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my/Desktop/Virology/"/>
    </mc:Choice>
  </mc:AlternateContent>
  <xr:revisionPtr revIDLastSave="0" documentId="8_{9DE1AEE9-86D9-214D-B42A-D641FC379190}" xr6:coauthVersionLast="47" xr6:coauthVersionMax="47" xr10:uidLastSave="{00000000-0000-0000-0000-000000000000}"/>
  <bookViews>
    <workbookView xWindow="4200" yWindow="500" windowWidth="20820" windowHeight="16840" tabRatio="820" activeTab="7" xr2:uid="{7778F031-6368-4449-9019-A5BACE3DF5CB}"/>
  </bookViews>
  <sheets>
    <sheet name="P americana" sheetId="16" r:id="rId1"/>
    <sheet name="Pro" sheetId="17" r:id="rId2"/>
    <sheet name="Pro+PBO" sheetId="7" r:id="rId3"/>
    <sheet name="Cyf" sheetId="10" r:id="rId4"/>
    <sheet name="Cyf+PBO" sheetId="13" r:id="rId5"/>
    <sheet name="Summary" sheetId="15" r:id="rId6"/>
    <sheet name="DR curve-americ" sheetId="14" r:id="rId7"/>
    <sheet name="Pro DR curve" sheetId="8" r:id="rId8"/>
    <sheet name="Cyf DR curve" sheetId="12" r:id="rId9"/>
  </sheets>
  <definedNames>
    <definedName name="_xlnm._FilterDatabase" localSheetId="3" hidden="1">Cyf!$A$2:$F$149</definedName>
    <definedName name="_xlnm._FilterDatabase" localSheetId="4" hidden="1">'Cyf+PBO'!$A$2:$F$211</definedName>
    <definedName name="_xlnm._FilterDatabase" localSheetId="0" hidden="1">'P americana'!$A$1:$C$1107</definedName>
    <definedName name="_xlnm._FilterDatabase" localSheetId="2" hidden="1">'Pro+PBO'!$A$2:$F$224</definedName>
    <definedName name="A">Summary!$B$4:$J$7</definedName>
    <definedName name="Americana">Summary!$B$4:$J$7</definedName>
    <definedName name="Cl">#REF!</definedName>
    <definedName name="Cyf">Summary!$B$28:$H$31</definedName>
    <definedName name="CyfPBO">Summary!$B$36:$H$39</definedName>
    <definedName name="Dose">#REF!</definedName>
    <definedName name="ECFIFTY">'DR curve-americ'!#REF!</definedName>
    <definedName name="HILL">'DR curve-americ'!#REF!</definedName>
    <definedName name="Pro">Summary!$B$12:$I$15</definedName>
    <definedName name="ProPBO">Summary!$B$20:$I$23</definedName>
    <definedName name="solver_adj" localSheetId="8" hidden="1">'Cyf DR curve'!$N$19:$N$20</definedName>
    <definedName name="solver_adj" localSheetId="6" hidden="1">'DR curve-americ'!$E$17:$E$18</definedName>
    <definedName name="solver_adj" localSheetId="7" hidden="1">'Pro DR curve'!$M$16:$M$17</definedName>
    <definedName name="solver_cvg" localSheetId="8" hidden="1">0.0001</definedName>
    <definedName name="solver_cvg" localSheetId="6" hidden="1">0.0001</definedName>
    <definedName name="solver_cvg" localSheetId="7" hidden="1">0.0001</definedName>
    <definedName name="solver_drv" localSheetId="8" hidden="1">1</definedName>
    <definedName name="solver_drv" localSheetId="6" hidden="1">1</definedName>
    <definedName name="solver_drv" localSheetId="7" hidden="1">1</definedName>
    <definedName name="solver_eng" localSheetId="8" hidden="1">1</definedName>
    <definedName name="solver_eng" localSheetId="6" hidden="1">1</definedName>
    <definedName name="solver_eng" localSheetId="7" hidden="1">1</definedName>
    <definedName name="solver_est" localSheetId="8" hidden="1">1</definedName>
    <definedName name="solver_est" localSheetId="7" hidden="1">1</definedName>
    <definedName name="solver_itr" localSheetId="8" hidden="1">2147483647</definedName>
    <definedName name="solver_itr" localSheetId="6" hidden="1">2147483647</definedName>
    <definedName name="solver_itr" localSheetId="7" hidden="1">2147483647</definedName>
    <definedName name="solver_lhs1" localSheetId="8" hidden="1">'Cyf DR curve'!$N$19</definedName>
    <definedName name="solver_lhs1" localSheetId="6" hidden="1">'DR curve-americ'!$E$17</definedName>
    <definedName name="solver_lhs1" localSheetId="7" hidden="1">'Pro DR curve'!$M$16</definedName>
    <definedName name="solver_lhs2" localSheetId="8" hidden="1">'Cyf DR curve'!$N$19</definedName>
    <definedName name="solver_lhs2" localSheetId="6" hidden="1">'DR curve-americ'!$E$17</definedName>
    <definedName name="solver_lhs2" localSheetId="7" hidden="1">'Pro DR curve'!$M$16</definedName>
    <definedName name="solver_lhs3" localSheetId="8" hidden="1">'Cyf DR curve'!$N$20</definedName>
    <definedName name="solver_lhs3" localSheetId="6" hidden="1">'DR curve-americ'!$E$18</definedName>
    <definedName name="solver_lhs3" localSheetId="7" hidden="1">'Pro DR curve'!$M$17</definedName>
    <definedName name="solver_lhs4" localSheetId="8" hidden="1">'Cyf DR curve'!$N$20</definedName>
    <definedName name="solver_lhs4" localSheetId="6" hidden="1">'DR curve-americ'!$E$18</definedName>
    <definedName name="solver_lhs4" localSheetId="7" hidden="1">'Pro DR curve'!$M$17</definedName>
    <definedName name="solver_lin" localSheetId="8" hidden="1">2</definedName>
    <definedName name="solver_lin" localSheetId="6" hidden="1">2</definedName>
    <definedName name="solver_lin" localSheetId="7" hidden="1">2</definedName>
    <definedName name="solver_mip" localSheetId="8" hidden="1">2147483647</definedName>
    <definedName name="solver_mip" localSheetId="6" hidden="1">2147483647</definedName>
    <definedName name="solver_mip" localSheetId="7" hidden="1">2147483647</definedName>
    <definedName name="solver_mni" localSheetId="8" hidden="1">30</definedName>
    <definedName name="solver_mni" localSheetId="6" hidden="1">30</definedName>
    <definedName name="solver_mni" localSheetId="7" hidden="1">30</definedName>
    <definedName name="solver_mrt" localSheetId="8" hidden="1">0.075</definedName>
    <definedName name="solver_mrt" localSheetId="6" hidden="1">0.075</definedName>
    <definedName name="solver_mrt" localSheetId="7" hidden="1">0.075</definedName>
    <definedName name="solver_msl" localSheetId="8" hidden="1">2</definedName>
    <definedName name="solver_msl" localSheetId="6" hidden="1">2</definedName>
    <definedName name="solver_msl" localSheetId="7" hidden="1">2</definedName>
    <definedName name="solver_neg" localSheetId="8" hidden="1">1</definedName>
    <definedName name="solver_neg" localSheetId="6" hidden="1">1</definedName>
    <definedName name="solver_neg" localSheetId="7" hidden="1">1</definedName>
    <definedName name="solver_nod" localSheetId="8" hidden="1">2147483647</definedName>
    <definedName name="solver_nod" localSheetId="6" hidden="1">2147483647</definedName>
    <definedName name="solver_nod" localSheetId="7" hidden="1">2147483647</definedName>
    <definedName name="solver_num" localSheetId="8" hidden="1">4</definedName>
    <definedName name="solver_num" localSheetId="6" hidden="1">4</definedName>
    <definedName name="solver_num" localSheetId="7" hidden="1">4</definedName>
    <definedName name="solver_nwt" localSheetId="8" hidden="1">1</definedName>
    <definedName name="solver_nwt" localSheetId="7" hidden="1">1</definedName>
    <definedName name="solver_opt" localSheetId="8" hidden="1">'Cyf DR curve'!$Q$14</definedName>
    <definedName name="solver_opt" localSheetId="6" hidden="1">'DR curve-americ'!$H$12</definedName>
    <definedName name="solver_opt" localSheetId="7" hidden="1">'Pro DR curve'!$P$11</definedName>
    <definedName name="solver_pre" localSheetId="8" hidden="1">0.000001</definedName>
    <definedName name="solver_pre" localSheetId="6" hidden="1">0.000001</definedName>
    <definedName name="solver_pre" localSheetId="7" hidden="1">0.000001</definedName>
    <definedName name="solver_rbv" localSheetId="8" hidden="1">1</definedName>
    <definedName name="solver_rbv" localSheetId="6" hidden="1">1</definedName>
    <definedName name="solver_rbv" localSheetId="7" hidden="1">1</definedName>
    <definedName name="solver_rel1" localSheetId="8" hidden="1">1</definedName>
    <definedName name="solver_rel1" localSheetId="6" hidden="1">1</definedName>
    <definedName name="solver_rel1" localSheetId="7" hidden="1">1</definedName>
    <definedName name="solver_rel2" localSheetId="8" hidden="1">3</definedName>
    <definedName name="solver_rel2" localSheetId="6" hidden="1">3</definedName>
    <definedName name="solver_rel2" localSheetId="7" hidden="1">3</definedName>
    <definedName name="solver_rel3" localSheetId="8" hidden="1">1</definedName>
    <definedName name="solver_rel3" localSheetId="6" hidden="1">1</definedName>
    <definedName name="solver_rel3" localSheetId="7" hidden="1">1</definedName>
    <definedName name="solver_rel4" localSheetId="8" hidden="1">3</definedName>
    <definedName name="solver_rel4" localSheetId="6" hidden="1">3</definedName>
    <definedName name="solver_rel4" localSheetId="7" hidden="1">3</definedName>
    <definedName name="solver_rhs1" localSheetId="8" hidden="1">'Cyf DR curve'!$R$19</definedName>
    <definedName name="solver_rhs1" localSheetId="6" hidden="1">'DR curve-americ'!$I$17</definedName>
    <definedName name="solver_rhs1" localSheetId="7" hidden="1">'Pro DR curve'!$Q$16</definedName>
    <definedName name="solver_rhs2" localSheetId="8" hidden="1">'Cyf DR curve'!$Q$19</definedName>
    <definedName name="solver_rhs2" localSheetId="6" hidden="1">'DR curve-americ'!$H$17</definedName>
    <definedName name="solver_rhs2" localSheetId="7" hidden="1">'Pro DR curve'!$P$16</definedName>
    <definedName name="solver_rhs3" localSheetId="8" hidden="1">'Cyf DR curve'!$R$20</definedName>
    <definedName name="solver_rhs3" localSheetId="6" hidden="1">'DR curve-americ'!$I$18</definedName>
    <definedName name="solver_rhs3" localSheetId="7" hidden="1">'Pro DR curve'!$Q$17</definedName>
    <definedName name="solver_rhs4" localSheetId="8" hidden="1">'Cyf DR curve'!$Q$20</definedName>
    <definedName name="solver_rhs4" localSheetId="6" hidden="1">'DR curve-americ'!$H$18</definedName>
    <definedName name="solver_rhs4" localSheetId="7" hidden="1">'Pro DR curve'!$P$17</definedName>
    <definedName name="solver_rlx" localSheetId="8" hidden="1">2</definedName>
    <definedName name="solver_rlx" localSheetId="6" hidden="1">2</definedName>
    <definedName name="solver_rlx" localSheetId="7" hidden="1">2</definedName>
    <definedName name="solver_rsd" localSheetId="8" hidden="1">0</definedName>
    <definedName name="solver_rsd" localSheetId="6" hidden="1">0</definedName>
    <definedName name="solver_rsd" localSheetId="7" hidden="1">0</definedName>
    <definedName name="solver_scl" localSheetId="8" hidden="1">1</definedName>
    <definedName name="solver_scl" localSheetId="6" hidden="1">1</definedName>
    <definedName name="solver_scl" localSheetId="7" hidden="1">1</definedName>
    <definedName name="solver_sho" localSheetId="8" hidden="1">2</definedName>
    <definedName name="solver_sho" localSheetId="6" hidden="1">2</definedName>
    <definedName name="solver_sho" localSheetId="7" hidden="1">2</definedName>
    <definedName name="solver_ssz" localSheetId="8" hidden="1">100</definedName>
    <definedName name="solver_ssz" localSheetId="6" hidden="1">100</definedName>
    <definedName name="solver_ssz" localSheetId="7" hidden="1">100</definedName>
    <definedName name="solver_tim" localSheetId="8" hidden="1">2147483647</definedName>
    <definedName name="solver_tim" localSheetId="6" hidden="1">2147483647</definedName>
    <definedName name="solver_tim" localSheetId="7" hidden="1">2147483647</definedName>
    <definedName name="solver_tol" localSheetId="8" hidden="1">0.01</definedName>
    <definedName name="solver_tol" localSheetId="6" hidden="1">0.01</definedName>
    <definedName name="solver_tol" localSheetId="7" hidden="1">0.01</definedName>
    <definedName name="solver_typ" localSheetId="8" hidden="1">2</definedName>
    <definedName name="solver_typ" localSheetId="6" hidden="1">2</definedName>
    <definedName name="solver_typ" localSheetId="7" hidden="1">2</definedName>
    <definedName name="solver_val" localSheetId="8" hidden="1">0</definedName>
    <definedName name="solver_val" localSheetId="6" hidden="1">0</definedName>
    <definedName name="solver_val" localSheetId="7" hidden="1">0</definedName>
    <definedName name="solver_ver" localSheetId="8" hidden="1">2</definedName>
    <definedName name="solver_ver" localSheetId="6" hidden="1">2</definedName>
    <definedName name="solver_ver" localSheetId="7" hidden="1">2</definedName>
    <definedName name="summary">Summary!$C$4:$K$7</definedName>
    <definedName name="V">#REF!</definedName>
    <definedName name="whole">Summary!$B$4:$J$7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5" l="1"/>
  <c r="E36" i="15"/>
  <c r="F36" i="15"/>
  <c r="G36" i="15"/>
  <c r="D37" i="15"/>
  <c r="E37" i="15"/>
  <c r="F37" i="15"/>
  <c r="G37" i="15"/>
  <c r="D38" i="15"/>
  <c r="E38" i="15"/>
  <c r="F38" i="15"/>
  <c r="G38" i="15"/>
  <c r="D39" i="15"/>
  <c r="E39" i="15"/>
  <c r="F39" i="15"/>
  <c r="G39" i="15"/>
  <c r="C39" i="15"/>
  <c r="C38" i="15"/>
  <c r="C37" i="15"/>
  <c r="C36" i="15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3" i="13"/>
  <c r="D28" i="15"/>
  <c r="E28" i="15"/>
  <c r="F28" i="15"/>
  <c r="G28" i="15"/>
  <c r="D29" i="15"/>
  <c r="E29" i="15"/>
  <c r="F29" i="15"/>
  <c r="G29" i="15"/>
  <c r="D30" i="15"/>
  <c r="E30" i="15"/>
  <c r="F30" i="15"/>
  <c r="G30" i="15"/>
  <c r="D31" i="15"/>
  <c r="E31" i="15"/>
  <c r="F31" i="15"/>
  <c r="G31" i="15"/>
  <c r="C31" i="15"/>
  <c r="C30" i="15"/>
  <c r="C29" i="15"/>
  <c r="C28" i="15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3" i="10"/>
  <c r="K150" i="10"/>
  <c r="K151" i="10"/>
  <c r="K152" i="10" s="1"/>
  <c r="K153" i="10" s="1"/>
  <c r="K156" i="10" s="1"/>
  <c r="K154" i="10"/>
  <c r="K155" i="10" s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L150" i="10"/>
  <c r="L151" i="10"/>
  <c r="L152" i="10" s="1"/>
  <c r="L153" i="10" s="1"/>
  <c r="L156" i="10" s="1"/>
  <c r="L154" i="10"/>
  <c r="L155" i="10" s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3" i="10"/>
  <c r="K3" i="10"/>
  <c r="J150" i="10"/>
  <c r="J151" i="10"/>
  <c r="J152" i="10" s="1"/>
  <c r="J153" i="10" s="1"/>
  <c r="J156" i="10" s="1"/>
  <c r="J154" i="10"/>
  <c r="J155" i="10" s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3" i="10"/>
  <c r="G222" i="7"/>
  <c r="G1101" i="16"/>
  <c r="O21" i="15"/>
  <c r="O20" i="15"/>
  <c r="N21" i="15"/>
  <c r="N20" i="15"/>
  <c r="O19" i="15"/>
  <c r="O18" i="15"/>
  <c r="N19" i="15"/>
  <c r="N18" i="15"/>
  <c r="O17" i="15"/>
  <c r="N17" i="15"/>
  <c r="D4" i="15"/>
  <c r="E4" i="15"/>
  <c r="F4" i="15"/>
  <c r="G4" i="15"/>
  <c r="H4" i="15"/>
  <c r="D5" i="15"/>
  <c r="E5" i="15"/>
  <c r="F5" i="15"/>
  <c r="G5" i="15"/>
  <c r="H5" i="15"/>
  <c r="D6" i="15"/>
  <c r="E6" i="15"/>
  <c r="F6" i="15"/>
  <c r="G6" i="15"/>
  <c r="H6" i="15"/>
  <c r="D7" i="15"/>
  <c r="E7" i="15"/>
  <c r="F7" i="15"/>
  <c r="G7" i="15"/>
  <c r="H7" i="15"/>
  <c r="C7" i="15"/>
  <c r="C6" i="15"/>
  <c r="C5" i="15"/>
  <c r="C4" i="15"/>
  <c r="O4" i="16"/>
  <c r="P4" i="16"/>
  <c r="Q4" i="16"/>
  <c r="R4" i="16"/>
  <c r="S4" i="16"/>
  <c r="T4" i="16"/>
  <c r="O5" i="16"/>
  <c r="P5" i="16"/>
  <c r="Q5" i="16"/>
  <c r="R5" i="16"/>
  <c r="S5" i="16"/>
  <c r="T5" i="16"/>
  <c r="O6" i="16"/>
  <c r="P6" i="16"/>
  <c r="Q6" i="16"/>
  <c r="R6" i="16"/>
  <c r="S6" i="16"/>
  <c r="T6" i="16"/>
  <c r="O7" i="16"/>
  <c r="P7" i="16"/>
  <c r="Q7" i="16"/>
  <c r="R7" i="16"/>
  <c r="S7" i="16"/>
  <c r="T7" i="16"/>
  <c r="O8" i="16"/>
  <c r="P8" i="16"/>
  <c r="Q8" i="16"/>
  <c r="R8" i="16"/>
  <c r="S8" i="16"/>
  <c r="T8" i="16"/>
  <c r="O9" i="16"/>
  <c r="P9" i="16"/>
  <c r="Q9" i="16"/>
  <c r="R9" i="16"/>
  <c r="S9" i="16"/>
  <c r="T9" i="16"/>
  <c r="O10" i="16"/>
  <c r="P10" i="16"/>
  <c r="Q10" i="16"/>
  <c r="R10" i="16"/>
  <c r="S10" i="16"/>
  <c r="T10" i="16"/>
  <c r="O11" i="16"/>
  <c r="P11" i="16"/>
  <c r="Q11" i="16"/>
  <c r="R11" i="16"/>
  <c r="S11" i="16"/>
  <c r="T11" i="16"/>
  <c r="O12" i="16"/>
  <c r="P12" i="16"/>
  <c r="Q12" i="16"/>
  <c r="R12" i="16"/>
  <c r="S12" i="16"/>
  <c r="T12" i="16"/>
  <c r="O13" i="16"/>
  <c r="P13" i="16"/>
  <c r="Q13" i="16"/>
  <c r="R13" i="16"/>
  <c r="S13" i="16"/>
  <c r="T13" i="16"/>
  <c r="O14" i="16"/>
  <c r="P14" i="16"/>
  <c r="Q14" i="16"/>
  <c r="R14" i="16"/>
  <c r="S14" i="16"/>
  <c r="T14" i="16"/>
  <c r="O15" i="16"/>
  <c r="P15" i="16"/>
  <c r="Q15" i="16"/>
  <c r="R15" i="16"/>
  <c r="S15" i="16"/>
  <c r="T15" i="16"/>
  <c r="O16" i="16"/>
  <c r="P16" i="16"/>
  <c r="Q16" i="16"/>
  <c r="R16" i="16"/>
  <c r="S16" i="16"/>
  <c r="T16" i="16"/>
  <c r="O17" i="16"/>
  <c r="P17" i="16"/>
  <c r="Q17" i="16"/>
  <c r="R17" i="16"/>
  <c r="S17" i="16"/>
  <c r="T17" i="16"/>
  <c r="O18" i="16"/>
  <c r="P18" i="16"/>
  <c r="Q18" i="16"/>
  <c r="R18" i="16"/>
  <c r="S18" i="16"/>
  <c r="T18" i="16"/>
  <c r="O19" i="16"/>
  <c r="P19" i="16"/>
  <c r="Q19" i="16"/>
  <c r="R19" i="16"/>
  <c r="S19" i="16"/>
  <c r="T19" i="16"/>
  <c r="O20" i="16"/>
  <c r="P20" i="16"/>
  <c r="Q20" i="16"/>
  <c r="R20" i="16"/>
  <c r="S20" i="16"/>
  <c r="T20" i="16"/>
  <c r="O21" i="16"/>
  <c r="P21" i="16"/>
  <c r="Q21" i="16"/>
  <c r="R21" i="16"/>
  <c r="S21" i="16"/>
  <c r="T21" i="16"/>
  <c r="O22" i="16"/>
  <c r="P22" i="16"/>
  <c r="Q22" i="16"/>
  <c r="R22" i="16"/>
  <c r="S22" i="16"/>
  <c r="T22" i="16"/>
  <c r="O23" i="16"/>
  <c r="P23" i="16"/>
  <c r="Q23" i="16"/>
  <c r="R23" i="16"/>
  <c r="S23" i="16"/>
  <c r="T23" i="16"/>
  <c r="O24" i="16"/>
  <c r="P24" i="16"/>
  <c r="Q24" i="16"/>
  <c r="R24" i="16"/>
  <c r="S24" i="16"/>
  <c r="T24" i="16"/>
  <c r="O25" i="16"/>
  <c r="P25" i="16"/>
  <c r="Q25" i="16"/>
  <c r="R25" i="16"/>
  <c r="S25" i="16"/>
  <c r="T25" i="16"/>
  <c r="O26" i="16"/>
  <c r="P26" i="16"/>
  <c r="Q26" i="16"/>
  <c r="R26" i="16"/>
  <c r="S26" i="16"/>
  <c r="T26" i="16"/>
  <c r="O27" i="16"/>
  <c r="P27" i="16"/>
  <c r="Q27" i="16"/>
  <c r="R27" i="16"/>
  <c r="S27" i="16"/>
  <c r="T27" i="16"/>
  <c r="O28" i="16"/>
  <c r="P28" i="16"/>
  <c r="Q28" i="16"/>
  <c r="R28" i="16"/>
  <c r="S28" i="16"/>
  <c r="T28" i="16"/>
  <c r="O29" i="16"/>
  <c r="P29" i="16"/>
  <c r="Q29" i="16"/>
  <c r="R29" i="16"/>
  <c r="S29" i="16"/>
  <c r="T29" i="16"/>
  <c r="O30" i="16"/>
  <c r="P30" i="16"/>
  <c r="Q30" i="16"/>
  <c r="R30" i="16"/>
  <c r="S30" i="16"/>
  <c r="T30" i="16"/>
  <c r="O31" i="16"/>
  <c r="P31" i="16"/>
  <c r="Q31" i="16"/>
  <c r="R31" i="16"/>
  <c r="S31" i="16"/>
  <c r="T31" i="16"/>
  <c r="O32" i="16"/>
  <c r="P32" i="16"/>
  <c r="Q32" i="16"/>
  <c r="R32" i="16"/>
  <c r="S32" i="16"/>
  <c r="T32" i="16"/>
  <c r="O33" i="16"/>
  <c r="P33" i="16"/>
  <c r="Q33" i="16"/>
  <c r="R33" i="16"/>
  <c r="S33" i="16"/>
  <c r="T33" i="16"/>
  <c r="O34" i="16"/>
  <c r="P34" i="16"/>
  <c r="Q34" i="16"/>
  <c r="R34" i="16"/>
  <c r="S34" i="16"/>
  <c r="T34" i="16"/>
  <c r="O35" i="16"/>
  <c r="P35" i="16"/>
  <c r="Q35" i="16"/>
  <c r="R35" i="16"/>
  <c r="S35" i="16"/>
  <c r="T35" i="16"/>
  <c r="O36" i="16"/>
  <c r="P36" i="16"/>
  <c r="Q36" i="16"/>
  <c r="R36" i="16"/>
  <c r="S36" i="16"/>
  <c r="T36" i="16"/>
  <c r="O37" i="16"/>
  <c r="P37" i="16"/>
  <c r="Q37" i="16"/>
  <c r="R37" i="16"/>
  <c r="S37" i="16"/>
  <c r="T37" i="16"/>
  <c r="O38" i="16"/>
  <c r="P38" i="16"/>
  <c r="Q38" i="16"/>
  <c r="R38" i="16"/>
  <c r="S38" i="16"/>
  <c r="T38" i="16"/>
  <c r="O39" i="16"/>
  <c r="P39" i="16"/>
  <c r="Q39" i="16"/>
  <c r="R39" i="16"/>
  <c r="S39" i="16"/>
  <c r="T39" i="16"/>
  <c r="O40" i="16"/>
  <c r="P40" i="16"/>
  <c r="Q40" i="16"/>
  <c r="R40" i="16"/>
  <c r="S40" i="16"/>
  <c r="T40" i="16"/>
  <c r="O41" i="16"/>
  <c r="P41" i="16"/>
  <c r="Q41" i="16"/>
  <c r="R41" i="16"/>
  <c r="S41" i="16"/>
  <c r="T41" i="16"/>
  <c r="O42" i="16"/>
  <c r="P42" i="16"/>
  <c r="Q42" i="16"/>
  <c r="R42" i="16"/>
  <c r="S42" i="16"/>
  <c r="T42" i="16"/>
  <c r="O43" i="16"/>
  <c r="P43" i="16"/>
  <c r="Q43" i="16"/>
  <c r="R43" i="16"/>
  <c r="S43" i="16"/>
  <c r="T43" i="16"/>
  <c r="O44" i="16"/>
  <c r="P44" i="16"/>
  <c r="Q44" i="16"/>
  <c r="R44" i="16"/>
  <c r="S44" i="16"/>
  <c r="T44" i="16"/>
  <c r="O45" i="16"/>
  <c r="P45" i="16"/>
  <c r="Q45" i="16"/>
  <c r="R45" i="16"/>
  <c r="S45" i="16"/>
  <c r="T45" i="16"/>
  <c r="O46" i="16"/>
  <c r="P46" i="16"/>
  <c r="Q46" i="16"/>
  <c r="R46" i="16"/>
  <c r="S46" i="16"/>
  <c r="T46" i="16"/>
  <c r="O47" i="16"/>
  <c r="P47" i="16"/>
  <c r="Q47" i="16"/>
  <c r="R47" i="16"/>
  <c r="S47" i="16"/>
  <c r="T47" i="16"/>
  <c r="O48" i="16"/>
  <c r="P48" i="16"/>
  <c r="Q48" i="16"/>
  <c r="R48" i="16"/>
  <c r="S48" i="16"/>
  <c r="T48" i="16"/>
  <c r="O49" i="16"/>
  <c r="P49" i="16"/>
  <c r="Q49" i="16"/>
  <c r="R49" i="16"/>
  <c r="S49" i="16"/>
  <c r="T49" i="16"/>
  <c r="O50" i="16"/>
  <c r="P50" i="16"/>
  <c r="Q50" i="16"/>
  <c r="R50" i="16"/>
  <c r="S50" i="16"/>
  <c r="T50" i="16"/>
  <c r="O51" i="16"/>
  <c r="P51" i="16"/>
  <c r="Q51" i="16"/>
  <c r="R51" i="16"/>
  <c r="S51" i="16"/>
  <c r="T51" i="16"/>
  <c r="O52" i="16"/>
  <c r="P52" i="16"/>
  <c r="Q52" i="16"/>
  <c r="R52" i="16"/>
  <c r="S52" i="16"/>
  <c r="T52" i="16"/>
  <c r="O53" i="16"/>
  <c r="P53" i="16"/>
  <c r="Q53" i="16"/>
  <c r="R53" i="16"/>
  <c r="S53" i="16"/>
  <c r="T53" i="16"/>
  <c r="O54" i="16"/>
  <c r="P54" i="16"/>
  <c r="Q54" i="16"/>
  <c r="R54" i="16"/>
  <c r="S54" i="16"/>
  <c r="T54" i="16"/>
  <c r="O55" i="16"/>
  <c r="P55" i="16"/>
  <c r="Q55" i="16"/>
  <c r="R55" i="16"/>
  <c r="S55" i="16"/>
  <c r="T55" i="16"/>
  <c r="O56" i="16"/>
  <c r="P56" i="16"/>
  <c r="Q56" i="16"/>
  <c r="R56" i="16"/>
  <c r="S56" i="16"/>
  <c r="T56" i="16"/>
  <c r="O57" i="16"/>
  <c r="P57" i="16"/>
  <c r="Q57" i="16"/>
  <c r="R57" i="16"/>
  <c r="S57" i="16"/>
  <c r="T57" i="16"/>
  <c r="O58" i="16"/>
  <c r="P58" i="16"/>
  <c r="Q58" i="16"/>
  <c r="R58" i="16"/>
  <c r="S58" i="16"/>
  <c r="T58" i="16"/>
  <c r="O59" i="16"/>
  <c r="P59" i="16"/>
  <c r="Q59" i="16"/>
  <c r="R59" i="16"/>
  <c r="S59" i="16"/>
  <c r="T59" i="16"/>
  <c r="O60" i="16"/>
  <c r="P60" i="16"/>
  <c r="Q60" i="16"/>
  <c r="R60" i="16"/>
  <c r="S60" i="16"/>
  <c r="T60" i="16"/>
  <c r="O61" i="16"/>
  <c r="P61" i="16"/>
  <c r="Q61" i="16"/>
  <c r="R61" i="16"/>
  <c r="S61" i="16"/>
  <c r="T61" i="16"/>
  <c r="O62" i="16"/>
  <c r="P62" i="16"/>
  <c r="Q62" i="16"/>
  <c r="R62" i="16"/>
  <c r="S62" i="16"/>
  <c r="T62" i="16"/>
  <c r="O63" i="16"/>
  <c r="P63" i="16"/>
  <c r="Q63" i="16"/>
  <c r="R63" i="16"/>
  <c r="S63" i="16"/>
  <c r="T63" i="16"/>
  <c r="O64" i="16"/>
  <c r="P64" i="16"/>
  <c r="Q64" i="16"/>
  <c r="R64" i="16"/>
  <c r="S64" i="16"/>
  <c r="T64" i="16"/>
  <c r="O65" i="16"/>
  <c r="P65" i="16"/>
  <c r="Q65" i="16"/>
  <c r="R65" i="16"/>
  <c r="S65" i="16"/>
  <c r="T65" i="16"/>
  <c r="O66" i="16"/>
  <c r="P66" i="16"/>
  <c r="Q66" i="16"/>
  <c r="R66" i="16"/>
  <c r="S66" i="16"/>
  <c r="T66" i="16"/>
  <c r="O67" i="16"/>
  <c r="P67" i="16"/>
  <c r="Q67" i="16"/>
  <c r="R67" i="16"/>
  <c r="S67" i="16"/>
  <c r="T67" i="16"/>
  <c r="O68" i="16"/>
  <c r="P68" i="16"/>
  <c r="Q68" i="16"/>
  <c r="R68" i="16"/>
  <c r="S68" i="16"/>
  <c r="T68" i="16"/>
  <c r="O69" i="16"/>
  <c r="P69" i="16"/>
  <c r="Q69" i="16"/>
  <c r="R69" i="16"/>
  <c r="S69" i="16"/>
  <c r="T69" i="16"/>
  <c r="O70" i="16"/>
  <c r="P70" i="16"/>
  <c r="Q70" i="16"/>
  <c r="R70" i="16"/>
  <c r="S70" i="16"/>
  <c r="T70" i="16"/>
  <c r="O71" i="16"/>
  <c r="P71" i="16"/>
  <c r="Q71" i="16"/>
  <c r="R71" i="16"/>
  <c r="S71" i="16"/>
  <c r="T71" i="16"/>
  <c r="O72" i="16"/>
  <c r="P72" i="16"/>
  <c r="Q72" i="16"/>
  <c r="R72" i="16"/>
  <c r="S72" i="16"/>
  <c r="T72" i="16"/>
  <c r="O73" i="16"/>
  <c r="P73" i="16"/>
  <c r="Q73" i="16"/>
  <c r="R73" i="16"/>
  <c r="S73" i="16"/>
  <c r="T73" i="16"/>
  <c r="O74" i="16"/>
  <c r="P74" i="16"/>
  <c r="Q74" i="16"/>
  <c r="R74" i="16"/>
  <c r="S74" i="16"/>
  <c r="T74" i="16"/>
  <c r="O75" i="16"/>
  <c r="P75" i="16"/>
  <c r="Q75" i="16"/>
  <c r="R75" i="16"/>
  <c r="S75" i="16"/>
  <c r="T75" i="16"/>
  <c r="O76" i="16"/>
  <c r="P76" i="16"/>
  <c r="Q76" i="16"/>
  <c r="R76" i="16"/>
  <c r="S76" i="16"/>
  <c r="T76" i="16"/>
  <c r="O77" i="16"/>
  <c r="P77" i="16"/>
  <c r="Q77" i="16"/>
  <c r="R77" i="16"/>
  <c r="S77" i="16"/>
  <c r="T77" i="16"/>
  <c r="O78" i="16"/>
  <c r="P78" i="16"/>
  <c r="Q78" i="16"/>
  <c r="R78" i="16"/>
  <c r="S78" i="16"/>
  <c r="T78" i="16"/>
  <c r="O79" i="16"/>
  <c r="P79" i="16"/>
  <c r="Q79" i="16"/>
  <c r="R79" i="16"/>
  <c r="S79" i="16"/>
  <c r="T79" i="16"/>
  <c r="O80" i="16"/>
  <c r="P80" i="16"/>
  <c r="Q80" i="16"/>
  <c r="R80" i="16"/>
  <c r="S80" i="16"/>
  <c r="T80" i="16"/>
  <c r="O81" i="16"/>
  <c r="P81" i="16"/>
  <c r="Q81" i="16"/>
  <c r="R81" i="16"/>
  <c r="S81" i="16"/>
  <c r="T81" i="16"/>
  <c r="O82" i="16"/>
  <c r="P82" i="16"/>
  <c r="Q82" i="16"/>
  <c r="R82" i="16"/>
  <c r="S82" i="16"/>
  <c r="T82" i="16"/>
  <c r="O83" i="16"/>
  <c r="P83" i="16"/>
  <c r="Q83" i="16"/>
  <c r="R83" i="16"/>
  <c r="S83" i="16"/>
  <c r="T83" i="16"/>
  <c r="O84" i="16"/>
  <c r="P84" i="16"/>
  <c r="Q84" i="16"/>
  <c r="R84" i="16"/>
  <c r="S84" i="16"/>
  <c r="T84" i="16"/>
  <c r="O85" i="16"/>
  <c r="P85" i="16"/>
  <c r="Q85" i="16"/>
  <c r="R85" i="16"/>
  <c r="S85" i="16"/>
  <c r="T85" i="16"/>
  <c r="O86" i="16"/>
  <c r="P86" i="16"/>
  <c r="Q86" i="16"/>
  <c r="R86" i="16"/>
  <c r="S86" i="16"/>
  <c r="T86" i="16"/>
  <c r="O87" i="16"/>
  <c r="P87" i="16"/>
  <c r="Q87" i="16"/>
  <c r="R87" i="16"/>
  <c r="S87" i="16"/>
  <c r="T87" i="16"/>
  <c r="O88" i="16"/>
  <c r="P88" i="16"/>
  <c r="Q88" i="16"/>
  <c r="R88" i="16"/>
  <c r="S88" i="16"/>
  <c r="T88" i="16"/>
  <c r="O89" i="16"/>
  <c r="P89" i="16"/>
  <c r="Q89" i="16"/>
  <c r="R89" i="16"/>
  <c r="S89" i="16"/>
  <c r="T89" i="16"/>
  <c r="O90" i="16"/>
  <c r="P90" i="16"/>
  <c r="Q90" i="16"/>
  <c r="R90" i="16"/>
  <c r="S90" i="16"/>
  <c r="T90" i="16"/>
  <c r="O91" i="16"/>
  <c r="P91" i="16"/>
  <c r="Q91" i="16"/>
  <c r="R91" i="16"/>
  <c r="S91" i="16"/>
  <c r="T91" i="16"/>
  <c r="O92" i="16"/>
  <c r="P92" i="16"/>
  <c r="Q92" i="16"/>
  <c r="R92" i="16"/>
  <c r="S92" i="16"/>
  <c r="T92" i="16"/>
  <c r="O93" i="16"/>
  <c r="P93" i="16"/>
  <c r="Q93" i="16"/>
  <c r="R93" i="16"/>
  <c r="S93" i="16"/>
  <c r="T93" i="16"/>
  <c r="O94" i="16"/>
  <c r="P94" i="16"/>
  <c r="Q94" i="16"/>
  <c r="R94" i="16"/>
  <c r="S94" i="16"/>
  <c r="T94" i="16"/>
  <c r="O95" i="16"/>
  <c r="P95" i="16"/>
  <c r="Q95" i="16"/>
  <c r="R95" i="16"/>
  <c r="S95" i="16"/>
  <c r="T95" i="16"/>
  <c r="O96" i="16"/>
  <c r="P96" i="16"/>
  <c r="Q96" i="16"/>
  <c r="R96" i="16"/>
  <c r="S96" i="16"/>
  <c r="T96" i="16"/>
  <c r="O97" i="16"/>
  <c r="P97" i="16"/>
  <c r="Q97" i="16"/>
  <c r="R97" i="16"/>
  <c r="S97" i="16"/>
  <c r="T97" i="16"/>
  <c r="O98" i="16"/>
  <c r="P98" i="16"/>
  <c r="Q98" i="16"/>
  <c r="R98" i="16"/>
  <c r="S98" i="16"/>
  <c r="T98" i="16"/>
  <c r="O99" i="16"/>
  <c r="P99" i="16"/>
  <c r="Q99" i="16"/>
  <c r="R99" i="16"/>
  <c r="S99" i="16"/>
  <c r="T99" i="16"/>
  <c r="O100" i="16"/>
  <c r="P100" i="16"/>
  <c r="Q100" i="16"/>
  <c r="R100" i="16"/>
  <c r="S100" i="16"/>
  <c r="T100" i="16"/>
  <c r="O101" i="16"/>
  <c r="P101" i="16"/>
  <c r="Q101" i="16"/>
  <c r="R101" i="16"/>
  <c r="S101" i="16"/>
  <c r="T101" i="16"/>
  <c r="O102" i="16"/>
  <c r="P102" i="16"/>
  <c r="Q102" i="16"/>
  <c r="R102" i="16"/>
  <c r="S102" i="16"/>
  <c r="T102" i="16"/>
  <c r="O103" i="16"/>
  <c r="P103" i="16"/>
  <c r="Q103" i="16"/>
  <c r="R103" i="16"/>
  <c r="S103" i="16"/>
  <c r="T103" i="16"/>
  <c r="O104" i="16"/>
  <c r="P104" i="16"/>
  <c r="Q104" i="16"/>
  <c r="R104" i="16"/>
  <c r="S104" i="16"/>
  <c r="T104" i="16"/>
  <c r="O105" i="16"/>
  <c r="P105" i="16"/>
  <c r="Q105" i="16"/>
  <c r="R105" i="16"/>
  <c r="S105" i="16"/>
  <c r="T105" i="16"/>
  <c r="O106" i="16"/>
  <c r="P106" i="16"/>
  <c r="Q106" i="16"/>
  <c r="R106" i="16"/>
  <c r="S106" i="16"/>
  <c r="T106" i="16"/>
  <c r="O107" i="16"/>
  <c r="P107" i="16"/>
  <c r="Q107" i="16"/>
  <c r="R107" i="16"/>
  <c r="S107" i="16"/>
  <c r="T107" i="16"/>
  <c r="O108" i="16"/>
  <c r="P108" i="16"/>
  <c r="Q108" i="16"/>
  <c r="R108" i="16"/>
  <c r="S108" i="16"/>
  <c r="T108" i="16"/>
  <c r="O109" i="16"/>
  <c r="P109" i="16"/>
  <c r="Q109" i="16"/>
  <c r="R109" i="16"/>
  <c r="S109" i="16"/>
  <c r="T109" i="16"/>
  <c r="O110" i="16"/>
  <c r="P110" i="16"/>
  <c r="Q110" i="16"/>
  <c r="R110" i="16"/>
  <c r="S110" i="16"/>
  <c r="T110" i="16"/>
  <c r="O111" i="16"/>
  <c r="P111" i="16"/>
  <c r="Q111" i="16"/>
  <c r="R111" i="16"/>
  <c r="S111" i="16"/>
  <c r="T111" i="16"/>
  <c r="O112" i="16"/>
  <c r="P112" i="16"/>
  <c r="Q112" i="16"/>
  <c r="R112" i="16"/>
  <c r="S112" i="16"/>
  <c r="T112" i="16"/>
  <c r="O113" i="16"/>
  <c r="P113" i="16"/>
  <c r="Q113" i="16"/>
  <c r="R113" i="16"/>
  <c r="S113" i="16"/>
  <c r="T113" i="16"/>
  <c r="O114" i="16"/>
  <c r="P114" i="16"/>
  <c r="Q114" i="16"/>
  <c r="R114" i="16"/>
  <c r="S114" i="16"/>
  <c r="T114" i="16"/>
  <c r="O115" i="16"/>
  <c r="P115" i="16"/>
  <c r="Q115" i="16"/>
  <c r="R115" i="16"/>
  <c r="S115" i="16"/>
  <c r="T115" i="16"/>
  <c r="O116" i="16"/>
  <c r="P116" i="16"/>
  <c r="Q116" i="16"/>
  <c r="R116" i="16"/>
  <c r="S116" i="16"/>
  <c r="T116" i="16"/>
  <c r="O117" i="16"/>
  <c r="P117" i="16"/>
  <c r="Q117" i="16"/>
  <c r="R117" i="16"/>
  <c r="S117" i="16"/>
  <c r="T117" i="16"/>
  <c r="O118" i="16"/>
  <c r="P118" i="16"/>
  <c r="Q118" i="16"/>
  <c r="R118" i="16"/>
  <c r="S118" i="16"/>
  <c r="T118" i="16"/>
  <c r="O119" i="16"/>
  <c r="P119" i="16"/>
  <c r="Q119" i="16"/>
  <c r="R119" i="16"/>
  <c r="S119" i="16"/>
  <c r="T119" i="16"/>
  <c r="O120" i="16"/>
  <c r="P120" i="16"/>
  <c r="Q120" i="16"/>
  <c r="R120" i="16"/>
  <c r="S120" i="16"/>
  <c r="T120" i="16"/>
  <c r="O121" i="16"/>
  <c r="P121" i="16"/>
  <c r="Q121" i="16"/>
  <c r="R121" i="16"/>
  <c r="S121" i="16"/>
  <c r="T121" i="16"/>
  <c r="O122" i="16"/>
  <c r="P122" i="16"/>
  <c r="Q122" i="16"/>
  <c r="R122" i="16"/>
  <c r="S122" i="16"/>
  <c r="T122" i="16"/>
  <c r="O123" i="16"/>
  <c r="P123" i="16"/>
  <c r="Q123" i="16"/>
  <c r="R123" i="16"/>
  <c r="S123" i="16"/>
  <c r="T123" i="16"/>
  <c r="O124" i="16"/>
  <c r="P124" i="16"/>
  <c r="Q124" i="16"/>
  <c r="R124" i="16"/>
  <c r="S124" i="16"/>
  <c r="T124" i="16"/>
  <c r="O125" i="16"/>
  <c r="P125" i="16"/>
  <c r="Q125" i="16"/>
  <c r="R125" i="16"/>
  <c r="S125" i="16"/>
  <c r="T125" i="16"/>
  <c r="O126" i="16"/>
  <c r="P126" i="16"/>
  <c r="Q126" i="16"/>
  <c r="R126" i="16"/>
  <c r="S126" i="16"/>
  <c r="T126" i="16"/>
  <c r="O127" i="16"/>
  <c r="P127" i="16"/>
  <c r="Q127" i="16"/>
  <c r="R127" i="16"/>
  <c r="S127" i="16"/>
  <c r="T127" i="16"/>
  <c r="O128" i="16"/>
  <c r="P128" i="16"/>
  <c r="Q128" i="16"/>
  <c r="R128" i="16"/>
  <c r="S128" i="16"/>
  <c r="T128" i="16"/>
  <c r="O129" i="16"/>
  <c r="P129" i="16"/>
  <c r="Q129" i="16"/>
  <c r="R129" i="16"/>
  <c r="S129" i="16"/>
  <c r="T129" i="16"/>
  <c r="O130" i="16"/>
  <c r="P130" i="16"/>
  <c r="Q130" i="16"/>
  <c r="R130" i="16"/>
  <c r="S130" i="16"/>
  <c r="T130" i="16"/>
  <c r="O131" i="16"/>
  <c r="P131" i="16"/>
  <c r="Q131" i="16"/>
  <c r="R131" i="16"/>
  <c r="S131" i="16"/>
  <c r="T131" i="16"/>
  <c r="O132" i="16"/>
  <c r="P132" i="16"/>
  <c r="Q132" i="16"/>
  <c r="R132" i="16"/>
  <c r="S132" i="16"/>
  <c r="T132" i="16"/>
  <c r="O133" i="16"/>
  <c r="P133" i="16"/>
  <c r="Q133" i="16"/>
  <c r="R133" i="16"/>
  <c r="S133" i="16"/>
  <c r="T133" i="16"/>
  <c r="O134" i="16"/>
  <c r="P134" i="16"/>
  <c r="Q134" i="16"/>
  <c r="R134" i="16"/>
  <c r="S134" i="16"/>
  <c r="T134" i="16"/>
  <c r="O135" i="16"/>
  <c r="P135" i="16"/>
  <c r="Q135" i="16"/>
  <c r="R135" i="16"/>
  <c r="S135" i="16"/>
  <c r="T135" i="16"/>
  <c r="O136" i="16"/>
  <c r="P136" i="16"/>
  <c r="Q136" i="16"/>
  <c r="R136" i="16"/>
  <c r="S136" i="16"/>
  <c r="T136" i="16"/>
  <c r="O137" i="16"/>
  <c r="P137" i="16"/>
  <c r="Q137" i="16"/>
  <c r="R137" i="16"/>
  <c r="S137" i="16"/>
  <c r="T137" i="16"/>
  <c r="O138" i="16"/>
  <c r="P138" i="16"/>
  <c r="Q138" i="16"/>
  <c r="R138" i="16"/>
  <c r="S138" i="16"/>
  <c r="T138" i="16"/>
  <c r="O139" i="16"/>
  <c r="P139" i="16"/>
  <c r="Q139" i="16"/>
  <c r="R139" i="16"/>
  <c r="S139" i="16"/>
  <c r="T139" i="16"/>
  <c r="O140" i="16"/>
  <c r="P140" i="16"/>
  <c r="Q140" i="16"/>
  <c r="R140" i="16"/>
  <c r="S140" i="16"/>
  <c r="T140" i="16"/>
  <c r="O141" i="16"/>
  <c r="P141" i="16"/>
  <c r="Q141" i="16"/>
  <c r="R141" i="16"/>
  <c r="S141" i="16"/>
  <c r="T141" i="16"/>
  <c r="O142" i="16"/>
  <c r="P142" i="16"/>
  <c r="Q142" i="16"/>
  <c r="R142" i="16"/>
  <c r="S142" i="16"/>
  <c r="T142" i="16"/>
  <c r="O143" i="16"/>
  <c r="P143" i="16"/>
  <c r="Q143" i="16"/>
  <c r="R143" i="16"/>
  <c r="S143" i="16"/>
  <c r="T143" i="16"/>
  <c r="O144" i="16"/>
  <c r="P144" i="16"/>
  <c r="Q144" i="16"/>
  <c r="R144" i="16"/>
  <c r="S144" i="16"/>
  <c r="T144" i="16"/>
  <c r="O145" i="16"/>
  <c r="P145" i="16"/>
  <c r="Q145" i="16"/>
  <c r="R145" i="16"/>
  <c r="S145" i="16"/>
  <c r="T145" i="16"/>
  <c r="O146" i="16"/>
  <c r="P146" i="16"/>
  <c r="Q146" i="16"/>
  <c r="R146" i="16"/>
  <c r="S146" i="16"/>
  <c r="T146" i="16"/>
  <c r="O147" i="16"/>
  <c r="P147" i="16"/>
  <c r="Q147" i="16"/>
  <c r="R147" i="16"/>
  <c r="S147" i="16"/>
  <c r="T147" i="16"/>
  <c r="O148" i="16"/>
  <c r="P148" i="16"/>
  <c r="Q148" i="16"/>
  <c r="R148" i="16"/>
  <c r="S148" i="16"/>
  <c r="T148" i="16"/>
  <c r="O149" i="16"/>
  <c r="P149" i="16"/>
  <c r="Q149" i="16"/>
  <c r="R149" i="16"/>
  <c r="S149" i="16"/>
  <c r="T149" i="16"/>
  <c r="O150" i="16"/>
  <c r="P150" i="16"/>
  <c r="Q150" i="16"/>
  <c r="R150" i="16"/>
  <c r="S150" i="16"/>
  <c r="T150" i="16"/>
  <c r="O151" i="16"/>
  <c r="P151" i="16"/>
  <c r="Q151" i="16"/>
  <c r="R151" i="16"/>
  <c r="S151" i="16"/>
  <c r="T151" i="16"/>
  <c r="O152" i="16"/>
  <c r="P152" i="16"/>
  <c r="Q152" i="16"/>
  <c r="R152" i="16"/>
  <c r="S152" i="16"/>
  <c r="T152" i="16"/>
  <c r="O153" i="16"/>
  <c r="P153" i="16"/>
  <c r="Q153" i="16"/>
  <c r="R153" i="16"/>
  <c r="S153" i="16"/>
  <c r="T153" i="16"/>
  <c r="O154" i="16"/>
  <c r="P154" i="16"/>
  <c r="Q154" i="16"/>
  <c r="R154" i="16"/>
  <c r="S154" i="16"/>
  <c r="T154" i="16"/>
  <c r="O155" i="16"/>
  <c r="P155" i="16"/>
  <c r="Q155" i="16"/>
  <c r="R155" i="16"/>
  <c r="S155" i="16"/>
  <c r="T155" i="16"/>
  <c r="O156" i="16"/>
  <c r="P156" i="16"/>
  <c r="Q156" i="16"/>
  <c r="R156" i="16"/>
  <c r="S156" i="16"/>
  <c r="T156" i="16"/>
  <c r="O157" i="16"/>
  <c r="P157" i="16"/>
  <c r="Q157" i="16"/>
  <c r="R157" i="16"/>
  <c r="S157" i="16"/>
  <c r="T157" i="16"/>
  <c r="O158" i="16"/>
  <c r="P158" i="16"/>
  <c r="Q158" i="16"/>
  <c r="R158" i="16"/>
  <c r="S158" i="16"/>
  <c r="T158" i="16"/>
  <c r="O159" i="16"/>
  <c r="P159" i="16"/>
  <c r="Q159" i="16"/>
  <c r="R159" i="16"/>
  <c r="S159" i="16"/>
  <c r="T159" i="16"/>
  <c r="O160" i="16"/>
  <c r="P160" i="16"/>
  <c r="Q160" i="16"/>
  <c r="R160" i="16"/>
  <c r="S160" i="16"/>
  <c r="T160" i="16"/>
  <c r="O161" i="16"/>
  <c r="P161" i="16"/>
  <c r="Q161" i="16"/>
  <c r="R161" i="16"/>
  <c r="S161" i="16"/>
  <c r="T161" i="16"/>
  <c r="O162" i="16"/>
  <c r="P162" i="16"/>
  <c r="Q162" i="16"/>
  <c r="R162" i="16"/>
  <c r="S162" i="16"/>
  <c r="T162" i="16"/>
  <c r="O163" i="16"/>
  <c r="P163" i="16"/>
  <c r="Q163" i="16"/>
  <c r="R163" i="16"/>
  <c r="S163" i="16"/>
  <c r="T163" i="16"/>
  <c r="O164" i="16"/>
  <c r="P164" i="16"/>
  <c r="Q164" i="16"/>
  <c r="R164" i="16"/>
  <c r="S164" i="16"/>
  <c r="T164" i="16"/>
  <c r="O165" i="16"/>
  <c r="P165" i="16"/>
  <c r="Q165" i="16"/>
  <c r="R165" i="16"/>
  <c r="S165" i="16"/>
  <c r="T165" i="16"/>
  <c r="O166" i="16"/>
  <c r="P166" i="16"/>
  <c r="Q166" i="16"/>
  <c r="R166" i="16"/>
  <c r="S166" i="16"/>
  <c r="T166" i="16"/>
  <c r="O167" i="16"/>
  <c r="P167" i="16"/>
  <c r="Q167" i="16"/>
  <c r="R167" i="16"/>
  <c r="S167" i="16"/>
  <c r="T167" i="16"/>
  <c r="O168" i="16"/>
  <c r="P168" i="16"/>
  <c r="Q168" i="16"/>
  <c r="R168" i="16"/>
  <c r="S168" i="16"/>
  <c r="T168" i="16"/>
  <c r="O169" i="16"/>
  <c r="P169" i="16"/>
  <c r="Q169" i="16"/>
  <c r="R169" i="16"/>
  <c r="S169" i="16"/>
  <c r="T169" i="16"/>
  <c r="O170" i="16"/>
  <c r="P170" i="16"/>
  <c r="Q170" i="16"/>
  <c r="R170" i="16"/>
  <c r="S170" i="16"/>
  <c r="T170" i="16"/>
  <c r="O171" i="16"/>
  <c r="P171" i="16"/>
  <c r="Q171" i="16"/>
  <c r="R171" i="16"/>
  <c r="S171" i="16"/>
  <c r="T171" i="16"/>
  <c r="O172" i="16"/>
  <c r="P172" i="16"/>
  <c r="Q172" i="16"/>
  <c r="R172" i="16"/>
  <c r="S172" i="16"/>
  <c r="T172" i="16"/>
  <c r="O173" i="16"/>
  <c r="P173" i="16"/>
  <c r="Q173" i="16"/>
  <c r="R173" i="16"/>
  <c r="S173" i="16"/>
  <c r="T173" i="16"/>
  <c r="O174" i="16"/>
  <c r="P174" i="16"/>
  <c r="Q174" i="16"/>
  <c r="R174" i="16"/>
  <c r="S174" i="16"/>
  <c r="T174" i="16"/>
  <c r="O175" i="16"/>
  <c r="P175" i="16"/>
  <c r="Q175" i="16"/>
  <c r="R175" i="16"/>
  <c r="S175" i="16"/>
  <c r="T175" i="16"/>
  <c r="O176" i="16"/>
  <c r="P176" i="16"/>
  <c r="Q176" i="16"/>
  <c r="R176" i="16"/>
  <c r="S176" i="16"/>
  <c r="T176" i="16"/>
  <c r="O177" i="16"/>
  <c r="P177" i="16"/>
  <c r="Q177" i="16"/>
  <c r="R177" i="16"/>
  <c r="S177" i="16"/>
  <c r="T177" i="16"/>
  <c r="O178" i="16"/>
  <c r="P178" i="16"/>
  <c r="Q178" i="16"/>
  <c r="R178" i="16"/>
  <c r="S178" i="16"/>
  <c r="T178" i="16"/>
  <c r="O179" i="16"/>
  <c r="P179" i="16"/>
  <c r="Q179" i="16"/>
  <c r="R179" i="16"/>
  <c r="S179" i="16"/>
  <c r="T179" i="16"/>
  <c r="O180" i="16"/>
  <c r="P180" i="16"/>
  <c r="Q180" i="16"/>
  <c r="R180" i="16"/>
  <c r="S180" i="16"/>
  <c r="T180" i="16"/>
  <c r="O181" i="16"/>
  <c r="P181" i="16"/>
  <c r="Q181" i="16"/>
  <c r="R181" i="16"/>
  <c r="S181" i="16"/>
  <c r="T181" i="16"/>
  <c r="O182" i="16"/>
  <c r="P182" i="16"/>
  <c r="Q182" i="16"/>
  <c r="R182" i="16"/>
  <c r="S182" i="16"/>
  <c r="T182" i="16"/>
  <c r="O183" i="16"/>
  <c r="P183" i="16"/>
  <c r="Q183" i="16"/>
  <c r="R183" i="16"/>
  <c r="S183" i="16"/>
  <c r="T183" i="16"/>
  <c r="O184" i="16"/>
  <c r="P184" i="16"/>
  <c r="Q184" i="16"/>
  <c r="R184" i="16"/>
  <c r="S184" i="16"/>
  <c r="T184" i="16"/>
  <c r="O185" i="16"/>
  <c r="P185" i="16"/>
  <c r="Q185" i="16"/>
  <c r="R185" i="16"/>
  <c r="S185" i="16"/>
  <c r="T185" i="16"/>
  <c r="O186" i="16"/>
  <c r="P186" i="16"/>
  <c r="Q186" i="16"/>
  <c r="R186" i="16"/>
  <c r="S186" i="16"/>
  <c r="T186" i="16"/>
  <c r="O187" i="16"/>
  <c r="P187" i="16"/>
  <c r="Q187" i="16"/>
  <c r="R187" i="16"/>
  <c r="S187" i="16"/>
  <c r="T187" i="16"/>
  <c r="O188" i="16"/>
  <c r="P188" i="16"/>
  <c r="Q188" i="16"/>
  <c r="R188" i="16"/>
  <c r="S188" i="16"/>
  <c r="T188" i="16"/>
  <c r="O189" i="16"/>
  <c r="P189" i="16"/>
  <c r="Q189" i="16"/>
  <c r="R189" i="16"/>
  <c r="S189" i="16"/>
  <c r="T189" i="16"/>
  <c r="O190" i="16"/>
  <c r="P190" i="16"/>
  <c r="Q190" i="16"/>
  <c r="R190" i="16"/>
  <c r="S190" i="16"/>
  <c r="T190" i="16"/>
  <c r="O191" i="16"/>
  <c r="P191" i="16"/>
  <c r="Q191" i="16"/>
  <c r="R191" i="16"/>
  <c r="S191" i="16"/>
  <c r="T191" i="16"/>
  <c r="O192" i="16"/>
  <c r="P192" i="16"/>
  <c r="Q192" i="16"/>
  <c r="R192" i="16"/>
  <c r="S192" i="16"/>
  <c r="T192" i="16"/>
  <c r="O193" i="16"/>
  <c r="P193" i="16"/>
  <c r="Q193" i="16"/>
  <c r="R193" i="16"/>
  <c r="S193" i="16"/>
  <c r="T193" i="16"/>
  <c r="O194" i="16"/>
  <c r="P194" i="16"/>
  <c r="Q194" i="16"/>
  <c r="R194" i="16"/>
  <c r="S194" i="16"/>
  <c r="T194" i="16"/>
  <c r="O195" i="16"/>
  <c r="P195" i="16"/>
  <c r="Q195" i="16"/>
  <c r="R195" i="16"/>
  <c r="S195" i="16"/>
  <c r="T195" i="16"/>
  <c r="O196" i="16"/>
  <c r="P196" i="16"/>
  <c r="Q196" i="16"/>
  <c r="R196" i="16"/>
  <c r="S196" i="16"/>
  <c r="T196" i="16"/>
  <c r="O197" i="16"/>
  <c r="P197" i="16"/>
  <c r="Q197" i="16"/>
  <c r="R197" i="16"/>
  <c r="S197" i="16"/>
  <c r="T197" i="16"/>
  <c r="O198" i="16"/>
  <c r="P198" i="16"/>
  <c r="Q198" i="16"/>
  <c r="R198" i="16"/>
  <c r="S198" i="16"/>
  <c r="T198" i="16"/>
  <c r="O199" i="16"/>
  <c r="P199" i="16"/>
  <c r="Q199" i="16"/>
  <c r="R199" i="16"/>
  <c r="S199" i="16"/>
  <c r="T199" i="16"/>
  <c r="O200" i="16"/>
  <c r="P200" i="16"/>
  <c r="Q200" i="16"/>
  <c r="R200" i="16"/>
  <c r="S200" i="16"/>
  <c r="T200" i="16"/>
  <c r="O201" i="16"/>
  <c r="P201" i="16"/>
  <c r="Q201" i="16"/>
  <c r="R201" i="16"/>
  <c r="S201" i="16"/>
  <c r="T201" i="16"/>
  <c r="O202" i="16"/>
  <c r="P202" i="16"/>
  <c r="Q202" i="16"/>
  <c r="R202" i="16"/>
  <c r="S202" i="16"/>
  <c r="T202" i="16"/>
  <c r="O203" i="16"/>
  <c r="P203" i="16"/>
  <c r="Q203" i="16"/>
  <c r="R203" i="16"/>
  <c r="S203" i="16"/>
  <c r="T203" i="16"/>
  <c r="O204" i="16"/>
  <c r="P204" i="16"/>
  <c r="Q204" i="16"/>
  <c r="R204" i="16"/>
  <c r="S204" i="16"/>
  <c r="T204" i="16"/>
  <c r="O205" i="16"/>
  <c r="P205" i="16"/>
  <c r="Q205" i="16"/>
  <c r="R205" i="16"/>
  <c r="S205" i="16"/>
  <c r="T205" i="16"/>
  <c r="O206" i="16"/>
  <c r="P206" i="16"/>
  <c r="Q206" i="16"/>
  <c r="R206" i="16"/>
  <c r="S206" i="16"/>
  <c r="T206" i="16"/>
  <c r="O207" i="16"/>
  <c r="P207" i="16"/>
  <c r="Q207" i="16"/>
  <c r="R207" i="16"/>
  <c r="S207" i="16"/>
  <c r="T207" i="16"/>
  <c r="O208" i="16"/>
  <c r="P208" i="16"/>
  <c r="Q208" i="16"/>
  <c r="R208" i="16"/>
  <c r="S208" i="16"/>
  <c r="T208" i="16"/>
  <c r="O209" i="16"/>
  <c r="P209" i="16"/>
  <c r="Q209" i="16"/>
  <c r="R209" i="16"/>
  <c r="S209" i="16"/>
  <c r="T209" i="16"/>
  <c r="O210" i="16"/>
  <c r="P210" i="16"/>
  <c r="Q210" i="16"/>
  <c r="R210" i="16"/>
  <c r="S210" i="16"/>
  <c r="T210" i="16"/>
  <c r="O211" i="16"/>
  <c r="P211" i="16"/>
  <c r="Q211" i="16"/>
  <c r="R211" i="16"/>
  <c r="S211" i="16"/>
  <c r="T211" i="16"/>
  <c r="O212" i="16"/>
  <c r="P212" i="16"/>
  <c r="Q212" i="16"/>
  <c r="R212" i="16"/>
  <c r="S212" i="16"/>
  <c r="T212" i="16"/>
  <c r="O213" i="16"/>
  <c r="P213" i="16"/>
  <c r="Q213" i="16"/>
  <c r="R213" i="16"/>
  <c r="S213" i="16"/>
  <c r="T213" i="16"/>
  <c r="O214" i="16"/>
  <c r="P214" i="16"/>
  <c r="Q214" i="16"/>
  <c r="R214" i="16"/>
  <c r="S214" i="16"/>
  <c r="T214" i="16"/>
  <c r="O215" i="16"/>
  <c r="P215" i="16"/>
  <c r="Q215" i="16"/>
  <c r="R215" i="16"/>
  <c r="S215" i="16"/>
  <c r="T215" i="16"/>
  <c r="O216" i="16"/>
  <c r="P216" i="16"/>
  <c r="Q216" i="16"/>
  <c r="R216" i="16"/>
  <c r="S216" i="16"/>
  <c r="T216" i="16"/>
  <c r="O217" i="16"/>
  <c r="P217" i="16"/>
  <c r="Q217" i="16"/>
  <c r="R217" i="16"/>
  <c r="S217" i="16"/>
  <c r="T217" i="16"/>
  <c r="O218" i="16"/>
  <c r="P218" i="16"/>
  <c r="Q218" i="16"/>
  <c r="R218" i="16"/>
  <c r="S218" i="16"/>
  <c r="T218" i="16"/>
  <c r="O219" i="16"/>
  <c r="P219" i="16"/>
  <c r="Q219" i="16"/>
  <c r="R219" i="16"/>
  <c r="S219" i="16"/>
  <c r="T219" i="16"/>
  <c r="O220" i="16"/>
  <c r="P220" i="16"/>
  <c r="Q220" i="16"/>
  <c r="R220" i="16"/>
  <c r="S220" i="16"/>
  <c r="T220" i="16"/>
  <c r="O221" i="16"/>
  <c r="P221" i="16"/>
  <c r="Q221" i="16"/>
  <c r="R221" i="16"/>
  <c r="S221" i="16"/>
  <c r="T221" i="16"/>
  <c r="O222" i="16"/>
  <c r="P222" i="16"/>
  <c r="Q222" i="16"/>
  <c r="R222" i="16"/>
  <c r="S222" i="16"/>
  <c r="T222" i="16"/>
  <c r="O223" i="16"/>
  <c r="P223" i="16"/>
  <c r="Q223" i="16"/>
  <c r="R223" i="16"/>
  <c r="S223" i="16"/>
  <c r="T223" i="16"/>
  <c r="O224" i="16"/>
  <c r="P224" i="16"/>
  <c r="Q224" i="16"/>
  <c r="R224" i="16"/>
  <c r="S224" i="16"/>
  <c r="T224" i="16"/>
  <c r="O225" i="16"/>
  <c r="P225" i="16"/>
  <c r="Q225" i="16"/>
  <c r="R225" i="16"/>
  <c r="S225" i="16"/>
  <c r="T225" i="16"/>
  <c r="O226" i="16"/>
  <c r="P226" i="16"/>
  <c r="Q226" i="16"/>
  <c r="R226" i="16"/>
  <c r="S226" i="16"/>
  <c r="T226" i="16"/>
  <c r="O227" i="16"/>
  <c r="P227" i="16"/>
  <c r="Q227" i="16"/>
  <c r="R227" i="16"/>
  <c r="S227" i="16"/>
  <c r="T227" i="16"/>
  <c r="O228" i="16"/>
  <c r="P228" i="16"/>
  <c r="Q228" i="16"/>
  <c r="R228" i="16"/>
  <c r="S228" i="16"/>
  <c r="T228" i="16"/>
  <c r="O229" i="16"/>
  <c r="P229" i="16"/>
  <c r="Q229" i="16"/>
  <c r="R229" i="16"/>
  <c r="S229" i="16"/>
  <c r="T229" i="16"/>
  <c r="O230" i="16"/>
  <c r="P230" i="16"/>
  <c r="Q230" i="16"/>
  <c r="R230" i="16"/>
  <c r="S230" i="16"/>
  <c r="T230" i="16"/>
  <c r="O231" i="16"/>
  <c r="P231" i="16"/>
  <c r="Q231" i="16"/>
  <c r="R231" i="16"/>
  <c r="S231" i="16"/>
  <c r="T231" i="16"/>
  <c r="O232" i="16"/>
  <c r="P232" i="16"/>
  <c r="Q232" i="16"/>
  <c r="R232" i="16"/>
  <c r="S232" i="16"/>
  <c r="T232" i="16"/>
  <c r="O233" i="16"/>
  <c r="P233" i="16"/>
  <c r="Q233" i="16"/>
  <c r="R233" i="16"/>
  <c r="S233" i="16"/>
  <c r="T233" i="16"/>
  <c r="O234" i="16"/>
  <c r="P234" i="16"/>
  <c r="Q234" i="16"/>
  <c r="R234" i="16"/>
  <c r="S234" i="16"/>
  <c r="T234" i="16"/>
  <c r="O235" i="16"/>
  <c r="P235" i="16"/>
  <c r="Q235" i="16"/>
  <c r="R235" i="16"/>
  <c r="S235" i="16"/>
  <c r="T235" i="16"/>
  <c r="O236" i="16"/>
  <c r="P236" i="16"/>
  <c r="Q236" i="16"/>
  <c r="R236" i="16"/>
  <c r="S236" i="16"/>
  <c r="T236" i="16"/>
  <c r="O237" i="16"/>
  <c r="P237" i="16"/>
  <c r="Q237" i="16"/>
  <c r="R237" i="16"/>
  <c r="S237" i="16"/>
  <c r="T237" i="16"/>
  <c r="O238" i="16"/>
  <c r="P238" i="16"/>
  <c r="Q238" i="16"/>
  <c r="R238" i="16"/>
  <c r="S238" i="16"/>
  <c r="T238" i="16"/>
  <c r="O239" i="16"/>
  <c r="P239" i="16"/>
  <c r="Q239" i="16"/>
  <c r="R239" i="16"/>
  <c r="S239" i="16"/>
  <c r="T239" i="16"/>
  <c r="O240" i="16"/>
  <c r="P240" i="16"/>
  <c r="Q240" i="16"/>
  <c r="R240" i="16"/>
  <c r="S240" i="16"/>
  <c r="T240" i="16"/>
  <c r="O241" i="16"/>
  <c r="P241" i="16"/>
  <c r="Q241" i="16"/>
  <c r="R241" i="16"/>
  <c r="S241" i="16"/>
  <c r="T241" i="16"/>
  <c r="O242" i="16"/>
  <c r="P242" i="16"/>
  <c r="Q242" i="16"/>
  <c r="R242" i="16"/>
  <c r="S242" i="16"/>
  <c r="T242" i="16"/>
  <c r="O243" i="16"/>
  <c r="P243" i="16"/>
  <c r="Q243" i="16"/>
  <c r="R243" i="16"/>
  <c r="S243" i="16"/>
  <c r="T243" i="16"/>
  <c r="O244" i="16"/>
  <c r="P244" i="16"/>
  <c r="Q244" i="16"/>
  <c r="R244" i="16"/>
  <c r="S244" i="16"/>
  <c r="T244" i="16"/>
  <c r="O245" i="16"/>
  <c r="P245" i="16"/>
  <c r="Q245" i="16"/>
  <c r="R245" i="16"/>
  <c r="S245" i="16"/>
  <c r="T245" i="16"/>
  <c r="O246" i="16"/>
  <c r="P246" i="16"/>
  <c r="Q246" i="16"/>
  <c r="R246" i="16"/>
  <c r="S246" i="16"/>
  <c r="T246" i="16"/>
  <c r="O247" i="16"/>
  <c r="P247" i="16"/>
  <c r="Q247" i="16"/>
  <c r="R247" i="16"/>
  <c r="S247" i="16"/>
  <c r="T247" i="16"/>
  <c r="O248" i="16"/>
  <c r="P248" i="16"/>
  <c r="Q248" i="16"/>
  <c r="R248" i="16"/>
  <c r="S248" i="16"/>
  <c r="T248" i="16"/>
  <c r="O249" i="16"/>
  <c r="P249" i="16"/>
  <c r="Q249" i="16"/>
  <c r="R249" i="16"/>
  <c r="S249" i="16"/>
  <c r="T249" i="16"/>
  <c r="O250" i="16"/>
  <c r="P250" i="16"/>
  <c r="Q250" i="16"/>
  <c r="R250" i="16"/>
  <c r="S250" i="16"/>
  <c r="T250" i="16"/>
  <c r="O251" i="16"/>
  <c r="P251" i="16"/>
  <c r="Q251" i="16"/>
  <c r="R251" i="16"/>
  <c r="S251" i="16"/>
  <c r="T251" i="16"/>
  <c r="O252" i="16"/>
  <c r="P252" i="16"/>
  <c r="Q252" i="16"/>
  <c r="R252" i="16"/>
  <c r="S252" i="16"/>
  <c r="T252" i="16"/>
  <c r="O253" i="16"/>
  <c r="P253" i="16"/>
  <c r="Q253" i="16"/>
  <c r="R253" i="16"/>
  <c r="S253" i="16"/>
  <c r="T253" i="16"/>
  <c r="O254" i="16"/>
  <c r="P254" i="16"/>
  <c r="Q254" i="16"/>
  <c r="R254" i="16"/>
  <c r="S254" i="16"/>
  <c r="T254" i="16"/>
  <c r="O255" i="16"/>
  <c r="P255" i="16"/>
  <c r="Q255" i="16"/>
  <c r="R255" i="16"/>
  <c r="S255" i="16"/>
  <c r="T255" i="16"/>
  <c r="O256" i="16"/>
  <c r="P256" i="16"/>
  <c r="Q256" i="16"/>
  <c r="R256" i="16"/>
  <c r="S256" i="16"/>
  <c r="T256" i="16"/>
  <c r="O257" i="16"/>
  <c r="P257" i="16"/>
  <c r="Q257" i="16"/>
  <c r="R257" i="16"/>
  <c r="S257" i="16"/>
  <c r="T257" i="16"/>
  <c r="O258" i="16"/>
  <c r="P258" i="16"/>
  <c r="Q258" i="16"/>
  <c r="R258" i="16"/>
  <c r="S258" i="16"/>
  <c r="T258" i="16"/>
  <c r="O259" i="16"/>
  <c r="P259" i="16"/>
  <c r="Q259" i="16"/>
  <c r="R259" i="16"/>
  <c r="S259" i="16"/>
  <c r="T259" i="16"/>
  <c r="O260" i="16"/>
  <c r="P260" i="16"/>
  <c r="Q260" i="16"/>
  <c r="R260" i="16"/>
  <c r="S260" i="16"/>
  <c r="T260" i="16"/>
  <c r="O261" i="16"/>
  <c r="P261" i="16"/>
  <c r="Q261" i="16"/>
  <c r="R261" i="16"/>
  <c r="S261" i="16"/>
  <c r="T261" i="16"/>
  <c r="O262" i="16"/>
  <c r="P262" i="16"/>
  <c r="Q262" i="16"/>
  <c r="R262" i="16"/>
  <c r="S262" i="16"/>
  <c r="T262" i="16"/>
  <c r="O263" i="16"/>
  <c r="P263" i="16"/>
  <c r="Q263" i="16"/>
  <c r="R263" i="16"/>
  <c r="S263" i="16"/>
  <c r="T263" i="16"/>
  <c r="O264" i="16"/>
  <c r="P264" i="16"/>
  <c r="Q264" i="16"/>
  <c r="R264" i="16"/>
  <c r="S264" i="16"/>
  <c r="T264" i="16"/>
  <c r="O265" i="16"/>
  <c r="P265" i="16"/>
  <c r="Q265" i="16"/>
  <c r="R265" i="16"/>
  <c r="S265" i="16"/>
  <c r="T265" i="16"/>
  <c r="O266" i="16"/>
  <c r="P266" i="16"/>
  <c r="Q266" i="16"/>
  <c r="R266" i="16"/>
  <c r="S266" i="16"/>
  <c r="T266" i="16"/>
  <c r="O267" i="16"/>
  <c r="P267" i="16"/>
  <c r="Q267" i="16"/>
  <c r="R267" i="16"/>
  <c r="S267" i="16"/>
  <c r="T267" i="16"/>
  <c r="O268" i="16"/>
  <c r="P268" i="16"/>
  <c r="Q268" i="16"/>
  <c r="R268" i="16"/>
  <c r="S268" i="16"/>
  <c r="T268" i="16"/>
  <c r="O269" i="16"/>
  <c r="P269" i="16"/>
  <c r="Q269" i="16"/>
  <c r="R269" i="16"/>
  <c r="S269" i="16"/>
  <c r="T269" i="16"/>
  <c r="O270" i="16"/>
  <c r="P270" i="16"/>
  <c r="Q270" i="16"/>
  <c r="R270" i="16"/>
  <c r="S270" i="16"/>
  <c r="T270" i="16"/>
  <c r="O271" i="16"/>
  <c r="P271" i="16"/>
  <c r="Q271" i="16"/>
  <c r="R271" i="16"/>
  <c r="S271" i="16"/>
  <c r="T271" i="16"/>
  <c r="O272" i="16"/>
  <c r="P272" i="16"/>
  <c r="Q272" i="16"/>
  <c r="R272" i="16"/>
  <c r="S272" i="16"/>
  <c r="T272" i="16"/>
  <c r="O273" i="16"/>
  <c r="P273" i="16"/>
  <c r="Q273" i="16"/>
  <c r="R273" i="16"/>
  <c r="S273" i="16"/>
  <c r="T273" i="16"/>
  <c r="O274" i="16"/>
  <c r="P274" i="16"/>
  <c r="Q274" i="16"/>
  <c r="R274" i="16"/>
  <c r="S274" i="16"/>
  <c r="T274" i="16"/>
  <c r="O275" i="16"/>
  <c r="P275" i="16"/>
  <c r="Q275" i="16"/>
  <c r="R275" i="16"/>
  <c r="S275" i="16"/>
  <c r="T275" i="16"/>
  <c r="O276" i="16"/>
  <c r="P276" i="16"/>
  <c r="Q276" i="16"/>
  <c r="R276" i="16"/>
  <c r="S276" i="16"/>
  <c r="T276" i="16"/>
  <c r="O277" i="16"/>
  <c r="P277" i="16"/>
  <c r="Q277" i="16"/>
  <c r="R277" i="16"/>
  <c r="S277" i="16"/>
  <c r="T277" i="16"/>
  <c r="O278" i="16"/>
  <c r="P278" i="16"/>
  <c r="Q278" i="16"/>
  <c r="R278" i="16"/>
  <c r="S278" i="16"/>
  <c r="T278" i="16"/>
  <c r="O279" i="16"/>
  <c r="P279" i="16"/>
  <c r="Q279" i="16"/>
  <c r="R279" i="16"/>
  <c r="S279" i="16"/>
  <c r="T279" i="16"/>
  <c r="O280" i="16"/>
  <c r="P280" i="16"/>
  <c r="Q280" i="16"/>
  <c r="R280" i="16"/>
  <c r="S280" i="16"/>
  <c r="T280" i="16"/>
  <c r="O281" i="16"/>
  <c r="P281" i="16"/>
  <c r="Q281" i="16"/>
  <c r="R281" i="16"/>
  <c r="S281" i="16"/>
  <c r="T281" i="16"/>
  <c r="O282" i="16"/>
  <c r="P282" i="16"/>
  <c r="Q282" i="16"/>
  <c r="R282" i="16"/>
  <c r="S282" i="16"/>
  <c r="T282" i="16"/>
  <c r="O283" i="16"/>
  <c r="P283" i="16"/>
  <c r="Q283" i="16"/>
  <c r="R283" i="16"/>
  <c r="S283" i="16"/>
  <c r="T283" i="16"/>
  <c r="O284" i="16"/>
  <c r="P284" i="16"/>
  <c r="Q284" i="16"/>
  <c r="R284" i="16"/>
  <c r="S284" i="16"/>
  <c r="T284" i="16"/>
  <c r="O285" i="16"/>
  <c r="P285" i="16"/>
  <c r="Q285" i="16"/>
  <c r="R285" i="16"/>
  <c r="S285" i="16"/>
  <c r="T285" i="16"/>
  <c r="O286" i="16"/>
  <c r="P286" i="16"/>
  <c r="Q286" i="16"/>
  <c r="R286" i="16"/>
  <c r="S286" i="16"/>
  <c r="T286" i="16"/>
  <c r="O287" i="16"/>
  <c r="P287" i="16"/>
  <c r="Q287" i="16"/>
  <c r="R287" i="16"/>
  <c r="S287" i="16"/>
  <c r="T287" i="16"/>
  <c r="O288" i="16"/>
  <c r="P288" i="16"/>
  <c r="Q288" i="16"/>
  <c r="R288" i="16"/>
  <c r="S288" i="16"/>
  <c r="T288" i="16"/>
  <c r="O289" i="16"/>
  <c r="P289" i="16"/>
  <c r="Q289" i="16"/>
  <c r="R289" i="16"/>
  <c r="S289" i="16"/>
  <c r="T289" i="16"/>
  <c r="O290" i="16"/>
  <c r="P290" i="16"/>
  <c r="Q290" i="16"/>
  <c r="R290" i="16"/>
  <c r="S290" i="16"/>
  <c r="T290" i="16"/>
  <c r="O291" i="16"/>
  <c r="P291" i="16"/>
  <c r="Q291" i="16"/>
  <c r="R291" i="16"/>
  <c r="S291" i="16"/>
  <c r="T291" i="16"/>
  <c r="O292" i="16"/>
  <c r="P292" i="16"/>
  <c r="Q292" i="16"/>
  <c r="R292" i="16"/>
  <c r="S292" i="16"/>
  <c r="T292" i="16"/>
  <c r="O293" i="16"/>
  <c r="P293" i="16"/>
  <c r="Q293" i="16"/>
  <c r="R293" i="16"/>
  <c r="S293" i="16"/>
  <c r="T293" i="16"/>
  <c r="O294" i="16"/>
  <c r="P294" i="16"/>
  <c r="Q294" i="16"/>
  <c r="R294" i="16"/>
  <c r="S294" i="16"/>
  <c r="T294" i="16"/>
  <c r="O295" i="16"/>
  <c r="P295" i="16"/>
  <c r="Q295" i="16"/>
  <c r="R295" i="16"/>
  <c r="S295" i="16"/>
  <c r="T295" i="16"/>
  <c r="O296" i="16"/>
  <c r="P296" i="16"/>
  <c r="Q296" i="16"/>
  <c r="R296" i="16"/>
  <c r="S296" i="16"/>
  <c r="T296" i="16"/>
  <c r="O297" i="16"/>
  <c r="P297" i="16"/>
  <c r="Q297" i="16"/>
  <c r="R297" i="16"/>
  <c r="S297" i="16"/>
  <c r="T297" i="16"/>
  <c r="O298" i="16"/>
  <c r="P298" i="16"/>
  <c r="Q298" i="16"/>
  <c r="R298" i="16"/>
  <c r="S298" i="16"/>
  <c r="T298" i="16"/>
  <c r="O299" i="16"/>
  <c r="P299" i="16"/>
  <c r="Q299" i="16"/>
  <c r="R299" i="16"/>
  <c r="S299" i="16"/>
  <c r="T299" i="16"/>
  <c r="O300" i="16"/>
  <c r="P300" i="16"/>
  <c r="Q300" i="16"/>
  <c r="R300" i="16"/>
  <c r="S300" i="16"/>
  <c r="T300" i="16"/>
  <c r="O301" i="16"/>
  <c r="P301" i="16"/>
  <c r="Q301" i="16"/>
  <c r="R301" i="16"/>
  <c r="S301" i="16"/>
  <c r="T301" i="16"/>
  <c r="O302" i="16"/>
  <c r="P302" i="16"/>
  <c r="Q302" i="16"/>
  <c r="R302" i="16"/>
  <c r="S302" i="16"/>
  <c r="T302" i="16"/>
  <c r="O303" i="16"/>
  <c r="P303" i="16"/>
  <c r="Q303" i="16"/>
  <c r="R303" i="16"/>
  <c r="S303" i="16"/>
  <c r="T303" i="16"/>
  <c r="O304" i="16"/>
  <c r="P304" i="16"/>
  <c r="Q304" i="16"/>
  <c r="R304" i="16"/>
  <c r="S304" i="16"/>
  <c r="T304" i="16"/>
  <c r="O305" i="16"/>
  <c r="P305" i="16"/>
  <c r="Q305" i="16"/>
  <c r="R305" i="16"/>
  <c r="S305" i="16"/>
  <c r="T305" i="16"/>
  <c r="O306" i="16"/>
  <c r="P306" i="16"/>
  <c r="Q306" i="16"/>
  <c r="R306" i="16"/>
  <c r="S306" i="16"/>
  <c r="T306" i="16"/>
  <c r="O307" i="16"/>
  <c r="P307" i="16"/>
  <c r="Q307" i="16"/>
  <c r="R307" i="16"/>
  <c r="S307" i="16"/>
  <c r="T307" i="16"/>
  <c r="O308" i="16"/>
  <c r="P308" i="16"/>
  <c r="Q308" i="16"/>
  <c r="R308" i="16"/>
  <c r="S308" i="16"/>
  <c r="T308" i="16"/>
  <c r="O309" i="16"/>
  <c r="P309" i="16"/>
  <c r="Q309" i="16"/>
  <c r="R309" i="16"/>
  <c r="S309" i="16"/>
  <c r="T309" i="16"/>
  <c r="O310" i="16"/>
  <c r="P310" i="16"/>
  <c r="Q310" i="16"/>
  <c r="R310" i="16"/>
  <c r="S310" i="16"/>
  <c r="T310" i="16"/>
  <c r="O311" i="16"/>
  <c r="P311" i="16"/>
  <c r="Q311" i="16"/>
  <c r="R311" i="16"/>
  <c r="S311" i="16"/>
  <c r="T311" i="16"/>
  <c r="O312" i="16"/>
  <c r="P312" i="16"/>
  <c r="Q312" i="16"/>
  <c r="R312" i="16"/>
  <c r="S312" i="16"/>
  <c r="T312" i="16"/>
  <c r="O313" i="16"/>
  <c r="P313" i="16"/>
  <c r="Q313" i="16"/>
  <c r="R313" i="16"/>
  <c r="S313" i="16"/>
  <c r="T313" i="16"/>
  <c r="O314" i="16"/>
  <c r="P314" i="16"/>
  <c r="Q314" i="16"/>
  <c r="R314" i="16"/>
  <c r="S314" i="16"/>
  <c r="T314" i="16"/>
  <c r="O315" i="16"/>
  <c r="P315" i="16"/>
  <c r="Q315" i="16"/>
  <c r="R315" i="16"/>
  <c r="S315" i="16"/>
  <c r="T315" i="16"/>
  <c r="O316" i="16"/>
  <c r="P316" i="16"/>
  <c r="Q316" i="16"/>
  <c r="R316" i="16"/>
  <c r="S316" i="16"/>
  <c r="T316" i="16"/>
  <c r="O317" i="16"/>
  <c r="P317" i="16"/>
  <c r="Q317" i="16"/>
  <c r="R317" i="16"/>
  <c r="S317" i="16"/>
  <c r="T317" i="16"/>
  <c r="O318" i="16"/>
  <c r="P318" i="16"/>
  <c r="Q318" i="16"/>
  <c r="R318" i="16"/>
  <c r="S318" i="16"/>
  <c r="T318" i="16"/>
  <c r="O319" i="16"/>
  <c r="P319" i="16"/>
  <c r="Q319" i="16"/>
  <c r="R319" i="16"/>
  <c r="S319" i="16"/>
  <c r="T319" i="16"/>
  <c r="O320" i="16"/>
  <c r="P320" i="16"/>
  <c r="Q320" i="16"/>
  <c r="R320" i="16"/>
  <c r="S320" i="16"/>
  <c r="T320" i="16"/>
  <c r="O321" i="16"/>
  <c r="P321" i="16"/>
  <c r="Q321" i="16"/>
  <c r="R321" i="16"/>
  <c r="S321" i="16"/>
  <c r="T321" i="16"/>
  <c r="O322" i="16"/>
  <c r="P322" i="16"/>
  <c r="Q322" i="16"/>
  <c r="R322" i="16"/>
  <c r="S322" i="16"/>
  <c r="T322" i="16"/>
  <c r="O323" i="16"/>
  <c r="P323" i="16"/>
  <c r="Q323" i="16"/>
  <c r="R323" i="16"/>
  <c r="S323" i="16"/>
  <c r="T323" i="16"/>
  <c r="O324" i="16"/>
  <c r="P324" i="16"/>
  <c r="Q324" i="16"/>
  <c r="R324" i="16"/>
  <c r="S324" i="16"/>
  <c r="T324" i="16"/>
  <c r="O325" i="16"/>
  <c r="P325" i="16"/>
  <c r="Q325" i="16"/>
  <c r="R325" i="16"/>
  <c r="S325" i="16"/>
  <c r="T325" i="16"/>
  <c r="O326" i="16"/>
  <c r="P326" i="16"/>
  <c r="Q326" i="16"/>
  <c r="R326" i="16"/>
  <c r="S326" i="16"/>
  <c r="T326" i="16"/>
  <c r="O327" i="16"/>
  <c r="P327" i="16"/>
  <c r="Q327" i="16"/>
  <c r="R327" i="16"/>
  <c r="S327" i="16"/>
  <c r="T327" i="16"/>
  <c r="O328" i="16"/>
  <c r="P328" i="16"/>
  <c r="Q328" i="16"/>
  <c r="R328" i="16"/>
  <c r="S328" i="16"/>
  <c r="T328" i="16"/>
  <c r="O329" i="16"/>
  <c r="P329" i="16"/>
  <c r="Q329" i="16"/>
  <c r="R329" i="16"/>
  <c r="S329" i="16"/>
  <c r="T329" i="16"/>
  <c r="O330" i="16"/>
  <c r="P330" i="16"/>
  <c r="Q330" i="16"/>
  <c r="R330" i="16"/>
  <c r="S330" i="16"/>
  <c r="T330" i="16"/>
  <c r="O331" i="16"/>
  <c r="P331" i="16"/>
  <c r="Q331" i="16"/>
  <c r="R331" i="16"/>
  <c r="S331" i="16"/>
  <c r="T331" i="16"/>
  <c r="O332" i="16"/>
  <c r="P332" i="16"/>
  <c r="Q332" i="16"/>
  <c r="R332" i="16"/>
  <c r="S332" i="16"/>
  <c r="T332" i="16"/>
  <c r="O333" i="16"/>
  <c r="P333" i="16"/>
  <c r="Q333" i="16"/>
  <c r="R333" i="16"/>
  <c r="S333" i="16"/>
  <c r="T333" i="16"/>
  <c r="O334" i="16"/>
  <c r="P334" i="16"/>
  <c r="Q334" i="16"/>
  <c r="R334" i="16"/>
  <c r="S334" i="16"/>
  <c r="T334" i="16"/>
  <c r="O335" i="16"/>
  <c r="P335" i="16"/>
  <c r="Q335" i="16"/>
  <c r="R335" i="16"/>
  <c r="S335" i="16"/>
  <c r="T335" i="16"/>
  <c r="O336" i="16"/>
  <c r="P336" i="16"/>
  <c r="Q336" i="16"/>
  <c r="R336" i="16"/>
  <c r="S336" i="16"/>
  <c r="T336" i="16"/>
  <c r="O337" i="16"/>
  <c r="P337" i="16"/>
  <c r="Q337" i="16"/>
  <c r="R337" i="16"/>
  <c r="S337" i="16"/>
  <c r="T337" i="16"/>
  <c r="O338" i="16"/>
  <c r="P338" i="16"/>
  <c r="Q338" i="16"/>
  <c r="R338" i="16"/>
  <c r="S338" i="16"/>
  <c r="T338" i="16"/>
  <c r="O339" i="16"/>
  <c r="P339" i="16"/>
  <c r="Q339" i="16"/>
  <c r="R339" i="16"/>
  <c r="S339" i="16"/>
  <c r="T339" i="16"/>
  <c r="O340" i="16"/>
  <c r="P340" i="16"/>
  <c r="Q340" i="16"/>
  <c r="R340" i="16"/>
  <c r="S340" i="16"/>
  <c r="T340" i="16"/>
  <c r="O341" i="16"/>
  <c r="P341" i="16"/>
  <c r="Q341" i="16"/>
  <c r="R341" i="16"/>
  <c r="S341" i="16"/>
  <c r="T341" i="16"/>
  <c r="O342" i="16"/>
  <c r="P342" i="16"/>
  <c r="Q342" i="16"/>
  <c r="R342" i="16"/>
  <c r="S342" i="16"/>
  <c r="T342" i="16"/>
  <c r="O343" i="16"/>
  <c r="P343" i="16"/>
  <c r="Q343" i="16"/>
  <c r="R343" i="16"/>
  <c r="S343" i="16"/>
  <c r="T343" i="16"/>
  <c r="O344" i="16"/>
  <c r="P344" i="16"/>
  <c r="Q344" i="16"/>
  <c r="R344" i="16"/>
  <c r="S344" i="16"/>
  <c r="T344" i="16"/>
  <c r="O345" i="16"/>
  <c r="P345" i="16"/>
  <c r="Q345" i="16"/>
  <c r="R345" i="16"/>
  <c r="S345" i="16"/>
  <c r="T345" i="16"/>
  <c r="O346" i="16"/>
  <c r="P346" i="16"/>
  <c r="Q346" i="16"/>
  <c r="R346" i="16"/>
  <c r="S346" i="16"/>
  <c r="T346" i="16"/>
  <c r="O347" i="16"/>
  <c r="P347" i="16"/>
  <c r="Q347" i="16"/>
  <c r="R347" i="16"/>
  <c r="S347" i="16"/>
  <c r="T347" i="16"/>
  <c r="O348" i="16"/>
  <c r="P348" i="16"/>
  <c r="Q348" i="16"/>
  <c r="R348" i="16"/>
  <c r="S348" i="16"/>
  <c r="T348" i="16"/>
  <c r="O349" i="16"/>
  <c r="P349" i="16"/>
  <c r="Q349" i="16"/>
  <c r="R349" i="16"/>
  <c r="S349" i="16"/>
  <c r="T349" i="16"/>
  <c r="O350" i="16"/>
  <c r="P350" i="16"/>
  <c r="Q350" i="16"/>
  <c r="R350" i="16"/>
  <c r="S350" i="16"/>
  <c r="T350" i="16"/>
  <c r="O351" i="16"/>
  <c r="P351" i="16"/>
  <c r="Q351" i="16"/>
  <c r="R351" i="16"/>
  <c r="S351" i="16"/>
  <c r="T351" i="16"/>
  <c r="O352" i="16"/>
  <c r="P352" i="16"/>
  <c r="Q352" i="16"/>
  <c r="R352" i="16"/>
  <c r="S352" i="16"/>
  <c r="T352" i="16"/>
  <c r="O353" i="16"/>
  <c r="P353" i="16"/>
  <c r="Q353" i="16"/>
  <c r="R353" i="16"/>
  <c r="S353" i="16"/>
  <c r="T353" i="16"/>
  <c r="O354" i="16"/>
  <c r="P354" i="16"/>
  <c r="Q354" i="16"/>
  <c r="R354" i="16"/>
  <c r="S354" i="16"/>
  <c r="T354" i="16"/>
  <c r="O355" i="16"/>
  <c r="P355" i="16"/>
  <c r="Q355" i="16"/>
  <c r="R355" i="16"/>
  <c r="S355" i="16"/>
  <c r="T355" i="16"/>
  <c r="O356" i="16"/>
  <c r="P356" i="16"/>
  <c r="Q356" i="16"/>
  <c r="R356" i="16"/>
  <c r="S356" i="16"/>
  <c r="T356" i="16"/>
  <c r="O357" i="16"/>
  <c r="P357" i="16"/>
  <c r="Q357" i="16"/>
  <c r="R357" i="16"/>
  <c r="S357" i="16"/>
  <c r="T357" i="16"/>
  <c r="O358" i="16"/>
  <c r="P358" i="16"/>
  <c r="Q358" i="16"/>
  <c r="R358" i="16"/>
  <c r="S358" i="16"/>
  <c r="T358" i="16"/>
  <c r="O359" i="16"/>
  <c r="P359" i="16"/>
  <c r="Q359" i="16"/>
  <c r="R359" i="16"/>
  <c r="S359" i="16"/>
  <c r="T359" i="16"/>
  <c r="O360" i="16"/>
  <c r="P360" i="16"/>
  <c r="Q360" i="16"/>
  <c r="R360" i="16"/>
  <c r="S360" i="16"/>
  <c r="T360" i="16"/>
  <c r="O361" i="16"/>
  <c r="P361" i="16"/>
  <c r="Q361" i="16"/>
  <c r="R361" i="16"/>
  <c r="S361" i="16"/>
  <c r="T361" i="16"/>
  <c r="O362" i="16"/>
  <c r="P362" i="16"/>
  <c r="Q362" i="16"/>
  <c r="R362" i="16"/>
  <c r="S362" i="16"/>
  <c r="T362" i="16"/>
  <c r="O363" i="16"/>
  <c r="P363" i="16"/>
  <c r="Q363" i="16"/>
  <c r="R363" i="16"/>
  <c r="S363" i="16"/>
  <c r="T363" i="16"/>
  <c r="O364" i="16"/>
  <c r="P364" i="16"/>
  <c r="Q364" i="16"/>
  <c r="R364" i="16"/>
  <c r="S364" i="16"/>
  <c r="T364" i="16"/>
  <c r="O365" i="16"/>
  <c r="P365" i="16"/>
  <c r="Q365" i="16"/>
  <c r="R365" i="16"/>
  <c r="S365" i="16"/>
  <c r="T365" i="16"/>
  <c r="O366" i="16"/>
  <c r="P366" i="16"/>
  <c r="Q366" i="16"/>
  <c r="R366" i="16"/>
  <c r="S366" i="16"/>
  <c r="T366" i="16"/>
  <c r="O367" i="16"/>
  <c r="P367" i="16"/>
  <c r="Q367" i="16"/>
  <c r="R367" i="16"/>
  <c r="S367" i="16"/>
  <c r="T367" i="16"/>
  <c r="O368" i="16"/>
  <c r="P368" i="16"/>
  <c r="Q368" i="16"/>
  <c r="R368" i="16"/>
  <c r="S368" i="16"/>
  <c r="T368" i="16"/>
  <c r="O369" i="16"/>
  <c r="P369" i="16"/>
  <c r="Q369" i="16"/>
  <c r="R369" i="16"/>
  <c r="S369" i="16"/>
  <c r="T369" i="16"/>
  <c r="O370" i="16"/>
  <c r="P370" i="16"/>
  <c r="Q370" i="16"/>
  <c r="R370" i="16"/>
  <c r="S370" i="16"/>
  <c r="T370" i="16"/>
  <c r="O371" i="16"/>
  <c r="P371" i="16"/>
  <c r="Q371" i="16"/>
  <c r="R371" i="16"/>
  <c r="S371" i="16"/>
  <c r="T371" i="16"/>
  <c r="O372" i="16"/>
  <c r="P372" i="16"/>
  <c r="Q372" i="16"/>
  <c r="R372" i="16"/>
  <c r="S372" i="16"/>
  <c r="T372" i="16"/>
  <c r="O373" i="16"/>
  <c r="P373" i="16"/>
  <c r="Q373" i="16"/>
  <c r="R373" i="16"/>
  <c r="S373" i="16"/>
  <c r="T373" i="16"/>
  <c r="O374" i="16"/>
  <c r="P374" i="16"/>
  <c r="Q374" i="16"/>
  <c r="R374" i="16"/>
  <c r="S374" i="16"/>
  <c r="T374" i="16"/>
  <c r="O375" i="16"/>
  <c r="P375" i="16"/>
  <c r="Q375" i="16"/>
  <c r="R375" i="16"/>
  <c r="S375" i="16"/>
  <c r="T375" i="16"/>
  <c r="O376" i="16"/>
  <c r="P376" i="16"/>
  <c r="Q376" i="16"/>
  <c r="R376" i="16"/>
  <c r="S376" i="16"/>
  <c r="T376" i="16"/>
  <c r="O377" i="16"/>
  <c r="P377" i="16"/>
  <c r="Q377" i="16"/>
  <c r="R377" i="16"/>
  <c r="S377" i="16"/>
  <c r="T377" i="16"/>
  <c r="O378" i="16"/>
  <c r="P378" i="16"/>
  <c r="Q378" i="16"/>
  <c r="R378" i="16"/>
  <c r="S378" i="16"/>
  <c r="T378" i="16"/>
  <c r="O379" i="16"/>
  <c r="P379" i="16"/>
  <c r="Q379" i="16"/>
  <c r="R379" i="16"/>
  <c r="S379" i="16"/>
  <c r="T379" i="16"/>
  <c r="O380" i="16"/>
  <c r="P380" i="16"/>
  <c r="Q380" i="16"/>
  <c r="R380" i="16"/>
  <c r="S380" i="16"/>
  <c r="T380" i="16"/>
  <c r="O381" i="16"/>
  <c r="P381" i="16"/>
  <c r="Q381" i="16"/>
  <c r="R381" i="16"/>
  <c r="S381" i="16"/>
  <c r="T381" i="16"/>
  <c r="O382" i="16"/>
  <c r="P382" i="16"/>
  <c r="Q382" i="16"/>
  <c r="R382" i="16"/>
  <c r="S382" i="16"/>
  <c r="T382" i="16"/>
  <c r="O383" i="16"/>
  <c r="P383" i="16"/>
  <c r="Q383" i="16"/>
  <c r="R383" i="16"/>
  <c r="S383" i="16"/>
  <c r="T383" i="16"/>
  <c r="O384" i="16"/>
  <c r="P384" i="16"/>
  <c r="Q384" i="16"/>
  <c r="R384" i="16"/>
  <c r="S384" i="16"/>
  <c r="T384" i="16"/>
  <c r="O385" i="16"/>
  <c r="P385" i="16"/>
  <c r="Q385" i="16"/>
  <c r="R385" i="16"/>
  <c r="S385" i="16"/>
  <c r="T385" i="16"/>
  <c r="O386" i="16"/>
  <c r="P386" i="16"/>
  <c r="Q386" i="16"/>
  <c r="R386" i="16"/>
  <c r="S386" i="16"/>
  <c r="T386" i="16"/>
  <c r="O387" i="16"/>
  <c r="P387" i="16"/>
  <c r="Q387" i="16"/>
  <c r="R387" i="16"/>
  <c r="S387" i="16"/>
  <c r="T387" i="16"/>
  <c r="O388" i="16"/>
  <c r="P388" i="16"/>
  <c r="Q388" i="16"/>
  <c r="R388" i="16"/>
  <c r="S388" i="16"/>
  <c r="T388" i="16"/>
  <c r="O389" i="16"/>
  <c r="P389" i="16"/>
  <c r="Q389" i="16"/>
  <c r="R389" i="16"/>
  <c r="S389" i="16"/>
  <c r="T389" i="16"/>
  <c r="O390" i="16"/>
  <c r="P390" i="16"/>
  <c r="Q390" i="16"/>
  <c r="R390" i="16"/>
  <c r="S390" i="16"/>
  <c r="T390" i="16"/>
  <c r="O391" i="16"/>
  <c r="P391" i="16"/>
  <c r="Q391" i="16"/>
  <c r="R391" i="16"/>
  <c r="S391" i="16"/>
  <c r="T391" i="16"/>
  <c r="O392" i="16"/>
  <c r="P392" i="16"/>
  <c r="Q392" i="16"/>
  <c r="R392" i="16"/>
  <c r="S392" i="16"/>
  <c r="T392" i="16"/>
  <c r="O393" i="16"/>
  <c r="P393" i="16"/>
  <c r="Q393" i="16"/>
  <c r="R393" i="16"/>
  <c r="S393" i="16"/>
  <c r="T393" i="16"/>
  <c r="O394" i="16"/>
  <c r="P394" i="16"/>
  <c r="Q394" i="16"/>
  <c r="R394" i="16"/>
  <c r="S394" i="16"/>
  <c r="T394" i="16"/>
  <c r="O395" i="16"/>
  <c r="P395" i="16"/>
  <c r="Q395" i="16"/>
  <c r="R395" i="16"/>
  <c r="S395" i="16"/>
  <c r="T395" i="16"/>
  <c r="O396" i="16"/>
  <c r="P396" i="16"/>
  <c r="Q396" i="16"/>
  <c r="R396" i="16"/>
  <c r="S396" i="16"/>
  <c r="T396" i="16"/>
  <c r="O397" i="16"/>
  <c r="P397" i="16"/>
  <c r="Q397" i="16"/>
  <c r="R397" i="16"/>
  <c r="S397" i="16"/>
  <c r="T397" i="16"/>
  <c r="O398" i="16"/>
  <c r="P398" i="16"/>
  <c r="Q398" i="16"/>
  <c r="R398" i="16"/>
  <c r="S398" i="16"/>
  <c r="T398" i="16"/>
  <c r="O399" i="16"/>
  <c r="P399" i="16"/>
  <c r="Q399" i="16"/>
  <c r="R399" i="16"/>
  <c r="S399" i="16"/>
  <c r="T399" i="16"/>
  <c r="O400" i="16"/>
  <c r="P400" i="16"/>
  <c r="Q400" i="16"/>
  <c r="R400" i="16"/>
  <c r="S400" i="16"/>
  <c r="T400" i="16"/>
  <c r="O401" i="16"/>
  <c r="P401" i="16"/>
  <c r="Q401" i="16"/>
  <c r="R401" i="16"/>
  <c r="S401" i="16"/>
  <c r="T401" i="16"/>
  <c r="O402" i="16"/>
  <c r="P402" i="16"/>
  <c r="Q402" i="16"/>
  <c r="R402" i="16"/>
  <c r="S402" i="16"/>
  <c r="T402" i="16"/>
  <c r="O403" i="16"/>
  <c r="P403" i="16"/>
  <c r="Q403" i="16"/>
  <c r="R403" i="16"/>
  <c r="S403" i="16"/>
  <c r="T403" i="16"/>
  <c r="O404" i="16"/>
  <c r="P404" i="16"/>
  <c r="Q404" i="16"/>
  <c r="R404" i="16"/>
  <c r="S404" i="16"/>
  <c r="T404" i="16"/>
  <c r="O405" i="16"/>
  <c r="P405" i="16"/>
  <c r="Q405" i="16"/>
  <c r="R405" i="16"/>
  <c r="S405" i="16"/>
  <c r="T405" i="16"/>
  <c r="O406" i="16"/>
  <c r="P406" i="16"/>
  <c r="Q406" i="16"/>
  <c r="R406" i="16"/>
  <c r="S406" i="16"/>
  <c r="T406" i="16"/>
  <c r="O407" i="16"/>
  <c r="P407" i="16"/>
  <c r="Q407" i="16"/>
  <c r="R407" i="16"/>
  <c r="S407" i="16"/>
  <c r="T407" i="16"/>
  <c r="O408" i="16"/>
  <c r="P408" i="16"/>
  <c r="Q408" i="16"/>
  <c r="R408" i="16"/>
  <c r="S408" i="16"/>
  <c r="T408" i="16"/>
  <c r="O409" i="16"/>
  <c r="P409" i="16"/>
  <c r="Q409" i="16"/>
  <c r="R409" i="16"/>
  <c r="S409" i="16"/>
  <c r="T409" i="16"/>
  <c r="O410" i="16"/>
  <c r="P410" i="16"/>
  <c r="Q410" i="16"/>
  <c r="R410" i="16"/>
  <c r="S410" i="16"/>
  <c r="T410" i="16"/>
  <c r="O411" i="16"/>
  <c r="P411" i="16"/>
  <c r="Q411" i="16"/>
  <c r="R411" i="16"/>
  <c r="S411" i="16"/>
  <c r="T411" i="16"/>
  <c r="O412" i="16"/>
  <c r="P412" i="16"/>
  <c r="Q412" i="16"/>
  <c r="R412" i="16"/>
  <c r="S412" i="16"/>
  <c r="T412" i="16"/>
  <c r="O413" i="16"/>
  <c r="P413" i="16"/>
  <c r="Q413" i="16"/>
  <c r="R413" i="16"/>
  <c r="S413" i="16"/>
  <c r="T413" i="16"/>
  <c r="O414" i="16"/>
  <c r="P414" i="16"/>
  <c r="Q414" i="16"/>
  <c r="R414" i="16"/>
  <c r="S414" i="16"/>
  <c r="T414" i="16"/>
  <c r="O415" i="16"/>
  <c r="P415" i="16"/>
  <c r="Q415" i="16"/>
  <c r="R415" i="16"/>
  <c r="S415" i="16"/>
  <c r="T415" i="16"/>
  <c r="O416" i="16"/>
  <c r="P416" i="16"/>
  <c r="Q416" i="16"/>
  <c r="R416" i="16"/>
  <c r="S416" i="16"/>
  <c r="T416" i="16"/>
  <c r="O417" i="16"/>
  <c r="P417" i="16"/>
  <c r="Q417" i="16"/>
  <c r="R417" i="16"/>
  <c r="S417" i="16"/>
  <c r="T417" i="16"/>
  <c r="O418" i="16"/>
  <c r="P418" i="16"/>
  <c r="Q418" i="16"/>
  <c r="R418" i="16"/>
  <c r="S418" i="16"/>
  <c r="T418" i="16"/>
  <c r="O419" i="16"/>
  <c r="P419" i="16"/>
  <c r="Q419" i="16"/>
  <c r="R419" i="16"/>
  <c r="S419" i="16"/>
  <c r="T419" i="16"/>
  <c r="O420" i="16"/>
  <c r="P420" i="16"/>
  <c r="Q420" i="16"/>
  <c r="R420" i="16"/>
  <c r="S420" i="16"/>
  <c r="T420" i="16"/>
  <c r="O421" i="16"/>
  <c r="P421" i="16"/>
  <c r="Q421" i="16"/>
  <c r="R421" i="16"/>
  <c r="S421" i="16"/>
  <c r="T421" i="16"/>
  <c r="O422" i="16"/>
  <c r="P422" i="16"/>
  <c r="Q422" i="16"/>
  <c r="R422" i="16"/>
  <c r="S422" i="16"/>
  <c r="T422" i="16"/>
  <c r="O423" i="16"/>
  <c r="P423" i="16"/>
  <c r="Q423" i="16"/>
  <c r="R423" i="16"/>
  <c r="S423" i="16"/>
  <c r="T423" i="16"/>
  <c r="O424" i="16"/>
  <c r="P424" i="16"/>
  <c r="Q424" i="16"/>
  <c r="R424" i="16"/>
  <c r="S424" i="16"/>
  <c r="T424" i="16"/>
  <c r="O425" i="16"/>
  <c r="P425" i="16"/>
  <c r="Q425" i="16"/>
  <c r="R425" i="16"/>
  <c r="S425" i="16"/>
  <c r="T425" i="16"/>
  <c r="O426" i="16"/>
  <c r="P426" i="16"/>
  <c r="Q426" i="16"/>
  <c r="R426" i="16"/>
  <c r="S426" i="16"/>
  <c r="T426" i="16"/>
  <c r="O427" i="16"/>
  <c r="P427" i="16"/>
  <c r="Q427" i="16"/>
  <c r="R427" i="16"/>
  <c r="S427" i="16"/>
  <c r="T427" i="16"/>
  <c r="O428" i="16"/>
  <c r="P428" i="16"/>
  <c r="Q428" i="16"/>
  <c r="R428" i="16"/>
  <c r="S428" i="16"/>
  <c r="T428" i="16"/>
  <c r="O429" i="16"/>
  <c r="P429" i="16"/>
  <c r="Q429" i="16"/>
  <c r="R429" i="16"/>
  <c r="S429" i="16"/>
  <c r="T429" i="16"/>
  <c r="O430" i="16"/>
  <c r="P430" i="16"/>
  <c r="Q430" i="16"/>
  <c r="R430" i="16"/>
  <c r="S430" i="16"/>
  <c r="T430" i="16"/>
  <c r="O431" i="16"/>
  <c r="P431" i="16"/>
  <c r="Q431" i="16"/>
  <c r="R431" i="16"/>
  <c r="S431" i="16"/>
  <c r="T431" i="16"/>
  <c r="O432" i="16"/>
  <c r="P432" i="16"/>
  <c r="Q432" i="16"/>
  <c r="R432" i="16"/>
  <c r="S432" i="16"/>
  <c r="T432" i="16"/>
  <c r="O433" i="16"/>
  <c r="P433" i="16"/>
  <c r="Q433" i="16"/>
  <c r="R433" i="16"/>
  <c r="S433" i="16"/>
  <c r="T433" i="16"/>
  <c r="O434" i="16"/>
  <c r="P434" i="16"/>
  <c r="Q434" i="16"/>
  <c r="R434" i="16"/>
  <c r="S434" i="16"/>
  <c r="T434" i="16"/>
  <c r="O435" i="16"/>
  <c r="P435" i="16"/>
  <c r="Q435" i="16"/>
  <c r="R435" i="16"/>
  <c r="S435" i="16"/>
  <c r="T435" i="16"/>
  <c r="O436" i="16"/>
  <c r="P436" i="16"/>
  <c r="Q436" i="16"/>
  <c r="R436" i="16"/>
  <c r="S436" i="16"/>
  <c r="T436" i="16"/>
  <c r="O437" i="16"/>
  <c r="P437" i="16"/>
  <c r="Q437" i="16"/>
  <c r="R437" i="16"/>
  <c r="S437" i="16"/>
  <c r="T437" i="16"/>
  <c r="O438" i="16"/>
  <c r="P438" i="16"/>
  <c r="Q438" i="16"/>
  <c r="R438" i="16"/>
  <c r="S438" i="16"/>
  <c r="T438" i="16"/>
  <c r="O439" i="16"/>
  <c r="P439" i="16"/>
  <c r="Q439" i="16"/>
  <c r="R439" i="16"/>
  <c r="S439" i="16"/>
  <c r="T439" i="16"/>
  <c r="O440" i="16"/>
  <c r="P440" i="16"/>
  <c r="Q440" i="16"/>
  <c r="R440" i="16"/>
  <c r="S440" i="16"/>
  <c r="T440" i="16"/>
  <c r="O441" i="16"/>
  <c r="P441" i="16"/>
  <c r="Q441" i="16"/>
  <c r="R441" i="16"/>
  <c r="S441" i="16"/>
  <c r="T441" i="16"/>
  <c r="O442" i="16"/>
  <c r="P442" i="16"/>
  <c r="Q442" i="16"/>
  <c r="R442" i="16"/>
  <c r="S442" i="16"/>
  <c r="T442" i="16"/>
  <c r="O443" i="16"/>
  <c r="P443" i="16"/>
  <c r="Q443" i="16"/>
  <c r="R443" i="16"/>
  <c r="S443" i="16"/>
  <c r="T443" i="16"/>
  <c r="O444" i="16"/>
  <c r="P444" i="16"/>
  <c r="Q444" i="16"/>
  <c r="R444" i="16"/>
  <c r="S444" i="16"/>
  <c r="T444" i="16"/>
  <c r="O445" i="16"/>
  <c r="P445" i="16"/>
  <c r="Q445" i="16"/>
  <c r="R445" i="16"/>
  <c r="S445" i="16"/>
  <c r="T445" i="16"/>
  <c r="O446" i="16"/>
  <c r="P446" i="16"/>
  <c r="Q446" i="16"/>
  <c r="R446" i="16"/>
  <c r="S446" i="16"/>
  <c r="T446" i="16"/>
  <c r="O447" i="16"/>
  <c r="P447" i="16"/>
  <c r="Q447" i="16"/>
  <c r="R447" i="16"/>
  <c r="S447" i="16"/>
  <c r="T447" i="16"/>
  <c r="O448" i="16"/>
  <c r="P448" i="16"/>
  <c r="Q448" i="16"/>
  <c r="R448" i="16"/>
  <c r="S448" i="16"/>
  <c r="T448" i="16"/>
  <c r="O449" i="16"/>
  <c r="P449" i="16"/>
  <c r="Q449" i="16"/>
  <c r="R449" i="16"/>
  <c r="S449" i="16"/>
  <c r="T449" i="16"/>
  <c r="O450" i="16"/>
  <c r="P450" i="16"/>
  <c r="Q450" i="16"/>
  <c r="R450" i="16"/>
  <c r="S450" i="16"/>
  <c r="T450" i="16"/>
  <c r="O451" i="16"/>
  <c r="P451" i="16"/>
  <c r="Q451" i="16"/>
  <c r="R451" i="16"/>
  <c r="S451" i="16"/>
  <c r="T451" i="16"/>
  <c r="O452" i="16"/>
  <c r="P452" i="16"/>
  <c r="Q452" i="16"/>
  <c r="R452" i="16"/>
  <c r="S452" i="16"/>
  <c r="T452" i="16"/>
  <c r="O453" i="16"/>
  <c r="P453" i="16"/>
  <c r="Q453" i="16"/>
  <c r="R453" i="16"/>
  <c r="S453" i="16"/>
  <c r="T453" i="16"/>
  <c r="O454" i="16"/>
  <c r="P454" i="16"/>
  <c r="Q454" i="16"/>
  <c r="R454" i="16"/>
  <c r="S454" i="16"/>
  <c r="T454" i="16"/>
  <c r="O455" i="16"/>
  <c r="P455" i="16"/>
  <c r="Q455" i="16"/>
  <c r="R455" i="16"/>
  <c r="S455" i="16"/>
  <c r="T455" i="16"/>
  <c r="O456" i="16"/>
  <c r="P456" i="16"/>
  <c r="Q456" i="16"/>
  <c r="R456" i="16"/>
  <c r="S456" i="16"/>
  <c r="T456" i="16"/>
  <c r="O457" i="16"/>
  <c r="P457" i="16"/>
  <c r="Q457" i="16"/>
  <c r="R457" i="16"/>
  <c r="S457" i="16"/>
  <c r="T457" i="16"/>
  <c r="O458" i="16"/>
  <c r="P458" i="16"/>
  <c r="Q458" i="16"/>
  <c r="R458" i="16"/>
  <c r="S458" i="16"/>
  <c r="T458" i="16"/>
  <c r="O459" i="16"/>
  <c r="P459" i="16"/>
  <c r="Q459" i="16"/>
  <c r="R459" i="16"/>
  <c r="S459" i="16"/>
  <c r="T459" i="16"/>
  <c r="O460" i="16"/>
  <c r="P460" i="16"/>
  <c r="Q460" i="16"/>
  <c r="R460" i="16"/>
  <c r="S460" i="16"/>
  <c r="T460" i="16"/>
  <c r="O461" i="16"/>
  <c r="P461" i="16"/>
  <c r="Q461" i="16"/>
  <c r="R461" i="16"/>
  <c r="S461" i="16"/>
  <c r="T461" i="16"/>
  <c r="O462" i="16"/>
  <c r="P462" i="16"/>
  <c r="Q462" i="16"/>
  <c r="R462" i="16"/>
  <c r="S462" i="16"/>
  <c r="T462" i="16"/>
  <c r="O463" i="16"/>
  <c r="P463" i="16"/>
  <c r="Q463" i="16"/>
  <c r="R463" i="16"/>
  <c r="S463" i="16"/>
  <c r="T463" i="16"/>
  <c r="O464" i="16"/>
  <c r="P464" i="16"/>
  <c r="Q464" i="16"/>
  <c r="R464" i="16"/>
  <c r="S464" i="16"/>
  <c r="T464" i="16"/>
  <c r="O465" i="16"/>
  <c r="P465" i="16"/>
  <c r="Q465" i="16"/>
  <c r="R465" i="16"/>
  <c r="S465" i="16"/>
  <c r="T465" i="16"/>
  <c r="O466" i="16"/>
  <c r="P466" i="16"/>
  <c r="Q466" i="16"/>
  <c r="R466" i="16"/>
  <c r="S466" i="16"/>
  <c r="T466" i="16"/>
  <c r="O467" i="16"/>
  <c r="P467" i="16"/>
  <c r="Q467" i="16"/>
  <c r="R467" i="16"/>
  <c r="S467" i="16"/>
  <c r="T467" i="16"/>
  <c r="O468" i="16"/>
  <c r="P468" i="16"/>
  <c r="Q468" i="16"/>
  <c r="R468" i="16"/>
  <c r="S468" i="16"/>
  <c r="T468" i="16"/>
  <c r="O469" i="16"/>
  <c r="P469" i="16"/>
  <c r="Q469" i="16"/>
  <c r="R469" i="16"/>
  <c r="S469" i="16"/>
  <c r="T469" i="16"/>
  <c r="O470" i="16"/>
  <c r="P470" i="16"/>
  <c r="Q470" i="16"/>
  <c r="R470" i="16"/>
  <c r="S470" i="16"/>
  <c r="T470" i="16"/>
  <c r="O471" i="16"/>
  <c r="P471" i="16"/>
  <c r="Q471" i="16"/>
  <c r="R471" i="16"/>
  <c r="S471" i="16"/>
  <c r="T471" i="16"/>
  <c r="O472" i="16"/>
  <c r="P472" i="16"/>
  <c r="Q472" i="16"/>
  <c r="R472" i="16"/>
  <c r="S472" i="16"/>
  <c r="T472" i="16"/>
  <c r="O473" i="16"/>
  <c r="P473" i="16"/>
  <c r="Q473" i="16"/>
  <c r="R473" i="16"/>
  <c r="S473" i="16"/>
  <c r="T473" i="16"/>
  <c r="O474" i="16"/>
  <c r="P474" i="16"/>
  <c r="Q474" i="16"/>
  <c r="R474" i="16"/>
  <c r="S474" i="16"/>
  <c r="T474" i="16"/>
  <c r="O475" i="16"/>
  <c r="P475" i="16"/>
  <c r="Q475" i="16"/>
  <c r="R475" i="16"/>
  <c r="S475" i="16"/>
  <c r="T475" i="16"/>
  <c r="O476" i="16"/>
  <c r="P476" i="16"/>
  <c r="Q476" i="16"/>
  <c r="R476" i="16"/>
  <c r="S476" i="16"/>
  <c r="T476" i="16"/>
  <c r="O477" i="16"/>
  <c r="P477" i="16"/>
  <c r="Q477" i="16"/>
  <c r="R477" i="16"/>
  <c r="S477" i="16"/>
  <c r="T477" i="16"/>
  <c r="O478" i="16"/>
  <c r="P478" i="16"/>
  <c r="Q478" i="16"/>
  <c r="R478" i="16"/>
  <c r="S478" i="16"/>
  <c r="T478" i="16"/>
  <c r="O479" i="16"/>
  <c r="P479" i="16"/>
  <c r="Q479" i="16"/>
  <c r="R479" i="16"/>
  <c r="S479" i="16"/>
  <c r="T479" i="16"/>
  <c r="O480" i="16"/>
  <c r="P480" i="16"/>
  <c r="Q480" i="16"/>
  <c r="R480" i="16"/>
  <c r="S480" i="16"/>
  <c r="T480" i="16"/>
  <c r="O481" i="16"/>
  <c r="P481" i="16"/>
  <c r="Q481" i="16"/>
  <c r="R481" i="16"/>
  <c r="S481" i="16"/>
  <c r="T481" i="16"/>
  <c r="O482" i="16"/>
  <c r="P482" i="16"/>
  <c r="Q482" i="16"/>
  <c r="R482" i="16"/>
  <c r="S482" i="16"/>
  <c r="T482" i="16"/>
  <c r="O483" i="16"/>
  <c r="P483" i="16"/>
  <c r="Q483" i="16"/>
  <c r="R483" i="16"/>
  <c r="S483" i="16"/>
  <c r="T483" i="16"/>
  <c r="O484" i="16"/>
  <c r="P484" i="16"/>
  <c r="Q484" i="16"/>
  <c r="R484" i="16"/>
  <c r="S484" i="16"/>
  <c r="T484" i="16"/>
  <c r="O485" i="16"/>
  <c r="P485" i="16"/>
  <c r="Q485" i="16"/>
  <c r="R485" i="16"/>
  <c r="S485" i="16"/>
  <c r="T485" i="16"/>
  <c r="O486" i="16"/>
  <c r="P486" i="16"/>
  <c r="Q486" i="16"/>
  <c r="R486" i="16"/>
  <c r="S486" i="16"/>
  <c r="T486" i="16"/>
  <c r="O487" i="16"/>
  <c r="P487" i="16"/>
  <c r="Q487" i="16"/>
  <c r="R487" i="16"/>
  <c r="S487" i="16"/>
  <c r="T487" i="16"/>
  <c r="O488" i="16"/>
  <c r="P488" i="16"/>
  <c r="Q488" i="16"/>
  <c r="R488" i="16"/>
  <c r="S488" i="16"/>
  <c r="T488" i="16"/>
  <c r="O489" i="16"/>
  <c r="P489" i="16"/>
  <c r="Q489" i="16"/>
  <c r="R489" i="16"/>
  <c r="S489" i="16"/>
  <c r="T489" i="16"/>
  <c r="O490" i="16"/>
  <c r="P490" i="16"/>
  <c r="Q490" i="16"/>
  <c r="R490" i="16"/>
  <c r="S490" i="16"/>
  <c r="T490" i="16"/>
  <c r="O491" i="16"/>
  <c r="P491" i="16"/>
  <c r="Q491" i="16"/>
  <c r="R491" i="16"/>
  <c r="S491" i="16"/>
  <c r="T491" i="16"/>
  <c r="O492" i="16"/>
  <c r="P492" i="16"/>
  <c r="Q492" i="16"/>
  <c r="R492" i="16"/>
  <c r="S492" i="16"/>
  <c r="T492" i="16"/>
  <c r="O493" i="16"/>
  <c r="P493" i="16"/>
  <c r="Q493" i="16"/>
  <c r="R493" i="16"/>
  <c r="S493" i="16"/>
  <c r="T493" i="16"/>
  <c r="O494" i="16"/>
  <c r="P494" i="16"/>
  <c r="Q494" i="16"/>
  <c r="R494" i="16"/>
  <c r="S494" i="16"/>
  <c r="T494" i="16"/>
  <c r="O495" i="16"/>
  <c r="P495" i="16"/>
  <c r="Q495" i="16"/>
  <c r="R495" i="16"/>
  <c r="S495" i="16"/>
  <c r="T495" i="16"/>
  <c r="O496" i="16"/>
  <c r="P496" i="16"/>
  <c r="Q496" i="16"/>
  <c r="R496" i="16"/>
  <c r="S496" i="16"/>
  <c r="T496" i="16"/>
  <c r="O497" i="16"/>
  <c r="P497" i="16"/>
  <c r="Q497" i="16"/>
  <c r="R497" i="16"/>
  <c r="S497" i="16"/>
  <c r="T497" i="16"/>
  <c r="O498" i="16"/>
  <c r="P498" i="16"/>
  <c r="Q498" i="16"/>
  <c r="R498" i="16"/>
  <c r="S498" i="16"/>
  <c r="T498" i="16"/>
  <c r="O499" i="16"/>
  <c r="P499" i="16"/>
  <c r="Q499" i="16"/>
  <c r="R499" i="16"/>
  <c r="S499" i="16"/>
  <c r="T499" i="16"/>
  <c r="O500" i="16"/>
  <c r="P500" i="16"/>
  <c r="Q500" i="16"/>
  <c r="R500" i="16"/>
  <c r="S500" i="16"/>
  <c r="T500" i="16"/>
  <c r="O501" i="16"/>
  <c r="P501" i="16"/>
  <c r="Q501" i="16"/>
  <c r="R501" i="16"/>
  <c r="S501" i="16"/>
  <c r="T501" i="16"/>
  <c r="O502" i="16"/>
  <c r="P502" i="16"/>
  <c r="Q502" i="16"/>
  <c r="R502" i="16"/>
  <c r="S502" i="16"/>
  <c r="T502" i="16"/>
  <c r="O503" i="16"/>
  <c r="P503" i="16"/>
  <c r="Q503" i="16"/>
  <c r="R503" i="16"/>
  <c r="S503" i="16"/>
  <c r="T503" i="16"/>
  <c r="O504" i="16"/>
  <c r="P504" i="16"/>
  <c r="Q504" i="16"/>
  <c r="R504" i="16"/>
  <c r="S504" i="16"/>
  <c r="T504" i="16"/>
  <c r="O505" i="16"/>
  <c r="P505" i="16"/>
  <c r="Q505" i="16"/>
  <c r="R505" i="16"/>
  <c r="S505" i="16"/>
  <c r="T505" i="16"/>
  <c r="O506" i="16"/>
  <c r="P506" i="16"/>
  <c r="Q506" i="16"/>
  <c r="R506" i="16"/>
  <c r="S506" i="16"/>
  <c r="T506" i="16"/>
  <c r="O507" i="16"/>
  <c r="P507" i="16"/>
  <c r="Q507" i="16"/>
  <c r="R507" i="16"/>
  <c r="S507" i="16"/>
  <c r="T507" i="16"/>
  <c r="O508" i="16"/>
  <c r="P508" i="16"/>
  <c r="Q508" i="16"/>
  <c r="R508" i="16"/>
  <c r="S508" i="16"/>
  <c r="T508" i="16"/>
  <c r="O509" i="16"/>
  <c r="P509" i="16"/>
  <c r="Q509" i="16"/>
  <c r="R509" i="16"/>
  <c r="S509" i="16"/>
  <c r="T509" i="16"/>
  <c r="O510" i="16"/>
  <c r="P510" i="16"/>
  <c r="Q510" i="16"/>
  <c r="R510" i="16"/>
  <c r="S510" i="16"/>
  <c r="T510" i="16"/>
  <c r="O511" i="16"/>
  <c r="P511" i="16"/>
  <c r="Q511" i="16"/>
  <c r="R511" i="16"/>
  <c r="S511" i="16"/>
  <c r="T511" i="16"/>
  <c r="O512" i="16"/>
  <c r="P512" i="16"/>
  <c r="Q512" i="16"/>
  <c r="R512" i="16"/>
  <c r="S512" i="16"/>
  <c r="T512" i="16"/>
  <c r="O513" i="16"/>
  <c r="P513" i="16"/>
  <c r="Q513" i="16"/>
  <c r="R513" i="16"/>
  <c r="S513" i="16"/>
  <c r="T513" i="16"/>
  <c r="O514" i="16"/>
  <c r="P514" i="16"/>
  <c r="Q514" i="16"/>
  <c r="R514" i="16"/>
  <c r="S514" i="16"/>
  <c r="T514" i="16"/>
  <c r="O515" i="16"/>
  <c r="P515" i="16"/>
  <c r="Q515" i="16"/>
  <c r="R515" i="16"/>
  <c r="S515" i="16"/>
  <c r="T515" i="16"/>
  <c r="O516" i="16"/>
  <c r="P516" i="16"/>
  <c r="Q516" i="16"/>
  <c r="R516" i="16"/>
  <c r="S516" i="16"/>
  <c r="T516" i="16"/>
  <c r="O517" i="16"/>
  <c r="P517" i="16"/>
  <c r="Q517" i="16"/>
  <c r="R517" i="16"/>
  <c r="S517" i="16"/>
  <c r="T517" i="16"/>
  <c r="O518" i="16"/>
  <c r="P518" i="16"/>
  <c r="Q518" i="16"/>
  <c r="R518" i="16"/>
  <c r="S518" i="16"/>
  <c r="T518" i="16"/>
  <c r="O519" i="16"/>
  <c r="P519" i="16"/>
  <c r="Q519" i="16"/>
  <c r="R519" i="16"/>
  <c r="S519" i="16"/>
  <c r="T519" i="16"/>
  <c r="O520" i="16"/>
  <c r="P520" i="16"/>
  <c r="Q520" i="16"/>
  <c r="R520" i="16"/>
  <c r="S520" i="16"/>
  <c r="T520" i="16"/>
  <c r="O521" i="16"/>
  <c r="P521" i="16"/>
  <c r="Q521" i="16"/>
  <c r="R521" i="16"/>
  <c r="S521" i="16"/>
  <c r="T521" i="16"/>
  <c r="O522" i="16"/>
  <c r="P522" i="16"/>
  <c r="Q522" i="16"/>
  <c r="R522" i="16"/>
  <c r="S522" i="16"/>
  <c r="T522" i="16"/>
  <c r="O523" i="16"/>
  <c r="P523" i="16"/>
  <c r="Q523" i="16"/>
  <c r="R523" i="16"/>
  <c r="S523" i="16"/>
  <c r="T523" i="16"/>
  <c r="O524" i="16"/>
  <c r="P524" i="16"/>
  <c r="Q524" i="16"/>
  <c r="R524" i="16"/>
  <c r="S524" i="16"/>
  <c r="T524" i="16"/>
  <c r="O525" i="16"/>
  <c r="P525" i="16"/>
  <c r="Q525" i="16"/>
  <c r="R525" i="16"/>
  <c r="S525" i="16"/>
  <c r="T525" i="16"/>
  <c r="O526" i="16"/>
  <c r="P526" i="16"/>
  <c r="Q526" i="16"/>
  <c r="R526" i="16"/>
  <c r="S526" i="16"/>
  <c r="T526" i="16"/>
  <c r="O527" i="16"/>
  <c r="P527" i="16"/>
  <c r="Q527" i="16"/>
  <c r="R527" i="16"/>
  <c r="S527" i="16"/>
  <c r="T527" i="16"/>
  <c r="O528" i="16"/>
  <c r="P528" i="16"/>
  <c r="Q528" i="16"/>
  <c r="R528" i="16"/>
  <c r="S528" i="16"/>
  <c r="T528" i="16"/>
  <c r="O529" i="16"/>
  <c r="P529" i="16"/>
  <c r="Q529" i="16"/>
  <c r="R529" i="16"/>
  <c r="S529" i="16"/>
  <c r="T529" i="16"/>
  <c r="O530" i="16"/>
  <c r="P530" i="16"/>
  <c r="Q530" i="16"/>
  <c r="R530" i="16"/>
  <c r="S530" i="16"/>
  <c r="T530" i="16"/>
  <c r="O531" i="16"/>
  <c r="P531" i="16"/>
  <c r="Q531" i="16"/>
  <c r="R531" i="16"/>
  <c r="S531" i="16"/>
  <c r="T531" i="16"/>
  <c r="O532" i="16"/>
  <c r="P532" i="16"/>
  <c r="Q532" i="16"/>
  <c r="R532" i="16"/>
  <c r="S532" i="16"/>
  <c r="T532" i="16"/>
  <c r="O533" i="16"/>
  <c r="P533" i="16"/>
  <c r="Q533" i="16"/>
  <c r="R533" i="16"/>
  <c r="S533" i="16"/>
  <c r="T533" i="16"/>
  <c r="O534" i="16"/>
  <c r="P534" i="16"/>
  <c r="Q534" i="16"/>
  <c r="R534" i="16"/>
  <c r="S534" i="16"/>
  <c r="T534" i="16"/>
  <c r="O535" i="16"/>
  <c r="P535" i="16"/>
  <c r="Q535" i="16"/>
  <c r="R535" i="16"/>
  <c r="S535" i="16"/>
  <c r="T535" i="16"/>
  <c r="O536" i="16"/>
  <c r="P536" i="16"/>
  <c r="Q536" i="16"/>
  <c r="R536" i="16"/>
  <c r="S536" i="16"/>
  <c r="T536" i="16"/>
  <c r="O537" i="16"/>
  <c r="P537" i="16"/>
  <c r="Q537" i="16"/>
  <c r="R537" i="16"/>
  <c r="S537" i="16"/>
  <c r="T537" i="16"/>
  <c r="O538" i="16"/>
  <c r="P538" i="16"/>
  <c r="Q538" i="16"/>
  <c r="R538" i="16"/>
  <c r="S538" i="16"/>
  <c r="T538" i="16"/>
  <c r="O539" i="16"/>
  <c r="P539" i="16"/>
  <c r="Q539" i="16"/>
  <c r="R539" i="16"/>
  <c r="S539" i="16"/>
  <c r="T539" i="16"/>
  <c r="O540" i="16"/>
  <c r="P540" i="16"/>
  <c r="Q540" i="16"/>
  <c r="R540" i="16"/>
  <c r="S540" i="16"/>
  <c r="T540" i="16"/>
  <c r="O541" i="16"/>
  <c r="P541" i="16"/>
  <c r="Q541" i="16"/>
  <c r="R541" i="16"/>
  <c r="S541" i="16"/>
  <c r="T541" i="16"/>
  <c r="O542" i="16"/>
  <c r="P542" i="16"/>
  <c r="Q542" i="16"/>
  <c r="R542" i="16"/>
  <c r="S542" i="16"/>
  <c r="T542" i="16"/>
  <c r="O543" i="16"/>
  <c r="P543" i="16"/>
  <c r="Q543" i="16"/>
  <c r="R543" i="16"/>
  <c r="S543" i="16"/>
  <c r="T543" i="16"/>
  <c r="O544" i="16"/>
  <c r="P544" i="16"/>
  <c r="Q544" i="16"/>
  <c r="R544" i="16"/>
  <c r="S544" i="16"/>
  <c r="T544" i="16"/>
  <c r="O545" i="16"/>
  <c r="P545" i="16"/>
  <c r="Q545" i="16"/>
  <c r="R545" i="16"/>
  <c r="S545" i="16"/>
  <c r="T545" i="16"/>
  <c r="O546" i="16"/>
  <c r="P546" i="16"/>
  <c r="Q546" i="16"/>
  <c r="R546" i="16"/>
  <c r="S546" i="16"/>
  <c r="T546" i="16"/>
  <c r="O547" i="16"/>
  <c r="P547" i="16"/>
  <c r="Q547" i="16"/>
  <c r="R547" i="16"/>
  <c r="S547" i="16"/>
  <c r="T547" i="16"/>
  <c r="O548" i="16"/>
  <c r="P548" i="16"/>
  <c r="Q548" i="16"/>
  <c r="R548" i="16"/>
  <c r="S548" i="16"/>
  <c r="T548" i="16"/>
  <c r="O549" i="16"/>
  <c r="P549" i="16"/>
  <c r="Q549" i="16"/>
  <c r="R549" i="16"/>
  <c r="S549" i="16"/>
  <c r="T549" i="16"/>
  <c r="O550" i="16"/>
  <c r="P550" i="16"/>
  <c r="Q550" i="16"/>
  <c r="R550" i="16"/>
  <c r="S550" i="16"/>
  <c r="T550" i="16"/>
  <c r="O551" i="16"/>
  <c r="P551" i="16"/>
  <c r="Q551" i="16"/>
  <c r="R551" i="16"/>
  <c r="S551" i="16"/>
  <c r="T551" i="16"/>
  <c r="O552" i="16"/>
  <c r="P552" i="16"/>
  <c r="Q552" i="16"/>
  <c r="R552" i="16"/>
  <c r="S552" i="16"/>
  <c r="T552" i="16"/>
  <c r="O553" i="16"/>
  <c r="P553" i="16"/>
  <c r="Q553" i="16"/>
  <c r="R553" i="16"/>
  <c r="S553" i="16"/>
  <c r="T553" i="16"/>
  <c r="O554" i="16"/>
  <c r="P554" i="16"/>
  <c r="Q554" i="16"/>
  <c r="R554" i="16"/>
  <c r="S554" i="16"/>
  <c r="T554" i="16"/>
  <c r="O555" i="16"/>
  <c r="P555" i="16"/>
  <c r="Q555" i="16"/>
  <c r="R555" i="16"/>
  <c r="S555" i="16"/>
  <c r="T555" i="16"/>
  <c r="O556" i="16"/>
  <c r="P556" i="16"/>
  <c r="Q556" i="16"/>
  <c r="R556" i="16"/>
  <c r="S556" i="16"/>
  <c r="T556" i="16"/>
  <c r="O557" i="16"/>
  <c r="P557" i="16"/>
  <c r="Q557" i="16"/>
  <c r="R557" i="16"/>
  <c r="S557" i="16"/>
  <c r="T557" i="16"/>
  <c r="O558" i="16"/>
  <c r="P558" i="16"/>
  <c r="Q558" i="16"/>
  <c r="R558" i="16"/>
  <c r="S558" i="16"/>
  <c r="T558" i="16"/>
  <c r="O559" i="16"/>
  <c r="P559" i="16"/>
  <c r="Q559" i="16"/>
  <c r="R559" i="16"/>
  <c r="S559" i="16"/>
  <c r="T559" i="16"/>
  <c r="O560" i="16"/>
  <c r="P560" i="16"/>
  <c r="Q560" i="16"/>
  <c r="R560" i="16"/>
  <c r="S560" i="16"/>
  <c r="T560" i="16"/>
  <c r="O561" i="16"/>
  <c r="P561" i="16"/>
  <c r="Q561" i="16"/>
  <c r="R561" i="16"/>
  <c r="S561" i="16"/>
  <c r="T561" i="16"/>
  <c r="O562" i="16"/>
  <c r="P562" i="16"/>
  <c r="Q562" i="16"/>
  <c r="R562" i="16"/>
  <c r="S562" i="16"/>
  <c r="T562" i="16"/>
  <c r="O563" i="16"/>
  <c r="P563" i="16"/>
  <c r="Q563" i="16"/>
  <c r="R563" i="16"/>
  <c r="S563" i="16"/>
  <c r="T563" i="16"/>
  <c r="O564" i="16"/>
  <c r="P564" i="16"/>
  <c r="Q564" i="16"/>
  <c r="R564" i="16"/>
  <c r="S564" i="16"/>
  <c r="T564" i="16"/>
  <c r="O565" i="16"/>
  <c r="P565" i="16"/>
  <c r="Q565" i="16"/>
  <c r="R565" i="16"/>
  <c r="S565" i="16"/>
  <c r="T565" i="16"/>
  <c r="O566" i="16"/>
  <c r="P566" i="16"/>
  <c r="Q566" i="16"/>
  <c r="R566" i="16"/>
  <c r="S566" i="16"/>
  <c r="T566" i="16"/>
  <c r="O567" i="16"/>
  <c r="P567" i="16"/>
  <c r="Q567" i="16"/>
  <c r="R567" i="16"/>
  <c r="S567" i="16"/>
  <c r="T567" i="16"/>
  <c r="O568" i="16"/>
  <c r="P568" i="16"/>
  <c r="Q568" i="16"/>
  <c r="R568" i="16"/>
  <c r="S568" i="16"/>
  <c r="T568" i="16"/>
  <c r="O569" i="16"/>
  <c r="P569" i="16"/>
  <c r="Q569" i="16"/>
  <c r="R569" i="16"/>
  <c r="S569" i="16"/>
  <c r="T569" i="16"/>
  <c r="O570" i="16"/>
  <c r="P570" i="16"/>
  <c r="Q570" i="16"/>
  <c r="R570" i="16"/>
  <c r="S570" i="16"/>
  <c r="T570" i="16"/>
  <c r="O571" i="16"/>
  <c r="P571" i="16"/>
  <c r="Q571" i="16"/>
  <c r="R571" i="16"/>
  <c r="S571" i="16"/>
  <c r="T571" i="16"/>
  <c r="O572" i="16"/>
  <c r="P572" i="16"/>
  <c r="Q572" i="16"/>
  <c r="R572" i="16"/>
  <c r="S572" i="16"/>
  <c r="T572" i="16"/>
  <c r="O573" i="16"/>
  <c r="P573" i="16"/>
  <c r="Q573" i="16"/>
  <c r="R573" i="16"/>
  <c r="S573" i="16"/>
  <c r="T573" i="16"/>
  <c r="O574" i="16"/>
  <c r="P574" i="16"/>
  <c r="Q574" i="16"/>
  <c r="R574" i="16"/>
  <c r="S574" i="16"/>
  <c r="T574" i="16"/>
  <c r="O575" i="16"/>
  <c r="P575" i="16"/>
  <c r="Q575" i="16"/>
  <c r="R575" i="16"/>
  <c r="S575" i="16"/>
  <c r="T575" i="16"/>
  <c r="O576" i="16"/>
  <c r="P576" i="16"/>
  <c r="Q576" i="16"/>
  <c r="R576" i="16"/>
  <c r="S576" i="16"/>
  <c r="T576" i="16"/>
  <c r="O577" i="16"/>
  <c r="P577" i="16"/>
  <c r="Q577" i="16"/>
  <c r="R577" i="16"/>
  <c r="S577" i="16"/>
  <c r="T577" i="16"/>
  <c r="O578" i="16"/>
  <c r="P578" i="16"/>
  <c r="Q578" i="16"/>
  <c r="R578" i="16"/>
  <c r="S578" i="16"/>
  <c r="T578" i="16"/>
  <c r="O579" i="16"/>
  <c r="P579" i="16"/>
  <c r="Q579" i="16"/>
  <c r="R579" i="16"/>
  <c r="S579" i="16"/>
  <c r="T579" i="16"/>
  <c r="O580" i="16"/>
  <c r="P580" i="16"/>
  <c r="Q580" i="16"/>
  <c r="R580" i="16"/>
  <c r="S580" i="16"/>
  <c r="T580" i="16"/>
  <c r="O581" i="16"/>
  <c r="P581" i="16"/>
  <c r="Q581" i="16"/>
  <c r="R581" i="16"/>
  <c r="S581" i="16"/>
  <c r="T581" i="16"/>
  <c r="O582" i="16"/>
  <c r="P582" i="16"/>
  <c r="Q582" i="16"/>
  <c r="R582" i="16"/>
  <c r="S582" i="16"/>
  <c r="T582" i="16"/>
  <c r="O583" i="16"/>
  <c r="P583" i="16"/>
  <c r="Q583" i="16"/>
  <c r="R583" i="16"/>
  <c r="S583" i="16"/>
  <c r="T583" i="16"/>
  <c r="O584" i="16"/>
  <c r="P584" i="16"/>
  <c r="Q584" i="16"/>
  <c r="R584" i="16"/>
  <c r="S584" i="16"/>
  <c r="T584" i="16"/>
  <c r="O585" i="16"/>
  <c r="P585" i="16"/>
  <c r="Q585" i="16"/>
  <c r="R585" i="16"/>
  <c r="S585" i="16"/>
  <c r="T585" i="16"/>
  <c r="O586" i="16"/>
  <c r="P586" i="16"/>
  <c r="Q586" i="16"/>
  <c r="R586" i="16"/>
  <c r="S586" i="16"/>
  <c r="T586" i="16"/>
  <c r="O587" i="16"/>
  <c r="P587" i="16"/>
  <c r="Q587" i="16"/>
  <c r="R587" i="16"/>
  <c r="S587" i="16"/>
  <c r="T587" i="16"/>
  <c r="O588" i="16"/>
  <c r="P588" i="16"/>
  <c r="Q588" i="16"/>
  <c r="R588" i="16"/>
  <c r="S588" i="16"/>
  <c r="T588" i="16"/>
  <c r="O589" i="16"/>
  <c r="P589" i="16"/>
  <c r="Q589" i="16"/>
  <c r="R589" i="16"/>
  <c r="S589" i="16"/>
  <c r="T589" i="16"/>
  <c r="O590" i="16"/>
  <c r="P590" i="16"/>
  <c r="Q590" i="16"/>
  <c r="R590" i="16"/>
  <c r="S590" i="16"/>
  <c r="T590" i="16"/>
  <c r="O591" i="16"/>
  <c r="P591" i="16"/>
  <c r="Q591" i="16"/>
  <c r="R591" i="16"/>
  <c r="S591" i="16"/>
  <c r="T591" i="16"/>
  <c r="O592" i="16"/>
  <c r="P592" i="16"/>
  <c r="Q592" i="16"/>
  <c r="R592" i="16"/>
  <c r="S592" i="16"/>
  <c r="T592" i="16"/>
  <c r="O593" i="16"/>
  <c r="P593" i="16"/>
  <c r="Q593" i="16"/>
  <c r="R593" i="16"/>
  <c r="S593" i="16"/>
  <c r="T593" i="16"/>
  <c r="O594" i="16"/>
  <c r="P594" i="16"/>
  <c r="Q594" i="16"/>
  <c r="R594" i="16"/>
  <c r="S594" i="16"/>
  <c r="T594" i="16"/>
  <c r="O595" i="16"/>
  <c r="P595" i="16"/>
  <c r="Q595" i="16"/>
  <c r="R595" i="16"/>
  <c r="S595" i="16"/>
  <c r="T595" i="16"/>
  <c r="O596" i="16"/>
  <c r="P596" i="16"/>
  <c r="Q596" i="16"/>
  <c r="R596" i="16"/>
  <c r="S596" i="16"/>
  <c r="T596" i="16"/>
  <c r="O597" i="16"/>
  <c r="P597" i="16"/>
  <c r="Q597" i="16"/>
  <c r="R597" i="16"/>
  <c r="S597" i="16"/>
  <c r="T597" i="16"/>
  <c r="O598" i="16"/>
  <c r="P598" i="16"/>
  <c r="Q598" i="16"/>
  <c r="R598" i="16"/>
  <c r="S598" i="16"/>
  <c r="T598" i="16"/>
  <c r="O599" i="16"/>
  <c r="P599" i="16"/>
  <c r="Q599" i="16"/>
  <c r="R599" i="16"/>
  <c r="S599" i="16"/>
  <c r="T599" i="16"/>
  <c r="O600" i="16"/>
  <c r="P600" i="16"/>
  <c r="Q600" i="16"/>
  <c r="R600" i="16"/>
  <c r="S600" i="16"/>
  <c r="T600" i="16"/>
  <c r="O601" i="16"/>
  <c r="P601" i="16"/>
  <c r="Q601" i="16"/>
  <c r="R601" i="16"/>
  <c r="S601" i="16"/>
  <c r="T601" i="16"/>
  <c r="O602" i="16"/>
  <c r="P602" i="16"/>
  <c r="Q602" i="16"/>
  <c r="R602" i="16"/>
  <c r="S602" i="16"/>
  <c r="T602" i="16"/>
  <c r="O603" i="16"/>
  <c r="P603" i="16"/>
  <c r="Q603" i="16"/>
  <c r="R603" i="16"/>
  <c r="S603" i="16"/>
  <c r="T603" i="16"/>
  <c r="O604" i="16"/>
  <c r="P604" i="16"/>
  <c r="Q604" i="16"/>
  <c r="R604" i="16"/>
  <c r="S604" i="16"/>
  <c r="T604" i="16"/>
  <c r="O605" i="16"/>
  <c r="P605" i="16"/>
  <c r="Q605" i="16"/>
  <c r="R605" i="16"/>
  <c r="S605" i="16"/>
  <c r="T605" i="16"/>
  <c r="O606" i="16"/>
  <c r="P606" i="16"/>
  <c r="Q606" i="16"/>
  <c r="R606" i="16"/>
  <c r="S606" i="16"/>
  <c r="T606" i="16"/>
  <c r="O607" i="16"/>
  <c r="P607" i="16"/>
  <c r="Q607" i="16"/>
  <c r="R607" i="16"/>
  <c r="S607" i="16"/>
  <c r="T607" i="16"/>
  <c r="O608" i="16"/>
  <c r="P608" i="16"/>
  <c r="Q608" i="16"/>
  <c r="R608" i="16"/>
  <c r="S608" i="16"/>
  <c r="T608" i="16"/>
  <c r="O609" i="16"/>
  <c r="P609" i="16"/>
  <c r="Q609" i="16"/>
  <c r="R609" i="16"/>
  <c r="S609" i="16"/>
  <c r="T609" i="16"/>
  <c r="O610" i="16"/>
  <c r="P610" i="16"/>
  <c r="Q610" i="16"/>
  <c r="R610" i="16"/>
  <c r="S610" i="16"/>
  <c r="T610" i="16"/>
  <c r="O611" i="16"/>
  <c r="P611" i="16"/>
  <c r="Q611" i="16"/>
  <c r="R611" i="16"/>
  <c r="S611" i="16"/>
  <c r="T611" i="16"/>
  <c r="O612" i="16"/>
  <c r="P612" i="16"/>
  <c r="Q612" i="16"/>
  <c r="R612" i="16"/>
  <c r="S612" i="16"/>
  <c r="T612" i="16"/>
  <c r="O613" i="16"/>
  <c r="P613" i="16"/>
  <c r="Q613" i="16"/>
  <c r="R613" i="16"/>
  <c r="S613" i="16"/>
  <c r="T613" i="16"/>
  <c r="O614" i="16"/>
  <c r="P614" i="16"/>
  <c r="Q614" i="16"/>
  <c r="R614" i="16"/>
  <c r="S614" i="16"/>
  <c r="T614" i="16"/>
  <c r="O615" i="16"/>
  <c r="P615" i="16"/>
  <c r="Q615" i="16"/>
  <c r="R615" i="16"/>
  <c r="S615" i="16"/>
  <c r="T615" i="16"/>
  <c r="O616" i="16"/>
  <c r="P616" i="16"/>
  <c r="Q616" i="16"/>
  <c r="R616" i="16"/>
  <c r="S616" i="16"/>
  <c r="T616" i="16"/>
  <c r="O617" i="16"/>
  <c r="P617" i="16"/>
  <c r="Q617" i="16"/>
  <c r="R617" i="16"/>
  <c r="S617" i="16"/>
  <c r="T617" i="16"/>
  <c r="O618" i="16"/>
  <c r="P618" i="16"/>
  <c r="Q618" i="16"/>
  <c r="R618" i="16"/>
  <c r="S618" i="16"/>
  <c r="T618" i="16"/>
  <c r="O619" i="16"/>
  <c r="P619" i="16"/>
  <c r="Q619" i="16"/>
  <c r="R619" i="16"/>
  <c r="S619" i="16"/>
  <c r="T619" i="16"/>
  <c r="O620" i="16"/>
  <c r="P620" i="16"/>
  <c r="Q620" i="16"/>
  <c r="R620" i="16"/>
  <c r="S620" i="16"/>
  <c r="T620" i="16"/>
  <c r="O621" i="16"/>
  <c r="P621" i="16"/>
  <c r="Q621" i="16"/>
  <c r="R621" i="16"/>
  <c r="S621" i="16"/>
  <c r="T621" i="16"/>
  <c r="O622" i="16"/>
  <c r="P622" i="16"/>
  <c r="Q622" i="16"/>
  <c r="R622" i="16"/>
  <c r="S622" i="16"/>
  <c r="T622" i="16"/>
  <c r="O623" i="16"/>
  <c r="P623" i="16"/>
  <c r="Q623" i="16"/>
  <c r="R623" i="16"/>
  <c r="S623" i="16"/>
  <c r="T623" i="16"/>
  <c r="O624" i="16"/>
  <c r="P624" i="16"/>
  <c r="Q624" i="16"/>
  <c r="R624" i="16"/>
  <c r="S624" i="16"/>
  <c r="T624" i="16"/>
  <c r="O625" i="16"/>
  <c r="P625" i="16"/>
  <c r="Q625" i="16"/>
  <c r="R625" i="16"/>
  <c r="S625" i="16"/>
  <c r="T625" i="16"/>
  <c r="O626" i="16"/>
  <c r="P626" i="16"/>
  <c r="Q626" i="16"/>
  <c r="R626" i="16"/>
  <c r="S626" i="16"/>
  <c r="T626" i="16"/>
  <c r="O627" i="16"/>
  <c r="P627" i="16"/>
  <c r="Q627" i="16"/>
  <c r="R627" i="16"/>
  <c r="S627" i="16"/>
  <c r="T627" i="16"/>
  <c r="O628" i="16"/>
  <c r="P628" i="16"/>
  <c r="Q628" i="16"/>
  <c r="R628" i="16"/>
  <c r="S628" i="16"/>
  <c r="T628" i="16"/>
  <c r="O629" i="16"/>
  <c r="P629" i="16"/>
  <c r="Q629" i="16"/>
  <c r="R629" i="16"/>
  <c r="S629" i="16"/>
  <c r="T629" i="16"/>
  <c r="O630" i="16"/>
  <c r="P630" i="16"/>
  <c r="Q630" i="16"/>
  <c r="R630" i="16"/>
  <c r="S630" i="16"/>
  <c r="T630" i="16"/>
  <c r="O631" i="16"/>
  <c r="P631" i="16"/>
  <c r="Q631" i="16"/>
  <c r="R631" i="16"/>
  <c r="S631" i="16"/>
  <c r="T631" i="16"/>
  <c r="O632" i="16"/>
  <c r="P632" i="16"/>
  <c r="Q632" i="16"/>
  <c r="R632" i="16"/>
  <c r="S632" i="16"/>
  <c r="T632" i="16"/>
  <c r="O633" i="16"/>
  <c r="P633" i="16"/>
  <c r="Q633" i="16"/>
  <c r="R633" i="16"/>
  <c r="S633" i="16"/>
  <c r="T633" i="16"/>
  <c r="O634" i="16"/>
  <c r="P634" i="16"/>
  <c r="Q634" i="16"/>
  <c r="R634" i="16"/>
  <c r="S634" i="16"/>
  <c r="T634" i="16"/>
  <c r="O635" i="16"/>
  <c r="P635" i="16"/>
  <c r="Q635" i="16"/>
  <c r="R635" i="16"/>
  <c r="S635" i="16"/>
  <c r="T635" i="16"/>
  <c r="O636" i="16"/>
  <c r="P636" i="16"/>
  <c r="Q636" i="16"/>
  <c r="R636" i="16"/>
  <c r="S636" i="16"/>
  <c r="T636" i="16"/>
  <c r="O637" i="16"/>
  <c r="P637" i="16"/>
  <c r="Q637" i="16"/>
  <c r="R637" i="16"/>
  <c r="S637" i="16"/>
  <c r="T637" i="16"/>
  <c r="O638" i="16"/>
  <c r="P638" i="16"/>
  <c r="Q638" i="16"/>
  <c r="R638" i="16"/>
  <c r="S638" i="16"/>
  <c r="T638" i="16"/>
  <c r="O639" i="16"/>
  <c r="P639" i="16"/>
  <c r="Q639" i="16"/>
  <c r="R639" i="16"/>
  <c r="S639" i="16"/>
  <c r="T639" i="16"/>
  <c r="O640" i="16"/>
  <c r="P640" i="16"/>
  <c r="Q640" i="16"/>
  <c r="R640" i="16"/>
  <c r="S640" i="16"/>
  <c r="T640" i="16"/>
  <c r="O641" i="16"/>
  <c r="P641" i="16"/>
  <c r="Q641" i="16"/>
  <c r="R641" i="16"/>
  <c r="S641" i="16"/>
  <c r="T641" i="16"/>
  <c r="O642" i="16"/>
  <c r="P642" i="16"/>
  <c r="Q642" i="16"/>
  <c r="R642" i="16"/>
  <c r="S642" i="16"/>
  <c r="T642" i="16"/>
  <c r="O643" i="16"/>
  <c r="P643" i="16"/>
  <c r="Q643" i="16"/>
  <c r="R643" i="16"/>
  <c r="S643" i="16"/>
  <c r="T643" i="16"/>
  <c r="O644" i="16"/>
  <c r="P644" i="16"/>
  <c r="Q644" i="16"/>
  <c r="R644" i="16"/>
  <c r="S644" i="16"/>
  <c r="T644" i="16"/>
  <c r="O645" i="16"/>
  <c r="P645" i="16"/>
  <c r="Q645" i="16"/>
  <c r="R645" i="16"/>
  <c r="S645" i="16"/>
  <c r="T645" i="16"/>
  <c r="O646" i="16"/>
  <c r="P646" i="16"/>
  <c r="Q646" i="16"/>
  <c r="R646" i="16"/>
  <c r="S646" i="16"/>
  <c r="T646" i="16"/>
  <c r="O647" i="16"/>
  <c r="P647" i="16"/>
  <c r="Q647" i="16"/>
  <c r="R647" i="16"/>
  <c r="S647" i="16"/>
  <c r="T647" i="16"/>
  <c r="O648" i="16"/>
  <c r="P648" i="16"/>
  <c r="Q648" i="16"/>
  <c r="R648" i="16"/>
  <c r="S648" i="16"/>
  <c r="T648" i="16"/>
  <c r="O649" i="16"/>
  <c r="P649" i="16"/>
  <c r="Q649" i="16"/>
  <c r="R649" i="16"/>
  <c r="S649" i="16"/>
  <c r="T649" i="16"/>
  <c r="O650" i="16"/>
  <c r="P650" i="16"/>
  <c r="Q650" i="16"/>
  <c r="R650" i="16"/>
  <c r="S650" i="16"/>
  <c r="T650" i="16"/>
  <c r="O651" i="16"/>
  <c r="P651" i="16"/>
  <c r="Q651" i="16"/>
  <c r="R651" i="16"/>
  <c r="S651" i="16"/>
  <c r="T651" i="16"/>
  <c r="O652" i="16"/>
  <c r="P652" i="16"/>
  <c r="Q652" i="16"/>
  <c r="R652" i="16"/>
  <c r="S652" i="16"/>
  <c r="T652" i="16"/>
  <c r="O653" i="16"/>
  <c r="P653" i="16"/>
  <c r="Q653" i="16"/>
  <c r="R653" i="16"/>
  <c r="S653" i="16"/>
  <c r="T653" i="16"/>
  <c r="O654" i="16"/>
  <c r="P654" i="16"/>
  <c r="Q654" i="16"/>
  <c r="R654" i="16"/>
  <c r="S654" i="16"/>
  <c r="T654" i="16"/>
  <c r="O655" i="16"/>
  <c r="P655" i="16"/>
  <c r="Q655" i="16"/>
  <c r="R655" i="16"/>
  <c r="S655" i="16"/>
  <c r="T655" i="16"/>
  <c r="O656" i="16"/>
  <c r="P656" i="16"/>
  <c r="Q656" i="16"/>
  <c r="R656" i="16"/>
  <c r="S656" i="16"/>
  <c r="T656" i="16"/>
  <c r="O657" i="16"/>
  <c r="P657" i="16"/>
  <c r="Q657" i="16"/>
  <c r="R657" i="16"/>
  <c r="S657" i="16"/>
  <c r="T657" i="16"/>
  <c r="O658" i="16"/>
  <c r="P658" i="16"/>
  <c r="Q658" i="16"/>
  <c r="R658" i="16"/>
  <c r="S658" i="16"/>
  <c r="T658" i="16"/>
  <c r="O659" i="16"/>
  <c r="P659" i="16"/>
  <c r="Q659" i="16"/>
  <c r="R659" i="16"/>
  <c r="S659" i="16"/>
  <c r="T659" i="16"/>
  <c r="O660" i="16"/>
  <c r="P660" i="16"/>
  <c r="Q660" i="16"/>
  <c r="R660" i="16"/>
  <c r="S660" i="16"/>
  <c r="T660" i="16"/>
  <c r="O661" i="16"/>
  <c r="P661" i="16"/>
  <c r="Q661" i="16"/>
  <c r="R661" i="16"/>
  <c r="S661" i="16"/>
  <c r="T661" i="16"/>
  <c r="O662" i="16"/>
  <c r="P662" i="16"/>
  <c r="Q662" i="16"/>
  <c r="R662" i="16"/>
  <c r="S662" i="16"/>
  <c r="T662" i="16"/>
  <c r="O663" i="16"/>
  <c r="P663" i="16"/>
  <c r="Q663" i="16"/>
  <c r="R663" i="16"/>
  <c r="S663" i="16"/>
  <c r="T663" i="16"/>
  <c r="O664" i="16"/>
  <c r="P664" i="16"/>
  <c r="Q664" i="16"/>
  <c r="R664" i="16"/>
  <c r="S664" i="16"/>
  <c r="T664" i="16"/>
  <c r="O665" i="16"/>
  <c r="P665" i="16"/>
  <c r="Q665" i="16"/>
  <c r="R665" i="16"/>
  <c r="S665" i="16"/>
  <c r="T665" i="16"/>
  <c r="O666" i="16"/>
  <c r="P666" i="16"/>
  <c r="Q666" i="16"/>
  <c r="R666" i="16"/>
  <c r="S666" i="16"/>
  <c r="T666" i="16"/>
  <c r="O667" i="16"/>
  <c r="P667" i="16"/>
  <c r="Q667" i="16"/>
  <c r="R667" i="16"/>
  <c r="S667" i="16"/>
  <c r="T667" i="16"/>
  <c r="O668" i="16"/>
  <c r="P668" i="16"/>
  <c r="Q668" i="16"/>
  <c r="R668" i="16"/>
  <c r="S668" i="16"/>
  <c r="T668" i="16"/>
  <c r="O669" i="16"/>
  <c r="P669" i="16"/>
  <c r="Q669" i="16"/>
  <c r="R669" i="16"/>
  <c r="S669" i="16"/>
  <c r="T669" i="16"/>
  <c r="O670" i="16"/>
  <c r="P670" i="16"/>
  <c r="Q670" i="16"/>
  <c r="R670" i="16"/>
  <c r="S670" i="16"/>
  <c r="T670" i="16"/>
  <c r="O671" i="16"/>
  <c r="P671" i="16"/>
  <c r="Q671" i="16"/>
  <c r="R671" i="16"/>
  <c r="S671" i="16"/>
  <c r="T671" i="16"/>
  <c r="O672" i="16"/>
  <c r="P672" i="16"/>
  <c r="Q672" i="16"/>
  <c r="R672" i="16"/>
  <c r="S672" i="16"/>
  <c r="T672" i="16"/>
  <c r="O673" i="16"/>
  <c r="P673" i="16"/>
  <c r="Q673" i="16"/>
  <c r="R673" i="16"/>
  <c r="S673" i="16"/>
  <c r="T673" i="16"/>
  <c r="O674" i="16"/>
  <c r="P674" i="16"/>
  <c r="Q674" i="16"/>
  <c r="R674" i="16"/>
  <c r="S674" i="16"/>
  <c r="T674" i="16"/>
  <c r="O675" i="16"/>
  <c r="P675" i="16"/>
  <c r="Q675" i="16"/>
  <c r="R675" i="16"/>
  <c r="S675" i="16"/>
  <c r="T675" i="16"/>
  <c r="O676" i="16"/>
  <c r="P676" i="16"/>
  <c r="Q676" i="16"/>
  <c r="R676" i="16"/>
  <c r="S676" i="16"/>
  <c r="T676" i="16"/>
  <c r="O677" i="16"/>
  <c r="P677" i="16"/>
  <c r="Q677" i="16"/>
  <c r="R677" i="16"/>
  <c r="S677" i="16"/>
  <c r="T677" i="16"/>
  <c r="O678" i="16"/>
  <c r="P678" i="16"/>
  <c r="Q678" i="16"/>
  <c r="R678" i="16"/>
  <c r="S678" i="16"/>
  <c r="T678" i="16"/>
  <c r="O679" i="16"/>
  <c r="P679" i="16"/>
  <c r="Q679" i="16"/>
  <c r="R679" i="16"/>
  <c r="S679" i="16"/>
  <c r="T679" i="16"/>
  <c r="O680" i="16"/>
  <c r="P680" i="16"/>
  <c r="Q680" i="16"/>
  <c r="R680" i="16"/>
  <c r="S680" i="16"/>
  <c r="T680" i="16"/>
  <c r="O681" i="16"/>
  <c r="P681" i="16"/>
  <c r="Q681" i="16"/>
  <c r="R681" i="16"/>
  <c r="S681" i="16"/>
  <c r="T681" i="16"/>
  <c r="O682" i="16"/>
  <c r="P682" i="16"/>
  <c r="Q682" i="16"/>
  <c r="R682" i="16"/>
  <c r="S682" i="16"/>
  <c r="T682" i="16"/>
  <c r="O683" i="16"/>
  <c r="P683" i="16"/>
  <c r="Q683" i="16"/>
  <c r="R683" i="16"/>
  <c r="S683" i="16"/>
  <c r="T683" i="16"/>
  <c r="O684" i="16"/>
  <c r="P684" i="16"/>
  <c r="Q684" i="16"/>
  <c r="R684" i="16"/>
  <c r="S684" i="16"/>
  <c r="T684" i="16"/>
  <c r="O685" i="16"/>
  <c r="P685" i="16"/>
  <c r="Q685" i="16"/>
  <c r="R685" i="16"/>
  <c r="S685" i="16"/>
  <c r="T685" i="16"/>
  <c r="O686" i="16"/>
  <c r="P686" i="16"/>
  <c r="Q686" i="16"/>
  <c r="R686" i="16"/>
  <c r="S686" i="16"/>
  <c r="T686" i="16"/>
  <c r="O687" i="16"/>
  <c r="P687" i="16"/>
  <c r="Q687" i="16"/>
  <c r="R687" i="16"/>
  <c r="S687" i="16"/>
  <c r="T687" i="16"/>
  <c r="O688" i="16"/>
  <c r="P688" i="16"/>
  <c r="Q688" i="16"/>
  <c r="R688" i="16"/>
  <c r="S688" i="16"/>
  <c r="T688" i="16"/>
  <c r="O689" i="16"/>
  <c r="P689" i="16"/>
  <c r="Q689" i="16"/>
  <c r="R689" i="16"/>
  <c r="S689" i="16"/>
  <c r="T689" i="16"/>
  <c r="O690" i="16"/>
  <c r="P690" i="16"/>
  <c r="Q690" i="16"/>
  <c r="R690" i="16"/>
  <c r="S690" i="16"/>
  <c r="T690" i="16"/>
  <c r="O691" i="16"/>
  <c r="P691" i="16"/>
  <c r="Q691" i="16"/>
  <c r="R691" i="16"/>
  <c r="S691" i="16"/>
  <c r="T691" i="16"/>
  <c r="O692" i="16"/>
  <c r="P692" i="16"/>
  <c r="Q692" i="16"/>
  <c r="R692" i="16"/>
  <c r="S692" i="16"/>
  <c r="T692" i="16"/>
  <c r="O693" i="16"/>
  <c r="P693" i="16"/>
  <c r="Q693" i="16"/>
  <c r="R693" i="16"/>
  <c r="S693" i="16"/>
  <c r="T693" i="16"/>
  <c r="O694" i="16"/>
  <c r="P694" i="16"/>
  <c r="Q694" i="16"/>
  <c r="R694" i="16"/>
  <c r="S694" i="16"/>
  <c r="T694" i="16"/>
  <c r="O695" i="16"/>
  <c r="P695" i="16"/>
  <c r="Q695" i="16"/>
  <c r="R695" i="16"/>
  <c r="S695" i="16"/>
  <c r="T695" i="16"/>
  <c r="O696" i="16"/>
  <c r="P696" i="16"/>
  <c r="Q696" i="16"/>
  <c r="R696" i="16"/>
  <c r="S696" i="16"/>
  <c r="T696" i="16"/>
  <c r="O697" i="16"/>
  <c r="P697" i="16"/>
  <c r="Q697" i="16"/>
  <c r="R697" i="16"/>
  <c r="S697" i="16"/>
  <c r="T697" i="16"/>
  <c r="O698" i="16"/>
  <c r="P698" i="16"/>
  <c r="Q698" i="16"/>
  <c r="R698" i="16"/>
  <c r="S698" i="16"/>
  <c r="T698" i="16"/>
  <c r="O699" i="16"/>
  <c r="P699" i="16"/>
  <c r="Q699" i="16"/>
  <c r="R699" i="16"/>
  <c r="S699" i="16"/>
  <c r="T699" i="16"/>
  <c r="O700" i="16"/>
  <c r="P700" i="16"/>
  <c r="Q700" i="16"/>
  <c r="R700" i="16"/>
  <c r="S700" i="16"/>
  <c r="T700" i="16"/>
  <c r="O701" i="16"/>
  <c r="P701" i="16"/>
  <c r="Q701" i="16"/>
  <c r="R701" i="16"/>
  <c r="S701" i="16"/>
  <c r="T701" i="16"/>
  <c r="O702" i="16"/>
  <c r="P702" i="16"/>
  <c r="Q702" i="16"/>
  <c r="R702" i="16"/>
  <c r="S702" i="16"/>
  <c r="T702" i="16"/>
  <c r="O703" i="16"/>
  <c r="P703" i="16"/>
  <c r="Q703" i="16"/>
  <c r="R703" i="16"/>
  <c r="S703" i="16"/>
  <c r="T703" i="16"/>
  <c r="O704" i="16"/>
  <c r="P704" i="16"/>
  <c r="Q704" i="16"/>
  <c r="R704" i="16"/>
  <c r="S704" i="16"/>
  <c r="T704" i="16"/>
  <c r="O705" i="16"/>
  <c r="P705" i="16"/>
  <c r="Q705" i="16"/>
  <c r="R705" i="16"/>
  <c r="S705" i="16"/>
  <c r="T705" i="16"/>
  <c r="O706" i="16"/>
  <c r="P706" i="16"/>
  <c r="Q706" i="16"/>
  <c r="R706" i="16"/>
  <c r="S706" i="16"/>
  <c r="T706" i="16"/>
  <c r="O707" i="16"/>
  <c r="P707" i="16"/>
  <c r="Q707" i="16"/>
  <c r="R707" i="16"/>
  <c r="S707" i="16"/>
  <c r="T707" i="16"/>
  <c r="O708" i="16"/>
  <c r="P708" i="16"/>
  <c r="Q708" i="16"/>
  <c r="R708" i="16"/>
  <c r="S708" i="16"/>
  <c r="T708" i="16"/>
  <c r="O709" i="16"/>
  <c r="P709" i="16"/>
  <c r="Q709" i="16"/>
  <c r="R709" i="16"/>
  <c r="S709" i="16"/>
  <c r="T709" i="16"/>
  <c r="O710" i="16"/>
  <c r="P710" i="16"/>
  <c r="Q710" i="16"/>
  <c r="R710" i="16"/>
  <c r="S710" i="16"/>
  <c r="T710" i="16"/>
  <c r="O711" i="16"/>
  <c r="P711" i="16"/>
  <c r="Q711" i="16"/>
  <c r="R711" i="16"/>
  <c r="S711" i="16"/>
  <c r="T711" i="16"/>
  <c r="O712" i="16"/>
  <c r="P712" i="16"/>
  <c r="Q712" i="16"/>
  <c r="R712" i="16"/>
  <c r="S712" i="16"/>
  <c r="T712" i="16"/>
  <c r="O713" i="16"/>
  <c r="P713" i="16"/>
  <c r="Q713" i="16"/>
  <c r="R713" i="16"/>
  <c r="S713" i="16"/>
  <c r="T713" i="16"/>
  <c r="O714" i="16"/>
  <c r="P714" i="16"/>
  <c r="Q714" i="16"/>
  <c r="R714" i="16"/>
  <c r="S714" i="16"/>
  <c r="T714" i="16"/>
  <c r="O715" i="16"/>
  <c r="P715" i="16"/>
  <c r="Q715" i="16"/>
  <c r="R715" i="16"/>
  <c r="S715" i="16"/>
  <c r="T715" i="16"/>
  <c r="O716" i="16"/>
  <c r="P716" i="16"/>
  <c r="Q716" i="16"/>
  <c r="R716" i="16"/>
  <c r="S716" i="16"/>
  <c r="T716" i="16"/>
  <c r="O717" i="16"/>
  <c r="P717" i="16"/>
  <c r="Q717" i="16"/>
  <c r="R717" i="16"/>
  <c r="S717" i="16"/>
  <c r="T717" i="16"/>
  <c r="O718" i="16"/>
  <c r="P718" i="16"/>
  <c r="Q718" i="16"/>
  <c r="R718" i="16"/>
  <c r="S718" i="16"/>
  <c r="T718" i="16"/>
  <c r="O719" i="16"/>
  <c r="P719" i="16"/>
  <c r="Q719" i="16"/>
  <c r="R719" i="16"/>
  <c r="S719" i="16"/>
  <c r="T719" i="16"/>
  <c r="O720" i="16"/>
  <c r="P720" i="16"/>
  <c r="Q720" i="16"/>
  <c r="R720" i="16"/>
  <c r="S720" i="16"/>
  <c r="T720" i="16"/>
  <c r="O721" i="16"/>
  <c r="P721" i="16"/>
  <c r="Q721" i="16"/>
  <c r="R721" i="16"/>
  <c r="S721" i="16"/>
  <c r="T721" i="16"/>
  <c r="O722" i="16"/>
  <c r="P722" i="16"/>
  <c r="Q722" i="16"/>
  <c r="R722" i="16"/>
  <c r="S722" i="16"/>
  <c r="T722" i="16"/>
  <c r="O723" i="16"/>
  <c r="P723" i="16"/>
  <c r="Q723" i="16"/>
  <c r="R723" i="16"/>
  <c r="S723" i="16"/>
  <c r="T723" i="16"/>
  <c r="O724" i="16"/>
  <c r="P724" i="16"/>
  <c r="Q724" i="16"/>
  <c r="R724" i="16"/>
  <c r="S724" i="16"/>
  <c r="T724" i="16"/>
  <c r="O725" i="16"/>
  <c r="P725" i="16"/>
  <c r="Q725" i="16"/>
  <c r="R725" i="16"/>
  <c r="S725" i="16"/>
  <c r="T725" i="16"/>
  <c r="O726" i="16"/>
  <c r="P726" i="16"/>
  <c r="Q726" i="16"/>
  <c r="R726" i="16"/>
  <c r="S726" i="16"/>
  <c r="T726" i="16"/>
  <c r="O727" i="16"/>
  <c r="P727" i="16"/>
  <c r="Q727" i="16"/>
  <c r="R727" i="16"/>
  <c r="S727" i="16"/>
  <c r="T727" i="16"/>
  <c r="O728" i="16"/>
  <c r="P728" i="16"/>
  <c r="Q728" i="16"/>
  <c r="R728" i="16"/>
  <c r="S728" i="16"/>
  <c r="T728" i="16"/>
  <c r="O729" i="16"/>
  <c r="P729" i="16"/>
  <c r="Q729" i="16"/>
  <c r="R729" i="16"/>
  <c r="S729" i="16"/>
  <c r="T729" i="16"/>
  <c r="O730" i="16"/>
  <c r="P730" i="16"/>
  <c r="Q730" i="16"/>
  <c r="R730" i="16"/>
  <c r="S730" i="16"/>
  <c r="T730" i="16"/>
  <c r="O731" i="16"/>
  <c r="P731" i="16"/>
  <c r="Q731" i="16"/>
  <c r="R731" i="16"/>
  <c r="S731" i="16"/>
  <c r="T731" i="16"/>
  <c r="O732" i="16"/>
  <c r="P732" i="16"/>
  <c r="Q732" i="16"/>
  <c r="R732" i="16"/>
  <c r="S732" i="16"/>
  <c r="T732" i="16"/>
  <c r="O733" i="16"/>
  <c r="P733" i="16"/>
  <c r="Q733" i="16"/>
  <c r="R733" i="16"/>
  <c r="S733" i="16"/>
  <c r="T733" i="16"/>
  <c r="O734" i="16"/>
  <c r="P734" i="16"/>
  <c r="Q734" i="16"/>
  <c r="R734" i="16"/>
  <c r="S734" i="16"/>
  <c r="T734" i="16"/>
  <c r="O735" i="16"/>
  <c r="P735" i="16"/>
  <c r="Q735" i="16"/>
  <c r="R735" i="16"/>
  <c r="S735" i="16"/>
  <c r="T735" i="16"/>
  <c r="O736" i="16"/>
  <c r="P736" i="16"/>
  <c r="Q736" i="16"/>
  <c r="R736" i="16"/>
  <c r="S736" i="16"/>
  <c r="T736" i="16"/>
  <c r="O737" i="16"/>
  <c r="P737" i="16"/>
  <c r="Q737" i="16"/>
  <c r="R737" i="16"/>
  <c r="S737" i="16"/>
  <c r="T737" i="16"/>
  <c r="O738" i="16"/>
  <c r="P738" i="16"/>
  <c r="Q738" i="16"/>
  <c r="R738" i="16"/>
  <c r="S738" i="16"/>
  <c r="T738" i="16"/>
  <c r="O739" i="16"/>
  <c r="P739" i="16"/>
  <c r="Q739" i="16"/>
  <c r="R739" i="16"/>
  <c r="S739" i="16"/>
  <c r="T739" i="16"/>
  <c r="O740" i="16"/>
  <c r="P740" i="16"/>
  <c r="Q740" i="16"/>
  <c r="R740" i="16"/>
  <c r="S740" i="16"/>
  <c r="T740" i="16"/>
  <c r="O741" i="16"/>
  <c r="P741" i="16"/>
  <c r="Q741" i="16"/>
  <c r="R741" i="16"/>
  <c r="S741" i="16"/>
  <c r="T741" i="16"/>
  <c r="O742" i="16"/>
  <c r="P742" i="16"/>
  <c r="Q742" i="16"/>
  <c r="R742" i="16"/>
  <c r="S742" i="16"/>
  <c r="T742" i="16"/>
  <c r="O743" i="16"/>
  <c r="P743" i="16"/>
  <c r="Q743" i="16"/>
  <c r="R743" i="16"/>
  <c r="S743" i="16"/>
  <c r="T743" i="16"/>
  <c r="O744" i="16"/>
  <c r="P744" i="16"/>
  <c r="Q744" i="16"/>
  <c r="R744" i="16"/>
  <c r="S744" i="16"/>
  <c r="T744" i="16"/>
  <c r="O745" i="16"/>
  <c r="P745" i="16"/>
  <c r="Q745" i="16"/>
  <c r="R745" i="16"/>
  <c r="S745" i="16"/>
  <c r="T745" i="16"/>
  <c r="O746" i="16"/>
  <c r="P746" i="16"/>
  <c r="Q746" i="16"/>
  <c r="R746" i="16"/>
  <c r="S746" i="16"/>
  <c r="T746" i="16"/>
  <c r="O747" i="16"/>
  <c r="P747" i="16"/>
  <c r="Q747" i="16"/>
  <c r="R747" i="16"/>
  <c r="S747" i="16"/>
  <c r="T747" i="16"/>
  <c r="O748" i="16"/>
  <c r="P748" i="16"/>
  <c r="Q748" i="16"/>
  <c r="R748" i="16"/>
  <c r="S748" i="16"/>
  <c r="T748" i="16"/>
  <c r="O749" i="16"/>
  <c r="P749" i="16"/>
  <c r="Q749" i="16"/>
  <c r="R749" i="16"/>
  <c r="S749" i="16"/>
  <c r="T749" i="16"/>
  <c r="O750" i="16"/>
  <c r="P750" i="16"/>
  <c r="Q750" i="16"/>
  <c r="R750" i="16"/>
  <c r="S750" i="16"/>
  <c r="T750" i="16"/>
  <c r="O751" i="16"/>
  <c r="P751" i="16"/>
  <c r="Q751" i="16"/>
  <c r="R751" i="16"/>
  <c r="S751" i="16"/>
  <c r="T751" i="16"/>
  <c r="O752" i="16"/>
  <c r="P752" i="16"/>
  <c r="Q752" i="16"/>
  <c r="R752" i="16"/>
  <c r="S752" i="16"/>
  <c r="T752" i="16"/>
  <c r="O753" i="16"/>
  <c r="P753" i="16"/>
  <c r="Q753" i="16"/>
  <c r="R753" i="16"/>
  <c r="S753" i="16"/>
  <c r="T753" i="16"/>
  <c r="O754" i="16"/>
  <c r="P754" i="16"/>
  <c r="Q754" i="16"/>
  <c r="R754" i="16"/>
  <c r="S754" i="16"/>
  <c r="T754" i="16"/>
  <c r="O755" i="16"/>
  <c r="P755" i="16"/>
  <c r="Q755" i="16"/>
  <c r="R755" i="16"/>
  <c r="S755" i="16"/>
  <c r="T755" i="16"/>
  <c r="O756" i="16"/>
  <c r="P756" i="16"/>
  <c r="Q756" i="16"/>
  <c r="R756" i="16"/>
  <c r="S756" i="16"/>
  <c r="T756" i="16"/>
  <c r="O757" i="16"/>
  <c r="P757" i="16"/>
  <c r="Q757" i="16"/>
  <c r="R757" i="16"/>
  <c r="S757" i="16"/>
  <c r="T757" i="16"/>
  <c r="O758" i="16"/>
  <c r="P758" i="16"/>
  <c r="Q758" i="16"/>
  <c r="R758" i="16"/>
  <c r="S758" i="16"/>
  <c r="T758" i="16"/>
  <c r="O759" i="16"/>
  <c r="P759" i="16"/>
  <c r="Q759" i="16"/>
  <c r="R759" i="16"/>
  <c r="S759" i="16"/>
  <c r="T759" i="16"/>
  <c r="O760" i="16"/>
  <c r="P760" i="16"/>
  <c r="Q760" i="16"/>
  <c r="R760" i="16"/>
  <c r="S760" i="16"/>
  <c r="T760" i="16"/>
  <c r="O761" i="16"/>
  <c r="P761" i="16"/>
  <c r="Q761" i="16"/>
  <c r="R761" i="16"/>
  <c r="S761" i="16"/>
  <c r="T761" i="16"/>
  <c r="O762" i="16"/>
  <c r="P762" i="16"/>
  <c r="Q762" i="16"/>
  <c r="R762" i="16"/>
  <c r="S762" i="16"/>
  <c r="T762" i="16"/>
  <c r="O763" i="16"/>
  <c r="P763" i="16"/>
  <c r="Q763" i="16"/>
  <c r="R763" i="16"/>
  <c r="S763" i="16"/>
  <c r="T763" i="16"/>
  <c r="O764" i="16"/>
  <c r="P764" i="16"/>
  <c r="Q764" i="16"/>
  <c r="R764" i="16"/>
  <c r="S764" i="16"/>
  <c r="T764" i="16"/>
  <c r="O765" i="16"/>
  <c r="P765" i="16"/>
  <c r="Q765" i="16"/>
  <c r="R765" i="16"/>
  <c r="S765" i="16"/>
  <c r="T765" i="16"/>
  <c r="O766" i="16"/>
  <c r="P766" i="16"/>
  <c r="Q766" i="16"/>
  <c r="R766" i="16"/>
  <c r="S766" i="16"/>
  <c r="T766" i="16"/>
  <c r="O767" i="16"/>
  <c r="P767" i="16"/>
  <c r="Q767" i="16"/>
  <c r="R767" i="16"/>
  <c r="S767" i="16"/>
  <c r="T767" i="16"/>
  <c r="O768" i="16"/>
  <c r="P768" i="16"/>
  <c r="Q768" i="16"/>
  <c r="R768" i="16"/>
  <c r="S768" i="16"/>
  <c r="T768" i="16"/>
  <c r="O769" i="16"/>
  <c r="P769" i="16"/>
  <c r="Q769" i="16"/>
  <c r="R769" i="16"/>
  <c r="S769" i="16"/>
  <c r="T769" i="16"/>
  <c r="O770" i="16"/>
  <c r="P770" i="16"/>
  <c r="Q770" i="16"/>
  <c r="R770" i="16"/>
  <c r="S770" i="16"/>
  <c r="T770" i="16"/>
  <c r="O771" i="16"/>
  <c r="P771" i="16"/>
  <c r="Q771" i="16"/>
  <c r="R771" i="16"/>
  <c r="S771" i="16"/>
  <c r="T771" i="16"/>
  <c r="O772" i="16"/>
  <c r="P772" i="16"/>
  <c r="Q772" i="16"/>
  <c r="R772" i="16"/>
  <c r="S772" i="16"/>
  <c r="T772" i="16"/>
  <c r="O773" i="16"/>
  <c r="P773" i="16"/>
  <c r="Q773" i="16"/>
  <c r="R773" i="16"/>
  <c r="S773" i="16"/>
  <c r="T773" i="16"/>
  <c r="O774" i="16"/>
  <c r="P774" i="16"/>
  <c r="Q774" i="16"/>
  <c r="R774" i="16"/>
  <c r="S774" i="16"/>
  <c r="T774" i="16"/>
  <c r="O775" i="16"/>
  <c r="P775" i="16"/>
  <c r="Q775" i="16"/>
  <c r="R775" i="16"/>
  <c r="S775" i="16"/>
  <c r="T775" i="16"/>
  <c r="O776" i="16"/>
  <c r="P776" i="16"/>
  <c r="Q776" i="16"/>
  <c r="R776" i="16"/>
  <c r="S776" i="16"/>
  <c r="T776" i="16"/>
  <c r="O777" i="16"/>
  <c r="P777" i="16"/>
  <c r="Q777" i="16"/>
  <c r="R777" i="16"/>
  <c r="S777" i="16"/>
  <c r="T777" i="16"/>
  <c r="O778" i="16"/>
  <c r="P778" i="16"/>
  <c r="Q778" i="16"/>
  <c r="R778" i="16"/>
  <c r="S778" i="16"/>
  <c r="T778" i="16"/>
  <c r="O779" i="16"/>
  <c r="P779" i="16"/>
  <c r="Q779" i="16"/>
  <c r="R779" i="16"/>
  <c r="S779" i="16"/>
  <c r="T779" i="16"/>
  <c r="O780" i="16"/>
  <c r="P780" i="16"/>
  <c r="Q780" i="16"/>
  <c r="R780" i="16"/>
  <c r="S780" i="16"/>
  <c r="T780" i="16"/>
  <c r="O781" i="16"/>
  <c r="P781" i="16"/>
  <c r="Q781" i="16"/>
  <c r="R781" i="16"/>
  <c r="S781" i="16"/>
  <c r="T781" i="16"/>
  <c r="O782" i="16"/>
  <c r="P782" i="16"/>
  <c r="Q782" i="16"/>
  <c r="R782" i="16"/>
  <c r="S782" i="16"/>
  <c r="T782" i="16"/>
  <c r="O783" i="16"/>
  <c r="P783" i="16"/>
  <c r="Q783" i="16"/>
  <c r="R783" i="16"/>
  <c r="S783" i="16"/>
  <c r="T783" i="16"/>
  <c r="O784" i="16"/>
  <c r="P784" i="16"/>
  <c r="Q784" i="16"/>
  <c r="R784" i="16"/>
  <c r="S784" i="16"/>
  <c r="T784" i="16"/>
  <c r="O785" i="16"/>
  <c r="P785" i="16"/>
  <c r="Q785" i="16"/>
  <c r="R785" i="16"/>
  <c r="S785" i="16"/>
  <c r="T785" i="16"/>
  <c r="O786" i="16"/>
  <c r="P786" i="16"/>
  <c r="Q786" i="16"/>
  <c r="R786" i="16"/>
  <c r="S786" i="16"/>
  <c r="T786" i="16"/>
  <c r="O787" i="16"/>
  <c r="P787" i="16"/>
  <c r="Q787" i="16"/>
  <c r="R787" i="16"/>
  <c r="S787" i="16"/>
  <c r="T787" i="16"/>
  <c r="O788" i="16"/>
  <c r="P788" i="16"/>
  <c r="Q788" i="16"/>
  <c r="R788" i="16"/>
  <c r="S788" i="16"/>
  <c r="T788" i="16"/>
  <c r="O789" i="16"/>
  <c r="P789" i="16"/>
  <c r="Q789" i="16"/>
  <c r="R789" i="16"/>
  <c r="S789" i="16"/>
  <c r="T789" i="16"/>
  <c r="O790" i="16"/>
  <c r="P790" i="16"/>
  <c r="Q790" i="16"/>
  <c r="R790" i="16"/>
  <c r="S790" i="16"/>
  <c r="T790" i="16"/>
  <c r="O791" i="16"/>
  <c r="P791" i="16"/>
  <c r="Q791" i="16"/>
  <c r="R791" i="16"/>
  <c r="S791" i="16"/>
  <c r="T791" i="16"/>
  <c r="O792" i="16"/>
  <c r="P792" i="16"/>
  <c r="Q792" i="16"/>
  <c r="R792" i="16"/>
  <c r="S792" i="16"/>
  <c r="T792" i="16"/>
  <c r="O793" i="16"/>
  <c r="P793" i="16"/>
  <c r="Q793" i="16"/>
  <c r="R793" i="16"/>
  <c r="S793" i="16"/>
  <c r="T793" i="16"/>
  <c r="O794" i="16"/>
  <c r="P794" i="16"/>
  <c r="Q794" i="16"/>
  <c r="R794" i="16"/>
  <c r="S794" i="16"/>
  <c r="T794" i="16"/>
  <c r="O795" i="16"/>
  <c r="P795" i="16"/>
  <c r="Q795" i="16"/>
  <c r="R795" i="16"/>
  <c r="S795" i="16"/>
  <c r="T795" i="16"/>
  <c r="O796" i="16"/>
  <c r="P796" i="16"/>
  <c r="Q796" i="16"/>
  <c r="R796" i="16"/>
  <c r="S796" i="16"/>
  <c r="T796" i="16"/>
  <c r="O797" i="16"/>
  <c r="P797" i="16"/>
  <c r="Q797" i="16"/>
  <c r="R797" i="16"/>
  <c r="S797" i="16"/>
  <c r="T797" i="16"/>
  <c r="O798" i="16"/>
  <c r="P798" i="16"/>
  <c r="Q798" i="16"/>
  <c r="R798" i="16"/>
  <c r="S798" i="16"/>
  <c r="T798" i="16"/>
  <c r="O799" i="16"/>
  <c r="P799" i="16"/>
  <c r="Q799" i="16"/>
  <c r="R799" i="16"/>
  <c r="S799" i="16"/>
  <c r="T799" i="16"/>
  <c r="O800" i="16"/>
  <c r="P800" i="16"/>
  <c r="Q800" i="16"/>
  <c r="R800" i="16"/>
  <c r="S800" i="16"/>
  <c r="T800" i="16"/>
  <c r="O801" i="16"/>
  <c r="P801" i="16"/>
  <c r="Q801" i="16"/>
  <c r="R801" i="16"/>
  <c r="S801" i="16"/>
  <c r="T801" i="16"/>
  <c r="O802" i="16"/>
  <c r="P802" i="16"/>
  <c r="Q802" i="16"/>
  <c r="R802" i="16"/>
  <c r="S802" i="16"/>
  <c r="T802" i="16"/>
  <c r="O803" i="16"/>
  <c r="P803" i="16"/>
  <c r="Q803" i="16"/>
  <c r="R803" i="16"/>
  <c r="S803" i="16"/>
  <c r="T803" i="16"/>
  <c r="O804" i="16"/>
  <c r="P804" i="16"/>
  <c r="Q804" i="16"/>
  <c r="R804" i="16"/>
  <c r="S804" i="16"/>
  <c r="T804" i="16"/>
  <c r="O805" i="16"/>
  <c r="P805" i="16"/>
  <c r="Q805" i="16"/>
  <c r="R805" i="16"/>
  <c r="S805" i="16"/>
  <c r="T805" i="16"/>
  <c r="O806" i="16"/>
  <c r="P806" i="16"/>
  <c r="Q806" i="16"/>
  <c r="R806" i="16"/>
  <c r="S806" i="16"/>
  <c r="T806" i="16"/>
  <c r="O807" i="16"/>
  <c r="P807" i="16"/>
  <c r="Q807" i="16"/>
  <c r="R807" i="16"/>
  <c r="S807" i="16"/>
  <c r="T807" i="16"/>
  <c r="O808" i="16"/>
  <c r="P808" i="16"/>
  <c r="Q808" i="16"/>
  <c r="R808" i="16"/>
  <c r="S808" i="16"/>
  <c r="T808" i="16"/>
  <c r="O809" i="16"/>
  <c r="P809" i="16"/>
  <c r="Q809" i="16"/>
  <c r="R809" i="16"/>
  <c r="S809" i="16"/>
  <c r="T809" i="16"/>
  <c r="O810" i="16"/>
  <c r="P810" i="16"/>
  <c r="Q810" i="16"/>
  <c r="R810" i="16"/>
  <c r="S810" i="16"/>
  <c r="T810" i="16"/>
  <c r="O811" i="16"/>
  <c r="P811" i="16"/>
  <c r="Q811" i="16"/>
  <c r="R811" i="16"/>
  <c r="S811" i="16"/>
  <c r="T811" i="16"/>
  <c r="O812" i="16"/>
  <c r="P812" i="16"/>
  <c r="Q812" i="16"/>
  <c r="R812" i="16"/>
  <c r="S812" i="16"/>
  <c r="T812" i="16"/>
  <c r="O813" i="16"/>
  <c r="P813" i="16"/>
  <c r="Q813" i="16"/>
  <c r="R813" i="16"/>
  <c r="S813" i="16"/>
  <c r="T813" i="16"/>
  <c r="O814" i="16"/>
  <c r="P814" i="16"/>
  <c r="Q814" i="16"/>
  <c r="R814" i="16"/>
  <c r="S814" i="16"/>
  <c r="T814" i="16"/>
  <c r="O815" i="16"/>
  <c r="P815" i="16"/>
  <c r="Q815" i="16"/>
  <c r="R815" i="16"/>
  <c r="S815" i="16"/>
  <c r="T815" i="16"/>
  <c r="O816" i="16"/>
  <c r="P816" i="16"/>
  <c r="Q816" i="16"/>
  <c r="R816" i="16"/>
  <c r="S816" i="16"/>
  <c r="T816" i="16"/>
  <c r="O817" i="16"/>
  <c r="P817" i="16"/>
  <c r="Q817" i="16"/>
  <c r="R817" i="16"/>
  <c r="S817" i="16"/>
  <c r="T817" i="16"/>
  <c r="O818" i="16"/>
  <c r="P818" i="16"/>
  <c r="Q818" i="16"/>
  <c r="R818" i="16"/>
  <c r="S818" i="16"/>
  <c r="T818" i="16"/>
  <c r="O819" i="16"/>
  <c r="P819" i="16"/>
  <c r="Q819" i="16"/>
  <c r="R819" i="16"/>
  <c r="S819" i="16"/>
  <c r="T819" i="16"/>
  <c r="O820" i="16"/>
  <c r="P820" i="16"/>
  <c r="Q820" i="16"/>
  <c r="R820" i="16"/>
  <c r="S820" i="16"/>
  <c r="T820" i="16"/>
  <c r="O821" i="16"/>
  <c r="P821" i="16"/>
  <c r="Q821" i="16"/>
  <c r="R821" i="16"/>
  <c r="S821" i="16"/>
  <c r="T821" i="16"/>
  <c r="O822" i="16"/>
  <c r="P822" i="16"/>
  <c r="Q822" i="16"/>
  <c r="R822" i="16"/>
  <c r="S822" i="16"/>
  <c r="T822" i="16"/>
  <c r="O823" i="16"/>
  <c r="P823" i="16"/>
  <c r="Q823" i="16"/>
  <c r="R823" i="16"/>
  <c r="S823" i="16"/>
  <c r="T823" i="16"/>
  <c r="O824" i="16"/>
  <c r="P824" i="16"/>
  <c r="Q824" i="16"/>
  <c r="R824" i="16"/>
  <c r="S824" i="16"/>
  <c r="T824" i="16"/>
  <c r="O825" i="16"/>
  <c r="P825" i="16"/>
  <c r="Q825" i="16"/>
  <c r="R825" i="16"/>
  <c r="S825" i="16"/>
  <c r="T825" i="16"/>
  <c r="O826" i="16"/>
  <c r="P826" i="16"/>
  <c r="Q826" i="16"/>
  <c r="R826" i="16"/>
  <c r="S826" i="16"/>
  <c r="T826" i="16"/>
  <c r="O827" i="16"/>
  <c r="P827" i="16"/>
  <c r="Q827" i="16"/>
  <c r="R827" i="16"/>
  <c r="S827" i="16"/>
  <c r="T827" i="16"/>
  <c r="O828" i="16"/>
  <c r="P828" i="16"/>
  <c r="Q828" i="16"/>
  <c r="R828" i="16"/>
  <c r="S828" i="16"/>
  <c r="T828" i="16"/>
  <c r="O829" i="16"/>
  <c r="P829" i="16"/>
  <c r="Q829" i="16"/>
  <c r="R829" i="16"/>
  <c r="S829" i="16"/>
  <c r="T829" i="16"/>
  <c r="O830" i="16"/>
  <c r="P830" i="16"/>
  <c r="Q830" i="16"/>
  <c r="R830" i="16"/>
  <c r="S830" i="16"/>
  <c r="T830" i="16"/>
  <c r="O831" i="16"/>
  <c r="P831" i="16"/>
  <c r="Q831" i="16"/>
  <c r="R831" i="16"/>
  <c r="S831" i="16"/>
  <c r="T831" i="16"/>
  <c r="O832" i="16"/>
  <c r="P832" i="16"/>
  <c r="Q832" i="16"/>
  <c r="R832" i="16"/>
  <c r="S832" i="16"/>
  <c r="T832" i="16"/>
  <c r="O833" i="16"/>
  <c r="P833" i="16"/>
  <c r="Q833" i="16"/>
  <c r="R833" i="16"/>
  <c r="S833" i="16"/>
  <c r="T833" i="16"/>
  <c r="O834" i="16"/>
  <c r="P834" i="16"/>
  <c r="Q834" i="16"/>
  <c r="R834" i="16"/>
  <c r="S834" i="16"/>
  <c r="T834" i="16"/>
  <c r="O835" i="16"/>
  <c r="P835" i="16"/>
  <c r="Q835" i="16"/>
  <c r="R835" i="16"/>
  <c r="S835" i="16"/>
  <c r="T835" i="16"/>
  <c r="O836" i="16"/>
  <c r="P836" i="16"/>
  <c r="Q836" i="16"/>
  <c r="R836" i="16"/>
  <c r="S836" i="16"/>
  <c r="T836" i="16"/>
  <c r="O837" i="16"/>
  <c r="P837" i="16"/>
  <c r="Q837" i="16"/>
  <c r="R837" i="16"/>
  <c r="S837" i="16"/>
  <c r="T837" i="16"/>
  <c r="O838" i="16"/>
  <c r="P838" i="16"/>
  <c r="Q838" i="16"/>
  <c r="R838" i="16"/>
  <c r="S838" i="16"/>
  <c r="T838" i="16"/>
  <c r="O839" i="16"/>
  <c r="P839" i="16"/>
  <c r="Q839" i="16"/>
  <c r="R839" i="16"/>
  <c r="S839" i="16"/>
  <c r="T839" i="16"/>
  <c r="O840" i="16"/>
  <c r="P840" i="16"/>
  <c r="Q840" i="16"/>
  <c r="R840" i="16"/>
  <c r="S840" i="16"/>
  <c r="T840" i="16"/>
  <c r="O841" i="16"/>
  <c r="P841" i="16"/>
  <c r="Q841" i="16"/>
  <c r="R841" i="16"/>
  <c r="S841" i="16"/>
  <c r="T841" i="16"/>
  <c r="O842" i="16"/>
  <c r="P842" i="16"/>
  <c r="Q842" i="16"/>
  <c r="R842" i="16"/>
  <c r="S842" i="16"/>
  <c r="T842" i="16"/>
  <c r="O843" i="16"/>
  <c r="P843" i="16"/>
  <c r="Q843" i="16"/>
  <c r="R843" i="16"/>
  <c r="S843" i="16"/>
  <c r="T843" i="16"/>
  <c r="O844" i="16"/>
  <c r="P844" i="16"/>
  <c r="Q844" i="16"/>
  <c r="R844" i="16"/>
  <c r="S844" i="16"/>
  <c r="T844" i="16"/>
  <c r="O845" i="16"/>
  <c r="P845" i="16"/>
  <c r="Q845" i="16"/>
  <c r="R845" i="16"/>
  <c r="S845" i="16"/>
  <c r="T845" i="16"/>
  <c r="O846" i="16"/>
  <c r="P846" i="16"/>
  <c r="Q846" i="16"/>
  <c r="R846" i="16"/>
  <c r="S846" i="16"/>
  <c r="T846" i="16"/>
  <c r="O847" i="16"/>
  <c r="P847" i="16"/>
  <c r="Q847" i="16"/>
  <c r="R847" i="16"/>
  <c r="S847" i="16"/>
  <c r="T847" i="16"/>
  <c r="O848" i="16"/>
  <c r="P848" i="16"/>
  <c r="Q848" i="16"/>
  <c r="R848" i="16"/>
  <c r="S848" i="16"/>
  <c r="T848" i="16"/>
  <c r="O849" i="16"/>
  <c r="P849" i="16"/>
  <c r="Q849" i="16"/>
  <c r="R849" i="16"/>
  <c r="S849" i="16"/>
  <c r="T849" i="16"/>
  <c r="O850" i="16"/>
  <c r="P850" i="16"/>
  <c r="Q850" i="16"/>
  <c r="R850" i="16"/>
  <c r="S850" i="16"/>
  <c r="T850" i="16"/>
  <c r="O851" i="16"/>
  <c r="P851" i="16"/>
  <c r="Q851" i="16"/>
  <c r="R851" i="16"/>
  <c r="S851" i="16"/>
  <c r="T851" i="16"/>
  <c r="O852" i="16"/>
  <c r="P852" i="16"/>
  <c r="Q852" i="16"/>
  <c r="R852" i="16"/>
  <c r="S852" i="16"/>
  <c r="T852" i="16"/>
  <c r="O853" i="16"/>
  <c r="P853" i="16"/>
  <c r="Q853" i="16"/>
  <c r="R853" i="16"/>
  <c r="S853" i="16"/>
  <c r="T853" i="16"/>
  <c r="O854" i="16"/>
  <c r="P854" i="16"/>
  <c r="Q854" i="16"/>
  <c r="R854" i="16"/>
  <c r="S854" i="16"/>
  <c r="T854" i="16"/>
  <c r="O855" i="16"/>
  <c r="P855" i="16"/>
  <c r="Q855" i="16"/>
  <c r="R855" i="16"/>
  <c r="S855" i="16"/>
  <c r="T855" i="16"/>
  <c r="O856" i="16"/>
  <c r="P856" i="16"/>
  <c r="Q856" i="16"/>
  <c r="R856" i="16"/>
  <c r="S856" i="16"/>
  <c r="T856" i="16"/>
  <c r="O857" i="16"/>
  <c r="P857" i="16"/>
  <c r="Q857" i="16"/>
  <c r="R857" i="16"/>
  <c r="S857" i="16"/>
  <c r="T857" i="16"/>
  <c r="O858" i="16"/>
  <c r="P858" i="16"/>
  <c r="Q858" i="16"/>
  <c r="R858" i="16"/>
  <c r="S858" i="16"/>
  <c r="T858" i="16"/>
  <c r="O859" i="16"/>
  <c r="P859" i="16"/>
  <c r="Q859" i="16"/>
  <c r="R859" i="16"/>
  <c r="S859" i="16"/>
  <c r="T859" i="16"/>
  <c r="O860" i="16"/>
  <c r="P860" i="16"/>
  <c r="Q860" i="16"/>
  <c r="R860" i="16"/>
  <c r="S860" i="16"/>
  <c r="T860" i="16"/>
  <c r="O861" i="16"/>
  <c r="P861" i="16"/>
  <c r="Q861" i="16"/>
  <c r="R861" i="16"/>
  <c r="S861" i="16"/>
  <c r="T861" i="16"/>
  <c r="O862" i="16"/>
  <c r="P862" i="16"/>
  <c r="Q862" i="16"/>
  <c r="R862" i="16"/>
  <c r="S862" i="16"/>
  <c r="T862" i="16"/>
  <c r="O863" i="16"/>
  <c r="P863" i="16"/>
  <c r="Q863" i="16"/>
  <c r="R863" i="16"/>
  <c r="S863" i="16"/>
  <c r="T863" i="16"/>
  <c r="O864" i="16"/>
  <c r="P864" i="16"/>
  <c r="Q864" i="16"/>
  <c r="R864" i="16"/>
  <c r="S864" i="16"/>
  <c r="T864" i="16"/>
  <c r="O865" i="16"/>
  <c r="P865" i="16"/>
  <c r="Q865" i="16"/>
  <c r="R865" i="16"/>
  <c r="S865" i="16"/>
  <c r="T865" i="16"/>
  <c r="O866" i="16"/>
  <c r="P866" i="16"/>
  <c r="Q866" i="16"/>
  <c r="R866" i="16"/>
  <c r="S866" i="16"/>
  <c r="T866" i="16"/>
  <c r="O867" i="16"/>
  <c r="P867" i="16"/>
  <c r="Q867" i="16"/>
  <c r="R867" i="16"/>
  <c r="S867" i="16"/>
  <c r="T867" i="16"/>
  <c r="O868" i="16"/>
  <c r="P868" i="16"/>
  <c r="Q868" i="16"/>
  <c r="R868" i="16"/>
  <c r="S868" i="16"/>
  <c r="T868" i="16"/>
  <c r="O869" i="16"/>
  <c r="P869" i="16"/>
  <c r="Q869" i="16"/>
  <c r="R869" i="16"/>
  <c r="S869" i="16"/>
  <c r="T869" i="16"/>
  <c r="O870" i="16"/>
  <c r="P870" i="16"/>
  <c r="Q870" i="16"/>
  <c r="R870" i="16"/>
  <c r="S870" i="16"/>
  <c r="T870" i="16"/>
  <c r="O871" i="16"/>
  <c r="P871" i="16"/>
  <c r="Q871" i="16"/>
  <c r="R871" i="16"/>
  <c r="S871" i="16"/>
  <c r="T871" i="16"/>
  <c r="O872" i="16"/>
  <c r="P872" i="16"/>
  <c r="Q872" i="16"/>
  <c r="R872" i="16"/>
  <c r="S872" i="16"/>
  <c r="T872" i="16"/>
  <c r="O873" i="16"/>
  <c r="P873" i="16"/>
  <c r="Q873" i="16"/>
  <c r="R873" i="16"/>
  <c r="S873" i="16"/>
  <c r="T873" i="16"/>
  <c r="O874" i="16"/>
  <c r="P874" i="16"/>
  <c r="Q874" i="16"/>
  <c r="R874" i="16"/>
  <c r="S874" i="16"/>
  <c r="T874" i="16"/>
  <c r="O875" i="16"/>
  <c r="P875" i="16"/>
  <c r="Q875" i="16"/>
  <c r="R875" i="16"/>
  <c r="S875" i="16"/>
  <c r="T875" i="16"/>
  <c r="O876" i="16"/>
  <c r="P876" i="16"/>
  <c r="Q876" i="16"/>
  <c r="R876" i="16"/>
  <c r="S876" i="16"/>
  <c r="T876" i="16"/>
  <c r="O877" i="16"/>
  <c r="P877" i="16"/>
  <c r="Q877" i="16"/>
  <c r="R877" i="16"/>
  <c r="S877" i="16"/>
  <c r="T877" i="16"/>
  <c r="O878" i="16"/>
  <c r="P878" i="16"/>
  <c r="Q878" i="16"/>
  <c r="R878" i="16"/>
  <c r="S878" i="16"/>
  <c r="T878" i="16"/>
  <c r="O879" i="16"/>
  <c r="P879" i="16"/>
  <c r="Q879" i="16"/>
  <c r="R879" i="16"/>
  <c r="S879" i="16"/>
  <c r="T879" i="16"/>
  <c r="O880" i="16"/>
  <c r="P880" i="16"/>
  <c r="Q880" i="16"/>
  <c r="R880" i="16"/>
  <c r="S880" i="16"/>
  <c r="T880" i="16"/>
  <c r="O881" i="16"/>
  <c r="P881" i="16"/>
  <c r="Q881" i="16"/>
  <c r="R881" i="16"/>
  <c r="S881" i="16"/>
  <c r="T881" i="16"/>
  <c r="O882" i="16"/>
  <c r="P882" i="16"/>
  <c r="Q882" i="16"/>
  <c r="R882" i="16"/>
  <c r="S882" i="16"/>
  <c r="T882" i="16"/>
  <c r="O883" i="16"/>
  <c r="P883" i="16"/>
  <c r="Q883" i="16"/>
  <c r="R883" i="16"/>
  <c r="S883" i="16"/>
  <c r="T883" i="16"/>
  <c r="O884" i="16"/>
  <c r="P884" i="16"/>
  <c r="Q884" i="16"/>
  <c r="R884" i="16"/>
  <c r="S884" i="16"/>
  <c r="T884" i="16"/>
  <c r="O885" i="16"/>
  <c r="P885" i="16"/>
  <c r="Q885" i="16"/>
  <c r="R885" i="16"/>
  <c r="S885" i="16"/>
  <c r="T885" i="16"/>
  <c r="O886" i="16"/>
  <c r="P886" i="16"/>
  <c r="Q886" i="16"/>
  <c r="R886" i="16"/>
  <c r="S886" i="16"/>
  <c r="T886" i="16"/>
  <c r="O887" i="16"/>
  <c r="P887" i="16"/>
  <c r="Q887" i="16"/>
  <c r="R887" i="16"/>
  <c r="S887" i="16"/>
  <c r="T887" i="16"/>
  <c r="O888" i="16"/>
  <c r="P888" i="16"/>
  <c r="Q888" i="16"/>
  <c r="R888" i="16"/>
  <c r="S888" i="16"/>
  <c r="T888" i="16"/>
  <c r="O889" i="16"/>
  <c r="P889" i="16"/>
  <c r="Q889" i="16"/>
  <c r="R889" i="16"/>
  <c r="S889" i="16"/>
  <c r="T889" i="16"/>
  <c r="O890" i="16"/>
  <c r="P890" i="16"/>
  <c r="Q890" i="16"/>
  <c r="R890" i="16"/>
  <c r="S890" i="16"/>
  <c r="T890" i="16"/>
  <c r="O891" i="16"/>
  <c r="P891" i="16"/>
  <c r="Q891" i="16"/>
  <c r="R891" i="16"/>
  <c r="S891" i="16"/>
  <c r="T891" i="16"/>
  <c r="O892" i="16"/>
  <c r="P892" i="16"/>
  <c r="Q892" i="16"/>
  <c r="R892" i="16"/>
  <c r="S892" i="16"/>
  <c r="T892" i="16"/>
  <c r="O893" i="16"/>
  <c r="P893" i="16"/>
  <c r="Q893" i="16"/>
  <c r="R893" i="16"/>
  <c r="S893" i="16"/>
  <c r="T893" i="16"/>
  <c r="O894" i="16"/>
  <c r="P894" i="16"/>
  <c r="Q894" i="16"/>
  <c r="R894" i="16"/>
  <c r="S894" i="16"/>
  <c r="T894" i="16"/>
  <c r="O895" i="16"/>
  <c r="P895" i="16"/>
  <c r="Q895" i="16"/>
  <c r="R895" i="16"/>
  <c r="S895" i="16"/>
  <c r="T895" i="16"/>
  <c r="O896" i="16"/>
  <c r="P896" i="16"/>
  <c r="Q896" i="16"/>
  <c r="R896" i="16"/>
  <c r="S896" i="16"/>
  <c r="T896" i="16"/>
  <c r="O897" i="16"/>
  <c r="P897" i="16"/>
  <c r="Q897" i="16"/>
  <c r="R897" i="16"/>
  <c r="S897" i="16"/>
  <c r="T897" i="16"/>
  <c r="O898" i="16"/>
  <c r="P898" i="16"/>
  <c r="Q898" i="16"/>
  <c r="R898" i="16"/>
  <c r="S898" i="16"/>
  <c r="T898" i="16"/>
  <c r="O899" i="16"/>
  <c r="P899" i="16"/>
  <c r="Q899" i="16"/>
  <c r="R899" i="16"/>
  <c r="S899" i="16"/>
  <c r="T899" i="16"/>
  <c r="O900" i="16"/>
  <c r="P900" i="16"/>
  <c r="Q900" i="16"/>
  <c r="R900" i="16"/>
  <c r="S900" i="16"/>
  <c r="T900" i="16"/>
  <c r="O901" i="16"/>
  <c r="P901" i="16"/>
  <c r="Q901" i="16"/>
  <c r="R901" i="16"/>
  <c r="S901" i="16"/>
  <c r="T901" i="16"/>
  <c r="O902" i="16"/>
  <c r="P902" i="16"/>
  <c r="Q902" i="16"/>
  <c r="R902" i="16"/>
  <c r="S902" i="16"/>
  <c r="T902" i="16"/>
  <c r="O903" i="16"/>
  <c r="P903" i="16"/>
  <c r="Q903" i="16"/>
  <c r="R903" i="16"/>
  <c r="S903" i="16"/>
  <c r="T903" i="16"/>
  <c r="O904" i="16"/>
  <c r="P904" i="16"/>
  <c r="Q904" i="16"/>
  <c r="R904" i="16"/>
  <c r="S904" i="16"/>
  <c r="T904" i="16"/>
  <c r="O905" i="16"/>
  <c r="P905" i="16"/>
  <c r="Q905" i="16"/>
  <c r="R905" i="16"/>
  <c r="S905" i="16"/>
  <c r="T905" i="16"/>
  <c r="O906" i="16"/>
  <c r="P906" i="16"/>
  <c r="Q906" i="16"/>
  <c r="R906" i="16"/>
  <c r="S906" i="16"/>
  <c r="T906" i="16"/>
  <c r="O907" i="16"/>
  <c r="P907" i="16"/>
  <c r="Q907" i="16"/>
  <c r="R907" i="16"/>
  <c r="S907" i="16"/>
  <c r="T907" i="16"/>
  <c r="O908" i="16"/>
  <c r="P908" i="16"/>
  <c r="Q908" i="16"/>
  <c r="R908" i="16"/>
  <c r="S908" i="16"/>
  <c r="T908" i="16"/>
  <c r="O909" i="16"/>
  <c r="P909" i="16"/>
  <c r="Q909" i="16"/>
  <c r="R909" i="16"/>
  <c r="S909" i="16"/>
  <c r="T909" i="16"/>
  <c r="O910" i="16"/>
  <c r="P910" i="16"/>
  <c r="Q910" i="16"/>
  <c r="R910" i="16"/>
  <c r="S910" i="16"/>
  <c r="T910" i="16"/>
  <c r="O911" i="16"/>
  <c r="P911" i="16"/>
  <c r="Q911" i="16"/>
  <c r="R911" i="16"/>
  <c r="S911" i="16"/>
  <c r="T911" i="16"/>
  <c r="O912" i="16"/>
  <c r="P912" i="16"/>
  <c r="Q912" i="16"/>
  <c r="R912" i="16"/>
  <c r="S912" i="16"/>
  <c r="T912" i="16"/>
  <c r="O913" i="16"/>
  <c r="P913" i="16"/>
  <c r="Q913" i="16"/>
  <c r="R913" i="16"/>
  <c r="S913" i="16"/>
  <c r="T913" i="16"/>
  <c r="O914" i="16"/>
  <c r="P914" i="16"/>
  <c r="Q914" i="16"/>
  <c r="R914" i="16"/>
  <c r="S914" i="16"/>
  <c r="T914" i="16"/>
  <c r="O915" i="16"/>
  <c r="P915" i="16"/>
  <c r="Q915" i="16"/>
  <c r="R915" i="16"/>
  <c r="S915" i="16"/>
  <c r="T915" i="16"/>
  <c r="O916" i="16"/>
  <c r="P916" i="16"/>
  <c r="Q916" i="16"/>
  <c r="R916" i="16"/>
  <c r="S916" i="16"/>
  <c r="T916" i="16"/>
  <c r="O917" i="16"/>
  <c r="P917" i="16"/>
  <c r="Q917" i="16"/>
  <c r="R917" i="16"/>
  <c r="S917" i="16"/>
  <c r="T917" i="16"/>
  <c r="O918" i="16"/>
  <c r="P918" i="16"/>
  <c r="Q918" i="16"/>
  <c r="R918" i="16"/>
  <c r="S918" i="16"/>
  <c r="T918" i="16"/>
  <c r="O919" i="16"/>
  <c r="P919" i="16"/>
  <c r="Q919" i="16"/>
  <c r="R919" i="16"/>
  <c r="S919" i="16"/>
  <c r="T919" i="16"/>
  <c r="O920" i="16"/>
  <c r="P920" i="16"/>
  <c r="Q920" i="16"/>
  <c r="R920" i="16"/>
  <c r="S920" i="16"/>
  <c r="T920" i="16"/>
  <c r="O921" i="16"/>
  <c r="P921" i="16"/>
  <c r="Q921" i="16"/>
  <c r="R921" i="16"/>
  <c r="S921" i="16"/>
  <c r="T921" i="16"/>
  <c r="O922" i="16"/>
  <c r="P922" i="16"/>
  <c r="Q922" i="16"/>
  <c r="R922" i="16"/>
  <c r="S922" i="16"/>
  <c r="T922" i="16"/>
  <c r="O923" i="16"/>
  <c r="P923" i="16"/>
  <c r="Q923" i="16"/>
  <c r="R923" i="16"/>
  <c r="S923" i="16"/>
  <c r="T923" i="16"/>
  <c r="O924" i="16"/>
  <c r="P924" i="16"/>
  <c r="Q924" i="16"/>
  <c r="R924" i="16"/>
  <c r="S924" i="16"/>
  <c r="T924" i="16"/>
  <c r="O925" i="16"/>
  <c r="P925" i="16"/>
  <c r="Q925" i="16"/>
  <c r="R925" i="16"/>
  <c r="S925" i="16"/>
  <c r="T925" i="16"/>
  <c r="O926" i="16"/>
  <c r="P926" i="16"/>
  <c r="Q926" i="16"/>
  <c r="R926" i="16"/>
  <c r="S926" i="16"/>
  <c r="T926" i="16"/>
  <c r="O927" i="16"/>
  <c r="P927" i="16"/>
  <c r="Q927" i="16"/>
  <c r="R927" i="16"/>
  <c r="S927" i="16"/>
  <c r="T927" i="16"/>
  <c r="O928" i="16"/>
  <c r="P928" i="16"/>
  <c r="Q928" i="16"/>
  <c r="R928" i="16"/>
  <c r="S928" i="16"/>
  <c r="T928" i="16"/>
  <c r="O929" i="16"/>
  <c r="P929" i="16"/>
  <c r="Q929" i="16"/>
  <c r="R929" i="16"/>
  <c r="S929" i="16"/>
  <c r="T929" i="16"/>
  <c r="O930" i="16"/>
  <c r="P930" i="16"/>
  <c r="Q930" i="16"/>
  <c r="R930" i="16"/>
  <c r="S930" i="16"/>
  <c r="T930" i="16"/>
  <c r="O931" i="16"/>
  <c r="P931" i="16"/>
  <c r="Q931" i="16"/>
  <c r="R931" i="16"/>
  <c r="S931" i="16"/>
  <c r="T931" i="16"/>
  <c r="O932" i="16"/>
  <c r="P932" i="16"/>
  <c r="Q932" i="16"/>
  <c r="R932" i="16"/>
  <c r="S932" i="16"/>
  <c r="T932" i="16"/>
  <c r="O933" i="16"/>
  <c r="P933" i="16"/>
  <c r="Q933" i="16"/>
  <c r="R933" i="16"/>
  <c r="S933" i="16"/>
  <c r="T933" i="16"/>
  <c r="O934" i="16"/>
  <c r="P934" i="16"/>
  <c r="Q934" i="16"/>
  <c r="R934" i="16"/>
  <c r="S934" i="16"/>
  <c r="T934" i="16"/>
  <c r="O935" i="16"/>
  <c r="P935" i="16"/>
  <c r="Q935" i="16"/>
  <c r="R935" i="16"/>
  <c r="S935" i="16"/>
  <c r="T935" i="16"/>
  <c r="O936" i="16"/>
  <c r="P936" i="16"/>
  <c r="Q936" i="16"/>
  <c r="R936" i="16"/>
  <c r="S936" i="16"/>
  <c r="T936" i="16"/>
  <c r="O937" i="16"/>
  <c r="P937" i="16"/>
  <c r="Q937" i="16"/>
  <c r="R937" i="16"/>
  <c r="S937" i="16"/>
  <c r="T937" i="16"/>
  <c r="O938" i="16"/>
  <c r="P938" i="16"/>
  <c r="Q938" i="16"/>
  <c r="R938" i="16"/>
  <c r="S938" i="16"/>
  <c r="T938" i="16"/>
  <c r="O939" i="16"/>
  <c r="P939" i="16"/>
  <c r="Q939" i="16"/>
  <c r="R939" i="16"/>
  <c r="S939" i="16"/>
  <c r="T939" i="16"/>
  <c r="O940" i="16"/>
  <c r="P940" i="16"/>
  <c r="Q940" i="16"/>
  <c r="R940" i="16"/>
  <c r="S940" i="16"/>
  <c r="T940" i="16"/>
  <c r="O941" i="16"/>
  <c r="P941" i="16"/>
  <c r="Q941" i="16"/>
  <c r="R941" i="16"/>
  <c r="S941" i="16"/>
  <c r="T941" i="16"/>
  <c r="O942" i="16"/>
  <c r="P942" i="16"/>
  <c r="Q942" i="16"/>
  <c r="R942" i="16"/>
  <c r="S942" i="16"/>
  <c r="T942" i="16"/>
  <c r="O943" i="16"/>
  <c r="P943" i="16"/>
  <c r="Q943" i="16"/>
  <c r="R943" i="16"/>
  <c r="S943" i="16"/>
  <c r="T943" i="16"/>
  <c r="O944" i="16"/>
  <c r="P944" i="16"/>
  <c r="Q944" i="16"/>
  <c r="R944" i="16"/>
  <c r="S944" i="16"/>
  <c r="T944" i="16"/>
  <c r="O945" i="16"/>
  <c r="P945" i="16"/>
  <c r="Q945" i="16"/>
  <c r="R945" i="16"/>
  <c r="S945" i="16"/>
  <c r="T945" i="16"/>
  <c r="O946" i="16"/>
  <c r="P946" i="16"/>
  <c r="Q946" i="16"/>
  <c r="R946" i="16"/>
  <c r="S946" i="16"/>
  <c r="T946" i="16"/>
  <c r="O947" i="16"/>
  <c r="P947" i="16"/>
  <c r="Q947" i="16"/>
  <c r="R947" i="16"/>
  <c r="S947" i="16"/>
  <c r="T947" i="16"/>
  <c r="O948" i="16"/>
  <c r="P948" i="16"/>
  <c r="Q948" i="16"/>
  <c r="R948" i="16"/>
  <c r="S948" i="16"/>
  <c r="T948" i="16"/>
  <c r="O949" i="16"/>
  <c r="P949" i="16"/>
  <c r="Q949" i="16"/>
  <c r="R949" i="16"/>
  <c r="S949" i="16"/>
  <c r="T949" i="16"/>
  <c r="O950" i="16"/>
  <c r="P950" i="16"/>
  <c r="Q950" i="16"/>
  <c r="R950" i="16"/>
  <c r="S950" i="16"/>
  <c r="T950" i="16"/>
  <c r="O951" i="16"/>
  <c r="P951" i="16"/>
  <c r="Q951" i="16"/>
  <c r="R951" i="16"/>
  <c r="S951" i="16"/>
  <c r="T951" i="16"/>
  <c r="O952" i="16"/>
  <c r="P952" i="16"/>
  <c r="Q952" i="16"/>
  <c r="R952" i="16"/>
  <c r="S952" i="16"/>
  <c r="T952" i="16"/>
  <c r="O953" i="16"/>
  <c r="P953" i="16"/>
  <c r="Q953" i="16"/>
  <c r="R953" i="16"/>
  <c r="S953" i="16"/>
  <c r="T953" i="16"/>
  <c r="O954" i="16"/>
  <c r="P954" i="16"/>
  <c r="Q954" i="16"/>
  <c r="R954" i="16"/>
  <c r="S954" i="16"/>
  <c r="T954" i="16"/>
  <c r="O955" i="16"/>
  <c r="P955" i="16"/>
  <c r="Q955" i="16"/>
  <c r="R955" i="16"/>
  <c r="S955" i="16"/>
  <c r="T955" i="16"/>
  <c r="O956" i="16"/>
  <c r="P956" i="16"/>
  <c r="Q956" i="16"/>
  <c r="R956" i="16"/>
  <c r="S956" i="16"/>
  <c r="T956" i="16"/>
  <c r="O957" i="16"/>
  <c r="P957" i="16"/>
  <c r="Q957" i="16"/>
  <c r="R957" i="16"/>
  <c r="S957" i="16"/>
  <c r="T957" i="16"/>
  <c r="O958" i="16"/>
  <c r="P958" i="16"/>
  <c r="Q958" i="16"/>
  <c r="R958" i="16"/>
  <c r="S958" i="16"/>
  <c r="T958" i="16"/>
  <c r="O959" i="16"/>
  <c r="P959" i="16"/>
  <c r="Q959" i="16"/>
  <c r="R959" i="16"/>
  <c r="S959" i="16"/>
  <c r="T959" i="16"/>
  <c r="O960" i="16"/>
  <c r="P960" i="16"/>
  <c r="Q960" i="16"/>
  <c r="R960" i="16"/>
  <c r="S960" i="16"/>
  <c r="T960" i="16"/>
  <c r="O961" i="16"/>
  <c r="P961" i="16"/>
  <c r="Q961" i="16"/>
  <c r="R961" i="16"/>
  <c r="S961" i="16"/>
  <c r="T961" i="16"/>
  <c r="O962" i="16"/>
  <c r="P962" i="16"/>
  <c r="Q962" i="16"/>
  <c r="R962" i="16"/>
  <c r="S962" i="16"/>
  <c r="T962" i="16"/>
  <c r="O963" i="16"/>
  <c r="P963" i="16"/>
  <c r="Q963" i="16"/>
  <c r="R963" i="16"/>
  <c r="S963" i="16"/>
  <c r="T963" i="16"/>
  <c r="O964" i="16"/>
  <c r="P964" i="16"/>
  <c r="Q964" i="16"/>
  <c r="R964" i="16"/>
  <c r="S964" i="16"/>
  <c r="T964" i="16"/>
  <c r="O965" i="16"/>
  <c r="P965" i="16"/>
  <c r="Q965" i="16"/>
  <c r="R965" i="16"/>
  <c r="S965" i="16"/>
  <c r="T965" i="16"/>
  <c r="O966" i="16"/>
  <c r="P966" i="16"/>
  <c r="Q966" i="16"/>
  <c r="R966" i="16"/>
  <c r="S966" i="16"/>
  <c r="T966" i="16"/>
  <c r="O967" i="16"/>
  <c r="P967" i="16"/>
  <c r="Q967" i="16"/>
  <c r="R967" i="16"/>
  <c r="S967" i="16"/>
  <c r="T967" i="16"/>
  <c r="O968" i="16"/>
  <c r="P968" i="16"/>
  <c r="Q968" i="16"/>
  <c r="R968" i="16"/>
  <c r="S968" i="16"/>
  <c r="T968" i="16"/>
  <c r="O969" i="16"/>
  <c r="P969" i="16"/>
  <c r="Q969" i="16"/>
  <c r="R969" i="16"/>
  <c r="S969" i="16"/>
  <c r="T969" i="16"/>
  <c r="O970" i="16"/>
  <c r="P970" i="16"/>
  <c r="Q970" i="16"/>
  <c r="R970" i="16"/>
  <c r="S970" i="16"/>
  <c r="T970" i="16"/>
  <c r="O971" i="16"/>
  <c r="P971" i="16"/>
  <c r="Q971" i="16"/>
  <c r="R971" i="16"/>
  <c r="S971" i="16"/>
  <c r="T971" i="16"/>
  <c r="O972" i="16"/>
  <c r="P972" i="16"/>
  <c r="Q972" i="16"/>
  <c r="R972" i="16"/>
  <c r="S972" i="16"/>
  <c r="T972" i="16"/>
  <c r="O973" i="16"/>
  <c r="P973" i="16"/>
  <c r="Q973" i="16"/>
  <c r="R973" i="16"/>
  <c r="S973" i="16"/>
  <c r="T973" i="16"/>
  <c r="O974" i="16"/>
  <c r="P974" i="16"/>
  <c r="Q974" i="16"/>
  <c r="R974" i="16"/>
  <c r="S974" i="16"/>
  <c r="T974" i="16"/>
  <c r="O975" i="16"/>
  <c r="P975" i="16"/>
  <c r="Q975" i="16"/>
  <c r="R975" i="16"/>
  <c r="S975" i="16"/>
  <c r="T975" i="16"/>
  <c r="O976" i="16"/>
  <c r="P976" i="16"/>
  <c r="Q976" i="16"/>
  <c r="R976" i="16"/>
  <c r="S976" i="16"/>
  <c r="T976" i="16"/>
  <c r="O977" i="16"/>
  <c r="P977" i="16"/>
  <c r="Q977" i="16"/>
  <c r="R977" i="16"/>
  <c r="S977" i="16"/>
  <c r="T977" i="16"/>
  <c r="O978" i="16"/>
  <c r="P978" i="16"/>
  <c r="Q978" i="16"/>
  <c r="R978" i="16"/>
  <c r="S978" i="16"/>
  <c r="T978" i="16"/>
  <c r="O979" i="16"/>
  <c r="P979" i="16"/>
  <c r="Q979" i="16"/>
  <c r="R979" i="16"/>
  <c r="S979" i="16"/>
  <c r="T979" i="16"/>
  <c r="O980" i="16"/>
  <c r="P980" i="16"/>
  <c r="Q980" i="16"/>
  <c r="R980" i="16"/>
  <c r="S980" i="16"/>
  <c r="T980" i="16"/>
  <c r="O981" i="16"/>
  <c r="P981" i="16"/>
  <c r="Q981" i="16"/>
  <c r="R981" i="16"/>
  <c r="S981" i="16"/>
  <c r="T981" i="16"/>
  <c r="O982" i="16"/>
  <c r="P982" i="16"/>
  <c r="Q982" i="16"/>
  <c r="R982" i="16"/>
  <c r="S982" i="16"/>
  <c r="T982" i="16"/>
  <c r="O983" i="16"/>
  <c r="P983" i="16"/>
  <c r="Q983" i="16"/>
  <c r="R983" i="16"/>
  <c r="S983" i="16"/>
  <c r="T983" i="16"/>
  <c r="O984" i="16"/>
  <c r="P984" i="16"/>
  <c r="Q984" i="16"/>
  <c r="R984" i="16"/>
  <c r="S984" i="16"/>
  <c r="T984" i="16"/>
  <c r="O985" i="16"/>
  <c r="P985" i="16"/>
  <c r="Q985" i="16"/>
  <c r="R985" i="16"/>
  <c r="S985" i="16"/>
  <c r="T985" i="16"/>
  <c r="O986" i="16"/>
  <c r="P986" i="16"/>
  <c r="Q986" i="16"/>
  <c r="R986" i="16"/>
  <c r="S986" i="16"/>
  <c r="T986" i="16"/>
  <c r="O987" i="16"/>
  <c r="P987" i="16"/>
  <c r="Q987" i="16"/>
  <c r="R987" i="16"/>
  <c r="S987" i="16"/>
  <c r="T987" i="16"/>
  <c r="O988" i="16"/>
  <c r="P988" i="16"/>
  <c r="Q988" i="16"/>
  <c r="R988" i="16"/>
  <c r="S988" i="16"/>
  <c r="T988" i="16"/>
  <c r="O989" i="16"/>
  <c r="P989" i="16"/>
  <c r="Q989" i="16"/>
  <c r="R989" i="16"/>
  <c r="S989" i="16"/>
  <c r="T989" i="16"/>
  <c r="O990" i="16"/>
  <c r="P990" i="16"/>
  <c r="Q990" i="16"/>
  <c r="R990" i="16"/>
  <c r="S990" i="16"/>
  <c r="T990" i="16"/>
  <c r="O991" i="16"/>
  <c r="P991" i="16"/>
  <c r="Q991" i="16"/>
  <c r="R991" i="16"/>
  <c r="S991" i="16"/>
  <c r="T991" i="16"/>
  <c r="O992" i="16"/>
  <c r="P992" i="16"/>
  <c r="Q992" i="16"/>
  <c r="R992" i="16"/>
  <c r="S992" i="16"/>
  <c r="T992" i="16"/>
  <c r="O993" i="16"/>
  <c r="P993" i="16"/>
  <c r="Q993" i="16"/>
  <c r="R993" i="16"/>
  <c r="S993" i="16"/>
  <c r="T993" i="16"/>
  <c r="O994" i="16"/>
  <c r="P994" i="16"/>
  <c r="Q994" i="16"/>
  <c r="R994" i="16"/>
  <c r="S994" i="16"/>
  <c r="T994" i="16"/>
  <c r="O995" i="16"/>
  <c r="P995" i="16"/>
  <c r="Q995" i="16"/>
  <c r="R995" i="16"/>
  <c r="S995" i="16"/>
  <c r="T995" i="16"/>
  <c r="O996" i="16"/>
  <c r="P996" i="16"/>
  <c r="Q996" i="16"/>
  <c r="R996" i="16"/>
  <c r="S996" i="16"/>
  <c r="T996" i="16"/>
  <c r="O997" i="16"/>
  <c r="P997" i="16"/>
  <c r="Q997" i="16"/>
  <c r="R997" i="16"/>
  <c r="S997" i="16"/>
  <c r="T997" i="16"/>
  <c r="O998" i="16"/>
  <c r="P998" i="16"/>
  <c r="Q998" i="16"/>
  <c r="R998" i="16"/>
  <c r="S998" i="16"/>
  <c r="T998" i="16"/>
  <c r="O999" i="16"/>
  <c r="P999" i="16"/>
  <c r="Q999" i="16"/>
  <c r="R999" i="16"/>
  <c r="S999" i="16"/>
  <c r="T999" i="16"/>
  <c r="O1000" i="16"/>
  <c r="P1000" i="16"/>
  <c r="Q1000" i="16"/>
  <c r="R1000" i="16"/>
  <c r="S1000" i="16"/>
  <c r="T1000" i="16"/>
  <c r="O1001" i="16"/>
  <c r="P1001" i="16"/>
  <c r="Q1001" i="16"/>
  <c r="R1001" i="16"/>
  <c r="S1001" i="16"/>
  <c r="T1001" i="16"/>
  <c r="O1002" i="16"/>
  <c r="P1002" i="16"/>
  <c r="Q1002" i="16"/>
  <c r="R1002" i="16"/>
  <c r="S1002" i="16"/>
  <c r="T1002" i="16"/>
  <c r="O1003" i="16"/>
  <c r="P1003" i="16"/>
  <c r="Q1003" i="16"/>
  <c r="R1003" i="16"/>
  <c r="S1003" i="16"/>
  <c r="T1003" i="16"/>
  <c r="O1004" i="16"/>
  <c r="P1004" i="16"/>
  <c r="Q1004" i="16"/>
  <c r="R1004" i="16"/>
  <c r="S1004" i="16"/>
  <c r="T1004" i="16"/>
  <c r="O1005" i="16"/>
  <c r="P1005" i="16"/>
  <c r="Q1005" i="16"/>
  <c r="R1005" i="16"/>
  <c r="S1005" i="16"/>
  <c r="T1005" i="16"/>
  <c r="O1006" i="16"/>
  <c r="P1006" i="16"/>
  <c r="Q1006" i="16"/>
  <c r="R1006" i="16"/>
  <c r="S1006" i="16"/>
  <c r="T1006" i="16"/>
  <c r="O1007" i="16"/>
  <c r="P1007" i="16"/>
  <c r="Q1007" i="16"/>
  <c r="R1007" i="16"/>
  <c r="S1007" i="16"/>
  <c r="T1007" i="16"/>
  <c r="O1008" i="16"/>
  <c r="P1008" i="16"/>
  <c r="Q1008" i="16"/>
  <c r="R1008" i="16"/>
  <c r="S1008" i="16"/>
  <c r="T1008" i="16"/>
  <c r="O1009" i="16"/>
  <c r="P1009" i="16"/>
  <c r="Q1009" i="16"/>
  <c r="R1009" i="16"/>
  <c r="S1009" i="16"/>
  <c r="T1009" i="16"/>
  <c r="O1010" i="16"/>
  <c r="P1010" i="16"/>
  <c r="Q1010" i="16"/>
  <c r="R1010" i="16"/>
  <c r="S1010" i="16"/>
  <c r="T1010" i="16"/>
  <c r="O1011" i="16"/>
  <c r="P1011" i="16"/>
  <c r="Q1011" i="16"/>
  <c r="R1011" i="16"/>
  <c r="S1011" i="16"/>
  <c r="T1011" i="16"/>
  <c r="O1012" i="16"/>
  <c r="P1012" i="16"/>
  <c r="Q1012" i="16"/>
  <c r="R1012" i="16"/>
  <c r="S1012" i="16"/>
  <c r="T1012" i="16"/>
  <c r="O1013" i="16"/>
  <c r="P1013" i="16"/>
  <c r="Q1013" i="16"/>
  <c r="R1013" i="16"/>
  <c r="S1013" i="16"/>
  <c r="T1013" i="16"/>
  <c r="O1014" i="16"/>
  <c r="P1014" i="16"/>
  <c r="Q1014" i="16"/>
  <c r="R1014" i="16"/>
  <c r="S1014" i="16"/>
  <c r="T1014" i="16"/>
  <c r="O1015" i="16"/>
  <c r="P1015" i="16"/>
  <c r="Q1015" i="16"/>
  <c r="R1015" i="16"/>
  <c r="S1015" i="16"/>
  <c r="T1015" i="16"/>
  <c r="O1016" i="16"/>
  <c r="P1016" i="16"/>
  <c r="Q1016" i="16"/>
  <c r="R1016" i="16"/>
  <c r="S1016" i="16"/>
  <c r="T1016" i="16"/>
  <c r="O1017" i="16"/>
  <c r="P1017" i="16"/>
  <c r="Q1017" i="16"/>
  <c r="R1017" i="16"/>
  <c r="S1017" i="16"/>
  <c r="T1017" i="16"/>
  <c r="O1018" i="16"/>
  <c r="P1018" i="16"/>
  <c r="Q1018" i="16"/>
  <c r="R1018" i="16"/>
  <c r="S1018" i="16"/>
  <c r="T1018" i="16"/>
  <c r="O1019" i="16"/>
  <c r="P1019" i="16"/>
  <c r="Q1019" i="16"/>
  <c r="R1019" i="16"/>
  <c r="S1019" i="16"/>
  <c r="T1019" i="16"/>
  <c r="O1020" i="16"/>
  <c r="P1020" i="16"/>
  <c r="Q1020" i="16"/>
  <c r="R1020" i="16"/>
  <c r="S1020" i="16"/>
  <c r="T1020" i="16"/>
  <c r="O1021" i="16"/>
  <c r="P1021" i="16"/>
  <c r="Q1021" i="16"/>
  <c r="R1021" i="16"/>
  <c r="S1021" i="16"/>
  <c r="T1021" i="16"/>
  <c r="O1022" i="16"/>
  <c r="P1022" i="16"/>
  <c r="Q1022" i="16"/>
  <c r="R1022" i="16"/>
  <c r="S1022" i="16"/>
  <c r="T1022" i="16"/>
  <c r="O1023" i="16"/>
  <c r="P1023" i="16"/>
  <c r="Q1023" i="16"/>
  <c r="R1023" i="16"/>
  <c r="S1023" i="16"/>
  <c r="T1023" i="16"/>
  <c r="O1024" i="16"/>
  <c r="P1024" i="16"/>
  <c r="Q1024" i="16"/>
  <c r="R1024" i="16"/>
  <c r="S1024" i="16"/>
  <c r="T1024" i="16"/>
  <c r="O1025" i="16"/>
  <c r="P1025" i="16"/>
  <c r="Q1025" i="16"/>
  <c r="R1025" i="16"/>
  <c r="S1025" i="16"/>
  <c r="T1025" i="16"/>
  <c r="O1026" i="16"/>
  <c r="P1026" i="16"/>
  <c r="Q1026" i="16"/>
  <c r="R1026" i="16"/>
  <c r="S1026" i="16"/>
  <c r="T1026" i="16"/>
  <c r="O1027" i="16"/>
  <c r="P1027" i="16"/>
  <c r="Q1027" i="16"/>
  <c r="R1027" i="16"/>
  <c r="S1027" i="16"/>
  <c r="T1027" i="16"/>
  <c r="O1028" i="16"/>
  <c r="P1028" i="16"/>
  <c r="Q1028" i="16"/>
  <c r="R1028" i="16"/>
  <c r="S1028" i="16"/>
  <c r="T1028" i="16"/>
  <c r="O1029" i="16"/>
  <c r="P1029" i="16"/>
  <c r="Q1029" i="16"/>
  <c r="R1029" i="16"/>
  <c r="S1029" i="16"/>
  <c r="T1029" i="16"/>
  <c r="O1030" i="16"/>
  <c r="P1030" i="16"/>
  <c r="Q1030" i="16"/>
  <c r="R1030" i="16"/>
  <c r="S1030" i="16"/>
  <c r="T1030" i="16"/>
  <c r="O1031" i="16"/>
  <c r="P1031" i="16"/>
  <c r="Q1031" i="16"/>
  <c r="R1031" i="16"/>
  <c r="S1031" i="16"/>
  <c r="T1031" i="16"/>
  <c r="O1032" i="16"/>
  <c r="P1032" i="16"/>
  <c r="Q1032" i="16"/>
  <c r="R1032" i="16"/>
  <c r="S1032" i="16"/>
  <c r="T1032" i="16"/>
  <c r="O1033" i="16"/>
  <c r="P1033" i="16"/>
  <c r="Q1033" i="16"/>
  <c r="R1033" i="16"/>
  <c r="S1033" i="16"/>
  <c r="T1033" i="16"/>
  <c r="O1034" i="16"/>
  <c r="P1034" i="16"/>
  <c r="Q1034" i="16"/>
  <c r="R1034" i="16"/>
  <c r="S1034" i="16"/>
  <c r="T1034" i="16"/>
  <c r="O1035" i="16"/>
  <c r="P1035" i="16"/>
  <c r="Q1035" i="16"/>
  <c r="R1035" i="16"/>
  <c r="S1035" i="16"/>
  <c r="T1035" i="16"/>
  <c r="O1036" i="16"/>
  <c r="P1036" i="16"/>
  <c r="Q1036" i="16"/>
  <c r="R1036" i="16"/>
  <c r="S1036" i="16"/>
  <c r="T1036" i="16"/>
  <c r="O1037" i="16"/>
  <c r="P1037" i="16"/>
  <c r="Q1037" i="16"/>
  <c r="R1037" i="16"/>
  <c r="S1037" i="16"/>
  <c r="T1037" i="16"/>
  <c r="O1038" i="16"/>
  <c r="P1038" i="16"/>
  <c r="Q1038" i="16"/>
  <c r="R1038" i="16"/>
  <c r="S1038" i="16"/>
  <c r="T1038" i="16"/>
  <c r="O1039" i="16"/>
  <c r="P1039" i="16"/>
  <c r="Q1039" i="16"/>
  <c r="R1039" i="16"/>
  <c r="S1039" i="16"/>
  <c r="T1039" i="16"/>
  <c r="O1040" i="16"/>
  <c r="P1040" i="16"/>
  <c r="Q1040" i="16"/>
  <c r="R1040" i="16"/>
  <c r="S1040" i="16"/>
  <c r="T1040" i="16"/>
  <c r="O1041" i="16"/>
  <c r="P1041" i="16"/>
  <c r="Q1041" i="16"/>
  <c r="R1041" i="16"/>
  <c r="S1041" i="16"/>
  <c r="T1041" i="16"/>
  <c r="O1042" i="16"/>
  <c r="P1042" i="16"/>
  <c r="Q1042" i="16"/>
  <c r="R1042" i="16"/>
  <c r="S1042" i="16"/>
  <c r="T1042" i="16"/>
  <c r="O1043" i="16"/>
  <c r="P1043" i="16"/>
  <c r="Q1043" i="16"/>
  <c r="R1043" i="16"/>
  <c r="S1043" i="16"/>
  <c r="T1043" i="16"/>
  <c r="O1044" i="16"/>
  <c r="P1044" i="16"/>
  <c r="Q1044" i="16"/>
  <c r="R1044" i="16"/>
  <c r="S1044" i="16"/>
  <c r="T1044" i="16"/>
  <c r="O1045" i="16"/>
  <c r="P1045" i="16"/>
  <c r="Q1045" i="16"/>
  <c r="R1045" i="16"/>
  <c r="S1045" i="16"/>
  <c r="T1045" i="16"/>
  <c r="O1046" i="16"/>
  <c r="P1046" i="16"/>
  <c r="Q1046" i="16"/>
  <c r="R1046" i="16"/>
  <c r="S1046" i="16"/>
  <c r="T1046" i="16"/>
  <c r="O1047" i="16"/>
  <c r="P1047" i="16"/>
  <c r="Q1047" i="16"/>
  <c r="R1047" i="16"/>
  <c r="S1047" i="16"/>
  <c r="T1047" i="16"/>
  <c r="O1048" i="16"/>
  <c r="P1048" i="16"/>
  <c r="Q1048" i="16"/>
  <c r="R1048" i="16"/>
  <c r="S1048" i="16"/>
  <c r="T1048" i="16"/>
  <c r="O1049" i="16"/>
  <c r="P1049" i="16"/>
  <c r="Q1049" i="16"/>
  <c r="R1049" i="16"/>
  <c r="S1049" i="16"/>
  <c r="T1049" i="16"/>
  <c r="O1050" i="16"/>
  <c r="P1050" i="16"/>
  <c r="Q1050" i="16"/>
  <c r="R1050" i="16"/>
  <c r="S1050" i="16"/>
  <c r="T1050" i="16"/>
  <c r="O1051" i="16"/>
  <c r="P1051" i="16"/>
  <c r="Q1051" i="16"/>
  <c r="R1051" i="16"/>
  <c r="S1051" i="16"/>
  <c r="T1051" i="16"/>
  <c r="O1052" i="16"/>
  <c r="P1052" i="16"/>
  <c r="Q1052" i="16"/>
  <c r="R1052" i="16"/>
  <c r="S1052" i="16"/>
  <c r="T1052" i="16"/>
  <c r="O1053" i="16"/>
  <c r="P1053" i="16"/>
  <c r="Q1053" i="16"/>
  <c r="R1053" i="16"/>
  <c r="S1053" i="16"/>
  <c r="T1053" i="16"/>
  <c r="O1054" i="16"/>
  <c r="P1054" i="16"/>
  <c r="Q1054" i="16"/>
  <c r="R1054" i="16"/>
  <c r="S1054" i="16"/>
  <c r="T1054" i="16"/>
  <c r="O1055" i="16"/>
  <c r="P1055" i="16"/>
  <c r="Q1055" i="16"/>
  <c r="R1055" i="16"/>
  <c r="S1055" i="16"/>
  <c r="T1055" i="16"/>
  <c r="O1056" i="16"/>
  <c r="P1056" i="16"/>
  <c r="Q1056" i="16"/>
  <c r="R1056" i="16"/>
  <c r="S1056" i="16"/>
  <c r="T1056" i="16"/>
  <c r="O1057" i="16"/>
  <c r="P1057" i="16"/>
  <c r="Q1057" i="16"/>
  <c r="R1057" i="16"/>
  <c r="S1057" i="16"/>
  <c r="T1057" i="16"/>
  <c r="O1058" i="16"/>
  <c r="P1058" i="16"/>
  <c r="Q1058" i="16"/>
  <c r="R1058" i="16"/>
  <c r="S1058" i="16"/>
  <c r="T1058" i="16"/>
  <c r="O1059" i="16"/>
  <c r="P1059" i="16"/>
  <c r="Q1059" i="16"/>
  <c r="R1059" i="16"/>
  <c r="S1059" i="16"/>
  <c r="T1059" i="16"/>
  <c r="O1060" i="16"/>
  <c r="P1060" i="16"/>
  <c r="Q1060" i="16"/>
  <c r="R1060" i="16"/>
  <c r="S1060" i="16"/>
  <c r="T1060" i="16"/>
  <c r="O1061" i="16"/>
  <c r="P1061" i="16"/>
  <c r="Q1061" i="16"/>
  <c r="R1061" i="16"/>
  <c r="S1061" i="16"/>
  <c r="T1061" i="16"/>
  <c r="O1062" i="16"/>
  <c r="P1062" i="16"/>
  <c r="Q1062" i="16"/>
  <c r="R1062" i="16"/>
  <c r="S1062" i="16"/>
  <c r="T1062" i="16"/>
  <c r="O1063" i="16"/>
  <c r="P1063" i="16"/>
  <c r="Q1063" i="16"/>
  <c r="R1063" i="16"/>
  <c r="S1063" i="16"/>
  <c r="T1063" i="16"/>
  <c r="O1064" i="16"/>
  <c r="P1064" i="16"/>
  <c r="Q1064" i="16"/>
  <c r="R1064" i="16"/>
  <c r="S1064" i="16"/>
  <c r="T1064" i="16"/>
  <c r="O1065" i="16"/>
  <c r="P1065" i="16"/>
  <c r="Q1065" i="16"/>
  <c r="R1065" i="16"/>
  <c r="S1065" i="16"/>
  <c r="T1065" i="16"/>
  <c r="O1066" i="16"/>
  <c r="P1066" i="16"/>
  <c r="Q1066" i="16"/>
  <c r="R1066" i="16"/>
  <c r="S1066" i="16"/>
  <c r="T1066" i="16"/>
  <c r="O1067" i="16"/>
  <c r="P1067" i="16"/>
  <c r="Q1067" i="16"/>
  <c r="R1067" i="16"/>
  <c r="S1067" i="16"/>
  <c r="T1067" i="16"/>
  <c r="O1068" i="16"/>
  <c r="P1068" i="16"/>
  <c r="Q1068" i="16"/>
  <c r="R1068" i="16"/>
  <c r="S1068" i="16"/>
  <c r="T1068" i="16"/>
  <c r="O1069" i="16"/>
  <c r="P1069" i="16"/>
  <c r="Q1069" i="16"/>
  <c r="R1069" i="16"/>
  <c r="S1069" i="16"/>
  <c r="T1069" i="16"/>
  <c r="O1070" i="16"/>
  <c r="P1070" i="16"/>
  <c r="Q1070" i="16"/>
  <c r="R1070" i="16"/>
  <c r="S1070" i="16"/>
  <c r="T1070" i="16"/>
  <c r="O1071" i="16"/>
  <c r="P1071" i="16"/>
  <c r="Q1071" i="16"/>
  <c r="R1071" i="16"/>
  <c r="S1071" i="16"/>
  <c r="T1071" i="16"/>
  <c r="O1072" i="16"/>
  <c r="P1072" i="16"/>
  <c r="Q1072" i="16"/>
  <c r="R1072" i="16"/>
  <c r="S1072" i="16"/>
  <c r="T1072" i="16"/>
  <c r="O1073" i="16"/>
  <c r="P1073" i="16"/>
  <c r="Q1073" i="16"/>
  <c r="R1073" i="16"/>
  <c r="S1073" i="16"/>
  <c r="T1073" i="16"/>
  <c r="O1074" i="16"/>
  <c r="P1074" i="16"/>
  <c r="Q1074" i="16"/>
  <c r="R1074" i="16"/>
  <c r="S1074" i="16"/>
  <c r="T1074" i="16"/>
  <c r="O1075" i="16"/>
  <c r="P1075" i="16"/>
  <c r="Q1075" i="16"/>
  <c r="R1075" i="16"/>
  <c r="S1075" i="16"/>
  <c r="T1075" i="16"/>
  <c r="O1076" i="16"/>
  <c r="P1076" i="16"/>
  <c r="Q1076" i="16"/>
  <c r="R1076" i="16"/>
  <c r="S1076" i="16"/>
  <c r="T1076" i="16"/>
  <c r="O1077" i="16"/>
  <c r="P1077" i="16"/>
  <c r="Q1077" i="16"/>
  <c r="R1077" i="16"/>
  <c r="S1077" i="16"/>
  <c r="T1077" i="16"/>
  <c r="O1078" i="16"/>
  <c r="P1078" i="16"/>
  <c r="Q1078" i="16"/>
  <c r="R1078" i="16"/>
  <c r="S1078" i="16"/>
  <c r="T1078" i="16"/>
  <c r="O1079" i="16"/>
  <c r="P1079" i="16"/>
  <c r="Q1079" i="16"/>
  <c r="R1079" i="16"/>
  <c r="S1079" i="16"/>
  <c r="T1079" i="16"/>
  <c r="O1080" i="16"/>
  <c r="P1080" i="16"/>
  <c r="Q1080" i="16"/>
  <c r="R1080" i="16"/>
  <c r="S1080" i="16"/>
  <c r="T1080" i="16"/>
  <c r="O1081" i="16"/>
  <c r="P1081" i="16"/>
  <c r="Q1081" i="16"/>
  <c r="R1081" i="16"/>
  <c r="S1081" i="16"/>
  <c r="T1081" i="16"/>
  <c r="O1082" i="16"/>
  <c r="P1082" i="16"/>
  <c r="Q1082" i="16"/>
  <c r="R1082" i="16"/>
  <c r="S1082" i="16"/>
  <c r="T1082" i="16"/>
  <c r="O1083" i="16"/>
  <c r="P1083" i="16"/>
  <c r="Q1083" i="16"/>
  <c r="R1083" i="16"/>
  <c r="S1083" i="16"/>
  <c r="T1083" i="16"/>
  <c r="O1084" i="16"/>
  <c r="P1084" i="16"/>
  <c r="Q1084" i="16"/>
  <c r="R1084" i="16"/>
  <c r="S1084" i="16"/>
  <c r="T1084" i="16"/>
  <c r="O1085" i="16"/>
  <c r="P1085" i="16"/>
  <c r="Q1085" i="16"/>
  <c r="R1085" i="16"/>
  <c r="S1085" i="16"/>
  <c r="T1085" i="16"/>
  <c r="O1086" i="16"/>
  <c r="P1086" i="16"/>
  <c r="Q1086" i="16"/>
  <c r="R1086" i="16"/>
  <c r="S1086" i="16"/>
  <c r="T1086" i="16"/>
  <c r="O1087" i="16"/>
  <c r="P1087" i="16"/>
  <c r="Q1087" i="16"/>
  <c r="R1087" i="16"/>
  <c r="S1087" i="16"/>
  <c r="T1087" i="16"/>
  <c r="O1088" i="16"/>
  <c r="P1088" i="16"/>
  <c r="Q1088" i="16"/>
  <c r="R1088" i="16"/>
  <c r="S1088" i="16"/>
  <c r="T1088" i="16"/>
  <c r="O1089" i="16"/>
  <c r="P1089" i="16"/>
  <c r="Q1089" i="16"/>
  <c r="R1089" i="16"/>
  <c r="S1089" i="16"/>
  <c r="T1089" i="16"/>
  <c r="O1090" i="16"/>
  <c r="P1090" i="16"/>
  <c r="Q1090" i="16"/>
  <c r="R1090" i="16"/>
  <c r="S1090" i="16"/>
  <c r="T1090" i="16"/>
  <c r="O1091" i="16"/>
  <c r="P1091" i="16"/>
  <c r="Q1091" i="16"/>
  <c r="R1091" i="16"/>
  <c r="S1091" i="16"/>
  <c r="T1091" i="16"/>
  <c r="O1092" i="16"/>
  <c r="P1092" i="16"/>
  <c r="Q1092" i="16"/>
  <c r="R1092" i="16"/>
  <c r="S1092" i="16"/>
  <c r="T1092" i="16"/>
  <c r="O1093" i="16"/>
  <c r="P1093" i="16"/>
  <c r="Q1093" i="16"/>
  <c r="R1093" i="16"/>
  <c r="S1093" i="16"/>
  <c r="T1093" i="16"/>
  <c r="O1094" i="16"/>
  <c r="P1094" i="16"/>
  <c r="Q1094" i="16"/>
  <c r="R1094" i="16"/>
  <c r="S1094" i="16"/>
  <c r="T1094" i="16"/>
  <c r="O1095" i="16"/>
  <c r="P1095" i="16"/>
  <c r="Q1095" i="16"/>
  <c r="R1095" i="16"/>
  <c r="S1095" i="16"/>
  <c r="T1095" i="16"/>
  <c r="O1096" i="16"/>
  <c r="P1096" i="16"/>
  <c r="Q1096" i="16"/>
  <c r="R1096" i="16"/>
  <c r="S1096" i="16"/>
  <c r="T1096" i="16"/>
  <c r="O1097" i="16"/>
  <c r="P1097" i="16"/>
  <c r="Q1097" i="16"/>
  <c r="R1097" i="16"/>
  <c r="S1097" i="16"/>
  <c r="T1097" i="16"/>
  <c r="O1098" i="16"/>
  <c r="P1098" i="16"/>
  <c r="Q1098" i="16"/>
  <c r="R1098" i="16"/>
  <c r="S1098" i="16"/>
  <c r="T1098" i="16"/>
  <c r="O1099" i="16"/>
  <c r="P1099" i="16"/>
  <c r="Q1099" i="16"/>
  <c r="R1099" i="16"/>
  <c r="S1099" i="16"/>
  <c r="T1099" i="16"/>
  <c r="O1100" i="16"/>
  <c r="P1100" i="16"/>
  <c r="Q1100" i="16"/>
  <c r="R1100" i="16"/>
  <c r="S1100" i="16"/>
  <c r="T1100" i="16"/>
  <c r="T3" i="16"/>
  <c r="S3" i="16"/>
  <c r="R3" i="16"/>
  <c r="Q3" i="16"/>
  <c r="P3" i="16"/>
  <c r="O3" i="16"/>
  <c r="D20" i="15"/>
  <c r="E20" i="15"/>
  <c r="F20" i="15"/>
  <c r="G20" i="15"/>
  <c r="D22" i="15"/>
  <c r="E22" i="15"/>
  <c r="F22" i="15"/>
  <c r="G22" i="15"/>
  <c r="D23" i="15"/>
  <c r="E23" i="15"/>
  <c r="F23" i="15"/>
  <c r="G23" i="15"/>
  <c r="C23" i="15"/>
  <c r="C22" i="15"/>
  <c r="C20" i="15"/>
  <c r="N4" i="7"/>
  <c r="O4" i="7"/>
  <c r="P4" i="7"/>
  <c r="Q4" i="7"/>
  <c r="N5" i="7"/>
  <c r="O5" i="7"/>
  <c r="P5" i="7"/>
  <c r="Q5" i="7"/>
  <c r="N6" i="7"/>
  <c r="O6" i="7"/>
  <c r="P6" i="7"/>
  <c r="Q6" i="7"/>
  <c r="N7" i="7"/>
  <c r="O7" i="7"/>
  <c r="P7" i="7"/>
  <c r="Q7" i="7"/>
  <c r="N8" i="7"/>
  <c r="O8" i="7"/>
  <c r="P8" i="7"/>
  <c r="Q8" i="7"/>
  <c r="N9" i="7"/>
  <c r="O9" i="7"/>
  <c r="P9" i="7"/>
  <c r="Q9" i="7"/>
  <c r="N10" i="7"/>
  <c r="O10" i="7"/>
  <c r="P10" i="7"/>
  <c r="Q10" i="7"/>
  <c r="N11" i="7"/>
  <c r="O11" i="7"/>
  <c r="P11" i="7"/>
  <c r="Q11" i="7"/>
  <c r="N12" i="7"/>
  <c r="O12" i="7"/>
  <c r="P12" i="7"/>
  <c r="Q12" i="7"/>
  <c r="N13" i="7"/>
  <c r="O13" i="7"/>
  <c r="P13" i="7"/>
  <c r="Q13" i="7"/>
  <c r="N14" i="7"/>
  <c r="O14" i="7"/>
  <c r="P14" i="7"/>
  <c r="Q14" i="7"/>
  <c r="N15" i="7"/>
  <c r="O15" i="7"/>
  <c r="P15" i="7"/>
  <c r="Q15" i="7"/>
  <c r="N16" i="7"/>
  <c r="O16" i="7"/>
  <c r="P16" i="7"/>
  <c r="Q16" i="7"/>
  <c r="N17" i="7"/>
  <c r="O17" i="7"/>
  <c r="P17" i="7"/>
  <c r="Q17" i="7"/>
  <c r="N18" i="7"/>
  <c r="O18" i="7"/>
  <c r="P18" i="7"/>
  <c r="Q18" i="7"/>
  <c r="N19" i="7"/>
  <c r="O19" i="7"/>
  <c r="P19" i="7"/>
  <c r="Q19" i="7"/>
  <c r="N20" i="7"/>
  <c r="O20" i="7"/>
  <c r="P20" i="7"/>
  <c r="Q20" i="7"/>
  <c r="N21" i="7"/>
  <c r="O21" i="7"/>
  <c r="P21" i="7"/>
  <c r="Q21" i="7"/>
  <c r="N22" i="7"/>
  <c r="O22" i="7"/>
  <c r="P22" i="7"/>
  <c r="Q22" i="7"/>
  <c r="N23" i="7"/>
  <c r="O23" i="7"/>
  <c r="P23" i="7"/>
  <c r="Q23" i="7"/>
  <c r="N24" i="7"/>
  <c r="O24" i="7"/>
  <c r="P24" i="7"/>
  <c r="Q24" i="7"/>
  <c r="N25" i="7"/>
  <c r="O25" i="7"/>
  <c r="P25" i="7"/>
  <c r="Q25" i="7"/>
  <c r="N26" i="7"/>
  <c r="O26" i="7"/>
  <c r="P26" i="7"/>
  <c r="Q26" i="7"/>
  <c r="N27" i="7"/>
  <c r="O27" i="7"/>
  <c r="P27" i="7"/>
  <c r="Q27" i="7"/>
  <c r="N28" i="7"/>
  <c r="O28" i="7"/>
  <c r="P28" i="7"/>
  <c r="Q28" i="7"/>
  <c r="N29" i="7"/>
  <c r="O29" i="7"/>
  <c r="P29" i="7"/>
  <c r="Q29" i="7"/>
  <c r="N30" i="7"/>
  <c r="O30" i="7"/>
  <c r="P30" i="7"/>
  <c r="Q30" i="7"/>
  <c r="N31" i="7"/>
  <c r="O31" i="7"/>
  <c r="P31" i="7"/>
  <c r="Q31" i="7"/>
  <c r="N32" i="7"/>
  <c r="O32" i="7"/>
  <c r="P32" i="7"/>
  <c r="Q32" i="7"/>
  <c r="N33" i="7"/>
  <c r="O33" i="7"/>
  <c r="P33" i="7"/>
  <c r="Q33" i="7"/>
  <c r="N34" i="7"/>
  <c r="O34" i="7"/>
  <c r="P34" i="7"/>
  <c r="Q34" i="7"/>
  <c r="N35" i="7"/>
  <c r="O35" i="7"/>
  <c r="P35" i="7"/>
  <c r="Q35" i="7"/>
  <c r="N36" i="7"/>
  <c r="O36" i="7"/>
  <c r="P36" i="7"/>
  <c r="Q36" i="7"/>
  <c r="N37" i="7"/>
  <c r="O37" i="7"/>
  <c r="P37" i="7"/>
  <c r="Q37" i="7"/>
  <c r="N38" i="7"/>
  <c r="O38" i="7"/>
  <c r="P38" i="7"/>
  <c r="Q38" i="7"/>
  <c r="N39" i="7"/>
  <c r="O39" i="7"/>
  <c r="P39" i="7"/>
  <c r="Q39" i="7"/>
  <c r="N40" i="7"/>
  <c r="O40" i="7"/>
  <c r="P40" i="7"/>
  <c r="Q40" i="7"/>
  <c r="N41" i="7"/>
  <c r="O41" i="7"/>
  <c r="P41" i="7"/>
  <c r="Q41" i="7"/>
  <c r="N42" i="7"/>
  <c r="O42" i="7"/>
  <c r="P42" i="7"/>
  <c r="Q42" i="7"/>
  <c r="N43" i="7"/>
  <c r="O43" i="7"/>
  <c r="P43" i="7"/>
  <c r="Q43" i="7"/>
  <c r="N44" i="7"/>
  <c r="O44" i="7"/>
  <c r="P44" i="7"/>
  <c r="Q44" i="7"/>
  <c r="N45" i="7"/>
  <c r="O45" i="7"/>
  <c r="P45" i="7"/>
  <c r="Q45" i="7"/>
  <c r="N46" i="7"/>
  <c r="O46" i="7"/>
  <c r="P46" i="7"/>
  <c r="Q46" i="7"/>
  <c r="N47" i="7"/>
  <c r="O47" i="7"/>
  <c r="P47" i="7"/>
  <c r="Q47" i="7"/>
  <c r="N48" i="7"/>
  <c r="O48" i="7"/>
  <c r="P48" i="7"/>
  <c r="Q48" i="7"/>
  <c r="N49" i="7"/>
  <c r="O49" i="7"/>
  <c r="P49" i="7"/>
  <c r="Q49" i="7"/>
  <c r="N50" i="7"/>
  <c r="O50" i="7"/>
  <c r="P50" i="7"/>
  <c r="Q50" i="7"/>
  <c r="N51" i="7"/>
  <c r="O51" i="7"/>
  <c r="P51" i="7"/>
  <c r="Q51" i="7"/>
  <c r="N52" i="7"/>
  <c r="O52" i="7"/>
  <c r="P52" i="7"/>
  <c r="Q52" i="7"/>
  <c r="N53" i="7"/>
  <c r="O53" i="7"/>
  <c r="P53" i="7"/>
  <c r="Q53" i="7"/>
  <c r="N54" i="7"/>
  <c r="O54" i="7"/>
  <c r="P54" i="7"/>
  <c r="Q54" i="7"/>
  <c r="N55" i="7"/>
  <c r="O55" i="7"/>
  <c r="P55" i="7"/>
  <c r="Q55" i="7"/>
  <c r="N56" i="7"/>
  <c r="O56" i="7"/>
  <c r="P56" i="7"/>
  <c r="Q56" i="7"/>
  <c r="N57" i="7"/>
  <c r="O57" i="7"/>
  <c r="P57" i="7"/>
  <c r="Q57" i="7"/>
  <c r="N58" i="7"/>
  <c r="O58" i="7"/>
  <c r="P58" i="7"/>
  <c r="Q58" i="7"/>
  <c r="N59" i="7"/>
  <c r="O59" i="7"/>
  <c r="P59" i="7"/>
  <c r="Q59" i="7"/>
  <c r="N60" i="7"/>
  <c r="O60" i="7"/>
  <c r="P60" i="7"/>
  <c r="Q60" i="7"/>
  <c r="N61" i="7"/>
  <c r="O61" i="7"/>
  <c r="P61" i="7"/>
  <c r="Q61" i="7"/>
  <c r="N62" i="7"/>
  <c r="O62" i="7"/>
  <c r="P62" i="7"/>
  <c r="Q62" i="7"/>
  <c r="N63" i="7"/>
  <c r="O63" i="7"/>
  <c r="P63" i="7"/>
  <c r="Q63" i="7"/>
  <c r="N64" i="7"/>
  <c r="O64" i="7"/>
  <c r="P64" i="7"/>
  <c r="Q64" i="7"/>
  <c r="N65" i="7"/>
  <c r="O65" i="7"/>
  <c r="P65" i="7"/>
  <c r="Q65" i="7"/>
  <c r="N66" i="7"/>
  <c r="O66" i="7"/>
  <c r="P66" i="7"/>
  <c r="Q66" i="7"/>
  <c r="N67" i="7"/>
  <c r="O67" i="7"/>
  <c r="P67" i="7"/>
  <c r="Q67" i="7"/>
  <c r="N68" i="7"/>
  <c r="O68" i="7"/>
  <c r="P68" i="7"/>
  <c r="Q68" i="7"/>
  <c r="N69" i="7"/>
  <c r="O69" i="7"/>
  <c r="P69" i="7"/>
  <c r="Q69" i="7"/>
  <c r="N70" i="7"/>
  <c r="O70" i="7"/>
  <c r="P70" i="7"/>
  <c r="Q70" i="7"/>
  <c r="N71" i="7"/>
  <c r="O71" i="7"/>
  <c r="P71" i="7"/>
  <c r="Q71" i="7"/>
  <c r="N72" i="7"/>
  <c r="O72" i="7"/>
  <c r="P72" i="7"/>
  <c r="Q72" i="7"/>
  <c r="N73" i="7"/>
  <c r="O73" i="7"/>
  <c r="P73" i="7"/>
  <c r="Q73" i="7"/>
  <c r="N74" i="7"/>
  <c r="O74" i="7"/>
  <c r="P74" i="7"/>
  <c r="Q74" i="7"/>
  <c r="N75" i="7"/>
  <c r="O75" i="7"/>
  <c r="P75" i="7"/>
  <c r="Q75" i="7"/>
  <c r="N76" i="7"/>
  <c r="O76" i="7"/>
  <c r="P76" i="7"/>
  <c r="Q76" i="7"/>
  <c r="N77" i="7"/>
  <c r="O77" i="7"/>
  <c r="P77" i="7"/>
  <c r="Q77" i="7"/>
  <c r="N78" i="7"/>
  <c r="O78" i="7"/>
  <c r="P78" i="7"/>
  <c r="Q78" i="7"/>
  <c r="N79" i="7"/>
  <c r="O79" i="7"/>
  <c r="P79" i="7"/>
  <c r="Q79" i="7"/>
  <c r="N80" i="7"/>
  <c r="O80" i="7"/>
  <c r="P80" i="7"/>
  <c r="Q80" i="7"/>
  <c r="N81" i="7"/>
  <c r="O81" i="7"/>
  <c r="P81" i="7"/>
  <c r="Q81" i="7"/>
  <c r="N82" i="7"/>
  <c r="O82" i="7"/>
  <c r="P82" i="7"/>
  <c r="Q82" i="7"/>
  <c r="N83" i="7"/>
  <c r="O83" i="7"/>
  <c r="P83" i="7"/>
  <c r="Q83" i="7"/>
  <c r="N84" i="7"/>
  <c r="O84" i="7"/>
  <c r="P84" i="7"/>
  <c r="Q84" i="7"/>
  <c r="N85" i="7"/>
  <c r="O85" i="7"/>
  <c r="P85" i="7"/>
  <c r="Q85" i="7"/>
  <c r="N86" i="7"/>
  <c r="O86" i="7"/>
  <c r="P86" i="7"/>
  <c r="Q86" i="7"/>
  <c r="N87" i="7"/>
  <c r="O87" i="7"/>
  <c r="P87" i="7"/>
  <c r="Q87" i="7"/>
  <c r="N88" i="7"/>
  <c r="O88" i="7"/>
  <c r="P88" i="7"/>
  <c r="Q88" i="7"/>
  <c r="N89" i="7"/>
  <c r="O89" i="7"/>
  <c r="P89" i="7"/>
  <c r="Q89" i="7"/>
  <c r="N90" i="7"/>
  <c r="O90" i="7"/>
  <c r="P90" i="7"/>
  <c r="Q90" i="7"/>
  <c r="N91" i="7"/>
  <c r="O91" i="7"/>
  <c r="P91" i="7"/>
  <c r="Q91" i="7"/>
  <c r="N92" i="7"/>
  <c r="O92" i="7"/>
  <c r="P92" i="7"/>
  <c r="Q92" i="7"/>
  <c r="N93" i="7"/>
  <c r="O93" i="7"/>
  <c r="P93" i="7"/>
  <c r="Q93" i="7"/>
  <c r="N94" i="7"/>
  <c r="O94" i="7"/>
  <c r="P94" i="7"/>
  <c r="Q94" i="7"/>
  <c r="N95" i="7"/>
  <c r="O95" i="7"/>
  <c r="P95" i="7"/>
  <c r="Q95" i="7"/>
  <c r="N96" i="7"/>
  <c r="O96" i="7"/>
  <c r="P96" i="7"/>
  <c r="Q96" i="7"/>
  <c r="N97" i="7"/>
  <c r="O97" i="7"/>
  <c r="P97" i="7"/>
  <c r="Q97" i="7"/>
  <c r="N98" i="7"/>
  <c r="O98" i="7"/>
  <c r="P98" i="7"/>
  <c r="Q98" i="7"/>
  <c r="N99" i="7"/>
  <c r="O99" i="7"/>
  <c r="P99" i="7"/>
  <c r="Q99" i="7"/>
  <c r="N100" i="7"/>
  <c r="O100" i="7"/>
  <c r="P100" i="7"/>
  <c r="Q100" i="7"/>
  <c r="N101" i="7"/>
  <c r="O101" i="7"/>
  <c r="P101" i="7"/>
  <c r="Q101" i="7"/>
  <c r="N102" i="7"/>
  <c r="O102" i="7"/>
  <c r="P102" i="7"/>
  <c r="Q102" i="7"/>
  <c r="N103" i="7"/>
  <c r="O103" i="7"/>
  <c r="P103" i="7"/>
  <c r="Q103" i="7"/>
  <c r="N104" i="7"/>
  <c r="O104" i="7"/>
  <c r="P104" i="7"/>
  <c r="Q104" i="7"/>
  <c r="N105" i="7"/>
  <c r="O105" i="7"/>
  <c r="P105" i="7"/>
  <c r="Q105" i="7"/>
  <c r="N106" i="7"/>
  <c r="O106" i="7"/>
  <c r="P106" i="7"/>
  <c r="Q106" i="7"/>
  <c r="N107" i="7"/>
  <c r="O107" i="7"/>
  <c r="P107" i="7"/>
  <c r="Q107" i="7"/>
  <c r="N108" i="7"/>
  <c r="O108" i="7"/>
  <c r="P108" i="7"/>
  <c r="Q108" i="7"/>
  <c r="N109" i="7"/>
  <c r="O109" i="7"/>
  <c r="P109" i="7"/>
  <c r="Q109" i="7"/>
  <c r="N110" i="7"/>
  <c r="O110" i="7"/>
  <c r="P110" i="7"/>
  <c r="Q110" i="7"/>
  <c r="N111" i="7"/>
  <c r="O111" i="7"/>
  <c r="P111" i="7"/>
  <c r="Q111" i="7"/>
  <c r="N112" i="7"/>
  <c r="O112" i="7"/>
  <c r="P112" i="7"/>
  <c r="Q112" i="7"/>
  <c r="N113" i="7"/>
  <c r="O113" i="7"/>
  <c r="P113" i="7"/>
  <c r="Q113" i="7"/>
  <c r="N114" i="7"/>
  <c r="O114" i="7"/>
  <c r="P114" i="7"/>
  <c r="Q114" i="7"/>
  <c r="N115" i="7"/>
  <c r="O115" i="7"/>
  <c r="P115" i="7"/>
  <c r="Q115" i="7"/>
  <c r="N116" i="7"/>
  <c r="O116" i="7"/>
  <c r="P116" i="7"/>
  <c r="Q116" i="7"/>
  <c r="N117" i="7"/>
  <c r="O117" i="7"/>
  <c r="P117" i="7"/>
  <c r="Q117" i="7"/>
  <c r="N118" i="7"/>
  <c r="O118" i="7"/>
  <c r="P118" i="7"/>
  <c r="Q118" i="7"/>
  <c r="N119" i="7"/>
  <c r="O119" i="7"/>
  <c r="P119" i="7"/>
  <c r="Q119" i="7"/>
  <c r="N120" i="7"/>
  <c r="O120" i="7"/>
  <c r="P120" i="7"/>
  <c r="Q120" i="7"/>
  <c r="N121" i="7"/>
  <c r="O121" i="7"/>
  <c r="P121" i="7"/>
  <c r="Q121" i="7"/>
  <c r="N122" i="7"/>
  <c r="O122" i="7"/>
  <c r="P122" i="7"/>
  <c r="Q122" i="7"/>
  <c r="N123" i="7"/>
  <c r="O123" i="7"/>
  <c r="P123" i="7"/>
  <c r="Q123" i="7"/>
  <c r="N124" i="7"/>
  <c r="O124" i="7"/>
  <c r="P124" i="7"/>
  <c r="Q124" i="7"/>
  <c r="N125" i="7"/>
  <c r="O125" i="7"/>
  <c r="P125" i="7"/>
  <c r="Q125" i="7"/>
  <c r="N126" i="7"/>
  <c r="O126" i="7"/>
  <c r="P126" i="7"/>
  <c r="Q126" i="7"/>
  <c r="N127" i="7"/>
  <c r="O127" i="7"/>
  <c r="P127" i="7"/>
  <c r="Q127" i="7"/>
  <c r="N128" i="7"/>
  <c r="O128" i="7"/>
  <c r="P128" i="7"/>
  <c r="Q128" i="7"/>
  <c r="N129" i="7"/>
  <c r="O129" i="7"/>
  <c r="P129" i="7"/>
  <c r="Q129" i="7"/>
  <c r="N130" i="7"/>
  <c r="O130" i="7"/>
  <c r="P130" i="7"/>
  <c r="Q130" i="7"/>
  <c r="N131" i="7"/>
  <c r="O131" i="7"/>
  <c r="P131" i="7"/>
  <c r="Q131" i="7"/>
  <c r="N132" i="7"/>
  <c r="O132" i="7"/>
  <c r="P132" i="7"/>
  <c r="Q132" i="7"/>
  <c r="N133" i="7"/>
  <c r="O133" i="7"/>
  <c r="P133" i="7"/>
  <c r="Q133" i="7"/>
  <c r="N134" i="7"/>
  <c r="O134" i="7"/>
  <c r="P134" i="7"/>
  <c r="Q134" i="7"/>
  <c r="N135" i="7"/>
  <c r="O135" i="7"/>
  <c r="P135" i="7"/>
  <c r="Q135" i="7"/>
  <c r="N136" i="7"/>
  <c r="O136" i="7"/>
  <c r="P136" i="7"/>
  <c r="Q136" i="7"/>
  <c r="N137" i="7"/>
  <c r="O137" i="7"/>
  <c r="P137" i="7"/>
  <c r="Q137" i="7"/>
  <c r="N138" i="7"/>
  <c r="O138" i="7"/>
  <c r="P138" i="7"/>
  <c r="Q138" i="7"/>
  <c r="N139" i="7"/>
  <c r="O139" i="7"/>
  <c r="P139" i="7"/>
  <c r="Q139" i="7"/>
  <c r="N140" i="7"/>
  <c r="O140" i="7"/>
  <c r="P140" i="7"/>
  <c r="Q140" i="7"/>
  <c r="N141" i="7"/>
  <c r="O141" i="7"/>
  <c r="P141" i="7"/>
  <c r="Q141" i="7"/>
  <c r="N142" i="7"/>
  <c r="O142" i="7"/>
  <c r="P142" i="7"/>
  <c r="Q142" i="7"/>
  <c r="N143" i="7"/>
  <c r="O143" i="7"/>
  <c r="P143" i="7"/>
  <c r="Q143" i="7"/>
  <c r="N144" i="7"/>
  <c r="O144" i="7"/>
  <c r="P144" i="7"/>
  <c r="Q144" i="7"/>
  <c r="N145" i="7"/>
  <c r="O145" i="7"/>
  <c r="P145" i="7"/>
  <c r="Q145" i="7"/>
  <c r="N146" i="7"/>
  <c r="O146" i="7"/>
  <c r="P146" i="7"/>
  <c r="Q146" i="7"/>
  <c r="N147" i="7"/>
  <c r="O147" i="7"/>
  <c r="P147" i="7"/>
  <c r="Q147" i="7"/>
  <c r="N148" i="7"/>
  <c r="O148" i="7"/>
  <c r="P148" i="7"/>
  <c r="Q148" i="7"/>
  <c r="N149" i="7"/>
  <c r="O149" i="7"/>
  <c r="P149" i="7"/>
  <c r="Q149" i="7"/>
  <c r="N150" i="7"/>
  <c r="O150" i="7"/>
  <c r="P150" i="7"/>
  <c r="Q150" i="7"/>
  <c r="N151" i="7"/>
  <c r="O151" i="7"/>
  <c r="P151" i="7"/>
  <c r="Q151" i="7"/>
  <c r="N152" i="7"/>
  <c r="O152" i="7"/>
  <c r="P152" i="7"/>
  <c r="Q152" i="7"/>
  <c r="N153" i="7"/>
  <c r="O153" i="7"/>
  <c r="P153" i="7"/>
  <c r="Q153" i="7"/>
  <c r="N154" i="7"/>
  <c r="O154" i="7"/>
  <c r="P154" i="7"/>
  <c r="Q154" i="7"/>
  <c r="N155" i="7"/>
  <c r="O155" i="7"/>
  <c r="P155" i="7"/>
  <c r="Q155" i="7"/>
  <c r="N156" i="7"/>
  <c r="O156" i="7"/>
  <c r="P156" i="7"/>
  <c r="Q156" i="7"/>
  <c r="N157" i="7"/>
  <c r="O157" i="7"/>
  <c r="P157" i="7"/>
  <c r="Q157" i="7"/>
  <c r="N158" i="7"/>
  <c r="O158" i="7"/>
  <c r="P158" i="7"/>
  <c r="Q158" i="7"/>
  <c r="N159" i="7"/>
  <c r="O159" i="7"/>
  <c r="P159" i="7"/>
  <c r="Q159" i="7"/>
  <c r="N160" i="7"/>
  <c r="O160" i="7"/>
  <c r="P160" i="7"/>
  <c r="Q160" i="7"/>
  <c r="N161" i="7"/>
  <c r="O161" i="7"/>
  <c r="P161" i="7"/>
  <c r="Q161" i="7"/>
  <c r="N162" i="7"/>
  <c r="O162" i="7"/>
  <c r="P162" i="7"/>
  <c r="Q162" i="7"/>
  <c r="N163" i="7"/>
  <c r="O163" i="7"/>
  <c r="P163" i="7"/>
  <c r="Q163" i="7"/>
  <c r="N164" i="7"/>
  <c r="O164" i="7"/>
  <c r="P164" i="7"/>
  <c r="Q164" i="7"/>
  <c r="N165" i="7"/>
  <c r="O165" i="7"/>
  <c r="P165" i="7"/>
  <c r="Q165" i="7"/>
  <c r="N166" i="7"/>
  <c r="O166" i="7"/>
  <c r="P166" i="7"/>
  <c r="Q166" i="7"/>
  <c r="N167" i="7"/>
  <c r="O167" i="7"/>
  <c r="P167" i="7"/>
  <c r="Q167" i="7"/>
  <c r="N168" i="7"/>
  <c r="O168" i="7"/>
  <c r="P168" i="7"/>
  <c r="Q168" i="7"/>
  <c r="N169" i="7"/>
  <c r="O169" i="7"/>
  <c r="P169" i="7"/>
  <c r="Q169" i="7"/>
  <c r="N170" i="7"/>
  <c r="O170" i="7"/>
  <c r="P170" i="7"/>
  <c r="Q170" i="7"/>
  <c r="N171" i="7"/>
  <c r="O171" i="7"/>
  <c r="P171" i="7"/>
  <c r="Q171" i="7"/>
  <c r="N172" i="7"/>
  <c r="O172" i="7"/>
  <c r="P172" i="7"/>
  <c r="Q172" i="7"/>
  <c r="N173" i="7"/>
  <c r="O173" i="7"/>
  <c r="P173" i="7"/>
  <c r="Q173" i="7"/>
  <c r="N174" i="7"/>
  <c r="O174" i="7"/>
  <c r="P174" i="7"/>
  <c r="Q174" i="7"/>
  <c r="N175" i="7"/>
  <c r="O175" i="7"/>
  <c r="P175" i="7"/>
  <c r="Q175" i="7"/>
  <c r="N176" i="7"/>
  <c r="O176" i="7"/>
  <c r="P176" i="7"/>
  <c r="Q176" i="7"/>
  <c r="N177" i="7"/>
  <c r="O177" i="7"/>
  <c r="P177" i="7"/>
  <c r="Q177" i="7"/>
  <c r="N178" i="7"/>
  <c r="O178" i="7"/>
  <c r="P178" i="7"/>
  <c r="Q178" i="7"/>
  <c r="N179" i="7"/>
  <c r="O179" i="7"/>
  <c r="P179" i="7"/>
  <c r="Q179" i="7"/>
  <c r="N180" i="7"/>
  <c r="O180" i="7"/>
  <c r="P180" i="7"/>
  <c r="Q180" i="7"/>
  <c r="N181" i="7"/>
  <c r="O181" i="7"/>
  <c r="P181" i="7"/>
  <c r="Q181" i="7"/>
  <c r="N182" i="7"/>
  <c r="O182" i="7"/>
  <c r="P182" i="7"/>
  <c r="Q182" i="7"/>
  <c r="N183" i="7"/>
  <c r="O183" i="7"/>
  <c r="P183" i="7"/>
  <c r="Q183" i="7"/>
  <c r="N184" i="7"/>
  <c r="O184" i="7"/>
  <c r="P184" i="7"/>
  <c r="Q184" i="7"/>
  <c r="N185" i="7"/>
  <c r="O185" i="7"/>
  <c r="P185" i="7"/>
  <c r="Q185" i="7"/>
  <c r="N186" i="7"/>
  <c r="O186" i="7"/>
  <c r="P186" i="7"/>
  <c r="Q186" i="7"/>
  <c r="N187" i="7"/>
  <c r="O187" i="7"/>
  <c r="P187" i="7"/>
  <c r="Q187" i="7"/>
  <c r="N188" i="7"/>
  <c r="O188" i="7"/>
  <c r="P188" i="7"/>
  <c r="Q188" i="7"/>
  <c r="N189" i="7"/>
  <c r="O189" i="7"/>
  <c r="P189" i="7"/>
  <c r="Q189" i="7"/>
  <c r="N190" i="7"/>
  <c r="O190" i="7"/>
  <c r="P190" i="7"/>
  <c r="Q190" i="7"/>
  <c r="N191" i="7"/>
  <c r="O191" i="7"/>
  <c r="P191" i="7"/>
  <c r="Q191" i="7"/>
  <c r="N192" i="7"/>
  <c r="O192" i="7"/>
  <c r="P192" i="7"/>
  <c r="Q192" i="7"/>
  <c r="N193" i="7"/>
  <c r="O193" i="7"/>
  <c r="P193" i="7"/>
  <c r="Q193" i="7"/>
  <c r="N194" i="7"/>
  <c r="O194" i="7"/>
  <c r="P194" i="7"/>
  <c r="Q194" i="7"/>
  <c r="N195" i="7"/>
  <c r="O195" i="7"/>
  <c r="P195" i="7"/>
  <c r="Q195" i="7"/>
  <c r="N196" i="7"/>
  <c r="O196" i="7"/>
  <c r="P196" i="7"/>
  <c r="Q196" i="7"/>
  <c r="N197" i="7"/>
  <c r="O197" i="7"/>
  <c r="P197" i="7"/>
  <c r="Q197" i="7"/>
  <c r="N198" i="7"/>
  <c r="O198" i="7"/>
  <c r="P198" i="7"/>
  <c r="Q198" i="7"/>
  <c r="N199" i="7"/>
  <c r="O199" i="7"/>
  <c r="P199" i="7"/>
  <c r="Q199" i="7"/>
  <c r="N200" i="7"/>
  <c r="O200" i="7"/>
  <c r="P200" i="7"/>
  <c r="Q200" i="7"/>
  <c r="N201" i="7"/>
  <c r="O201" i="7"/>
  <c r="P201" i="7"/>
  <c r="Q201" i="7"/>
  <c r="N202" i="7"/>
  <c r="O202" i="7"/>
  <c r="P202" i="7"/>
  <c r="Q202" i="7"/>
  <c r="N203" i="7"/>
  <c r="O203" i="7"/>
  <c r="P203" i="7"/>
  <c r="Q203" i="7"/>
  <c r="N204" i="7"/>
  <c r="O204" i="7"/>
  <c r="P204" i="7"/>
  <c r="Q204" i="7"/>
  <c r="N205" i="7"/>
  <c r="O205" i="7"/>
  <c r="P205" i="7"/>
  <c r="Q205" i="7"/>
  <c r="N206" i="7"/>
  <c r="O206" i="7"/>
  <c r="P206" i="7"/>
  <c r="Q206" i="7"/>
  <c r="N207" i="7"/>
  <c r="O207" i="7"/>
  <c r="P207" i="7"/>
  <c r="Q207" i="7"/>
  <c r="N208" i="7"/>
  <c r="O208" i="7"/>
  <c r="P208" i="7"/>
  <c r="Q208" i="7"/>
  <c r="N209" i="7"/>
  <c r="O209" i="7"/>
  <c r="P209" i="7"/>
  <c r="Q209" i="7"/>
  <c r="N210" i="7"/>
  <c r="O210" i="7"/>
  <c r="P210" i="7"/>
  <c r="Q210" i="7"/>
  <c r="N211" i="7"/>
  <c r="O211" i="7"/>
  <c r="P211" i="7"/>
  <c r="Q211" i="7"/>
  <c r="N212" i="7"/>
  <c r="O212" i="7"/>
  <c r="P212" i="7"/>
  <c r="Q212" i="7"/>
  <c r="N213" i="7"/>
  <c r="O213" i="7"/>
  <c r="P213" i="7"/>
  <c r="Q213" i="7"/>
  <c r="N214" i="7"/>
  <c r="O214" i="7"/>
  <c r="P214" i="7"/>
  <c r="Q214" i="7"/>
  <c r="N215" i="7"/>
  <c r="O215" i="7"/>
  <c r="P215" i="7"/>
  <c r="Q215" i="7"/>
  <c r="N216" i="7"/>
  <c r="O216" i="7"/>
  <c r="P216" i="7"/>
  <c r="Q216" i="7"/>
  <c r="N217" i="7"/>
  <c r="O217" i="7"/>
  <c r="P217" i="7"/>
  <c r="Q217" i="7"/>
  <c r="N218" i="7"/>
  <c r="O218" i="7"/>
  <c r="P218" i="7"/>
  <c r="Q218" i="7"/>
  <c r="Q3" i="7"/>
  <c r="P3" i="7"/>
  <c r="O3" i="7"/>
  <c r="N3" i="7"/>
  <c r="C3" i="8"/>
  <c r="C4" i="8"/>
  <c r="C5" i="8"/>
  <c r="C6" i="8"/>
  <c r="C7" i="8"/>
  <c r="C8" i="8"/>
  <c r="C9" i="8"/>
  <c r="C10" i="8"/>
  <c r="C11" i="8"/>
  <c r="B3" i="8"/>
  <c r="B4" i="8"/>
  <c r="B5" i="8"/>
  <c r="B6" i="8"/>
  <c r="B7" i="8"/>
  <c r="B8" i="8"/>
  <c r="B9" i="8"/>
  <c r="B10" i="8"/>
  <c r="B11" i="8"/>
  <c r="D12" i="15"/>
  <c r="E12" i="15"/>
  <c r="F12" i="15"/>
  <c r="G12" i="15"/>
  <c r="H12" i="15"/>
  <c r="D13" i="15"/>
  <c r="E13" i="15"/>
  <c r="F13" i="15"/>
  <c r="G13" i="15"/>
  <c r="H13" i="15"/>
  <c r="D14" i="15"/>
  <c r="E14" i="15"/>
  <c r="F14" i="15"/>
  <c r="G14" i="15"/>
  <c r="H14" i="15"/>
  <c r="D15" i="15"/>
  <c r="E15" i="15"/>
  <c r="F15" i="15"/>
  <c r="G15" i="15"/>
  <c r="H15" i="15"/>
  <c r="C15" i="15"/>
  <c r="C14" i="15"/>
  <c r="C13" i="15"/>
  <c r="C12" i="15"/>
  <c r="F6" i="8"/>
  <c r="E6" i="14"/>
  <c r="I12" i="14"/>
  <c r="I11" i="14"/>
  <c r="I10" i="14"/>
  <c r="I9" i="14"/>
  <c r="I8" i="14"/>
  <c r="I7" i="14"/>
  <c r="I6" i="14"/>
  <c r="S258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3" i="17"/>
  <c r="N281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3" i="17"/>
  <c r="M260" i="17"/>
  <c r="M273" i="17"/>
  <c r="E279" i="17"/>
  <c r="F279" i="17" s="1"/>
  <c r="M279" i="17" s="1"/>
  <c r="D279" i="17"/>
  <c r="E278" i="17"/>
  <c r="D278" i="17"/>
  <c r="F278" i="17" s="1"/>
  <c r="H278" i="17" s="1"/>
  <c r="F277" i="17"/>
  <c r="M277" i="17" s="1"/>
  <c r="E277" i="17"/>
  <c r="D277" i="17"/>
  <c r="E276" i="17"/>
  <c r="D276" i="17"/>
  <c r="E275" i="17"/>
  <c r="D275" i="17"/>
  <c r="F275" i="17" s="1"/>
  <c r="M275" i="17" s="1"/>
  <c r="E274" i="17"/>
  <c r="D274" i="17"/>
  <c r="E273" i="17"/>
  <c r="D273" i="17"/>
  <c r="F273" i="17" s="1"/>
  <c r="E272" i="17"/>
  <c r="D272" i="17"/>
  <c r="E271" i="17"/>
  <c r="D271" i="17"/>
  <c r="E270" i="17"/>
  <c r="D270" i="17"/>
  <c r="E269" i="17"/>
  <c r="D269" i="17"/>
  <c r="F269" i="17" s="1"/>
  <c r="M269" i="17" s="1"/>
  <c r="E268" i="17"/>
  <c r="D268" i="17"/>
  <c r="E267" i="17"/>
  <c r="D267" i="17"/>
  <c r="F267" i="17" s="1"/>
  <c r="M267" i="17" s="1"/>
  <c r="E266" i="17"/>
  <c r="D266" i="17"/>
  <c r="B266" i="17"/>
  <c r="E265" i="17"/>
  <c r="D265" i="17"/>
  <c r="E264" i="17"/>
  <c r="D264" i="17"/>
  <c r="E263" i="17"/>
  <c r="D263" i="17"/>
  <c r="E262" i="17"/>
  <c r="D262" i="17"/>
  <c r="F262" i="17" s="1"/>
  <c r="M262" i="17" s="1"/>
  <c r="E261" i="17"/>
  <c r="D261" i="17"/>
  <c r="E260" i="17"/>
  <c r="D260" i="17"/>
  <c r="F260" i="17" s="1"/>
  <c r="E259" i="17"/>
  <c r="D259" i="17"/>
  <c r="D258" i="17"/>
  <c r="B258" i="17"/>
  <c r="E258" i="17" s="1"/>
  <c r="F258" i="17" s="1"/>
  <c r="J258" i="17" s="1"/>
  <c r="D257" i="17"/>
  <c r="B257" i="17"/>
  <c r="E257" i="17" s="1"/>
  <c r="D256" i="17"/>
  <c r="B256" i="17"/>
  <c r="E256" i="17" s="1"/>
  <c r="E255" i="17"/>
  <c r="D255" i="17"/>
  <c r="E254" i="17"/>
  <c r="D254" i="17"/>
  <c r="F254" i="17" s="1"/>
  <c r="M254" i="17" s="1"/>
  <c r="E253" i="17"/>
  <c r="D253" i="17"/>
  <c r="E252" i="17"/>
  <c r="D252" i="17"/>
  <c r="E251" i="17"/>
  <c r="D251" i="17"/>
  <c r="E250" i="17"/>
  <c r="D250" i="17"/>
  <c r="F250" i="17" s="1"/>
  <c r="M250" i="17" s="1"/>
  <c r="E249" i="17"/>
  <c r="D249" i="17"/>
  <c r="E248" i="17"/>
  <c r="D248" i="17"/>
  <c r="F248" i="17" s="1"/>
  <c r="M248" i="17" s="1"/>
  <c r="D247" i="17"/>
  <c r="B247" i="17"/>
  <c r="E247" i="17" s="1"/>
  <c r="D246" i="17"/>
  <c r="B246" i="17"/>
  <c r="E246" i="17" s="1"/>
  <c r="F246" i="17" s="1"/>
  <c r="M246" i="17" s="1"/>
  <c r="E245" i="17"/>
  <c r="D245" i="17"/>
  <c r="F245" i="17" s="1"/>
  <c r="M245" i="17" s="1"/>
  <c r="E244" i="17"/>
  <c r="F244" i="17" s="1"/>
  <c r="M244" i="17" s="1"/>
  <c r="D244" i="17"/>
  <c r="E243" i="17"/>
  <c r="D243" i="17"/>
  <c r="F243" i="17" s="1"/>
  <c r="M243" i="17" s="1"/>
  <c r="E242" i="17"/>
  <c r="D242" i="17"/>
  <c r="E241" i="17"/>
  <c r="D241" i="17"/>
  <c r="E240" i="17"/>
  <c r="D240" i="17"/>
  <c r="E239" i="17"/>
  <c r="D239" i="17"/>
  <c r="F239" i="17" s="1"/>
  <c r="M239" i="17" s="1"/>
  <c r="E238" i="17"/>
  <c r="D238" i="17"/>
  <c r="E237" i="17"/>
  <c r="D237" i="17"/>
  <c r="F237" i="17" s="1"/>
  <c r="H237" i="17" s="1"/>
  <c r="E236" i="17"/>
  <c r="D236" i="17"/>
  <c r="E235" i="17"/>
  <c r="D235" i="17"/>
  <c r="F235" i="17" s="1"/>
  <c r="E234" i="17"/>
  <c r="F234" i="17" s="1"/>
  <c r="M234" i="17" s="1"/>
  <c r="D234" i="17"/>
  <c r="E233" i="17"/>
  <c r="D233" i="17"/>
  <c r="E232" i="17"/>
  <c r="D232" i="17"/>
  <c r="E231" i="17"/>
  <c r="D231" i="17"/>
  <c r="E230" i="17"/>
  <c r="D230" i="17"/>
  <c r="E229" i="17"/>
  <c r="D229" i="17"/>
  <c r="E228" i="17"/>
  <c r="D228" i="17"/>
  <c r="E227" i="17"/>
  <c r="D227" i="17"/>
  <c r="E226" i="17"/>
  <c r="D226" i="17"/>
  <c r="E225" i="17"/>
  <c r="D225" i="17"/>
  <c r="E224" i="17"/>
  <c r="D224" i="17"/>
  <c r="F224" i="17" s="1"/>
  <c r="M224" i="17" s="1"/>
  <c r="E223" i="17"/>
  <c r="D223" i="17"/>
  <c r="D222" i="17"/>
  <c r="B222" i="17"/>
  <c r="E222" i="17" s="1"/>
  <c r="E221" i="17"/>
  <c r="D221" i="17"/>
  <c r="D220" i="17"/>
  <c r="B220" i="17"/>
  <c r="E220" i="17" s="1"/>
  <c r="D219" i="17"/>
  <c r="B219" i="17"/>
  <c r="E219" i="17" s="1"/>
  <c r="E218" i="17"/>
  <c r="D218" i="17"/>
  <c r="E217" i="17"/>
  <c r="D217" i="17"/>
  <c r="E216" i="17"/>
  <c r="D216" i="17"/>
  <c r="F216" i="17" s="1"/>
  <c r="M216" i="17" s="1"/>
  <c r="E215" i="17"/>
  <c r="D215" i="17"/>
  <c r="E214" i="17"/>
  <c r="D214" i="17"/>
  <c r="F214" i="17" s="1"/>
  <c r="M214" i="17" s="1"/>
  <c r="E213" i="17"/>
  <c r="D213" i="17"/>
  <c r="B213" i="17"/>
  <c r="E212" i="17"/>
  <c r="D212" i="17"/>
  <c r="E211" i="17"/>
  <c r="D211" i="17"/>
  <c r="F211" i="17" s="1"/>
  <c r="M211" i="17" s="1"/>
  <c r="D210" i="17"/>
  <c r="B210" i="17"/>
  <c r="E210" i="17" s="1"/>
  <c r="E209" i="17"/>
  <c r="D209" i="17"/>
  <c r="F209" i="17" s="1"/>
  <c r="M209" i="17" s="1"/>
  <c r="E208" i="17"/>
  <c r="D208" i="17"/>
  <c r="E207" i="17"/>
  <c r="F207" i="17" s="1"/>
  <c r="M207" i="17" s="1"/>
  <c r="D207" i="17"/>
  <c r="E206" i="17"/>
  <c r="D206" i="17"/>
  <c r="E205" i="17"/>
  <c r="D205" i="17"/>
  <c r="F205" i="17" s="1"/>
  <c r="M205" i="17" s="1"/>
  <c r="E204" i="17"/>
  <c r="D204" i="17"/>
  <c r="D203" i="17"/>
  <c r="B203" i="17"/>
  <c r="E203" i="17" s="1"/>
  <c r="E202" i="17"/>
  <c r="D202" i="17"/>
  <c r="E201" i="17"/>
  <c r="D201" i="17"/>
  <c r="F201" i="17" s="1"/>
  <c r="M201" i="17" s="1"/>
  <c r="E200" i="17"/>
  <c r="F200" i="17" s="1"/>
  <c r="D200" i="17"/>
  <c r="E199" i="17"/>
  <c r="D199" i="17"/>
  <c r="F199" i="17" s="1"/>
  <c r="E198" i="17"/>
  <c r="F198" i="17" s="1"/>
  <c r="M198" i="17" s="1"/>
  <c r="D198" i="17"/>
  <c r="E197" i="17"/>
  <c r="D197" i="17"/>
  <c r="E196" i="17"/>
  <c r="D196" i="17"/>
  <c r="E195" i="17"/>
  <c r="D195" i="17"/>
  <c r="E194" i="17"/>
  <c r="D194" i="17"/>
  <c r="E193" i="17"/>
  <c r="D193" i="17"/>
  <c r="E192" i="17"/>
  <c r="D192" i="17"/>
  <c r="E191" i="17"/>
  <c r="D191" i="17"/>
  <c r="F191" i="17" s="1"/>
  <c r="M191" i="17" s="1"/>
  <c r="E190" i="17"/>
  <c r="D190" i="17"/>
  <c r="E189" i="17"/>
  <c r="D189" i="17"/>
  <c r="F189" i="17" s="1"/>
  <c r="M189" i="17" s="1"/>
  <c r="E188" i="17"/>
  <c r="D188" i="17"/>
  <c r="E187" i="17"/>
  <c r="D187" i="17"/>
  <c r="F187" i="17" s="1"/>
  <c r="M187" i="17" s="1"/>
  <c r="E186" i="17"/>
  <c r="D186" i="17"/>
  <c r="D185" i="17"/>
  <c r="B185" i="17"/>
  <c r="E185" i="17" s="1"/>
  <c r="E184" i="17"/>
  <c r="D184" i="17"/>
  <c r="E183" i="17"/>
  <c r="D183" i="17"/>
  <c r="E182" i="17"/>
  <c r="D182" i="17"/>
  <c r="D181" i="17"/>
  <c r="B181" i="17"/>
  <c r="E181" i="17" s="1"/>
  <c r="E180" i="17"/>
  <c r="D180" i="17"/>
  <c r="E179" i="17"/>
  <c r="D179" i="17"/>
  <c r="F179" i="17" s="1"/>
  <c r="M179" i="17" s="1"/>
  <c r="E178" i="17"/>
  <c r="D178" i="17"/>
  <c r="E177" i="17"/>
  <c r="F177" i="17" s="1"/>
  <c r="M177" i="17" s="1"/>
  <c r="D177" i="17"/>
  <c r="E176" i="17"/>
  <c r="D176" i="17"/>
  <c r="F176" i="17" s="1"/>
  <c r="M176" i="17" s="1"/>
  <c r="E175" i="17"/>
  <c r="D175" i="17"/>
  <c r="E174" i="17"/>
  <c r="D174" i="17"/>
  <c r="F174" i="17" s="1"/>
  <c r="E173" i="17"/>
  <c r="D173" i="17"/>
  <c r="E172" i="17"/>
  <c r="D172" i="17"/>
  <c r="F172" i="17" s="1"/>
  <c r="M172" i="17" s="1"/>
  <c r="F171" i="17"/>
  <c r="M171" i="17" s="1"/>
  <c r="E171" i="17"/>
  <c r="D171" i="17"/>
  <c r="E170" i="17"/>
  <c r="D170" i="17"/>
  <c r="E169" i="17"/>
  <c r="F169" i="17" s="1"/>
  <c r="M169" i="17" s="1"/>
  <c r="D169" i="17"/>
  <c r="D168" i="17"/>
  <c r="B168" i="17"/>
  <c r="E168" i="17" s="1"/>
  <c r="E167" i="17"/>
  <c r="D167" i="17"/>
  <c r="E166" i="17"/>
  <c r="D166" i="17"/>
  <c r="E165" i="17"/>
  <c r="D165" i="17"/>
  <c r="E164" i="17"/>
  <c r="D164" i="17"/>
  <c r="E163" i="17"/>
  <c r="D163" i="17"/>
  <c r="E162" i="17"/>
  <c r="D162" i="17"/>
  <c r="F162" i="17" s="1"/>
  <c r="M162" i="17" s="1"/>
  <c r="E161" i="17"/>
  <c r="D161" i="17"/>
  <c r="E160" i="17"/>
  <c r="D160" i="17"/>
  <c r="F160" i="17" s="1"/>
  <c r="M160" i="17" s="1"/>
  <c r="D159" i="17"/>
  <c r="B159" i="17"/>
  <c r="E159" i="17" s="1"/>
  <c r="D158" i="17"/>
  <c r="B158" i="17"/>
  <c r="E158" i="17" s="1"/>
  <c r="E157" i="17"/>
  <c r="D157" i="17"/>
  <c r="E156" i="17"/>
  <c r="D156" i="17"/>
  <c r="D155" i="17"/>
  <c r="B155" i="17"/>
  <c r="E155" i="17" s="1"/>
  <c r="E154" i="17"/>
  <c r="D154" i="17"/>
  <c r="F154" i="17" s="1"/>
  <c r="D153" i="17"/>
  <c r="F153" i="17" s="1"/>
  <c r="M153" i="17" s="1"/>
  <c r="B153" i="17"/>
  <c r="E153" i="17" s="1"/>
  <c r="F152" i="17"/>
  <c r="M152" i="17" s="1"/>
  <c r="E152" i="17"/>
  <c r="D152" i="17"/>
  <c r="D151" i="17"/>
  <c r="B151" i="17"/>
  <c r="E151" i="17" s="1"/>
  <c r="E150" i="17"/>
  <c r="D150" i="17"/>
  <c r="F150" i="17" s="1"/>
  <c r="E149" i="17"/>
  <c r="D149" i="17"/>
  <c r="F148" i="17"/>
  <c r="M148" i="17" s="1"/>
  <c r="E148" i="17"/>
  <c r="D148" i="17"/>
  <c r="E147" i="17"/>
  <c r="D147" i="17"/>
  <c r="E146" i="17"/>
  <c r="D146" i="17"/>
  <c r="F146" i="17" s="1"/>
  <c r="E145" i="17"/>
  <c r="D145" i="17"/>
  <c r="F144" i="17"/>
  <c r="M144" i="17" s="1"/>
  <c r="E144" i="17"/>
  <c r="D144" i="17"/>
  <c r="E143" i="17"/>
  <c r="D143" i="17"/>
  <c r="E142" i="17"/>
  <c r="D142" i="17"/>
  <c r="F142" i="17" s="1"/>
  <c r="E141" i="17"/>
  <c r="D141" i="17"/>
  <c r="F140" i="17"/>
  <c r="M140" i="17" s="1"/>
  <c r="E140" i="17"/>
  <c r="D140" i="17"/>
  <c r="D139" i="17"/>
  <c r="B139" i="17"/>
  <c r="E139" i="17" s="1"/>
  <c r="E138" i="17"/>
  <c r="D138" i="17"/>
  <c r="F138" i="17" s="1"/>
  <c r="M138" i="17" s="1"/>
  <c r="F137" i="17"/>
  <c r="M137" i="17" s="1"/>
  <c r="E137" i="17"/>
  <c r="D137" i="17"/>
  <c r="E136" i="17"/>
  <c r="D136" i="17"/>
  <c r="F136" i="17" s="1"/>
  <c r="M136" i="17" s="1"/>
  <c r="E135" i="17"/>
  <c r="D135" i="17"/>
  <c r="D134" i="17"/>
  <c r="B134" i="17"/>
  <c r="E134" i="17" s="1"/>
  <c r="F134" i="17" s="1"/>
  <c r="M134" i="17" s="1"/>
  <c r="E133" i="17"/>
  <c r="D133" i="17"/>
  <c r="E132" i="17"/>
  <c r="D132" i="17"/>
  <c r="E131" i="17"/>
  <c r="D131" i="17"/>
  <c r="E130" i="17"/>
  <c r="D130" i="17"/>
  <c r="F130" i="17" s="1"/>
  <c r="F129" i="17"/>
  <c r="M129" i="17" s="1"/>
  <c r="E129" i="17"/>
  <c r="D129" i="17"/>
  <c r="E128" i="17"/>
  <c r="D128" i="17"/>
  <c r="E127" i="17"/>
  <c r="D127" i="17"/>
  <c r="F127" i="17" s="1"/>
  <c r="M127" i="17" s="1"/>
  <c r="E126" i="17"/>
  <c r="D126" i="17"/>
  <c r="E125" i="17"/>
  <c r="D125" i="17"/>
  <c r="F125" i="17" s="1"/>
  <c r="M125" i="17" s="1"/>
  <c r="E124" i="17"/>
  <c r="D124" i="17"/>
  <c r="E123" i="17"/>
  <c r="D123" i="17"/>
  <c r="F123" i="17" s="1"/>
  <c r="M123" i="17" s="1"/>
  <c r="E122" i="17"/>
  <c r="D122" i="17"/>
  <c r="E121" i="17"/>
  <c r="D121" i="17"/>
  <c r="F121" i="17" s="1"/>
  <c r="E120" i="17"/>
  <c r="D120" i="17"/>
  <c r="F120" i="17" s="1"/>
  <c r="M120" i="17" s="1"/>
  <c r="E119" i="17"/>
  <c r="D119" i="17"/>
  <c r="E118" i="17"/>
  <c r="D118" i="17"/>
  <c r="E117" i="17"/>
  <c r="F117" i="17" s="1"/>
  <c r="M117" i="17" s="1"/>
  <c r="D117" i="17"/>
  <c r="E116" i="17"/>
  <c r="D116" i="17"/>
  <c r="F116" i="17" s="1"/>
  <c r="E115" i="17"/>
  <c r="F115" i="17" s="1"/>
  <c r="M115" i="17" s="1"/>
  <c r="D115" i="17"/>
  <c r="E114" i="17"/>
  <c r="D114" i="17"/>
  <c r="E113" i="17"/>
  <c r="D113" i="17"/>
  <c r="F113" i="17" s="1"/>
  <c r="M113" i="17" s="1"/>
  <c r="E112" i="17"/>
  <c r="D112" i="17"/>
  <c r="E111" i="17"/>
  <c r="D111" i="17"/>
  <c r="D110" i="17"/>
  <c r="B110" i="17"/>
  <c r="E110" i="17" s="1"/>
  <c r="E109" i="17"/>
  <c r="D109" i="17"/>
  <c r="D108" i="17"/>
  <c r="B108" i="17"/>
  <c r="E108" i="17" s="1"/>
  <c r="E107" i="17"/>
  <c r="D107" i="17"/>
  <c r="F107" i="17" s="1"/>
  <c r="M107" i="17" s="1"/>
  <c r="E106" i="17"/>
  <c r="F106" i="17" s="1"/>
  <c r="M106" i="17" s="1"/>
  <c r="D106" i="17"/>
  <c r="D105" i="17"/>
  <c r="B105" i="17"/>
  <c r="E105" i="17" s="1"/>
  <c r="F104" i="17"/>
  <c r="M104" i="17" s="1"/>
  <c r="E104" i="17"/>
  <c r="D104" i="17"/>
  <c r="E103" i="17"/>
  <c r="D103" i="17"/>
  <c r="F103" i="17" s="1"/>
  <c r="M103" i="17" s="1"/>
  <c r="B103" i="17"/>
  <c r="E102" i="17"/>
  <c r="D102" i="17"/>
  <c r="F102" i="17" s="1"/>
  <c r="M102" i="17" s="1"/>
  <c r="E101" i="17"/>
  <c r="F101" i="17" s="1"/>
  <c r="M101" i="17" s="1"/>
  <c r="D101" i="17"/>
  <c r="E100" i="17"/>
  <c r="D100" i="17"/>
  <c r="F100" i="17" s="1"/>
  <c r="M100" i="17" s="1"/>
  <c r="D99" i="17"/>
  <c r="B99" i="17"/>
  <c r="E99" i="17" s="1"/>
  <c r="E98" i="17"/>
  <c r="D98" i="17"/>
  <c r="D97" i="17"/>
  <c r="F97" i="17" s="1"/>
  <c r="M97" i="17" s="1"/>
  <c r="B97" i="17"/>
  <c r="E97" i="17" s="1"/>
  <c r="E96" i="17"/>
  <c r="D96" i="17"/>
  <c r="E95" i="17"/>
  <c r="D95" i="17"/>
  <c r="F95" i="17" s="1"/>
  <c r="M95" i="17" s="1"/>
  <c r="E94" i="17"/>
  <c r="F94" i="17" s="1"/>
  <c r="M94" i="17" s="1"/>
  <c r="D94" i="17"/>
  <c r="E93" i="17"/>
  <c r="D93" i="17"/>
  <c r="E92" i="17"/>
  <c r="D92" i="17"/>
  <c r="E91" i="17"/>
  <c r="D91" i="17"/>
  <c r="D90" i="17"/>
  <c r="B90" i="17"/>
  <c r="E90" i="17" s="1"/>
  <c r="F90" i="17" s="1"/>
  <c r="M90" i="17" s="1"/>
  <c r="E89" i="17"/>
  <c r="D89" i="17"/>
  <c r="E88" i="17"/>
  <c r="D88" i="17"/>
  <c r="E87" i="17"/>
  <c r="D87" i="17"/>
  <c r="E86" i="17"/>
  <c r="D86" i="17"/>
  <c r="F86" i="17" s="1"/>
  <c r="M86" i="17" s="1"/>
  <c r="E85" i="17"/>
  <c r="D85" i="17"/>
  <c r="E84" i="17"/>
  <c r="D84" i="17"/>
  <c r="F84" i="17" s="1"/>
  <c r="M84" i="17" s="1"/>
  <c r="E83" i="17"/>
  <c r="D83" i="17"/>
  <c r="E82" i="17"/>
  <c r="D82" i="17"/>
  <c r="F82" i="17" s="1"/>
  <c r="M82" i="17" s="1"/>
  <c r="E81" i="17"/>
  <c r="D81" i="17"/>
  <c r="F81" i="17" s="1"/>
  <c r="M81" i="17" s="1"/>
  <c r="E80" i="17"/>
  <c r="D80" i="17"/>
  <c r="E79" i="17"/>
  <c r="D79" i="17"/>
  <c r="F79" i="17" s="1"/>
  <c r="M79" i="17" s="1"/>
  <c r="E78" i="17"/>
  <c r="F78" i="17" s="1"/>
  <c r="M78" i="17" s="1"/>
  <c r="D78" i="17"/>
  <c r="E77" i="17"/>
  <c r="D77" i="17"/>
  <c r="F77" i="17" s="1"/>
  <c r="M77" i="17" s="1"/>
  <c r="E76" i="17"/>
  <c r="D76" i="17"/>
  <c r="E75" i="17"/>
  <c r="D75" i="17"/>
  <c r="E74" i="17"/>
  <c r="D74" i="17"/>
  <c r="E73" i="17"/>
  <c r="D73" i="17"/>
  <c r="F73" i="17" s="1"/>
  <c r="M73" i="17" s="1"/>
  <c r="E72" i="17"/>
  <c r="F72" i="17" s="1"/>
  <c r="M72" i="17" s="1"/>
  <c r="D72" i="17"/>
  <c r="E71" i="17"/>
  <c r="D71" i="17"/>
  <c r="F71" i="17" s="1"/>
  <c r="M71" i="17" s="1"/>
  <c r="E70" i="17"/>
  <c r="D70" i="17"/>
  <c r="E69" i="17"/>
  <c r="D69" i="17"/>
  <c r="F69" i="17" s="1"/>
  <c r="M69" i="17" s="1"/>
  <c r="E68" i="17"/>
  <c r="D68" i="17"/>
  <c r="B68" i="17"/>
  <c r="E67" i="17"/>
  <c r="D67" i="17"/>
  <c r="F67" i="17" s="1"/>
  <c r="M67" i="17" s="1"/>
  <c r="E66" i="17"/>
  <c r="D66" i="17"/>
  <c r="F66" i="17" s="1"/>
  <c r="M66" i="17" s="1"/>
  <c r="E65" i="17"/>
  <c r="D65" i="17"/>
  <c r="E64" i="17"/>
  <c r="D64" i="17"/>
  <c r="F64" i="17" s="1"/>
  <c r="M64" i="17" s="1"/>
  <c r="E63" i="17"/>
  <c r="D63" i="17"/>
  <c r="E62" i="17"/>
  <c r="D62" i="17"/>
  <c r="E61" i="17"/>
  <c r="D61" i="17"/>
  <c r="F61" i="17" s="1"/>
  <c r="M61" i="17" s="1"/>
  <c r="E60" i="17"/>
  <c r="D60" i="17"/>
  <c r="F60" i="17" s="1"/>
  <c r="M60" i="17" s="1"/>
  <c r="E59" i="17"/>
  <c r="D59" i="17"/>
  <c r="E58" i="17"/>
  <c r="D58" i="17"/>
  <c r="E57" i="17"/>
  <c r="D57" i="17"/>
  <c r="D56" i="17"/>
  <c r="B56" i="17"/>
  <c r="E56" i="17" s="1"/>
  <c r="F56" i="17" s="1"/>
  <c r="M56" i="17" s="1"/>
  <c r="E55" i="17"/>
  <c r="D55" i="17"/>
  <c r="D54" i="17"/>
  <c r="B54" i="17"/>
  <c r="E54" i="17" s="1"/>
  <c r="E53" i="17"/>
  <c r="D53" i="17"/>
  <c r="E52" i="17"/>
  <c r="D52" i="17"/>
  <c r="F52" i="17" s="1"/>
  <c r="M52" i="17" s="1"/>
  <c r="E51" i="17"/>
  <c r="F51" i="17" s="1"/>
  <c r="M51" i="17" s="1"/>
  <c r="D51" i="17"/>
  <c r="D50" i="17"/>
  <c r="B50" i="17"/>
  <c r="E50" i="17" s="1"/>
  <c r="E49" i="17"/>
  <c r="F49" i="17" s="1"/>
  <c r="M49" i="17" s="1"/>
  <c r="D49" i="17"/>
  <c r="E48" i="17"/>
  <c r="D48" i="17"/>
  <c r="F47" i="17"/>
  <c r="E47" i="17"/>
  <c r="D47" i="17"/>
  <c r="E46" i="17"/>
  <c r="D46" i="17"/>
  <c r="F46" i="17" s="1"/>
  <c r="M46" i="17" s="1"/>
  <c r="E45" i="17"/>
  <c r="D45" i="17"/>
  <c r="F45" i="17" s="1"/>
  <c r="M45" i="17" s="1"/>
  <c r="E44" i="17"/>
  <c r="D44" i="17"/>
  <c r="F44" i="17" s="1"/>
  <c r="M44" i="17" s="1"/>
  <c r="D43" i="17"/>
  <c r="B43" i="17"/>
  <c r="E43" i="17" s="1"/>
  <c r="E42" i="17"/>
  <c r="D42" i="17"/>
  <c r="F42" i="17" s="1"/>
  <c r="M42" i="17" s="1"/>
  <c r="E41" i="17"/>
  <c r="D41" i="17"/>
  <c r="E40" i="17"/>
  <c r="D40" i="17"/>
  <c r="E39" i="17"/>
  <c r="D39" i="17"/>
  <c r="E38" i="17"/>
  <c r="D38" i="17"/>
  <c r="F38" i="17" s="1"/>
  <c r="M38" i="17" s="1"/>
  <c r="E37" i="17"/>
  <c r="D37" i="17"/>
  <c r="F37" i="17" s="1"/>
  <c r="M37" i="17" s="1"/>
  <c r="E36" i="17"/>
  <c r="D36" i="17"/>
  <c r="F36" i="17" s="1"/>
  <c r="M36" i="17" s="1"/>
  <c r="E35" i="17"/>
  <c r="D35" i="17"/>
  <c r="F35" i="17" s="1"/>
  <c r="M35" i="17" s="1"/>
  <c r="E34" i="17"/>
  <c r="D34" i="17"/>
  <c r="E33" i="17"/>
  <c r="D33" i="17"/>
  <c r="F33" i="17" s="1"/>
  <c r="M33" i="17" s="1"/>
  <c r="E32" i="17"/>
  <c r="F32" i="17" s="1"/>
  <c r="M32" i="17" s="1"/>
  <c r="D32" i="17"/>
  <c r="E31" i="17"/>
  <c r="D31" i="17"/>
  <c r="F31" i="17" s="1"/>
  <c r="M31" i="17" s="1"/>
  <c r="E30" i="17"/>
  <c r="D30" i="17"/>
  <c r="E29" i="17"/>
  <c r="D29" i="17"/>
  <c r="E28" i="17"/>
  <c r="D28" i="17"/>
  <c r="E27" i="17"/>
  <c r="D27" i="17"/>
  <c r="E26" i="17"/>
  <c r="F26" i="17" s="1"/>
  <c r="M26" i="17" s="1"/>
  <c r="D26" i="17"/>
  <c r="E25" i="17"/>
  <c r="D25" i="17"/>
  <c r="F25" i="17" s="1"/>
  <c r="M25" i="17" s="1"/>
  <c r="F24" i="17"/>
  <c r="M24" i="17" s="1"/>
  <c r="E24" i="17"/>
  <c r="D24" i="17"/>
  <c r="E23" i="17"/>
  <c r="D23" i="17"/>
  <c r="F23" i="17" s="1"/>
  <c r="M23" i="17" s="1"/>
  <c r="E22" i="17"/>
  <c r="D22" i="17"/>
  <c r="F22" i="17" s="1"/>
  <c r="M22" i="17" s="1"/>
  <c r="E21" i="17"/>
  <c r="D21" i="17"/>
  <c r="E20" i="17"/>
  <c r="D20" i="17"/>
  <c r="F20" i="17" s="1"/>
  <c r="M20" i="17" s="1"/>
  <c r="E19" i="17"/>
  <c r="D19" i="17"/>
  <c r="E18" i="17"/>
  <c r="D18" i="17"/>
  <c r="E17" i="17"/>
  <c r="D17" i="17"/>
  <c r="F17" i="17" s="1"/>
  <c r="M17" i="17" s="1"/>
  <c r="E16" i="17"/>
  <c r="D16" i="17"/>
  <c r="E15" i="17"/>
  <c r="D15" i="17"/>
  <c r="E14" i="17"/>
  <c r="F14" i="17" s="1"/>
  <c r="M14" i="17" s="1"/>
  <c r="D14" i="17"/>
  <c r="E13" i="17"/>
  <c r="D13" i="17"/>
  <c r="E12" i="17"/>
  <c r="F12" i="17" s="1"/>
  <c r="M12" i="17" s="1"/>
  <c r="D12" i="17"/>
  <c r="D11" i="17"/>
  <c r="B11" i="17"/>
  <c r="E11" i="17" s="1"/>
  <c r="D10" i="17"/>
  <c r="B10" i="17"/>
  <c r="E10" i="17" s="1"/>
  <c r="E9" i="17"/>
  <c r="D9" i="17"/>
  <c r="D8" i="17"/>
  <c r="F8" i="17" s="1"/>
  <c r="M8" i="17" s="1"/>
  <c r="B8" i="17"/>
  <c r="E8" i="17" s="1"/>
  <c r="D7" i="17"/>
  <c r="B7" i="17"/>
  <c r="E7" i="17" s="1"/>
  <c r="F7" i="17" s="1"/>
  <c r="M7" i="17" s="1"/>
  <c r="E6" i="17"/>
  <c r="F6" i="17" s="1"/>
  <c r="M6" i="17" s="1"/>
  <c r="D6" i="17"/>
  <c r="D5" i="17"/>
  <c r="B5" i="17"/>
  <c r="E5" i="17" s="1"/>
  <c r="E4" i="17"/>
  <c r="D4" i="17"/>
  <c r="F4" i="17" s="1"/>
  <c r="M4" i="17" s="1"/>
  <c r="E3" i="17"/>
  <c r="D3" i="17"/>
  <c r="B3" i="17"/>
  <c r="M142" i="17" l="1"/>
  <c r="G142" i="17"/>
  <c r="M146" i="17"/>
  <c r="G146" i="17"/>
  <c r="M150" i="17"/>
  <c r="G150" i="17"/>
  <c r="M121" i="17"/>
  <c r="M116" i="17"/>
  <c r="J130" i="17"/>
  <c r="M130" i="17"/>
  <c r="H200" i="17"/>
  <c r="M200" i="17"/>
  <c r="M47" i="17"/>
  <c r="F40" i="17"/>
  <c r="M40" i="17" s="1"/>
  <c r="F54" i="17"/>
  <c r="M54" i="17" s="1"/>
  <c r="F58" i="17"/>
  <c r="M58" i="17" s="1"/>
  <c r="F85" i="17"/>
  <c r="M85" i="17" s="1"/>
  <c r="F88" i="17"/>
  <c r="M88" i="17" s="1"/>
  <c r="F96" i="17"/>
  <c r="M96" i="17" s="1"/>
  <c r="F109" i="17"/>
  <c r="M109" i="17" s="1"/>
  <c r="F111" i="17"/>
  <c r="M111" i="17" s="1"/>
  <c r="G140" i="17"/>
  <c r="G144" i="17"/>
  <c r="G148" i="17"/>
  <c r="F151" i="17"/>
  <c r="M151" i="17" s="1"/>
  <c r="F158" i="17"/>
  <c r="M158" i="17" s="1"/>
  <c r="H174" i="17"/>
  <c r="M174" i="17"/>
  <c r="M199" i="17"/>
  <c r="F34" i="17"/>
  <c r="M34" i="17" s="1"/>
  <c r="F80" i="17"/>
  <c r="M80" i="17" s="1"/>
  <c r="H154" i="17"/>
  <c r="M154" i="17"/>
  <c r="F3" i="17"/>
  <c r="M3" i="17" s="1"/>
  <c r="F16" i="17"/>
  <c r="M16" i="17" s="1"/>
  <c r="F18" i="17"/>
  <c r="M18" i="17" s="1"/>
  <c r="F28" i="17"/>
  <c r="M28" i="17" s="1"/>
  <c r="F30" i="17"/>
  <c r="M30" i="17" s="1"/>
  <c r="F39" i="17"/>
  <c r="M39" i="17" s="1"/>
  <c r="F55" i="17"/>
  <c r="M55" i="17" s="1"/>
  <c r="F59" i="17"/>
  <c r="M59" i="17" s="1"/>
  <c r="F62" i="17"/>
  <c r="M62" i="17" s="1"/>
  <c r="F74" i="17"/>
  <c r="M74" i="17" s="1"/>
  <c r="F76" i="17"/>
  <c r="M76" i="17" s="1"/>
  <c r="F87" i="17"/>
  <c r="M87" i="17" s="1"/>
  <c r="F89" i="17"/>
  <c r="M89" i="17" s="1"/>
  <c r="F93" i="17"/>
  <c r="F99" i="17"/>
  <c r="M99" i="17" s="1"/>
  <c r="F112" i="17"/>
  <c r="F114" i="17"/>
  <c r="F119" i="17"/>
  <c r="F122" i="17"/>
  <c r="F133" i="17"/>
  <c r="M133" i="17" s="1"/>
  <c r="F135" i="17"/>
  <c r="M135" i="17" s="1"/>
  <c r="F155" i="17"/>
  <c r="M155" i="17" s="1"/>
  <c r="F163" i="17"/>
  <c r="M163" i="17" s="1"/>
  <c r="F165" i="17"/>
  <c r="M165" i="17" s="1"/>
  <c r="F167" i="17"/>
  <c r="M167" i="17" s="1"/>
  <c r="F180" i="17"/>
  <c r="M180" i="17" s="1"/>
  <c r="F182" i="17"/>
  <c r="M182" i="17" s="1"/>
  <c r="F184" i="17"/>
  <c r="M184" i="17" s="1"/>
  <c r="I235" i="17"/>
  <c r="M235" i="17"/>
  <c r="F128" i="17"/>
  <c r="M128" i="17" s="1"/>
  <c r="F173" i="17"/>
  <c r="M173" i="17" s="1"/>
  <c r="F175" i="17"/>
  <c r="M175" i="17" s="1"/>
  <c r="F206" i="17"/>
  <c r="F208" i="17"/>
  <c r="F212" i="17"/>
  <c r="M212" i="17" s="1"/>
  <c r="F252" i="17"/>
  <c r="M252" i="17" s="1"/>
  <c r="F193" i="17"/>
  <c r="M193" i="17" s="1"/>
  <c r="F197" i="17"/>
  <c r="F203" i="17"/>
  <c r="M203" i="17" s="1"/>
  <c r="F218" i="17"/>
  <c r="M218" i="17" s="1"/>
  <c r="F226" i="17"/>
  <c r="M226" i="17" s="1"/>
  <c r="F241" i="17"/>
  <c r="M241" i="17" s="1"/>
  <c r="F249" i="17"/>
  <c r="M249" i="17" s="1"/>
  <c r="F251" i="17"/>
  <c r="M251" i="17" s="1"/>
  <c r="F268" i="17"/>
  <c r="M268" i="17" s="1"/>
  <c r="F271" i="17"/>
  <c r="M271" i="17" s="1"/>
  <c r="M278" i="17"/>
  <c r="M258" i="17"/>
  <c r="F217" i="17"/>
  <c r="M217" i="17" s="1"/>
  <c r="F221" i="17"/>
  <c r="M221" i="17" s="1"/>
  <c r="F225" i="17"/>
  <c r="M225" i="17" s="1"/>
  <c r="F227" i="17"/>
  <c r="F229" i="17"/>
  <c r="F240" i="17"/>
  <c r="M240" i="17" s="1"/>
  <c r="F242" i="17"/>
  <c r="F257" i="17"/>
  <c r="M257" i="17" s="1"/>
  <c r="F263" i="17"/>
  <c r="M263" i="17" s="1"/>
  <c r="F265" i="17"/>
  <c r="M265" i="17" s="1"/>
  <c r="F270" i="17"/>
  <c r="F272" i="17"/>
  <c r="F276" i="17"/>
  <c r="M276" i="17" s="1"/>
  <c r="M237" i="17"/>
  <c r="L42" i="17"/>
  <c r="K42" i="17"/>
  <c r="J42" i="17"/>
  <c r="H42" i="17"/>
  <c r="I42" i="17"/>
  <c r="L20" i="17"/>
  <c r="J20" i="17"/>
  <c r="K20" i="17"/>
  <c r="I20" i="17"/>
  <c r="H20" i="17"/>
  <c r="L54" i="17"/>
  <c r="K54" i="17"/>
  <c r="I54" i="17"/>
  <c r="H54" i="17"/>
  <c r="J54" i="17"/>
  <c r="K64" i="17"/>
  <c r="L64" i="17"/>
  <c r="J64" i="17"/>
  <c r="I64" i="17"/>
  <c r="H64" i="17"/>
  <c r="J88" i="17"/>
  <c r="H88" i="17"/>
  <c r="L111" i="17"/>
  <c r="K111" i="17"/>
  <c r="I111" i="17"/>
  <c r="K28" i="17"/>
  <c r="J28" i="17"/>
  <c r="L28" i="17"/>
  <c r="I28" i="17"/>
  <c r="H28" i="17"/>
  <c r="L30" i="17"/>
  <c r="K30" i="17"/>
  <c r="J30" i="17"/>
  <c r="H30" i="17"/>
  <c r="I30" i="17"/>
  <c r="J62" i="17"/>
  <c r="I62" i="17"/>
  <c r="L74" i="17"/>
  <c r="K74" i="17"/>
  <c r="H74" i="17"/>
  <c r="K76" i="17"/>
  <c r="L76" i="17"/>
  <c r="J76" i="17"/>
  <c r="I76" i="17"/>
  <c r="H76" i="17"/>
  <c r="L99" i="17"/>
  <c r="K99" i="17"/>
  <c r="J99" i="17"/>
  <c r="H99" i="17"/>
  <c r="I99" i="17"/>
  <c r="L34" i="17"/>
  <c r="K34" i="17"/>
  <c r="J34" i="17"/>
  <c r="I34" i="17"/>
  <c r="H34" i="17"/>
  <c r="L56" i="17"/>
  <c r="K56" i="17"/>
  <c r="J56" i="17"/>
  <c r="I56" i="17"/>
  <c r="H56" i="17"/>
  <c r="L69" i="17"/>
  <c r="K69" i="17"/>
  <c r="J69" i="17"/>
  <c r="I69" i="17"/>
  <c r="H69" i="17"/>
  <c r="G69" i="17"/>
  <c r="K80" i="17"/>
  <c r="I80" i="17"/>
  <c r="H80" i="17"/>
  <c r="L90" i="17"/>
  <c r="K90" i="17"/>
  <c r="J90" i="17"/>
  <c r="I90" i="17"/>
  <c r="H90" i="17"/>
  <c r="L22" i="17"/>
  <c r="K22" i="17"/>
  <c r="J22" i="17"/>
  <c r="I22" i="17"/>
  <c r="H22" i="17"/>
  <c r="L40" i="17"/>
  <c r="K40" i="17"/>
  <c r="H40" i="17"/>
  <c r="L66" i="17"/>
  <c r="K66" i="17"/>
  <c r="I66" i="17"/>
  <c r="J66" i="17"/>
  <c r="H66" i="17"/>
  <c r="L109" i="17"/>
  <c r="K109" i="17"/>
  <c r="J109" i="17"/>
  <c r="I109" i="17"/>
  <c r="H109" i="17"/>
  <c r="G109" i="17"/>
  <c r="K18" i="17"/>
  <c r="J18" i="17"/>
  <c r="L26" i="17"/>
  <c r="K26" i="17"/>
  <c r="J26" i="17"/>
  <c r="H26" i="17"/>
  <c r="I26" i="17"/>
  <c r="L36" i="17"/>
  <c r="K36" i="17"/>
  <c r="J36" i="17"/>
  <c r="I36" i="17"/>
  <c r="H36" i="17"/>
  <c r="L45" i="17"/>
  <c r="K45" i="17"/>
  <c r="J45" i="17"/>
  <c r="I45" i="17"/>
  <c r="H45" i="17"/>
  <c r="L49" i="17"/>
  <c r="K49" i="17"/>
  <c r="J49" i="17"/>
  <c r="I49" i="17"/>
  <c r="H49" i="17"/>
  <c r="K72" i="17"/>
  <c r="L72" i="17"/>
  <c r="J72" i="17"/>
  <c r="I72" i="17"/>
  <c r="H72" i="17"/>
  <c r="L82" i="17"/>
  <c r="K82" i="17"/>
  <c r="I82" i="17"/>
  <c r="J82" i="17"/>
  <c r="H82" i="17"/>
  <c r="L84" i="17"/>
  <c r="K84" i="17"/>
  <c r="J84" i="17"/>
  <c r="I84" i="17"/>
  <c r="H84" i="17"/>
  <c r="L97" i="17"/>
  <c r="K97" i="17"/>
  <c r="J97" i="17"/>
  <c r="I97" i="17"/>
  <c r="H97" i="17"/>
  <c r="L106" i="17"/>
  <c r="K106" i="17"/>
  <c r="J106" i="17"/>
  <c r="I106" i="17"/>
  <c r="H106" i="17"/>
  <c r="L115" i="17"/>
  <c r="K115" i="17"/>
  <c r="J115" i="17"/>
  <c r="H115" i="17"/>
  <c r="I115" i="17"/>
  <c r="L117" i="17"/>
  <c r="K117" i="17"/>
  <c r="J117" i="17"/>
  <c r="I117" i="17"/>
  <c r="H117" i="17"/>
  <c r="L113" i="17"/>
  <c r="K113" i="17"/>
  <c r="J113" i="17"/>
  <c r="I113" i="17"/>
  <c r="H113" i="17"/>
  <c r="K3" i="17"/>
  <c r="L3" i="17"/>
  <c r="J3" i="17"/>
  <c r="H3" i="17"/>
  <c r="I3" i="17"/>
  <c r="K12" i="17"/>
  <c r="J12" i="17"/>
  <c r="L12" i="17"/>
  <c r="I12" i="17"/>
  <c r="H12" i="17"/>
  <c r="J32" i="17"/>
  <c r="K32" i="17"/>
  <c r="L32" i="17"/>
  <c r="I32" i="17"/>
  <c r="H32" i="17"/>
  <c r="L52" i="17"/>
  <c r="K52" i="17"/>
  <c r="J52" i="17"/>
  <c r="I52" i="17"/>
  <c r="H52" i="17"/>
  <c r="L59" i="17"/>
  <c r="K59" i="17"/>
  <c r="J59" i="17"/>
  <c r="I59" i="17"/>
  <c r="H59" i="17"/>
  <c r="L67" i="17"/>
  <c r="K67" i="17"/>
  <c r="J67" i="17"/>
  <c r="I67" i="17"/>
  <c r="H67" i="17"/>
  <c r="L78" i="17"/>
  <c r="K78" i="17"/>
  <c r="J78" i="17"/>
  <c r="I78" i="17"/>
  <c r="H78" i="17"/>
  <c r="L17" i="17"/>
  <c r="K17" i="17"/>
  <c r="I17" i="17"/>
  <c r="J17" i="17"/>
  <c r="H17" i="17"/>
  <c r="L123" i="17"/>
  <c r="K123" i="17"/>
  <c r="J123" i="17"/>
  <c r="H123" i="17"/>
  <c r="I123" i="17"/>
  <c r="L162" i="17"/>
  <c r="K162" i="17"/>
  <c r="I162" i="17"/>
  <c r="J162" i="17"/>
  <c r="H162" i="17"/>
  <c r="L173" i="17"/>
  <c r="K173" i="17"/>
  <c r="J173" i="17"/>
  <c r="I173" i="17"/>
  <c r="H173" i="17"/>
  <c r="L175" i="17"/>
  <c r="K175" i="17"/>
  <c r="J175" i="17"/>
  <c r="H175" i="17"/>
  <c r="I175" i="17"/>
  <c r="L182" i="17"/>
  <c r="K182" i="17"/>
  <c r="I182" i="17"/>
  <c r="G182" i="17"/>
  <c r="J182" i="17"/>
  <c r="H182" i="17"/>
  <c r="K184" i="17"/>
  <c r="L184" i="17"/>
  <c r="J184" i="17"/>
  <c r="H184" i="17"/>
  <c r="I184" i="17"/>
  <c r="G184" i="17"/>
  <c r="L214" i="17"/>
  <c r="K214" i="17"/>
  <c r="I214" i="17"/>
  <c r="J214" i="17"/>
  <c r="H214" i="17"/>
  <c r="G214" i="17"/>
  <c r="L244" i="17"/>
  <c r="K244" i="17"/>
  <c r="J244" i="17"/>
  <c r="I244" i="17"/>
  <c r="H244" i="17"/>
  <c r="G244" i="17"/>
  <c r="K248" i="17"/>
  <c r="L248" i="17"/>
  <c r="J248" i="17"/>
  <c r="H248" i="17"/>
  <c r="I248" i="17"/>
  <c r="L250" i="17"/>
  <c r="K250" i="17"/>
  <c r="J250" i="17"/>
  <c r="I250" i="17"/>
  <c r="H250" i="17"/>
  <c r="L254" i="17"/>
  <c r="K254" i="17"/>
  <c r="J254" i="17"/>
  <c r="I254" i="17"/>
  <c r="H254" i="17"/>
  <c r="L267" i="17"/>
  <c r="K267" i="17"/>
  <c r="J267" i="17"/>
  <c r="H267" i="17"/>
  <c r="I267" i="17"/>
  <c r="L6" i="17"/>
  <c r="K6" i="17"/>
  <c r="J6" i="17"/>
  <c r="I6" i="17"/>
  <c r="H6" i="17"/>
  <c r="J24" i="17"/>
  <c r="L24" i="17"/>
  <c r="K24" i="17"/>
  <c r="I24" i="17"/>
  <c r="H24" i="17"/>
  <c r="L31" i="17"/>
  <c r="K31" i="17"/>
  <c r="J31" i="17"/>
  <c r="I31" i="17"/>
  <c r="H31" i="17"/>
  <c r="L85" i="17"/>
  <c r="K85" i="17"/>
  <c r="J85" i="17"/>
  <c r="I85" i="17"/>
  <c r="H85" i="17"/>
  <c r="L25" i="17"/>
  <c r="K25" i="17"/>
  <c r="I25" i="17"/>
  <c r="J25" i="17"/>
  <c r="H25" i="17"/>
  <c r="L33" i="17"/>
  <c r="K33" i="17"/>
  <c r="I33" i="17"/>
  <c r="J33" i="17"/>
  <c r="H33" i="17"/>
  <c r="L61" i="17"/>
  <c r="K61" i="17"/>
  <c r="J61" i="17"/>
  <c r="I61" i="17"/>
  <c r="H61" i="17"/>
  <c r="F92" i="17"/>
  <c r="M92" i="17" s="1"/>
  <c r="L95" i="17"/>
  <c r="K95" i="17"/>
  <c r="J95" i="17"/>
  <c r="H95" i="17"/>
  <c r="I95" i="17"/>
  <c r="L100" i="17"/>
  <c r="K100" i="17"/>
  <c r="J100" i="17"/>
  <c r="I100" i="17"/>
  <c r="H100" i="17"/>
  <c r="K136" i="17"/>
  <c r="L136" i="17"/>
  <c r="J136" i="17"/>
  <c r="H136" i="17"/>
  <c r="I136" i="17"/>
  <c r="F9" i="17"/>
  <c r="M9" i="17" s="1"/>
  <c r="F19" i="17"/>
  <c r="M19" i="17" s="1"/>
  <c r="F27" i="17"/>
  <c r="M27" i="17" s="1"/>
  <c r="L35" i="17"/>
  <c r="K35" i="17"/>
  <c r="J35" i="17"/>
  <c r="I35" i="17"/>
  <c r="H35" i="17"/>
  <c r="F41" i="17"/>
  <c r="M41" i="17" s="1"/>
  <c r="L46" i="17"/>
  <c r="K46" i="17"/>
  <c r="J46" i="17"/>
  <c r="H46" i="17"/>
  <c r="I46" i="17"/>
  <c r="G52" i="17"/>
  <c r="F53" i="17"/>
  <c r="M53" i="17" s="1"/>
  <c r="L55" i="17"/>
  <c r="K55" i="17"/>
  <c r="J55" i="17"/>
  <c r="I55" i="17"/>
  <c r="H55" i="17"/>
  <c r="F63" i="17"/>
  <c r="M63" i="17" s="1"/>
  <c r="L73" i="17"/>
  <c r="K73" i="17"/>
  <c r="J73" i="17"/>
  <c r="I73" i="17"/>
  <c r="H73" i="17"/>
  <c r="L81" i="17"/>
  <c r="K81" i="17"/>
  <c r="J81" i="17"/>
  <c r="I81" i="17"/>
  <c r="H81" i="17"/>
  <c r="L89" i="17"/>
  <c r="K89" i="17"/>
  <c r="J89" i="17"/>
  <c r="I89" i="17"/>
  <c r="H89" i="17"/>
  <c r="L93" i="17"/>
  <c r="K93" i="17"/>
  <c r="J93" i="17"/>
  <c r="I93" i="17"/>
  <c r="H93" i="17"/>
  <c r="L107" i="17"/>
  <c r="K107" i="17"/>
  <c r="J107" i="17"/>
  <c r="H107" i="17"/>
  <c r="I107" i="17"/>
  <c r="F110" i="17"/>
  <c r="M110" i="17" s="1"/>
  <c r="G112" i="17"/>
  <c r="L114" i="17"/>
  <c r="K114" i="17"/>
  <c r="I114" i="17"/>
  <c r="J114" i="17"/>
  <c r="H114" i="17"/>
  <c r="G116" i="17"/>
  <c r="L138" i="17"/>
  <c r="K138" i="17"/>
  <c r="J138" i="17"/>
  <c r="I138" i="17"/>
  <c r="H138" i="17"/>
  <c r="L158" i="17"/>
  <c r="K158" i="17"/>
  <c r="J158" i="17"/>
  <c r="I158" i="17"/>
  <c r="H158" i="17"/>
  <c r="L177" i="17"/>
  <c r="K177" i="17"/>
  <c r="J177" i="17"/>
  <c r="I177" i="17"/>
  <c r="H177" i="17"/>
  <c r="L205" i="17"/>
  <c r="K205" i="17"/>
  <c r="J205" i="17"/>
  <c r="I205" i="17"/>
  <c r="H205" i="17"/>
  <c r="G205" i="17"/>
  <c r="L209" i="17"/>
  <c r="K209" i="17"/>
  <c r="J209" i="17"/>
  <c r="I209" i="17"/>
  <c r="H209" i="17"/>
  <c r="L211" i="17"/>
  <c r="K211" i="17"/>
  <c r="J211" i="17"/>
  <c r="H211" i="17"/>
  <c r="I211" i="17"/>
  <c r="K224" i="17"/>
  <c r="L224" i="17"/>
  <c r="J224" i="17"/>
  <c r="H224" i="17"/>
  <c r="I224" i="17"/>
  <c r="L243" i="17"/>
  <c r="K243" i="17"/>
  <c r="J243" i="17"/>
  <c r="H243" i="17"/>
  <c r="I243" i="17"/>
  <c r="L246" i="17"/>
  <c r="K246" i="17"/>
  <c r="I246" i="17"/>
  <c r="J246" i="17"/>
  <c r="H246" i="17"/>
  <c r="K252" i="17"/>
  <c r="L252" i="17"/>
  <c r="J252" i="17"/>
  <c r="I252" i="17"/>
  <c r="H252" i="17"/>
  <c r="L260" i="17"/>
  <c r="K260" i="17"/>
  <c r="J260" i="17"/>
  <c r="I260" i="17"/>
  <c r="H260" i="17"/>
  <c r="G260" i="17"/>
  <c r="L262" i="17"/>
  <c r="K262" i="17"/>
  <c r="I262" i="17"/>
  <c r="J262" i="17"/>
  <c r="G262" i="17"/>
  <c r="H262" i="17"/>
  <c r="L273" i="17"/>
  <c r="K273" i="17"/>
  <c r="J273" i="17"/>
  <c r="I273" i="17"/>
  <c r="H273" i="17"/>
  <c r="L275" i="17"/>
  <c r="K275" i="17"/>
  <c r="J275" i="17"/>
  <c r="H275" i="17"/>
  <c r="I275" i="17"/>
  <c r="J8" i="17"/>
  <c r="L8" i="17"/>
  <c r="K8" i="17"/>
  <c r="I8" i="17"/>
  <c r="H8" i="17"/>
  <c r="J16" i="17"/>
  <c r="K16" i="17"/>
  <c r="L16" i="17"/>
  <c r="I16" i="17"/>
  <c r="H16" i="17"/>
  <c r="L37" i="17"/>
  <c r="K37" i="17"/>
  <c r="J37" i="17"/>
  <c r="I37" i="17"/>
  <c r="H37" i="17"/>
  <c r="L47" i="17"/>
  <c r="K47" i="17"/>
  <c r="J47" i="17"/>
  <c r="I47" i="17"/>
  <c r="H47" i="17"/>
  <c r="K60" i="17"/>
  <c r="L60" i="17"/>
  <c r="J60" i="17"/>
  <c r="I60" i="17"/>
  <c r="H60" i="17"/>
  <c r="L86" i="17"/>
  <c r="K86" i="17"/>
  <c r="I86" i="17"/>
  <c r="J86" i="17"/>
  <c r="H86" i="17"/>
  <c r="L7" i="17"/>
  <c r="K7" i="17"/>
  <c r="J7" i="17"/>
  <c r="I7" i="17"/>
  <c r="H7" i="17"/>
  <c r="L39" i="17"/>
  <c r="K39" i="17"/>
  <c r="J39" i="17"/>
  <c r="I39" i="17"/>
  <c r="H39" i="17"/>
  <c r="K44" i="17"/>
  <c r="L44" i="17"/>
  <c r="J44" i="17"/>
  <c r="I44" i="17"/>
  <c r="H44" i="17"/>
  <c r="L71" i="17"/>
  <c r="K71" i="17"/>
  <c r="J71" i="17"/>
  <c r="I71" i="17"/>
  <c r="H71" i="17"/>
  <c r="L79" i="17"/>
  <c r="K79" i="17"/>
  <c r="J79" i="17"/>
  <c r="H79" i="17"/>
  <c r="I79" i="17"/>
  <c r="L87" i="17"/>
  <c r="K87" i="17"/>
  <c r="J87" i="17"/>
  <c r="H87" i="17"/>
  <c r="I87" i="17"/>
  <c r="L102" i="17"/>
  <c r="K102" i="17"/>
  <c r="I102" i="17"/>
  <c r="J102" i="17"/>
  <c r="H102" i="17"/>
  <c r="L121" i="17"/>
  <c r="K121" i="17"/>
  <c r="J121" i="17"/>
  <c r="I121" i="17"/>
  <c r="H121" i="17"/>
  <c r="L125" i="17"/>
  <c r="K125" i="17"/>
  <c r="J125" i="17"/>
  <c r="I125" i="17"/>
  <c r="H125" i="17"/>
  <c r="L134" i="17"/>
  <c r="K134" i="17"/>
  <c r="I134" i="17"/>
  <c r="J134" i="17"/>
  <c r="H134" i="17"/>
  <c r="L137" i="17"/>
  <c r="K137" i="17"/>
  <c r="J137" i="17"/>
  <c r="I137" i="17"/>
  <c r="H137" i="17"/>
  <c r="K160" i="17"/>
  <c r="L160" i="17"/>
  <c r="J160" i="17"/>
  <c r="H160" i="17"/>
  <c r="I160" i="17"/>
  <c r="F10" i="17"/>
  <c r="M10" i="17" s="1"/>
  <c r="F21" i="17"/>
  <c r="M21" i="17" s="1"/>
  <c r="F29" i="17"/>
  <c r="M29" i="17" s="1"/>
  <c r="F43" i="17"/>
  <c r="M43" i="17" s="1"/>
  <c r="F48" i="17"/>
  <c r="M48" i="17" s="1"/>
  <c r="L51" i="17"/>
  <c r="K51" i="17"/>
  <c r="J51" i="17"/>
  <c r="I51" i="17"/>
  <c r="H51" i="17"/>
  <c r="F57" i="17"/>
  <c r="M57" i="17" s="1"/>
  <c r="L58" i="17"/>
  <c r="K58" i="17"/>
  <c r="J58" i="17"/>
  <c r="I58" i="17"/>
  <c r="H58" i="17"/>
  <c r="F65" i="17"/>
  <c r="M65" i="17" s="1"/>
  <c r="F68" i="17"/>
  <c r="M68" i="17" s="1"/>
  <c r="F70" i="17"/>
  <c r="M70" i="17" s="1"/>
  <c r="F75" i="17"/>
  <c r="M75" i="17" s="1"/>
  <c r="F83" i="17"/>
  <c r="M83" i="17" s="1"/>
  <c r="F91" i="17"/>
  <c r="M91" i="17" s="1"/>
  <c r="G95" i="17"/>
  <c r="K96" i="17"/>
  <c r="L96" i="17"/>
  <c r="J96" i="17"/>
  <c r="H96" i="17"/>
  <c r="I96" i="17"/>
  <c r="F98" i="17"/>
  <c r="M98" i="17" s="1"/>
  <c r="K120" i="17"/>
  <c r="L120" i="17"/>
  <c r="J120" i="17"/>
  <c r="G120" i="17"/>
  <c r="H120" i="17"/>
  <c r="I120" i="17"/>
  <c r="F126" i="17"/>
  <c r="M126" i="17" s="1"/>
  <c r="L127" i="17"/>
  <c r="K127" i="17"/>
  <c r="J127" i="17"/>
  <c r="H127" i="17"/>
  <c r="I127" i="17"/>
  <c r="F131" i="17"/>
  <c r="M131" i="17" s="1"/>
  <c r="L133" i="17"/>
  <c r="K133" i="17"/>
  <c r="J133" i="17"/>
  <c r="I133" i="17"/>
  <c r="H133" i="17"/>
  <c r="L155" i="17"/>
  <c r="K155" i="17"/>
  <c r="J155" i="17"/>
  <c r="H155" i="17"/>
  <c r="I155" i="17"/>
  <c r="L163" i="17"/>
  <c r="K163" i="17"/>
  <c r="J163" i="17"/>
  <c r="H163" i="17"/>
  <c r="I163" i="17"/>
  <c r="L165" i="17"/>
  <c r="K165" i="17"/>
  <c r="J165" i="17"/>
  <c r="I165" i="17"/>
  <c r="H165" i="17"/>
  <c r="G165" i="17"/>
  <c r="L167" i="17"/>
  <c r="K167" i="17"/>
  <c r="J167" i="17"/>
  <c r="H167" i="17"/>
  <c r="G167" i="17"/>
  <c r="I167" i="17"/>
  <c r="L203" i="17"/>
  <c r="K203" i="17"/>
  <c r="J203" i="17"/>
  <c r="H203" i="17"/>
  <c r="G203" i="17"/>
  <c r="I203" i="17"/>
  <c r="L207" i="17"/>
  <c r="K207" i="17"/>
  <c r="J207" i="17"/>
  <c r="H207" i="17"/>
  <c r="I207" i="17"/>
  <c r="L218" i="17"/>
  <c r="K218" i="17"/>
  <c r="J218" i="17"/>
  <c r="I218" i="17"/>
  <c r="H218" i="17"/>
  <c r="L241" i="17"/>
  <c r="K241" i="17"/>
  <c r="J241" i="17"/>
  <c r="I241" i="17"/>
  <c r="H241" i="17"/>
  <c r="L271" i="17"/>
  <c r="K271" i="17"/>
  <c r="J271" i="17"/>
  <c r="H271" i="17"/>
  <c r="I271" i="17"/>
  <c r="L4" i="17"/>
  <c r="J4" i="17"/>
  <c r="K4" i="17"/>
  <c r="I4" i="17"/>
  <c r="H4" i="17"/>
  <c r="L14" i="17"/>
  <c r="K14" i="17"/>
  <c r="J14" i="17"/>
  <c r="H14" i="17"/>
  <c r="I14" i="17"/>
  <c r="L23" i="17"/>
  <c r="K23" i="17"/>
  <c r="J23" i="17"/>
  <c r="I23" i="17"/>
  <c r="H23" i="17"/>
  <c r="L38" i="17"/>
  <c r="K38" i="17"/>
  <c r="I38" i="17"/>
  <c r="H38" i="17"/>
  <c r="J38" i="17"/>
  <c r="L77" i="17"/>
  <c r="K77" i="17"/>
  <c r="J77" i="17"/>
  <c r="I77" i="17"/>
  <c r="H77" i="17"/>
  <c r="L94" i="17"/>
  <c r="K94" i="17"/>
  <c r="J94" i="17"/>
  <c r="I94" i="17"/>
  <c r="H94" i="17"/>
  <c r="L101" i="17"/>
  <c r="K101" i="17"/>
  <c r="J101" i="17"/>
  <c r="I101" i="17"/>
  <c r="H101" i="17"/>
  <c r="L103" i="17"/>
  <c r="K103" i="17"/>
  <c r="J103" i="17"/>
  <c r="H103" i="17"/>
  <c r="I103" i="17"/>
  <c r="K104" i="17"/>
  <c r="L104" i="17"/>
  <c r="J104" i="17"/>
  <c r="H104" i="17"/>
  <c r="I104" i="17"/>
  <c r="K112" i="17"/>
  <c r="L112" i="17"/>
  <c r="J112" i="17"/>
  <c r="H112" i="17"/>
  <c r="I112" i="17"/>
  <c r="L116" i="17"/>
  <c r="K116" i="17"/>
  <c r="J116" i="17"/>
  <c r="I116" i="17"/>
  <c r="H116" i="17"/>
  <c r="L119" i="17"/>
  <c r="K119" i="17"/>
  <c r="J119" i="17"/>
  <c r="H119" i="17"/>
  <c r="I119" i="17"/>
  <c r="K128" i="17"/>
  <c r="L128" i="17"/>
  <c r="J128" i="17"/>
  <c r="H128" i="17"/>
  <c r="I128" i="17"/>
  <c r="L129" i="17"/>
  <c r="K129" i="17"/>
  <c r="J129" i="17"/>
  <c r="I129" i="17"/>
  <c r="H129" i="17"/>
  <c r="L153" i="17"/>
  <c r="K153" i="17"/>
  <c r="J153" i="17"/>
  <c r="I153" i="17"/>
  <c r="H153" i="17"/>
  <c r="L169" i="17"/>
  <c r="K169" i="17"/>
  <c r="J169" i="17"/>
  <c r="I169" i="17"/>
  <c r="H169" i="17"/>
  <c r="L221" i="17"/>
  <c r="K221" i="17"/>
  <c r="J221" i="17"/>
  <c r="I221" i="17"/>
  <c r="H221" i="17"/>
  <c r="L257" i="17"/>
  <c r="K257" i="17"/>
  <c r="J257" i="17"/>
  <c r="I257" i="17"/>
  <c r="H257" i="17"/>
  <c r="L279" i="17"/>
  <c r="K279" i="17"/>
  <c r="J279" i="17"/>
  <c r="H279" i="17"/>
  <c r="I279" i="17"/>
  <c r="K140" i="17"/>
  <c r="L140" i="17"/>
  <c r="J140" i="17"/>
  <c r="L142" i="17"/>
  <c r="K142" i="17"/>
  <c r="J142" i="17"/>
  <c r="I142" i="17"/>
  <c r="K144" i="17"/>
  <c r="L144" i="17"/>
  <c r="J144" i="17"/>
  <c r="L146" i="17"/>
  <c r="K146" i="17"/>
  <c r="I146" i="17"/>
  <c r="L148" i="17"/>
  <c r="K148" i="17"/>
  <c r="J148" i="17"/>
  <c r="L150" i="17"/>
  <c r="K150" i="17"/>
  <c r="I150" i="17"/>
  <c r="K152" i="17"/>
  <c r="L152" i="17"/>
  <c r="J152" i="17"/>
  <c r="L171" i="17"/>
  <c r="K171" i="17"/>
  <c r="J171" i="17"/>
  <c r="K176" i="17"/>
  <c r="L176" i="17"/>
  <c r="J176" i="17"/>
  <c r="L179" i="17"/>
  <c r="K179" i="17"/>
  <c r="J179" i="17"/>
  <c r="L187" i="17"/>
  <c r="K187" i="17"/>
  <c r="J187" i="17"/>
  <c r="L189" i="17"/>
  <c r="K189" i="17"/>
  <c r="J189" i="17"/>
  <c r="I189" i="17"/>
  <c r="L191" i="17"/>
  <c r="K191" i="17"/>
  <c r="J191" i="17"/>
  <c r="L193" i="17"/>
  <c r="K193" i="17"/>
  <c r="J193" i="17"/>
  <c r="I193" i="17"/>
  <c r="L198" i="17"/>
  <c r="K198" i="17"/>
  <c r="I198" i="17"/>
  <c r="L201" i="17"/>
  <c r="K201" i="17"/>
  <c r="J201" i="17"/>
  <c r="I201" i="17"/>
  <c r="L212" i="17"/>
  <c r="K212" i="17"/>
  <c r="J212" i="17"/>
  <c r="K216" i="17"/>
  <c r="L216" i="17"/>
  <c r="J216" i="17"/>
  <c r="L225" i="17"/>
  <c r="K225" i="17"/>
  <c r="J225" i="17"/>
  <c r="I225" i="17"/>
  <c r="L226" i="17"/>
  <c r="K226" i="17"/>
  <c r="I226" i="17"/>
  <c r="F233" i="17"/>
  <c r="M233" i="17" s="1"/>
  <c r="L234" i="17"/>
  <c r="K234" i="17"/>
  <c r="J234" i="17"/>
  <c r="I234" i="17"/>
  <c r="F238" i="17"/>
  <c r="M238" i="17" s="1"/>
  <c r="L239" i="17"/>
  <c r="K239" i="17"/>
  <c r="J239" i="17"/>
  <c r="L245" i="17"/>
  <c r="K245" i="17"/>
  <c r="J245" i="17"/>
  <c r="I245" i="17"/>
  <c r="L249" i="17"/>
  <c r="K249" i="17"/>
  <c r="J249" i="17"/>
  <c r="I249" i="17"/>
  <c r="L251" i="17"/>
  <c r="K251" i="17"/>
  <c r="J251" i="17"/>
  <c r="F255" i="17"/>
  <c r="M255" i="17" s="1"/>
  <c r="L263" i="17"/>
  <c r="K263" i="17"/>
  <c r="J263" i="17"/>
  <c r="L265" i="17"/>
  <c r="K265" i="17"/>
  <c r="J265" i="17"/>
  <c r="I265" i="17"/>
  <c r="K268" i="17"/>
  <c r="L268" i="17"/>
  <c r="J268" i="17"/>
  <c r="L269" i="17"/>
  <c r="K269" i="17"/>
  <c r="J269" i="17"/>
  <c r="I269" i="17"/>
  <c r="L276" i="17"/>
  <c r="K276" i="17"/>
  <c r="J276" i="17"/>
  <c r="L277" i="17"/>
  <c r="J277" i="17"/>
  <c r="K277" i="17"/>
  <c r="I277" i="17"/>
  <c r="H258" i="17"/>
  <c r="H234" i="17"/>
  <c r="H226" i="17"/>
  <c r="H198" i="17"/>
  <c r="H150" i="17"/>
  <c r="H146" i="17"/>
  <c r="H142" i="17"/>
  <c r="H130" i="17"/>
  <c r="I251" i="17"/>
  <c r="I187" i="17"/>
  <c r="I179" i="17"/>
  <c r="I171" i="17"/>
  <c r="J226" i="17"/>
  <c r="L151" i="17"/>
  <c r="K151" i="17"/>
  <c r="J151" i="17"/>
  <c r="L174" i="17"/>
  <c r="K174" i="17"/>
  <c r="J174" i="17"/>
  <c r="I174" i="17"/>
  <c r="F185" i="17"/>
  <c r="M185" i="17" s="1"/>
  <c r="F196" i="17"/>
  <c r="M196" i="17" s="1"/>
  <c r="L199" i="17"/>
  <c r="K199" i="17"/>
  <c r="J199" i="17"/>
  <c r="L206" i="17"/>
  <c r="K206" i="17"/>
  <c r="J206" i="17"/>
  <c r="I206" i="17"/>
  <c r="L217" i="17"/>
  <c r="K217" i="17"/>
  <c r="J217" i="17"/>
  <c r="I217" i="17"/>
  <c r="F220" i="17"/>
  <c r="M220" i="17" s="1"/>
  <c r="L227" i="17"/>
  <c r="K227" i="17"/>
  <c r="J227" i="17"/>
  <c r="F228" i="17"/>
  <c r="M228" i="17" s="1"/>
  <c r="L235" i="17"/>
  <c r="K235" i="17"/>
  <c r="J235" i="17"/>
  <c r="F236" i="17"/>
  <c r="M236" i="17" s="1"/>
  <c r="K240" i="17"/>
  <c r="L240" i="17"/>
  <c r="J240" i="17"/>
  <c r="L258" i="17"/>
  <c r="K258" i="17"/>
  <c r="I258" i="17"/>
  <c r="L270" i="17"/>
  <c r="K270" i="17"/>
  <c r="J270" i="17"/>
  <c r="I270" i="17"/>
  <c r="L278" i="17"/>
  <c r="K278" i="17"/>
  <c r="I278" i="17"/>
  <c r="H277" i="17"/>
  <c r="H269" i="17"/>
  <c r="H265" i="17"/>
  <c r="H249" i="17"/>
  <c r="H245" i="17"/>
  <c r="H225" i="17"/>
  <c r="H217" i="17"/>
  <c r="H201" i="17"/>
  <c r="H193" i="17"/>
  <c r="H189" i="17"/>
  <c r="I240" i="17"/>
  <c r="I216" i="17"/>
  <c r="I200" i="17"/>
  <c r="I176" i="17"/>
  <c r="I152" i="17"/>
  <c r="I144" i="17"/>
  <c r="J278" i="17"/>
  <c r="J150" i="17"/>
  <c r="L122" i="17"/>
  <c r="K122" i="17"/>
  <c r="J122" i="17"/>
  <c r="I122" i="17"/>
  <c r="L130" i="17"/>
  <c r="K130" i="17"/>
  <c r="I130" i="17"/>
  <c r="L135" i="17"/>
  <c r="K135" i="17"/>
  <c r="J135" i="17"/>
  <c r="L154" i="17"/>
  <c r="K154" i="17"/>
  <c r="J154" i="17"/>
  <c r="I154" i="17"/>
  <c r="F157" i="17"/>
  <c r="M157" i="17" s="1"/>
  <c r="F168" i="17"/>
  <c r="M168" i="17" s="1"/>
  <c r="K172" i="17"/>
  <c r="L172" i="17"/>
  <c r="J172" i="17"/>
  <c r="L180" i="17"/>
  <c r="K180" i="17"/>
  <c r="J180" i="17"/>
  <c r="G187" i="17"/>
  <c r="G189" i="17"/>
  <c r="G191" i="17"/>
  <c r="F192" i="17"/>
  <c r="M192" i="17" s="1"/>
  <c r="G193" i="17"/>
  <c r="F194" i="17"/>
  <c r="M194" i="17" s="1"/>
  <c r="L197" i="17"/>
  <c r="K197" i="17"/>
  <c r="J197" i="17"/>
  <c r="I197" i="17"/>
  <c r="G201" i="17"/>
  <c r="F202" i="17"/>
  <c r="M202" i="17" s="1"/>
  <c r="K208" i="17"/>
  <c r="L208" i="17"/>
  <c r="J208" i="17"/>
  <c r="F222" i="17"/>
  <c r="M222" i="17" s="1"/>
  <c r="L229" i="17"/>
  <c r="K229" i="17"/>
  <c r="J229" i="17"/>
  <c r="I229" i="17"/>
  <c r="F230" i="17"/>
  <c r="M230" i="17" s="1"/>
  <c r="L237" i="17"/>
  <c r="K237" i="17"/>
  <c r="J237" i="17"/>
  <c r="I237" i="17"/>
  <c r="L242" i="17"/>
  <c r="K242" i="17"/>
  <c r="I242" i="17"/>
  <c r="G249" i="17"/>
  <c r="G263" i="17"/>
  <c r="G265" i="17"/>
  <c r="K272" i="17"/>
  <c r="L272" i="17"/>
  <c r="J272" i="17"/>
  <c r="H276" i="17"/>
  <c r="H272" i="17"/>
  <c r="H268" i="17"/>
  <c r="H240" i="17"/>
  <c r="H216" i="17"/>
  <c r="H212" i="17"/>
  <c r="H208" i="17"/>
  <c r="H180" i="17"/>
  <c r="H176" i="17"/>
  <c r="H172" i="17"/>
  <c r="H152" i="17"/>
  <c r="H148" i="17"/>
  <c r="H144" i="17"/>
  <c r="H140" i="17"/>
  <c r="I263" i="17"/>
  <c r="I239" i="17"/>
  <c r="I199" i="17"/>
  <c r="I191" i="17"/>
  <c r="I151" i="17"/>
  <c r="I135" i="17"/>
  <c r="J242" i="17"/>
  <c r="J146" i="17"/>
  <c r="F118" i="17"/>
  <c r="M118" i="17" s="1"/>
  <c r="F124" i="17"/>
  <c r="M124" i="17" s="1"/>
  <c r="F132" i="17"/>
  <c r="M132" i="17" s="1"/>
  <c r="F156" i="17"/>
  <c r="M156" i="17" s="1"/>
  <c r="F161" i="17"/>
  <c r="M161" i="17" s="1"/>
  <c r="F170" i="17"/>
  <c r="M170" i="17" s="1"/>
  <c r="F178" i="17"/>
  <c r="M178" i="17" s="1"/>
  <c r="F186" i="17"/>
  <c r="M186" i="17" s="1"/>
  <c r="F188" i="17"/>
  <c r="M188" i="17" s="1"/>
  <c r="F190" i="17"/>
  <c r="M190" i="17" s="1"/>
  <c r="F195" i="17"/>
  <c r="M195" i="17" s="1"/>
  <c r="G199" i="17"/>
  <c r="K200" i="17"/>
  <c r="L200" i="17"/>
  <c r="J200" i="17"/>
  <c r="F223" i="17"/>
  <c r="M223" i="17" s="1"/>
  <c r="F231" i="17"/>
  <c r="M231" i="17" s="1"/>
  <c r="F232" i="17"/>
  <c r="M232" i="17" s="1"/>
  <c r="F247" i="17"/>
  <c r="M247" i="17" s="1"/>
  <c r="F253" i="17"/>
  <c r="M253" i="17" s="1"/>
  <c r="F264" i="17"/>
  <c r="M264" i="17" s="1"/>
  <c r="F266" i="17"/>
  <c r="M266" i="17" s="1"/>
  <c r="F274" i="17"/>
  <c r="M274" i="17" s="1"/>
  <c r="H263" i="17"/>
  <c r="H251" i="17"/>
  <c r="H239" i="17"/>
  <c r="H235" i="17"/>
  <c r="H227" i="17"/>
  <c r="H199" i="17"/>
  <c r="H191" i="17"/>
  <c r="H187" i="17"/>
  <c r="H179" i="17"/>
  <c r="H171" i="17"/>
  <c r="H151" i="17"/>
  <c r="H135" i="17"/>
  <c r="I276" i="17"/>
  <c r="I268" i="17"/>
  <c r="I212" i="17"/>
  <c r="I180" i="17"/>
  <c r="I172" i="17"/>
  <c r="I148" i="17"/>
  <c r="I140" i="17"/>
  <c r="J198" i="17"/>
  <c r="G58" i="17"/>
  <c r="G9" i="17"/>
  <c r="G7" i="17"/>
  <c r="F5" i="17"/>
  <c r="M5" i="17" s="1"/>
  <c r="G10" i="17"/>
  <c r="G43" i="17"/>
  <c r="G51" i="17"/>
  <c r="G53" i="17"/>
  <c r="G56" i="17"/>
  <c r="F11" i="17"/>
  <c r="M11" i="17" s="1"/>
  <c r="G3" i="17"/>
  <c r="G6" i="17"/>
  <c r="G8" i="17"/>
  <c r="G12" i="17"/>
  <c r="G14" i="17"/>
  <c r="G16" i="17"/>
  <c r="G30" i="17"/>
  <c r="G34" i="17"/>
  <c r="G40" i="17"/>
  <c r="G55" i="17"/>
  <c r="G59" i="17"/>
  <c r="G60" i="17"/>
  <c r="G61" i="17"/>
  <c r="G62" i="17"/>
  <c r="G63" i="17"/>
  <c r="G65" i="17"/>
  <c r="G68" i="17"/>
  <c r="G90" i="17"/>
  <c r="G92" i="17"/>
  <c r="G94" i="17"/>
  <c r="G96" i="17"/>
  <c r="G22" i="17"/>
  <c r="G26" i="17"/>
  <c r="G54" i="17"/>
  <c r="G67" i="17"/>
  <c r="G70" i="17"/>
  <c r="G101" i="17"/>
  <c r="G18" i="17"/>
  <c r="G20" i="17"/>
  <c r="G24" i="17"/>
  <c r="G28" i="17"/>
  <c r="G32" i="17"/>
  <c r="G38" i="17"/>
  <c r="G42" i="17"/>
  <c r="F13" i="17"/>
  <c r="M13" i="17" s="1"/>
  <c r="F15" i="17"/>
  <c r="M15" i="17" s="1"/>
  <c r="G17" i="17"/>
  <c r="G19" i="17"/>
  <c r="G21" i="17"/>
  <c r="G23" i="17"/>
  <c r="G25" i="17"/>
  <c r="G27" i="17"/>
  <c r="G29" i="17"/>
  <c r="G31" i="17"/>
  <c r="G33" i="17"/>
  <c r="G35" i="17"/>
  <c r="G37" i="17"/>
  <c r="G39" i="17"/>
  <c r="G41" i="17"/>
  <c r="G44" i="17"/>
  <c r="G46" i="17"/>
  <c r="G48" i="17"/>
  <c r="G36" i="17"/>
  <c r="G4" i="17"/>
  <c r="G45" i="17"/>
  <c r="G47" i="17"/>
  <c r="G49" i="17"/>
  <c r="F50" i="17"/>
  <c r="M50" i="17" s="1"/>
  <c r="G57" i="17"/>
  <c r="G98" i="17"/>
  <c r="G103" i="17"/>
  <c r="G106" i="17"/>
  <c r="G130" i="17"/>
  <c r="G135" i="17"/>
  <c r="G155" i="17"/>
  <c r="G75" i="17"/>
  <c r="G77" i="17"/>
  <c r="G79" i="17"/>
  <c r="G81" i="17"/>
  <c r="G83" i="17"/>
  <c r="G85" i="17"/>
  <c r="G87" i="17"/>
  <c r="G89" i="17"/>
  <c r="G97" i="17"/>
  <c r="G99" i="17"/>
  <c r="G104" i="17"/>
  <c r="F105" i="17"/>
  <c r="M105" i="17" s="1"/>
  <c r="G110" i="17"/>
  <c r="G122" i="17"/>
  <c r="G124" i="17"/>
  <c r="G132" i="17"/>
  <c r="G64" i="17"/>
  <c r="G66" i="17"/>
  <c r="G72" i="17"/>
  <c r="G74" i="17"/>
  <c r="G76" i="17"/>
  <c r="G78" i="17"/>
  <c r="G80" i="17"/>
  <c r="G82" i="17"/>
  <c r="G84" i="17"/>
  <c r="G86" i="17"/>
  <c r="G88" i="17"/>
  <c r="G107" i="17"/>
  <c r="G126" i="17"/>
  <c r="G134" i="17"/>
  <c r="G157" i="17"/>
  <c r="G71" i="17"/>
  <c r="G73" i="17"/>
  <c r="G100" i="17"/>
  <c r="G102" i="17"/>
  <c r="F108" i="17"/>
  <c r="M108" i="17" s="1"/>
  <c r="G111" i="17"/>
  <c r="G113" i="17"/>
  <c r="G115" i="17"/>
  <c r="G117" i="17"/>
  <c r="G119" i="17"/>
  <c r="G121" i="17"/>
  <c r="G128" i="17"/>
  <c r="G151" i="17"/>
  <c r="G154" i="17"/>
  <c r="G158" i="17"/>
  <c r="F159" i="17"/>
  <c r="M159" i="17" s="1"/>
  <c r="G188" i="17"/>
  <c r="G190" i="17"/>
  <c r="G123" i="17"/>
  <c r="G125" i="17"/>
  <c r="G127" i="17"/>
  <c r="G129" i="17"/>
  <c r="G131" i="17"/>
  <c r="G133" i="17"/>
  <c r="G136" i="17"/>
  <c r="G138" i="17"/>
  <c r="G153" i="17"/>
  <c r="G161" i="17"/>
  <c r="G163" i="17"/>
  <c r="G185" i="17"/>
  <c r="F139" i="17"/>
  <c r="M139" i="17" s="1"/>
  <c r="F141" i="17"/>
  <c r="M141" i="17" s="1"/>
  <c r="F143" i="17"/>
  <c r="M143" i="17" s="1"/>
  <c r="F145" i="17"/>
  <c r="M145" i="17" s="1"/>
  <c r="F147" i="17"/>
  <c r="M147" i="17" s="1"/>
  <c r="F149" i="17"/>
  <c r="M149" i="17" s="1"/>
  <c r="G152" i="17"/>
  <c r="F164" i="17"/>
  <c r="M164" i="17" s="1"/>
  <c r="F166" i="17"/>
  <c r="M166" i="17" s="1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6" i="17"/>
  <c r="G192" i="17"/>
  <c r="G137" i="17"/>
  <c r="G160" i="17"/>
  <c r="G162" i="17"/>
  <c r="G168" i="17"/>
  <c r="G194" i="17"/>
  <c r="G196" i="17"/>
  <c r="G198" i="17"/>
  <c r="G200" i="17"/>
  <c r="G202" i="17"/>
  <c r="G207" i="17"/>
  <c r="F181" i="17"/>
  <c r="M181" i="17" s="1"/>
  <c r="F183" i="17"/>
  <c r="M183" i="17" s="1"/>
  <c r="F204" i="17"/>
  <c r="M204" i="17" s="1"/>
  <c r="G206" i="17"/>
  <c r="G208" i="17"/>
  <c r="G209" i="17"/>
  <c r="F210" i="17"/>
  <c r="M210" i="17" s="1"/>
  <c r="F219" i="17"/>
  <c r="M219" i="17" s="1"/>
  <c r="G212" i="17"/>
  <c r="G228" i="17"/>
  <c r="G232" i="17"/>
  <c r="G236" i="17"/>
  <c r="F213" i="17"/>
  <c r="M213" i="17" s="1"/>
  <c r="F215" i="17"/>
  <c r="M215" i="17" s="1"/>
  <c r="G220" i="17"/>
  <c r="G221" i="17"/>
  <c r="G211" i="17"/>
  <c r="G216" i="17"/>
  <c r="G217" i="17"/>
  <c r="G218" i="17"/>
  <c r="G226" i="17"/>
  <c r="G230" i="17"/>
  <c r="G234" i="17"/>
  <c r="G238" i="17"/>
  <c r="G239" i="17"/>
  <c r="G240" i="17"/>
  <c r="G241" i="17"/>
  <c r="G242" i="17"/>
  <c r="G243" i="17"/>
  <c r="G224" i="17"/>
  <c r="G253" i="17"/>
  <c r="G223" i="17"/>
  <c r="G225" i="17"/>
  <c r="G227" i="17"/>
  <c r="G229" i="17"/>
  <c r="G231" i="17"/>
  <c r="G233" i="17"/>
  <c r="G235" i="17"/>
  <c r="G237" i="17"/>
  <c r="G245" i="17"/>
  <c r="G246" i="17"/>
  <c r="G248" i="17"/>
  <c r="G250" i="17"/>
  <c r="G258" i="17"/>
  <c r="G252" i="17"/>
  <c r="G251" i="17"/>
  <c r="G255" i="17"/>
  <c r="G254" i="17"/>
  <c r="G257" i="17"/>
  <c r="G268" i="17"/>
  <c r="F256" i="17"/>
  <c r="M256" i="17" s="1"/>
  <c r="F259" i="17"/>
  <c r="M259" i="17" s="1"/>
  <c r="F261" i="17"/>
  <c r="M261" i="17" s="1"/>
  <c r="G264" i="17"/>
  <c r="G272" i="17"/>
  <c r="G274" i="17"/>
  <c r="G276" i="17"/>
  <c r="G266" i="17"/>
  <c r="G270" i="17"/>
  <c r="G278" i="17"/>
  <c r="G267" i="17"/>
  <c r="G269" i="17"/>
  <c r="G271" i="17"/>
  <c r="G273" i="17"/>
  <c r="G275" i="17"/>
  <c r="G277" i="17"/>
  <c r="G279" i="17"/>
  <c r="F11" i="14"/>
  <c r="F10" i="14"/>
  <c r="F9" i="14"/>
  <c r="F8" i="14"/>
  <c r="F7" i="14"/>
  <c r="F6" i="14"/>
  <c r="E7" i="14"/>
  <c r="E8" i="14"/>
  <c r="E9" i="14"/>
  <c r="E10" i="14"/>
  <c r="E11" i="14"/>
  <c r="C31" i="8"/>
  <c r="B25" i="8"/>
  <c r="C8" i="12"/>
  <c r="B10" i="12"/>
  <c r="C50" i="12"/>
  <c r="C51" i="12"/>
  <c r="C52" i="12"/>
  <c r="C53" i="12"/>
  <c r="C54" i="12"/>
  <c r="C55" i="12"/>
  <c r="C56" i="12"/>
  <c r="C41" i="12"/>
  <c r="B50" i="12"/>
  <c r="B51" i="12"/>
  <c r="B52" i="12"/>
  <c r="B53" i="12"/>
  <c r="B54" i="12"/>
  <c r="B55" i="12"/>
  <c r="B56" i="12"/>
  <c r="B41" i="12"/>
  <c r="B40" i="12"/>
  <c r="C40" i="12"/>
  <c r="G11" i="8"/>
  <c r="G10" i="8"/>
  <c r="G9" i="8"/>
  <c r="G8" i="8"/>
  <c r="G7" i="8"/>
  <c r="G6" i="8"/>
  <c r="F11" i="8"/>
  <c r="F10" i="8"/>
  <c r="F9" i="8"/>
  <c r="F8" i="8"/>
  <c r="F7" i="8"/>
  <c r="H197" i="17" l="1"/>
  <c r="M197" i="17"/>
  <c r="G197" i="17"/>
  <c r="I208" i="17"/>
  <c r="M208" i="17"/>
  <c r="H122" i="17"/>
  <c r="M122" i="17"/>
  <c r="M112" i="17"/>
  <c r="H18" i="17"/>
  <c r="L18" i="17"/>
  <c r="I40" i="17"/>
  <c r="J80" i="17"/>
  <c r="I74" i="17"/>
  <c r="K62" i="17"/>
  <c r="H111" i="17"/>
  <c r="L88" i="17"/>
  <c r="H229" i="17"/>
  <c r="M229" i="17"/>
  <c r="H206" i="17"/>
  <c r="M206" i="17"/>
  <c r="I18" i="17"/>
  <c r="J40" i="17"/>
  <c r="L80" i="17"/>
  <c r="J74" i="17"/>
  <c r="H62" i="17"/>
  <c r="L62" i="17"/>
  <c r="J111" i="17"/>
  <c r="I88" i="17"/>
  <c r="K88" i="17"/>
  <c r="I272" i="17"/>
  <c r="M272" i="17"/>
  <c r="I227" i="17"/>
  <c r="M227" i="17"/>
  <c r="M119" i="17"/>
  <c r="H270" i="17"/>
  <c r="M270" i="17"/>
  <c r="H242" i="17"/>
  <c r="M242" i="17"/>
  <c r="M114" i="17"/>
  <c r="G114" i="17"/>
  <c r="M93" i="17"/>
  <c r="M280" i="17" s="1"/>
  <c r="G93" i="17"/>
  <c r="K256" i="17"/>
  <c r="L256" i="17"/>
  <c r="J256" i="17"/>
  <c r="H256" i="17"/>
  <c r="I256" i="17"/>
  <c r="L215" i="17"/>
  <c r="K215" i="17"/>
  <c r="J215" i="17"/>
  <c r="H215" i="17"/>
  <c r="I215" i="17"/>
  <c r="L219" i="17"/>
  <c r="K219" i="17"/>
  <c r="J219" i="17"/>
  <c r="H219" i="17"/>
  <c r="I219" i="17"/>
  <c r="L210" i="17"/>
  <c r="K210" i="17"/>
  <c r="I210" i="17"/>
  <c r="J210" i="17"/>
  <c r="H210" i="17"/>
  <c r="L181" i="17"/>
  <c r="K181" i="17"/>
  <c r="J181" i="17"/>
  <c r="I181" i="17"/>
  <c r="H181" i="17"/>
  <c r="L164" i="17"/>
  <c r="K164" i="17"/>
  <c r="J164" i="17"/>
  <c r="I164" i="17"/>
  <c r="H164" i="17"/>
  <c r="L147" i="17"/>
  <c r="K147" i="17"/>
  <c r="J147" i="17"/>
  <c r="H147" i="17"/>
  <c r="I147" i="17"/>
  <c r="L143" i="17"/>
  <c r="K143" i="17"/>
  <c r="J143" i="17"/>
  <c r="H143" i="17"/>
  <c r="I143" i="17"/>
  <c r="L139" i="17"/>
  <c r="K139" i="17"/>
  <c r="J139" i="17"/>
  <c r="H139" i="17"/>
  <c r="I139" i="17"/>
  <c r="K264" i="17"/>
  <c r="L264" i="17"/>
  <c r="J264" i="17"/>
  <c r="H264" i="17"/>
  <c r="I264" i="17"/>
  <c r="L247" i="17"/>
  <c r="K247" i="17"/>
  <c r="J247" i="17"/>
  <c r="H247" i="17"/>
  <c r="I247" i="17"/>
  <c r="G247" i="17"/>
  <c r="K188" i="17"/>
  <c r="L188" i="17"/>
  <c r="J188" i="17"/>
  <c r="I188" i="17"/>
  <c r="H188" i="17"/>
  <c r="L118" i="17"/>
  <c r="K118" i="17"/>
  <c r="I118" i="17"/>
  <c r="J118" i="17"/>
  <c r="H118" i="17"/>
  <c r="G118" i="17"/>
  <c r="K192" i="17"/>
  <c r="L192" i="17"/>
  <c r="J192" i="17"/>
  <c r="H192" i="17"/>
  <c r="I192" i="17"/>
  <c r="L157" i="17"/>
  <c r="K157" i="17"/>
  <c r="J157" i="17"/>
  <c r="I157" i="17"/>
  <c r="H157" i="17"/>
  <c r="L185" i="17"/>
  <c r="K185" i="17"/>
  <c r="J185" i="17"/>
  <c r="I185" i="17"/>
  <c r="H185" i="17"/>
  <c r="L126" i="17"/>
  <c r="K126" i="17"/>
  <c r="J126" i="17"/>
  <c r="I126" i="17"/>
  <c r="H126" i="17"/>
  <c r="L98" i="17"/>
  <c r="K98" i="17"/>
  <c r="I98" i="17"/>
  <c r="J98" i="17"/>
  <c r="H98" i="17"/>
  <c r="L83" i="17"/>
  <c r="K83" i="17"/>
  <c r="J83" i="17"/>
  <c r="H83" i="17"/>
  <c r="I83" i="17"/>
  <c r="L65" i="17"/>
  <c r="K65" i="17"/>
  <c r="J65" i="17"/>
  <c r="I65" i="17"/>
  <c r="H65" i="17"/>
  <c r="L29" i="17"/>
  <c r="K29" i="17"/>
  <c r="I29" i="17"/>
  <c r="J29" i="17"/>
  <c r="H29" i="17"/>
  <c r="L110" i="17"/>
  <c r="K110" i="17"/>
  <c r="J110" i="17"/>
  <c r="I110" i="17"/>
  <c r="H110" i="17"/>
  <c r="L53" i="17"/>
  <c r="K53" i="17"/>
  <c r="J53" i="17"/>
  <c r="I53" i="17"/>
  <c r="H53" i="17"/>
  <c r="L261" i="17"/>
  <c r="K261" i="17"/>
  <c r="J261" i="17"/>
  <c r="I261" i="17"/>
  <c r="H261" i="17"/>
  <c r="L259" i="17"/>
  <c r="K259" i="17"/>
  <c r="J259" i="17"/>
  <c r="H259" i="17"/>
  <c r="I259" i="17"/>
  <c r="L166" i="17"/>
  <c r="K166" i="17"/>
  <c r="I166" i="17"/>
  <c r="J166" i="17"/>
  <c r="H166" i="17"/>
  <c r="L105" i="17"/>
  <c r="K105" i="17"/>
  <c r="J105" i="17"/>
  <c r="I105" i="17"/>
  <c r="H105" i="17"/>
  <c r="L5" i="17"/>
  <c r="K5" i="17"/>
  <c r="I5" i="17"/>
  <c r="J5" i="17"/>
  <c r="H5" i="17"/>
  <c r="L274" i="17"/>
  <c r="K274" i="17"/>
  <c r="I274" i="17"/>
  <c r="J274" i="17"/>
  <c r="H274" i="17"/>
  <c r="L223" i="17"/>
  <c r="K223" i="17"/>
  <c r="J223" i="17"/>
  <c r="H223" i="17"/>
  <c r="I223" i="17"/>
  <c r="L170" i="17"/>
  <c r="K170" i="17"/>
  <c r="J170" i="17"/>
  <c r="I170" i="17"/>
  <c r="H170" i="17"/>
  <c r="L230" i="17"/>
  <c r="K230" i="17"/>
  <c r="I230" i="17"/>
  <c r="J230" i="17"/>
  <c r="H230" i="17"/>
  <c r="L196" i="17"/>
  <c r="K196" i="17"/>
  <c r="J196" i="17"/>
  <c r="I196" i="17"/>
  <c r="H196" i="17"/>
  <c r="L255" i="17"/>
  <c r="K255" i="17"/>
  <c r="J255" i="17"/>
  <c r="H255" i="17"/>
  <c r="I255" i="17"/>
  <c r="L131" i="17"/>
  <c r="K131" i="17"/>
  <c r="J131" i="17"/>
  <c r="H131" i="17"/>
  <c r="I131" i="17"/>
  <c r="L75" i="17"/>
  <c r="K75" i="17"/>
  <c r="J75" i="17"/>
  <c r="I75" i="17"/>
  <c r="H75" i="17"/>
  <c r="K48" i="17"/>
  <c r="L48" i="17"/>
  <c r="J48" i="17"/>
  <c r="I48" i="17"/>
  <c r="H48" i="17"/>
  <c r="L21" i="17"/>
  <c r="K21" i="17"/>
  <c r="I21" i="17"/>
  <c r="J21" i="17"/>
  <c r="H21" i="17"/>
  <c r="L27" i="17"/>
  <c r="K27" i="17"/>
  <c r="J27" i="17"/>
  <c r="I27" i="17"/>
  <c r="H27" i="17"/>
  <c r="K92" i="17"/>
  <c r="L92" i="17"/>
  <c r="J92" i="17"/>
  <c r="I92" i="17"/>
  <c r="H92" i="17"/>
  <c r="L213" i="17"/>
  <c r="K213" i="17"/>
  <c r="J213" i="17"/>
  <c r="I213" i="17"/>
  <c r="H213" i="17"/>
  <c r="K204" i="17"/>
  <c r="L204" i="17"/>
  <c r="J204" i="17"/>
  <c r="I204" i="17"/>
  <c r="H204" i="17"/>
  <c r="L183" i="17"/>
  <c r="K183" i="17"/>
  <c r="J183" i="17"/>
  <c r="H183" i="17"/>
  <c r="I183" i="17"/>
  <c r="L149" i="17"/>
  <c r="K149" i="17"/>
  <c r="J149" i="17"/>
  <c r="I149" i="17"/>
  <c r="H149" i="17"/>
  <c r="L145" i="17"/>
  <c r="K145" i="17"/>
  <c r="J145" i="17"/>
  <c r="I145" i="17"/>
  <c r="H145" i="17"/>
  <c r="L141" i="17"/>
  <c r="K141" i="17"/>
  <c r="J141" i="17"/>
  <c r="I141" i="17"/>
  <c r="H141" i="17"/>
  <c r="L159" i="17"/>
  <c r="K159" i="17"/>
  <c r="J159" i="17"/>
  <c r="H159" i="17"/>
  <c r="I159" i="17"/>
  <c r="L50" i="17"/>
  <c r="K50" i="17"/>
  <c r="I50" i="17"/>
  <c r="H50" i="17"/>
  <c r="J50" i="17"/>
  <c r="L15" i="17"/>
  <c r="K15" i="17"/>
  <c r="J15" i="17"/>
  <c r="I15" i="17"/>
  <c r="H15" i="17"/>
  <c r="L266" i="17"/>
  <c r="K266" i="17"/>
  <c r="J266" i="17"/>
  <c r="I266" i="17"/>
  <c r="H266" i="17"/>
  <c r="L253" i="17"/>
  <c r="K253" i="17"/>
  <c r="J253" i="17"/>
  <c r="I253" i="17"/>
  <c r="H253" i="17"/>
  <c r="K232" i="17"/>
  <c r="L232" i="17"/>
  <c r="J232" i="17"/>
  <c r="H232" i="17"/>
  <c r="I232" i="17"/>
  <c r="L190" i="17"/>
  <c r="K190" i="17"/>
  <c r="J190" i="17"/>
  <c r="I190" i="17"/>
  <c r="H190" i="17"/>
  <c r="L186" i="17"/>
  <c r="K186" i="17"/>
  <c r="J186" i="17"/>
  <c r="I186" i="17"/>
  <c r="H186" i="17"/>
  <c r="L161" i="17"/>
  <c r="K161" i="17"/>
  <c r="J161" i="17"/>
  <c r="I161" i="17"/>
  <c r="H161" i="17"/>
  <c r="L132" i="17"/>
  <c r="K132" i="17"/>
  <c r="J132" i="17"/>
  <c r="I132" i="17"/>
  <c r="H132" i="17"/>
  <c r="L194" i="17"/>
  <c r="K194" i="17"/>
  <c r="I194" i="17"/>
  <c r="J194" i="17"/>
  <c r="H194" i="17"/>
  <c r="L238" i="17"/>
  <c r="K238" i="17"/>
  <c r="J238" i="17"/>
  <c r="I238" i="17"/>
  <c r="H238" i="17"/>
  <c r="L70" i="17"/>
  <c r="K70" i="17"/>
  <c r="J70" i="17"/>
  <c r="I70" i="17"/>
  <c r="H70" i="17"/>
  <c r="L57" i="17"/>
  <c r="K57" i="17"/>
  <c r="J57" i="17"/>
  <c r="I57" i="17"/>
  <c r="H57" i="17"/>
  <c r="L10" i="17"/>
  <c r="K10" i="17"/>
  <c r="J10" i="17"/>
  <c r="H10" i="17"/>
  <c r="I10" i="17"/>
  <c r="L63" i="17"/>
  <c r="K63" i="17"/>
  <c r="J63" i="17"/>
  <c r="I63" i="17"/>
  <c r="H63" i="17"/>
  <c r="L19" i="17"/>
  <c r="K19" i="17"/>
  <c r="J19" i="17"/>
  <c r="I19" i="17"/>
  <c r="H19" i="17"/>
  <c r="K108" i="17"/>
  <c r="L108" i="17"/>
  <c r="J108" i="17"/>
  <c r="I108" i="17"/>
  <c r="H108" i="17"/>
  <c r="L13" i="17"/>
  <c r="K13" i="17"/>
  <c r="I13" i="17"/>
  <c r="J13" i="17"/>
  <c r="H13" i="17"/>
  <c r="L11" i="17"/>
  <c r="K11" i="17"/>
  <c r="J11" i="17"/>
  <c r="I11" i="17"/>
  <c r="H11" i="17"/>
  <c r="L231" i="17"/>
  <c r="K231" i="17"/>
  <c r="J231" i="17"/>
  <c r="H231" i="17"/>
  <c r="I231" i="17"/>
  <c r="L195" i="17"/>
  <c r="K195" i="17"/>
  <c r="J195" i="17"/>
  <c r="H195" i="17"/>
  <c r="G195" i="17"/>
  <c r="I195" i="17"/>
  <c r="L178" i="17"/>
  <c r="K178" i="17"/>
  <c r="I178" i="17"/>
  <c r="J178" i="17"/>
  <c r="H178" i="17"/>
  <c r="K156" i="17"/>
  <c r="L156" i="17"/>
  <c r="J156" i="17"/>
  <c r="I156" i="17"/>
  <c r="H156" i="17"/>
  <c r="G156" i="17"/>
  <c r="K124" i="17"/>
  <c r="L124" i="17"/>
  <c r="J124" i="17"/>
  <c r="I124" i="17"/>
  <c r="H124" i="17"/>
  <c r="G222" i="17"/>
  <c r="L222" i="17"/>
  <c r="K222" i="17"/>
  <c r="J222" i="17"/>
  <c r="I222" i="17"/>
  <c r="H222" i="17"/>
  <c r="L202" i="17"/>
  <c r="K202" i="17"/>
  <c r="J202" i="17"/>
  <c r="I202" i="17"/>
  <c r="H202" i="17"/>
  <c r="K168" i="17"/>
  <c r="L168" i="17"/>
  <c r="J168" i="17"/>
  <c r="H168" i="17"/>
  <c r="I168" i="17"/>
  <c r="K236" i="17"/>
  <c r="L236" i="17"/>
  <c r="J236" i="17"/>
  <c r="I236" i="17"/>
  <c r="H236" i="17"/>
  <c r="L228" i="17"/>
  <c r="K228" i="17"/>
  <c r="J228" i="17"/>
  <c r="I228" i="17"/>
  <c r="H228" i="17"/>
  <c r="K220" i="17"/>
  <c r="L220" i="17"/>
  <c r="J220" i="17"/>
  <c r="I220" i="17"/>
  <c r="H220" i="17"/>
  <c r="L233" i="17"/>
  <c r="K233" i="17"/>
  <c r="J233" i="17"/>
  <c r="I233" i="17"/>
  <c r="H233" i="17"/>
  <c r="L91" i="17"/>
  <c r="K91" i="17"/>
  <c r="J91" i="17"/>
  <c r="H91" i="17"/>
  <c r="I91" i="17"/>
  <c r="G91" i="17"/>
  <c r="L68" i="17"/>
  <c r="K68" i="17"/>
  <c r="J68" i="17"/>
  <c r="I68" i="17"/>
  <c r="H68" i="17"/>
  <c r="L43" i="17"/>
  <c r="K43" i="17"/>
  <c r="J43" i="17"/>
  <c r="J280" i="17" s="1"/>
  <c r="I43" i="17"/>
  <c r="H43" i="17"/>
  <c r="L41" i="17"/>
  <c r="K41" i="17"/>
  <c r="J41" i="17"/>
  <c r="I41" i="17"/>
  <c r="H41" i="17"/>
  <c r="L9" i="17"/>
  <c r="L284" i="17" s="1"/>
  <c r="K9" i="17"/>
  <c r="I9" i="17"/>
  <c r="J9" i="17"/>
  <c r="H9" i="17"/>
  <c r="H280" i="17" s="1"/>
  <c r="G164" i="17"/>
  <c r="G149" i="17"/>
  <c r="G145" i="17"/>
  <c r="G141" i="17"/>
  <c r="G159" i="17"/>
  <c r="G50" i="17"/>
  <c r="G215" i="17"/>
  <c r="G183" i="17"/>
  <c r="G259" i="17"/>
  <c r="G256" i="17"/>
  <c r="G204" i="17"/>
  <c r="G147" i="17"/>
  <c r="G143" i="17"/>
  <c r="G139" i="17"/>
  <c r="G15" i="17"/>
  <c r="G11" i="17"/>
  <c r="G5" i="17"/>
  <c r="G261" i="17"/>
  <c r="G213" i="17"/>
  <c r="G219" i="17"/>
  <c r="G210" i="17"/>
  <c r="G181" i="17"/>
  <c r="G166" i="17"/>
  <c r="G108" i="17"/>
  <c r="G105" i="17"/>
  <c r="G13" i="17"/>
  <c r="D3" i="16"/>
  <c r="E3" i="16"/>
  <c r="D4" i="16"/>
  <c r="E4" i="16"/>
  <c r="F4" i="16" s="1"/>
  <c r="D5" i="16"/>
  <c r="E5" i="16"/>
  <c r="D6" i="16"/>
  <c r="E6" i="16"/>
  <c r="D7" i="16"/>
  <c r="E7" i="16"/>
  <c r="D8" i="16"/>
  <c r="E8" i="16"/>
  <c r="D9" i="16"/>
  <c r="E9" i="16"/>
  <c r="D10" i="16"/>
  <c r="E10" i="16"/>
  <c r="D11" i="16"/>
  <c r="E11" i="16"/>
  <c r="D12" i="16"/>
  <c r="E12" i="16"/>
  <c r="D13" i="16"/>
  <c r="E13" i="16"/>
  <c r="D14" i="16"/>
  <c r="E14" i="16"/>
  <c r="D15" i="16"/>
  <c r="E15" i="16"/>
  <c r="D16" i="16"/>
  <c r="F16" i="16" s="1"/>
  <c r="E16" i="16"/>
  <c r="D17" i="16"/>
  <c r="E17" i="16"/>
  <c r="F17" i="16"/>
  <c r="D18" i="16"/>
  <c r="E18" i="16"/>
  <c r="D19" i="16"/>
  <c r="E19" i="16"/>
  <c r="D20" i="16"/>
  <c r="E20" i="16"/>
  <c r="F20" i="16" s="1"/>
  <c r="D21" i="16"/>
  <c r="E21" i="16"/>
  <c r="D22" i="16"/>
  <c r="E22" i="16"/>
  <c r="D23" i="16"/>
  <c r="E23" i="16"/>
  <c r="D24" i="16"/>
  <c r="E24" i="16"/>
  <c r="F24" i="16" s="1"/>
  <c r="D25" i="16"/>
  <c r="E25" i="16"/>
  <c r="D26" i="16"/>
  <c r="E26" i="16"/>
  <c r="F26" i="16" s="1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F76" i="16" s="1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B84" i="16"/>
  <c r="D84" i="16"/>
  <c r="E84" i="16"/>
  <c r="D85" i="16"/>
  <c r="E85" i="16"/>
  <c r="B86" i="16"/>
  <c r="E86" i="16" s="1"/>
  <c r="D86" i="16"/>
  <c r="F86" i="16" s="1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D133" i="16"/>
  <c r="E133" i="16"/>
  <c r="D134" i="16"/>
  <c r="F134" i="16" s="1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F142" i="16" s="1"/>
  <c r="E142" i="16"/>
  <c r="D143" i="16"/>
  <c r="E143" i="16"/>
  <c r="D144" i="16"/>
  <c r="E144" i="16"/>
  <c r="D145" i="16"/>
  <c r="E145" i="16"/>
  <c r="F145" i="16" s="1"/>
  <c r="D146" i="16"/>
  <c r="E146" i="16"/>
  <c r="D147" i="16"/>
  <c r="E147" i="16"/>
  <c r="D148" i="16"/>
  <c r="E148" i="16"/>
  <c r="D149" i="16"/>
  <c r="E149" i="16"/>
  <c r="F149" i="16"/>
  <c r="D150" i="16"/>
  <c r="E150" i="16"/>
  <c r="D151" i="16"/>
  <c r="E151" i="16"/>
  <c r="D152" i="16"/>
  <c r="E152" i="16"/>
  <c r="F152" i="16" s="1"/>
  <c r="D153" i="16"/>
  <c r="F153" i="16" s="1"/>
  <c r="E153" i="16"/>
  <c r="D154" i="16"/>
  <c r="E154" i="16"/>
  <c r="D155" i="16"/>
  <c r="E155" i="16"/>
  <c r="D156" i="16"/>
  <c r="E156" i="16"/>
  <c r="F156" i="16" s="1"/>
  <c r="D157" i="16"/>
  <c r="E157" i="16"/>
  <c r="F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B168" i="16"/>
  <c r="E168" i="16" s="1"/>
  <c r="D168" i="16"/>
  <c r="D169" i="16"/>
  <c r="E169" i="16"/>
  <c r="D170" i="16"/>
  <c r="F170" i="16" s="1"/>
  <c r="E170" i="16"/>
  <c r="D171" i="16"/>
  <c r="E171" i="16"/>
  <c r="B172" i="16"/>
  <c r="E172" i="16" s="1"/>
  <c r="D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E184" i="16"/>
  <c r="D185" i="16"/>
  <c r="E185" i="16"/>
  <c r="D186" i="16"/>
  <c r="E186" i="16"/>
  <c r="F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F196" i="16" s="1"/>
  <c r="D197" i="16"/>
  <c r="E197" i="16"/>
  <c r="D198" i="16"/>
  <c r="E198" i="16"/>
  <c r="D199" i="16"/>
  <c r="E199" i="16"/>
  <c r="B200" i="16"/>
  <c r="E200" i="16" s="1"/>
  <c r="D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B247" i="16"/>
  <c r="E247" i="16" s="1"/>
  <c r="D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D259" i="16"/>
  <c r="E259" i="16"/>
  <c r="D260" i="16"/>
  <c r="E260" i="16"/>
  <c r="D261" i="16"/>
  <c r="E261" i="16"/>
  <c r="D262" i="16"/>
  <c r="E262" i="16"/>
  <c r="D263" i="16"/>
  <c r="E263" i="16"/>
  <c r="D264" i="16"/>
  <c r="E264" i="16"/>
  <c r="D265" i="16"/>
  <c r="E265" i="16"/>
  <c r="D266" i="16"/>
  <c r="E266" i="16"/>
  <c r="D267" i="16"/>
  <c r="E267" i="16"/>
  <c r="D268" i="16"/>
  <c r="E268" i="16"/>
  <c r="D269" i="16"/>
  <c r="E269" i="16"/>
  <c r="D270" i="16"/>
  <c r="E270" i="16"/>
  <c r="D271" i="16"/>
  <c r="E271" i="16"/>
  <c r="D272" i="16"/>
  <c r="E272" i="16"/>
  <c r="D273" i="16"/>
  <c r="E273" i="16"/>
  <c r="D274" i="16"/>
  <c r="E274" i="16"/>
  <c r="D275" i="16"/>
  <c r="E275" i="16"/>
  <c r="D276" i="16"/>
  <c r="E276" i="16"/>
  <c r="D277" i="16"/>
  <c r="E277" i="16"/>
  <c r="D278" i="16"/>
  <c r="E278" i="16"/>
  <c r="D279" i="16"/>
  <c r="E279" i="16"/>
  <c r="D280" i="16"/>
  <c r="E280" i="16"/>
  <c r="D281" i="16"/>
  <c r="E281" i="16"/>
  <c r="D282" i="16"/>
  <c r="E282" i="16"/>
  <c r="D283" i="16"/>
  <c r="E283" i="16"/>
  <c r="D284" i="16"/>
  <c r="E284" i="16"/>
  <c r="D285" i="16"/>
  <c r="E285" i="16"/>
  <c r="D286" i="16"/>
  <c r="E286" i="16"/>
  <c r="D287" i="16"/>
  <c r="E287" i="16"/>
  <c r="D288" i="16"/>
  <c r="E288" i="16"/>
  <c r="D289" i="16"/>
  <c r="E289" i="16"/>
  <c r="D290" i="16"/>
  <c r="E290" i="16"/>
  <c r="D291" i="16"/>
  <c r="E291" i="16"/>
  <c r="D292" i="16"/>
  <c r="E292" i="16"/>
  <c r="D293" i="16"/>
  <c r="E293" i="16"/>
  <c r="B294" i="16"/>
  <c r="E294" i="16" s="1"/>
  <c r="D294" i="16"/>
  <c r="D295" i="16"/>
  <c r="E295" i="16"/>
  <c r="B296" i="16"/>
  <c r="E296" i="16" s="1"/>
  <c r="D296" i="16"/>
  <c r="D297" i="16"/>
  <c r="E297" i="16"/>
  <c r="D298" i="16"/>
  <c r="E298" i="16"/>
  <c r="F298" i="16" s="1"/>
  <c r="D299" i="16"/>
  <c r="E299" i="16"/>
  <c r="D300" i="16"/>
  <c r="E300" i="16"/>
  <c r="D301" i="16"/>
  <c r="E301" i="16"/>
  <c r="D302" i="16"/>
  <c r="E302" i="16"/>
  <c r="D303" i="16"/>
  <c r="E303" i="16"/>
  <c r="D304" i="16"/>
  <c r="E304" i="16"/>
  <c r="D305" i="16"/>
  <c r="E305" i="16"/>
  <c r="D306" i="16"/>
  <c r="E306" i="16"/>
  <c r="D307" i="16"/>
  <c r="E307" i="16"/>
  <c r="D308" i="16"/>
  <c r="E308" i="16"/>
  <c r="D309" i="16"/>
  <c r="E309" i="16"/>
  <c r="D310" i="16"/>
  <c r="E310" i="16"/>
  <c r="D311" i="16"/>
  <c r="E311" i="16"/>
  <c r="D312" i="16"/>
  <c r="E312" i="16"/>
  <c r="D313" i="16"/>
  <c r="E313" i="16"/>
  <c r="D314" i="16"/>
  <c r="E314" i="16"/>
  <c r="D315" i="16"/>
  <c r="E315" i="16"/>
  <c r="D316" i="16"/>
  <c r="E316" i="16"/>
  <c r="D317" i="16"/>
  <c r="E317" i="16"/>
  <c r="D318" i="16"/>
  <c r="E318" i="16"/>
  <c r="F318" i="16" s="1"/>
  <c r="D319" i="16"/>
  <c r="E319" i="16"/>
  <c r="D320" i="16"/>
  <c r="E320" i="16"/>
  <c r="D321" i="16"/>
  <c r="E321" i="16"/>
  <c r="D322" i="16"/>
  <c r="E322" i="16"/>
  <c r="D323" i="16"/>
  <c r="F323" i="16" s="1"/>
  <c r="E323" i="16"/>
  <c r="D324" i="16"/>
  <c r="E324" i="16"/>
  <c r="F324" i="16"/>
  <c r="D325" i="16"/>
  <c r="E325" i="16"/>
  <c r="F325" i="16" s="1"/>
  <c r="D326" i="16"/>
  <c r="E326" i="16"/>
  <c r="F326" i="16" s="1"/>
  <c r="D327" i="16"/>
  <c r="E327" i="16"/>
  <c r="F327" i="16" s="1"/>
  <c r="D328" i="16"/>
  <c r="E328" i="16"/>
  <c r="D329" i="16"/>
  <c r="E329" i="16"/>
  <c r="D330" i="16"/>
  <c r="E330" i="16"/>
  <c r="D331" i="16"/>
  <c r="E331" i="16"/>
  <c r="D332" i="16"/>
  <c r="E332" i="16"/>
  <c r="D333" i="16"/>
  <c r="E333" i="16"/>
  <c r="D334" i="16"/>
  <c r="E334" i="16"/>
  <c r="B335" i="16"/>
  <c r="E335" i="16" s="1"/>
  <c r="D335" i="16"/>
  <c r="D336" i="16"/>
  <c r="E336" i="16"/>
  <c r="D337" i="16"/>
  <c r="E337" i="16"/>
  <c r="D338" i="16"/>
  <c r="E338" i="16"/>
  <c r="D339" i="16"/>
  <c r="E339" i="16"/>
  <c r="D340" i="16"/>
  <c r="E340" i="16"/>
  <c r="D341" i="16"/>
  <c r="E341" i="16"/>
  <c r="D342" i="16"/>
  <c r="E342" i="16"/>
  <c r="D343" i="16"/>
  <c r="E343" i="16"/>
  <c r="D344" i="16"/>
  <c r="E344" i="16"/>
  <c r="D345" i="16"/>
  <c r="E345" i="16"/>
  <c r="D346" i="16"/>
  <c r="E346" i="16"/>
  <c r="D347" i="16"/>
  <c r="E347" i="16"/>
  <c r="D348" i="16"/>
  <c r="E348" i="16"/>
  <c r="D349" i="16"/>
  <c r="E349" i="16"/>
  <c r="D350" i="16"/>
  <c r="E350" i="16"/>
  <c r="D351" i="16"/>
  <c r="E351" i="16"/>
  <c r="D352" i="16"/>
  <c r="E352" i="16"/>
  <c r="D353" i="16"/>
  <c r="E353" i="16"/>
  <c r="D354" i="16"/>
  <c r="E354" i="16"/>
  <c r="D355" i="16"/>
  <c r="E355" i="16"/>
  <c r="D356" i="16"/>
  <c r="E356" i="16"/>
  <c r="D357" i="16"/>
  <c r="E357" i="16"/>
  <c r="D358" i="16"/>
  <c r="E358" i="16"/>
  <c r="D359" i="16"/>
  <c r="E359" i="16"/>
  <c r="D360" i="16"/>
  <c r="E360" i="16"/>
  <c r="D361" i="16"/>
  <c r="E361" i="16"/>
  <c r="D362" i="16"/>
  <c r="E362" i="16"/>
  <c r="D363" i="16"/>
  <c r="E363" i="16"/>
  <c r="D364" i="16"/>
  <c r="E364" i="16"/>
  <c r="D365" i="16"/>
  <c r="E365" i="16"/>
  <c r="D366" i="16"/>
  <c r="E366" i="16"/>
  <c r="D367" i="16"/>
  <c r="E367" i="16"/>
  <c r="D368" i="16"/>
  <c r="E368" i="16"/>
  <c r="B369" i="16"/>
  <c r="E369" i="16" s="1"/>
  <c r="D369" i="16"/>
  <c r="D370" i="16"/>
  <c r="E370" i="16"/>
  <c r="D371" i="16"/>
  <c r="E371" i="16"/>
  <c r="D372" i="16"/>
  <c r="E372" i="16"/>
  <c r="D373" i="16"/>
  <c r="E373" i="16"/>
  <c r="F373" i="16" s="1"/>
  <c r="D374" i="16"/>
  <c r="E374" i="16"/>
  <c r="D375" i="16"/>
  <c r="E375" i="16"/>
  <c r="F375" i="16" s="1"/>
  <c r="D376" i="16"/>
  <c r="E376" i="16"/>
  <c r="D377" i="16"/>
  <c r="E377" i="16"/>
  <c r="F377" i="16" s="1"/>
  <c r="D378" i="16"/>
  <c r="E378" i="16"/>
  <c r="D379" i="16"/>
  <c r="E379" i="16"/>
  <c r="F379" i="16" s="1"/>
  <c r="D380" i="16"/>
  <c r="E380" i="16"/>
  <c r="B381" i="16"/>
  <c r="D381" i="16"/>
  <c r="E381" i="16"/>
  <c r="D382" i="16"/>
  <c r="E382" i="16"/>
  <c r="D383" i="16"/>
  <c r="E383" i="16"/>
  <c r="D384" i="16"/>
  <c r="E384" i="16"/>
  <c r="D385" i="16"/>
  <c r="E385" i="16"/>
  <c r="D386" i="16"/>
  <c r="E386" i="16"/>
  <c r="D387" i="16"/>
  <c r="E387" i="16"/>
  <c r="D388" i="16"/>
  <c r="E388" i="16"/>
  <c r="D389" i="16"/>
  <c r="E389" i="16"/>
  <c r="D390" i="16"/>
  <c r="E390" i="16"/>
  <c r="D391" i="16"/>
  <c r="E391" i="16"/>
  <c r="D392" i="16"/>
  <c r="E392" i="16"/>
  <c r="D393" i="16"/>
  <c r="E393" i="16"/>
  <c r="D394" i="16"/>
  <c r="E394" i="16"/>
  <c r="D395" i="16"/>
  <c r="E395" i="16"/>
  <c r="D396" i="16"/>
  <c r="E396" i="16"/>
  <c r="D397" i="16"/>
  <c r="E397" i="16"/>
  <c r="D398" i="16"/>
  <c r="E398" i="16"/>
  <c r="D399" i="16"/>
  <c r="E399" i="16"/>
  <c r="D400" i="16"/>
  <c r="E400" i="16"/>
  <c r="D401" i="16"/>
  <c r="E401" i="16"/>
  <c r="D402" i="16"/>
  <c r="E402" i="16"/>
  <c r="D403" i="16"/>
  <c r="E403" i="16"/>
  <c r="D404" i="16"/>
  <c r="E404" i="16"/>
  <c r="D405" i="16"/>
  <c r="E405" i="16"/>
  <c r="D406" i="16"/>
  <c r="E406" i="16"/>
  <c r="D407" i="16"/>
  <c r="E407" i="16"/>
  <c r="D408" i="16"/>
  <c r="E408" i="16"/>
  <c r="D409" i="16"/>
  <c r="E409" i="16"/>
  <c r="D410" i="16"/>
  <c r="E410" i="16"/>
  <c r="D411" i="16"/>
  <c r="E411" i="16"/>
  <c r="D412" i="16"/>
  <c r="E412" i="16"/>
  <c r="D413" i="16"/>
  <c r="E413" i="16"/>
  <c r="D414" i="16"/>
  <c r="E414" i="16"/>
  <c r="D415" i="16"/>
  <c r="E415" i="16"/>
  <c r="D416" i="16"/>
  <c r="E416" i="16"/>
  <c r="D417" i="16"/>
  <c r="E417" i="16"/>
  <c r="D418" i="16"/>
  <c r="E418" i="16"/>
  <c r="D419" i="16"/>
  <c r="E419" i="16"/>
  <c r="D420" i="16"/>
  <c r="E420" i="16"/>
  <c r="D421" i="16"/>
  <c r="E421" i="16"/>
  <c r="D422" i="16"/>
  <c r="E422" i="16"/>
  <c r="D423" i="16"/>
  <c r="E423" i="16"/>
  <c r="D424" i="16"/>
  <c r="E424" i="16"/>
  <c r="D425" i="16"/>
  <c r="E425" i="16"/>
  <c r="D426" i="16"/>
  <c r="E426" i="16"/>
  <c r="D427" i="16"/>
  <c r="E427" i="16"/>
  <c r="D428" i="16"/>
  <c r="E428" i="16"/>
  <c r="B429" i="16"/>
  <c r="E429" i="16" s="1"/>
  <c r="D429" i="16"/>
  <c r="D430" i="16"/>
  <c r="E430" i="16"/>
  <c r="D431" i="16"/>
  <c r="E431" i="16"/>
  <c r="D432" i="16"/>
  <c r="E432" i="16"/>
  <c r="D433" i="16"/>
  <c r="E433" i="16"/>
  <c r="D434" i="16"/>
  <c r="E434" i="16"/>
  <c r="D435" i="16"/>
  <c r="E435" i="16"/>
  <c r="D436" i="16"/>
  <c r="E436" i="16"/>
  <c r="D437" i="16"/>
  <c r="E437" i="16"/>
  <c r="D438" i="16"/>
  <c r="E438" i="16"/>
  <c r="D439" i="16"/>
  <c r="E439" i="16"/>
  <c r="D440" i="16"/>
  <c r="E440" i="16"/>
  <c r="D441" i="16"/>
  <c r="E441" i="16"/>
  <c r="D442" i="16"/>
  <c r="E442" i="16"/>
  <c r="D443" i="16"/>
  <c r="E443" i="16"/>
  <c r="D444" i="16"/>
  <c r="E444" i="16"/>
  <c r="D445" i="16"/>
  <c r="E445" i="16"/>
  <c r="D446" i="16"/>
  <c r="E446" i="16"/>
  <c r="D447" i="16"/>
  <c r="E447" i="16"/>
  <c r="B448" i="16"/>
  <c r="E448" i="16" s="1"/>
  <c r="D448" i="16"/>
  <c r="D449" i="16"/>
  <c r="E449" i="16"/>
  <c r="D450" i="16"/>
  <c r="E450" i="16"/>
  <c r="D451" i="16"/>
  <c r="E451" i="16"/>
  <c r="D452" i="16"/>
  <c r="E452" i="16"/>
  <c r="D453" i="16"/>
  <c r="E453" i="16"/>
  <c r="F453" i="16"/>
  <c r="D454" i="16"/>
  <c r="E454" i="16"/>
  <c r="D455" i="16"/>
  <c r="E455" i="16"/>
  <c r="D456" i="16"/>
  <c r="E456" i="16"/>
  <c r="F456" i="16"/>
  <c r="D457" i="16"/>
  <c r="E457" i="16"/>
  <c r="D458" i="16"/>
  <c r="E458" i="16"/>
  <c r="F458" i="16" s="1"/>
  <c r="D459" i="16"/>
  <c r="E459" i="16"/>
  <c r="D460" i="16"/>
  <c r="E460" i="16"/>
  <c r="D461" i="16"/>
  <c r="E461" i="16"/>
  <c r="D462" i="16"/>
  <c r="E462" i="16"/>
  <c r="F462" i="16" s="1"/>
  <c r="D463" i="16"/>
  <c r="E463" i="16"/>
  <c r="D464" i="16"/>
  <c r="E464" i="16"/>
  <c r="D465" i="16"/>
  <c r="E465" i="16"/>
  <c r="D466" i="16"/>
  <c r="E466" i="16"/>
  <c r="F466" i="16" s="1"/>
  <c r="D467" i="16"/>
  <c r="E467" i="16"/>
  <c r="D468" i="16"/>
  <c r="E468" i="16"/>
  <c r="D469" i="16"/>
  <c r="E469" i="16"/>
  <c r="D470" i="16"/>
  <c r="E470" i="16"/>
  <c r="F470" i="16" s="1"/>
  <c r="D471" i="16"/>
  <c r="E471" i="16"/>
  <c r="D472" i="16"/>
  <c r="E472" i="16"/>
  <c r="D473" i="16"/>
  <c r="E473" i="16"/>
  <c r="D474" i="16"/>
  <c r="E474" i="16"/>
  <c r="D475" i="16"/>
  <c r="E475" i="16"/>
  <c r="D476" i="16"/>
  <c r="E476" i="16"/>
  <c r="D477" i="16"/>
  <c r="E477" i="16"/>
  <c r="D478" i="16"/>
  <c r="E478" i="16"/>
  <c r="D479" i="16"/>
  <c r="E479" i="16"/>
  <c r="D480" i="16"/>
  <c r="E480" i="16"/>
  <c r="D481" i="16"/>
  <c r="E481" i="16"/>
  <c r="D482" i="16"/>
  <c r="E482" i="16"/>
  <c r="D483" i="16"/>
  <c r="E483" i="16"/>
  <c r="D484" i="16"/>
  <c r="E484" i="16"/>
  <c r="D485" i="16"/>
  <c r="E485" i="16"/>
  <c r="D486" i="16"/>
  <c r="E486" i="16"/>
  <c r="D487" i="16"/>
  <c r="E487" i="16"/>
  <c r="D488" i="16"/>
  <c r="E488" i="16"/>
  <c r="D489" i="16"/>
  <c r="E489" i="16"/>
  <c r="D490" i="16"/>
  <c r="E490" i="16"/>
  <c r="D491" i="16"/>
  <c r="E491" i="16"/>
  <c r="F491" i="16"/>
  <c r="D492" i="16"/>
  <c r="E492" i="16"/>
  <c r="D493" i="16"/>
  <c r="E493" i="16"/>
  <c r="D494" i="16"/>
  <c r="E494" i="16"/>
  <c r="D495" i="16"/>
  <c r="F495" i="16" s="1"/>
  <c r="E495" i="16"/>
  <c r="D496" i="16"/>
  <c r="E496" i="16"/>
  <c r="D497" i="16"/>
  <c r="E497" i="16"/>
  <c r="D498" i="16"/>
  <c r="E498" i="16"/>
  <c r="F498" i="16" s="1"/>
  <c r="D499" i="16"/>
  <c r="E499" i="16"/>
  <c r="D500" i="16"/>
  <c r="E500" i="16"/>
  <c r="D501" i="16"/>
  <c r="E501" i="16"/>
  <c r="D502" i="16"/>
  <c r="E502" i="16"/>
  <c r="F502" i="16" s="1"/>
  <c r="D503" i="16"/>
  <c r="E503" i="16"/>
  <c r="D504" i="16"/>
  <c r="E504" i="16"/>
  <c r="D505" i="16"/>
  <c r="E505" i="16"/>
  <c r="D506" i="16"/>
  <c r="E506" i="16"/>
  <c r="D507" i="16"/>
  <c r="E507" i="16"/>
  <c r="D508" i="16"/>
  <c r="E508" i="16"/>
  <c r="D509" i="16"/>
  <c r="E509" i="16"/>
  <c r="D510" i="16"/>
  <c r="E510" i="16"/>
  <c r="D511" i="16"/>
  <c r="E511" i="16"/>
  <c r="D512" i="16"/>
  <c r="E512" i="16"/>
  <c r="D513" i="16"/>
  <c r="E513" i="16"/>
  <c r="D514" i="16"/>
  <c r="E514" i="16"/>
  <c r="D515" i="16"/>
  <c r="E515" i="16"/>
  <c r="D516" i="16"/>
  <c r="E516" i="16"/>
  <c r="D517" i="16"/>
  <c r="E517" i="16"/>
  <c r="D518" i="16"/>
  <c r="E518" i="16"/>
  <c r="D519" i="16"/>
  <c r="E519" i="16"/>
  <c r="D520" i="16"/>
  <c r="E520" i="16"/>
  <c r="D521" i="16"/>
  <c r="E521" i="16"/>
  <c r="D522" i="16"/>
  <c r="E522" i="16"/>
  <c r="D523" i="16"/>
  <c r="E523" i="16"/>
  <c r="D524" i="16"/>
  <c r="E524" i="16"/>
  <c r="D525" i="16"/>
  <c r="E525" i="16"/>
  <c r="D526" i="16"/>
  <c r="E526" i="16"/>
  <c r="D527" i="16"/>
  <c r="E527" i="16"/>
  <c r="D528" i="16"/>
  <c r="E528" i="16"/>
  <c r="D529" i="16"/>
  <c r="E529" i="16"/>
  <c r="D530" i="16"/>
  <c r="E530" i="16"/>
  <c r="D531" i="16"/>
  <c r="E531" i="16"/>
  <c r="B532" i="16"/>
  <c r="E532" i="16" s="1"/>
  <c r="D532" i="16"/>
  <c r="D533" i="16"/>
  <c r="E533" i="16"/>
  <c r="D534" i="16"/>
  <c r="E534" i="16"/>
  <c r="F534" i="16" s="1"/>
  <c r="D535" i="16"/>
  <c r="F535" i="16" s="1"/>
  <c r="E535" i="16"/>
  <c r="D536" i="16"/>
  <c r="E536" i="16"/>
  <c r="D537" i="16"/>
  <c r="E537" i="16"/>
  <c r="D538" i="16"/>
  <c r="E538" i="16"/>
  <c r="F538" i="16" s="1"/>
  <c r="D539" i="16"/>
  <c r="E539" i="16"/>
  <c r="D540" i="16"/>
  <c r="E540" i="16"/>
  <c r="D541" i="16"/>
  <c r="E541" i="16"/>
  <c r="D542" i="16"/>
  <c r="E542" i="16"/>
  <c r="D543" i="16"/>
  <c r="E543" i="16"/>
  <c r="D544" i="16"/>
  <c r="E544" i="16"/>
  <c r="D545" i="16"/>
  <c r="E545" i="16"/>
  <c r="D546" i="16"/>
  <c r="E546" i="16"/>
  <c r="D547" i="16"/>
  <c r="E547" i="16"/>
  <c r="D548" i="16"/>
  <c r="E548" i="16"/>
  <c r="D549" i="16"/>
  <c r="E549" i="16"/>
  <c r="D550" i="16"/>
  <c r="E550" i="16"/>
  <c r="D551" i="16"/>
  <c r="E551" i="16"/>
  <c r="D552" i="16"/>
  <c r="E552" i="16"/>
  <c r="D553" i="16"/>
  <c r="E553" i="16"/>
  <c r="D554" i="16"/>
  <c r="E554" i="16"/>
  <c r="D555" i="16"/>
  <c r="E555" i="16"/>
  <c r="D556" i="16"/>
  <c r="E556" i="16"/>
  <c r="D557" i="16"/>
  <c r="F557" i="16" s="1"/>
  <c r="E557" i="16"/>
  <c r="D558" i="16"/>
  <c r="E558" i="16"/>
  <c r="F558" i="16" s="1"/>
  <c r="D559" i="16"/>
  <c r="E559" i="16"/>
  <c r="D560" i="16"/>
  <c r="E560" i="16"/>
  <c r="D561" i="16"/>
  <c r="E561" i="16"/>
  <c r="F561" i="16" s="1"/>
  <c r="D562" i="16"/>
  <c r="E562" i="16"/>
  <c r="D563" i="16"/>
  <c r="E563" i="16"/>
  <c r="D564" i="16"/>
  <c r="E564" i="16"/>
  <c r="D565" i="16"/>
  <c r="E565" i="16"/>
  <c r="D566" i="16"/>
  <c r="E566" i="16"/>
  <c r="D567" i="16"/>
  <c r="E567" i="16"/>
  <c r="D568" i="16"/>
  <c r="E568" i="16"/>
  <c r="D569" i="16"/>
  <c r="E569" i="16"/>
  <c r="D570" i="16"/>
  <c r="E570" i="16"/>
  <c r="D571" i="16"/>
  <c r="E571" i="16"/>
  <c r="D572" i="16"/>
  <c r="E572" i="16"/>
  <c r="D573" i="16"/>
  <c r="E573" i="16"/>
  <c r="D574" i="16"/>
  <c r="E574" i="16"/>
  <c r="D575" i="16"/>
  <c r="E575" i="16"/>
  <c r="D576" i="16"/>
  <c r="E576" i="16"/>
  <c r="D577" i="16"/>
  <c r="E577" i="16"/>
  <c r="D578" i="16"/>
  <c r="E578" i="16"/>
  <c r="F578" i="16" s="1"/>
  <c r="D579" i="16"/>
  <c r="E579" i="16"/>
  <c r="D580" i="16"/>
  <c r="E580" i="16"/>
  <c r="D581" i="16"/>
  <c r="E581" i="16"/>
  <c r="D582" i="16"/>
  <c r="E582" i="16"/>
  <c r="D583" i="16"/>
  <c r="E583" i="16"/>
  <c r="D584" i="16"/>
  <c r="E584" i="16"/>
  <c r="D585" i="16"/>
  <c r="E585" i="16"/>
  <c r="D586" i="16"/>
  <c r="E586" i="16"/>
  <c r="D587" i="16"/>
  <c r="E587" i="16"/>
  <c r="F587" i="16"/>
  <c r="D588" i="16"/>
  <c r="E588" i="16"/>
  <c r="D589" i="16"/>
  <c r="E589" i="16"/>
  <c r="D590" i="16"/>
  <c r="E590" i="16"/>
  <c r="D591" i="16"/>
  <c r="E591" i="16"/>
  <c r="D592" i="16"/>
  <c r="E592" i="16"/>
  <c r="D593" i="16"/>
  <c r="E593" i="16"/>
  <c r="D594" i="16"/>
  <c r="E594" i="16"/>
  <c r="D595" i="16"/>
  <c r="E595" i="16"/>
  <c r="D596" i="16"/>
  <c r="E596" i="16"/>
  <c r="D597" i="16"/>
  <c r="E597" i="16"/>
  <c r="D598" i="16"/>
  <c r="F598" i="16" s="1"/>
  <c r="E598" i="16"/>
  <c r="D599" i="16"/>
  <c r="E599" i="16"/>
  <c r="D600" i="16"/>
  <c r="E600" i="16"/>
  <c r="D601" i="16"/>
  <c r="E601" i="16"/>
  <c r="D602" i="16"/>
  <c r="F602" i="16" s="1"/>
  <c r="E602" i="16"/>
  <c r="D603" i="16"/>
  <c r="E603" i="16"/>
  <c r="D604" i="16"/>
  <c r="E604" i="16"/>
  <c r="D605" i="16"/>
  <c r="E605" i="16"/>
  <c r="D606" i="16"/>
  <c r="E606" i="16"/>
  <c r="D607" i="16"/>
  <c r="E607" i="16"/>
  <c r="D608" i="16"/>
  <c r="E608" i="16"/>
  <c r="D609" i="16"/>
  <c r="F609" i="16" s="1"/>
  <c r="E609" i="16"/>
  <c r="D610" i="16"/>
  <c r="E610" i="16"/>
  <c r="D611" i="16"/>
  <c r="E611" i="16"/>
  <c r="D612" i="16"/>
  <c r="E612" i="16"/>
  <c r="D613" i="16"/>
  <c r="E613" i="16"/>
  <c r="D614" i="16"/>
  <c r="E614" i="16"/>
  <c r="D615" i="16"/>
  <c r="E615" i="16"/>
  <c r="D616" i="16"/>
  <c r="E616" i="16"/>
  <c r="D617" i="16"/>
  <c r="E617" i="16"/>
  <c r="D618" i="16"/>
  <c r="E618" i="16"/>
  <c r="D619" i="16"/>
  <c r="E619" i="16"/>
  <c r="D620" i="16"/>
  <c r="E620" i="16"/>
  <c r="D621" i="16"/>
  <c r="E621" i="16"/>
  <c r="D622" i="16"/>
  <c r="E622" i="16"/>
  <c r="D623" i="16"/>
  <c r="E623" i="16"/>
  <c r="D624" i="16"/>
  <c r="E624" i="16"/>
  <c r="D625" i="16"/>
  <c r="E625" i="16"/>
  <c r="D626" i="16"/>
  <c r="E626" i="16"/>
  <c r="D627" i="16"/>
  <c r="E627" i="16"/>
  <c r="D628" i="16"/>
  <c r="E628" i="16"/>
  <c r="D629" i="16"/>
  <c r="F629" i="16" s="1"/>
  <c r="E629" i="16"/>
  <c r="D630" i="16"/>
  <c r="E630" i="16"/>
  <c r="F630" i="16" s="1"/>
  <c r="D631" i="16"/>
  <c r="F631" i="16" s="1"/>
  <c r="E631" i="16"/>
  <c r="D632" i="16"/>
  <c r="E632" i="16"/>
  <c r="D633" i="16"/>
  <c r="E633" i="16"/>
  <c r="D634" i="16"/>
  <c r="E634" i="16"/>
  <c r="D635" i="16"/>
  <c r="E635" i="16"/>
  <c r="D636" i="16"/>
  <c r="E636" i="16"/>
  <c r="D637" i="16"/>
  <c r="E637" i="16"/>
  <c r="D638" i="16"/>
  <c r="E638" i="16"/>
  <c r="D639" i="16"/>
  <c r="F639" i="16" s="1"/>
  <c r="E639" i="16"/>
  <c r="D640" i="16"/>
  <c r="E640" i="16"/>
  <c r="D641" i="16"/>
  <c r="F641" i="16" s="1"/>
  <c r="E641" i="16"/>
  <c r="D642" i="16"/>
  <c r="E642" i="16"/>
  <c r="D643" i="16"/>
  <c r="E643" i="16"/>
  <c r="D644" i="16"/>
  <c r="E644" i="16"/>
  <c r="D645" i="16"/>
  <c r="E645" i="16"/>
  <c r="D646" i="16"/>
  <c r="E646" i="16"/>
  <c r="D647" i="16"/>
  <c r="E647" i="16"/>
  <c r="D648" i="16"/>
  <c r="E648" i="16"/>
  <c r="D649" i="16"/>
  <c r="E649" i="16"/>
  <c r="D650" i="16"/>
  <c r="E650" i="16"/>
  <c r="D651" i="16"/>
  <c r="E651" i="16"/>
  <c r="D652" i="16"/>
  <c r="E652" i="16"/>
  <c r="D653" i="16"/>
  <c r="E653" i="16"/>
  <c r="D654" i="16"/>
  <c r="E654" i="16"/>
  <c r="D655" i="16"/>
  <c r="E655" i="16"/>
  <c r="D656" i="16"/>
  <c r="E656" i="16"/>
  <c r="D657" i="16"/>
  <c r="E657" i="16"/>
  <c r="D658" i="16"/>
  <c r="E658" i="16"/>
  <c r="D659" i="16"/>
  <c r="E659" i="16"/>
  <c r="D660" i="16"/>
  <c r="E660" i="16"/>
  <c r="D661" i="16"/>
  <c r="E661" i="16"/>
  <c r="D662" i="16"/>
  <c r="E662" i="16"/>
  <c r="D663" i="16"/>
  <c r="E663" i="16"/>
  <c r="D664" i="16"/>
  <c r="E664" i="16"/>
  <c r="D665" i="16"/>
  <c r="E665" i="16"/>
  <c r="D666" i="16"/>
  <c r="E666" i="16"/>
  <c r="D667" i="16"/>
  <c r="E667" i="16"/>
  <c r="D668" i="16"/>
  <c r="E668" i="16"/>
  <c r="D669" i="16"/>
  <c r="E669" i="16"/>
  <c r="D670" i="16"/>
  <c r="E670" i="16"/>
  <c r="D671" i="16"/>
  <c r="E671" i="16"/>
  <c r="D672" i="16"/>
  <c r="E672" i="16"/>
  <c r="D673" i="16"/>
  <c r="E673" i="16"/>
  <c r="D674" i="16"/>
  <c r="E674" i="16"/>
  <c r="D675" i="16"/>
  <c r="E675" i="16"/>
  <c r="D676" i="16"/>
  <c r="E676" i="16"/>
  <c r="D677" i="16"/>
  <c r="E677" i="16"/>
  <c r="D678" i="16"/>
  <c r="E678" i="16"/>
  <c r="D679" i="16"/>
  <c r="E679" i="16"/>
  <c r="D680" i="16"/>
  <c r="E680" i="16"/>
  <c r="D681" i="16"/>
  <c r="E681" i="16"/>
  <c r="D682" i="16"/>
  <c r="E682" i="16"/>
  <c r="D683" i="16"/>
  <c r="E683" i="16"/>
  <c r="D684" i="16"/>
  <c r="E684" i="16"/>
  <c r="D685" i="16"/>
  <c r="E685" i="16"/>
  <c r="D686" i="16"/>
  <c r="E686" i="16"/>
  <c r="D687" i="16"/>
  <c r="E687" i="16"/>
  <c r="D688" i="16"/>
  <c r="E688" i="16"/>
  <c r="D689" i="16"/>
  <c r="E689" i="16"/>
  <c r="D690" i="16"/>
  <c r="E690" i="16"/>
  <c r="D691" i="16"/>
  <c r="E691" i="16"/>
  <c r="D692" i="16"/>
  <c r="E692" i="16"/>
  <c r="D693" i="16"/>
  <c r="E693" i="16"/>
  <c r="D694" i="16"/>
  <c r="E694" i="16"/>
  <c r="D695" i="16"/>
  <c r="E695" i="16"/>
  <c r="D696" i="16"/>
  <c r="E696" i="16"/>
  <c r="D697" i="16"/>
  <c r="E697" i="16"/>
  <c r="D698" i="16"/>
  <c r="E698" i="16"/>
  <c r="D699" i="16"/>
  <c r="E699" i="16"/>
  <c r="D700" i="16"/>
  <c r="E700" i="16"/>
  <c r="D701" i="16"/>
  <c r="E701" i="16"/>
  <c r="D702" i="16"/>
  <c r="E702" i="16"/>
  <c r="D703" i="16"/>
  <c r="E703" i="16"/>
  <c r="D704" i="16"/>
  <c r="E704" i="16"/>
  <c r="D705" i="16"/>
  <c r="E705" i="16"/>
  <c r="D706" i="16"/>
  <c r="E706" i="16"/>
  <c r="D707" i="16"/>
  <c r="E707" i="16"/>
  <c r="D708" i="16"/>
  <c r="E708" i="16"/>
  <c r="B709" i="16"/>
  <c r="E709" i="16" s="1"/>
  <c r="D709" i="16"/>
  <c r="D710" i="16"/>
  <c r="F710" i="16" s="1"/>
  <c r="E710" i="16"/>
  <c r="D711" i="16"/>
  <c r="E711" i="16"/>
  <c r="D712" i="16"/>
  <c r="E712" i="16"/>
  <c r="D713" i="16"/>
  <c r="E713" i="16"/>
  <c r="D714" i="16"/>
  <c r="E714" i="16"/>
  <c r="D715" i="16"/>
  <c r="E715" i="16"/>
  <c r="F715" i="16" s="1"/>
  <c r="D716" i="16"/>
  <c r="E716" i="16"/>
  <c r="D717" i="16"/>
  <c r="E717" i="16"/>
  <c r="D718" i="16"/>
  <c r="E718" i="16"/>
  <c r="D719" i="16"/>
  <c r="E719" i="16"/>
  <c r="D720" i="16"/>
  <c r="E720" i="16"/>
  <c r="D721" i="16"/>
  <c r="E721" i="16"/>
  <c r="D722" i="16"/>
  <c r="E722" i="16"/>
  <c r="D723" i="16"/>
  <c r="E723" i="16"/>
  <c r="D724" i="16"/>
  <c r="E724" i="16"/>
  <c r="D725" i="16"/>
  <c r="E725" i="16"/>
  <c r="D726" i="16"/>
  <c r="E726" i="16"/>
  <c r="D727" i="16"/>
  <c r="E727" i="16"/>
  <c r="D728" i="16"/>
  <c r="E728" i="16"/>
  <c r="D729" i="16"/>
  <c r="E729" i="16"/>
  <c r="D730" i="16"/>
  <c r="E730" i="16"/>
  <c r="D731" i="16"/>
  <c r="E731" i="16"/>
  <c r="D732" i="16"/>
  <c r="E732" i="16"/>
  <c r="D733" i="16"/>
  <c r="E733" i="16"/>
  <c r="D734" i="16"/>
  <c r="E734" i="16"/>
  <c r="D735" i="16"/>
  <c r="E735" i="16"/>
  <c r="D736" i="16"/>
  <c r="E736" i="16"/>
  <c r="D737" i="16"/>
  <c r="E737" i="16"/>
  <c r="D738" i="16"/>
  <c r="E738" i="16"/>
  <c r="D739" i="16"/>
  <c r="E739" i="16"/>
  <c r="D740" i="16"/>
  <c r="E740" i="16"/>
  <c r="D741" i="16"/>
  <c r="E741" i="16"/>
  <c r="D742" i="16"/>
  <c r="E742" i="16"/>
  <c r="D743" i="16"/>
  <c r="E743" i="16"/>
  <c r="D744" i="16"/>
  <c r="E744" i="16"/>
  <c r="D745" i="16"/>
  <c r="E745" i="16"/>
  <c r="D746" i="16"/>
  <c r="E746" i="16"/>
  <c r="D747" i="16"/>
  <c r="E747" i="16"/>
  <c r="D748" i="16"/>
  <c r="E748" i="16"/>
  <c r="D749" i="16"/>
  <c r="E749" i="16"/>
  <c r="D750" i="16"/>
  <c r="E750" i="16"/>
  <c r="D751" i="16"/>
  <c r="E751" i="16"/>
  <c r="D752" i="16"/>
  <c r="E752" i="16"/>
  <c r="D753" i="16"/>
  <c r="E753" i="16"/>
  <c r="D754" i="16"/>
  <c r="E754" i="16"/>
  <c r="D755" i="16"/>
  <c r="E755" i="16"/>
  <c r="D756" i="16"/>
  <c r="E756" i="16"/>
  <c r="D757" i="16"/>
  <c r="E757" i="16"/>
  <c r="D758" i="16"/>
  <c r="E758" i="16"/>
  <c r="D759" i="16"/>
  <c r="E759" i="16"/>
  <c r="D760" i="16"/>
  <c r="E760" i="16"/>
  <c r="D761" i="16"/>
  <c r="E761" i="16"/>
  <c r="D762" i="16"/>
  <c r="E762" i="16"/>
  <c r="D763" i="16"/>
  <c r="E763" i="16"/>
  <c r="D764" i="16"/>
  <c r="E764" i="16"/>
  <c r="D765" i="16"/>
  <c r="E765" i="16"/>
  <c r="D766" i="16"/>
  <c r="E766" i="16"/>
  <c r="D767" i="16"/>
  <c r="E767" i="16"/>
  <c r="D768" i="16"/>
  <c r="E768" i="16"/>
  <c r="D769" i="16"/>
  <c r="E769" i="16"/>
  <c r="D770" i="16"/>
  <c r="E770" i="16"/>
  <c r="D771" i="16"/>
  <c r="E771" i="16"/>
  <c r="D772" i="16"/>
  <c r="E772" i="16"/>
  <c r="D773" i="16"/>
  <c r="E773" i="16"/>
  <c r="D774" i="16"/>
  <c r="E774" i="16"/>
  <c r="D775" i="16"/>
  <c r="E775" i="16"/>
  <c r="D776" i="16"/>
  <c r="E776" i="16"/>
  <c r="D777" i="16"/>
  <c r="E777" i="16"/>
  <c r="D778" i="16"/>
  <c r="E778" i="16"/>
  <c r="D779" i="16"/>
  <c r="E779" i="16"/>
  <c r="D780" i="16"/>
  <c r="E780" i="16"/>
  <c r="D781" i="16"/>
  <c r="E781" i="16"/>
  <c r="D782" i="16"/>
  <c r="E782" i="16"/>
  <c r="D783" i="16"/>
  <c r="E783" i="16"/>
  <c r="D784" i="16"/>
  <c r="E784" i="16"/>
  <c r="D785" i="16"/>
  <c r="E785" i="16"/>
  <c r="D786" i="16"/>
  <c r="E786" i="16"/>
  <c r="D787" i="16"/>
  <c r="E787" i="16"/>
  <c r="D788" i="16"/>
  <c r="E788" i="16"/>
  <c r="D789" i="16"/>
  <c r="E789" i="16"/>
  <c r="D790" i="16"/>
  <c r="E790" i="16"/>
  <c r="D791" i="16"/>
  <c r="E791" i="16"/>
  <c r="D792" i="16"/>
  <c r="E792" i="16"/>
  <c r="D793" i="16"/>
  <c r="E793" i="16"/>
  <c r="D794" i="16"/>
  <c r="E794" i="16"/>
  <c r="D795" i="16"/>
  <c r="E795" i="16"/>
  <c r="D796" i="16"/>
  <c r="E796" i="16"/>
  <c r="D797" i="16"/>
  <c r="E797" i="16"/>
  <c r="D798" i="16"/>
  <c r="E798" i="16"/>
  <c r="D799" i="16"/>
  <c r="E799" i="16"/>
  <c r="D800" i="16"/>
  <c r="E800" i="16"/>
  <c r="D801" i="16"/>
  <c r="E801" i="16"/>
  <c r="D802" i="16"/>
  <c r="E802" i="16"/>
  <c r="D803" i="16"/>
  <c r="E803" i="16"/>
  <c r="D804" i="16"/>
  <c r="E804" i="16"/>
  <c r="D805" i="16"/>
  <c r="E805" i="16"/>
  <c r="D806" i="16"/>
  <c r="E806" i="16"/>
  <c r="D807" i="16"/>
  <c r="E807" i="16"/>
  <c r="D808" i="16"/>
  <c r="E808" i="16"/>
  <c r="D809" i="16"/>
  <c r="E809" i="16"/>
  <c r="D810" i="16"/>
  <c r="E810" i="16"/>
  <c r="D811" i="16"/>
  <c r="E811" i="16"/>
  <c r="D812" i="16"/>
  <c r="E812" i="16"/>
  <c r="D813" i="16"/>
  <c r="E813" i="16"/>
  <c r="D814" i="16"/>
  <c r="E814" i="16"/>
  <c r="D815" i="16"/>
  <c r="E815" i="16"/>
  <c r="D816" i="16"/>
  <c r="E816" i="16"/>
  <c r="D817" i="16"/>
  <c r="E817" i="16"/>
  <c r="D818" i="16"/>
  <c r="E818" i="16"/>
  <c r="D819" i="16"/>
  <c r="E819" i="16"/>
  <c r="D820" i="16"/>
  <c r="E820" i="16"/>
  <c r="D821" i="16"/>
  <c r="E821" i="16"/>
  <c r="D822" i="16"/>
  <c r="E822" i="16"/>
  <c r="D823" i="16"/>
  <c r="E823" i="16"/>
  <c r="D824" i="16"/>
  <c r="E824" i="16"/>
  <c r="D825" i="16"/>
  <c r="E825" i="16"/>
  <c r="D826" i="16"/>
  <c r="E826" i="16"/>
  <c r="D827" i="16"/>
  <c r="E827" i="16"/>
  <c r="D828" i="16"/>
  <c r="E828" i="16"/>
  <c r="D829" i="16"/>
  <c r="E829" i="16"/>
  <c r="D830" i="16"/>
  <c r="E830" i="16"/>
  <c r="D831" i="16"/>
  <c r="E831" i="16"/>
  <c r="D832" i="16"/>
  <c r="E832" i="16"/>
  <c r="D833" i="16"/>
  <c r="E833" i="16"/>
  <c r="D834" i="16"/>
  <c r="E834" i="16"/>
  <c r="D835" i="16"/>
  <c r="E835" i="16"/>
  <c r="D836" i="16"/>
  <c r="E836" i="16"/>
  <c r="D837" i="16"/>
  <c r="E837" i="16"/>
  <c r="D838" i="16"/>
  <c r="E838" i="16"/>
  <c r="D839" i="16"/>
  <c r="E839" i="16"/>
  <c r="D840" i="16"/>
  <c r="E840" i="16"/>
  <c r="D841" i="16"/>
  <c r="E841" i="16"/>
  <c r="D842" i="16"/>
  <c r="E842" i="16"/>
  <c r="D843" i="16"/>
  <c r="E843" i="16"/>
  <c r="D844" i="16"/>
  <c r="E844" i="16"/>
  <c r="D845" i="16"/>
  <c r="E845" i="16"/>
  <c r="D846" i="16"/>
  <c r="E846" i="16"/>
  <c r="D847" i="16"/>
  <c r="E847" i="16"/>
  <c r="D848" i="16"/>
  <c r="E848" i="16"/>
  <c r="D849" i="16"/>
  <c r="E849" i="16"/>
  <c r="D850" i="16"/>
  <c r="E850" i="16"/>
  <c r="D851" i="16"/>
  <c r="E851" i="16"/>
  <c r="D852" i="16"/>
  <c r="E852" i="16"/>
  <c r="D853" i="16"/>
  <c r="E853" i="16"/>
  <c r="D854" i="16"/>
  <c r="E854" i="16"/>
  <c r="D855" i="16"/>
  <c r="E855" i="16"/>
  <c r="D856" i="16"/>
  <c r="E856" i="16"/>
  <c r="D857" i="16"/>
  <c r="E857" i="16"/>
  <c r="D858" i="16"/>
  <c r="E858" i="16"/>
  <c r="B859" i="16"/>
  <c r="E859" i="16" s="1"/>
  <c r="D859" i="16"/>
  <c r="D860" i="16"/>
  <c r="F860" i="16" s="1"/>
  <c r="E860" i="16"/>
  <c r="D861" i="16"/>
  <c r="E861" i="16"/>
  <c r="D862" i="16"/>
  <c r="F862" i="16" s="1"/>
  <c r="E862" i="16"/>
  <c r="D863" i="16"/>
  <c r="E863" i="16"/>
  <c r="D864" i="16"/>
  <c r="E864" i="16"/>
  <c r="D865" i="16"/>
  <c r="E865" i="16"/>
  <c r="D866" i="16"/>
  <c r="E866" i="16"/>
  <c r="D867" i="16"/>
  <c r="E867" i="16"/>
  <c r="D868" i="16"/>
  <c r="E868" i="16"/>
  <c r="D869" i="16"/>
  <c r="E869" i="16"/>
  <c r="F869" i="16" s="1"/>
  <c r="D870" i="16"/>
  <c r="E870" i="16"/>
  <c r="D871" i="16"/>
  <c r="E871" i="16"/>
  <c r="F871" i="16" s="1"/>
  <c r="D872" i="16"/>
  <c r="E872" i="16"/>
  <c r="D873" i="16"/>
  <c r="E873" i="16"/>
  <c r="F873" i="16" s="1"/>
  <c r="D874" i="16"/>
  <c r="E874" i="16"/>
  <c r="D875" i="16"/>
  <c r="E875" i="16"/>
  <c r="F875" i="16" s="1"/>
  <c r="D876" i="16"/>
  <c r="E876" i="16"/>
  <c r="D877" i="16"/>
  <c r="E877" i="16"/>
  <c r="F877" i="16" s="1"/>
  <c r="D878" i="16"/>
  <c r="E878" i="16"/>
  <c r="D879" i="16"/>
  <c r="E879" i="16"/>
  <c r="F879" i="16" s="1"/>
  <c r="D880" i="16"/>
  <c r="F880" i="16" s="1"/>
  <c r="E880" i="16"/>
  <c r="D881" i="16"/>
  <c r="E881" i="16"/>
  <c r="D882" i="16"/>
  <c r="E882" i="16"/>
  <c r="D883" i="16"/>
  <c r="E883" i="16"/>
  <c r="B884" i="16"/>
  <c r="E884" i="16" s="1"/>
  <c r="D884" i="16"/>
  <c r="D885" i="16"/>
  <c r="E885" i="16"/>
  <c r="D886" i="16"/>
  <c r="E886" i="16"/>
  <c r="D887" i="16"/>
  <c r="E887" i="16"/>
  <c r="D888" i="16"/>
  <c r="E888" i="16"/>
  <c r="D889" i="16"/>
  <c r="E889" i="16"/>
  <c r="D890" i="16"/>
  <c r="E890" i="16"/>
  <c r="D891" i="16"/>
  <c r="E891" i="16"/>
  <c r="D892" i="16"/>
  <c r="E892" i="16"/>
  <c r="D893" i="16"/>
  <c r="E893" i="16"/>
  <c r="D894" i="16"/>
  <c r="E894" i="16"/>
  <c r="D895" i="16"/>
  <c r="E895" i="16"/>
  <c r="D896" i="16"/>
  <c r="E896" i="16"/>
  <c r="D897" i="16"/>
  <c r="E897" i="16"/>
  <c r="D898" i="16"/>
  <c r="E898" i="16"/>
  <c r="D899" i="16"/>
  <c r="E899" i="16"/>
  <c r="D900" i="16"/>
  <c r="E900" i="16"/>
  <c r="D901" i="16"/>
  <c r="E901" i="16"/>
  <c r="D902" i="16"/>
  <c r="E902" i="16"/>
  <c r="D903" i="16"/>
  <c r="E903" i="16"/>
  <c r="D904" i="16"/>
  <c r="E904" i="16"/>
  <c r="D905" i="16"/>
  <c r="E905" i="16"/>
  <c r="D906" i="16"/>
  <c r="E906" i="16"/>
  <c r="D907" i="16"/>
  <c r="E907" i="16"/>
  <c r="D908" i="16"/>
  <c r="E908" i="16"/>
  <c r="D909" i="16"/>
  <c r="E909" i="16"/>
  <c r="D910" i="16"/>
  <c r="E910" i="16"/>
  <c r="D911" i="16"/>
  <c r="E911" i="16"/>
  <c r="B912" i="16"/>
  <c r="E912" i="16" s="1"/>
  <c r="D912" i="16"/>
  <c r="D913" i="16"/>
  <c r="E913" i="16"/>
  <c r="D914" i="16"/>
  <c r="E914" i="16"/>
  <c r="D915" i="16"/>
  <c r="E915" i="16"/>
  <c r="D916" i="16"/>
  <c r="E916" i="16"/>
  <c r="D917" i="16"/>
  <c r="E917" i="16"/>
  <c r="D918" i="16"/>
  <c r="E918" i="16"/>
  <c r="D919" i="16"/>
  <c r="E919" i="16"/>
  <c r="D920" i="16"/>
  <c r="E920" i="16"/>
  <c r="D921" i="16"/>
  <c r="E921" i="16"/>
  <c r="D922" i="16"/>
  <c r="F922" i="16" s="1"/>
  <c r="E922" i="16"/>
  <c r="D923" i="16"/>
  <c r="E923" i="16"/>
  <c r="D924" i="16"/>
  <c r="E924" i="16"/>
  <c r="D925" i="16"/>
  <c r="E925" i="16"/>
  <c r="D926" i="16"/>
  <c r="E926" i="16"/>
  <c r="D927" i="16"/>
  <c r="E927" i="16"/>
  <c r="D928" i="16"/>
  <c r="E928" i="16"/>
  <c r="D929" i="16"/>
  <c r="E929" i="16"/>
  <c r="D930" i="16"/>
  <c r="E930" i="16"/>
  <c r="D931" i="16"/>
  <c r="E931" i="16"/>
  <c r="D932" i="16"/>
  <c r="E932" i="16"/>
  <c r="D933" i="16"/>
  <c r="E933" i="16"/>
  <c r="D934" i="16"/>
  <c r="E934" i="16"/>
  <c r="D935" i="16"/>
  <c r="E935" i="16"/>
  <c r="D936" i="16"/>
  <c r="E936" i="16"/>
  <c r="D937" i="16"/>
  <c r="E937" i="16"/>
  <c r="D938" i="16"/>
  <c r="F938" i="16" s="1"/>
  <c r="E938" i="16"/>
  <c r="D939" i="16"/>
  <c r="E939" i="16"/>
  <c r="D940" i="16"/>
  <c r="E940" i="16"/>
  <c r="D941" i="16"/>
  <c r="E941" i="16"/>
  <c r="D942" i="16"/>
  <c r="E942" i="16"/>
  <c r="D943" i="16"/>
  <c r="E943" i="16"/>
  <c r="D944" i="16"/>
  <c r="E944" i="16"/>
  <c r="D945" i="16"/>
  <c r="E945" i="16"/>
  <c r="D946" i="16"/>
  <c r="E946" i="16"/>
  <c r="D947" i="16"/>
  <c r="E947" i="16"/>
  <c r="D948" i="16"/>
  <c r="E948" i="16"/>
  <c r="D949" i="16"/>
  <c r="E949" i="16"/>
  <c r="D950" i="16"/>
  <c r="E950" i="16"/>
  <c r="D951" i="16"/>
  <c r="E951" i="16"/>
  <c r="D952" i="16"/>
  <c r="E952" i="16"/>
  <c r="D953" i="16"/>
  <c r="E953" i="16"/>
  <c r="D954" i="16"/>
  <c r="E954" i="16"/>
  <c r="D955" i="16"/>
  <c r="E955" i="16"/>
  <c r="D956" i="16"/>
  <c r="E956" i="16"/>
  <c r="D957" i="16"/>
  <c r="E957" i="16"/>
  <c r="D958" i="16"/>
  <c r="E958" i="16"/>
  <c r="D959" i="16"/>
  <c r="E959" i="16"/>
  <c r="D960" i="16"/>
  <c r="E960" i="16"/>
  <c r="D961" i="16"/>
  <c r="E961" i="16"/>
  <c r="D962" i="16"/>
  <c r="E962" i="16"/>
  <c r="D963" i="16"/>
  <c r="E963" i="16"/>
  <c r="D964" i="16"/>
  <c r="E964" i="16"/>
  <c r="D965" i="16"/>
  <c r="E965" i="16"/>
  <c r="D966" i="16"/>
  <c r="E966" i="16"/>
  <c r="D967" i="16"/>
  <c r="E967" i="16"/>
  <c r="D968" i="16"/>
  <c r="E968" i="16"/>
  <c r="D969" i="16"/>
  <c r="E969" i="16"/>
  <c r="D970" i="16"/>
  <c r="E970" i="16"/>
  <c r="D971" i="16"/>
  <c r="E971" i="16"/>
  <c r="D972" i="16"/>
  <c r="E972" i="16"/>
  <c r="D973" i="16"/>
  <c r="E973" i="16"/>
  <c r="D974" i="16"/>
  <c r="E974" i="16"/>
  <c r="D975" i="16"/>
  <c r="E975" i="16"/>
  <c r="D976" i="16"/>
  <c r="E976" i="16"/>
  <c r="D977" i="16"/>
  <c r="E977" i="16"/>
  <c r="D978" i="16"/>
  <c r="E978" i="16"/>
  <c r="D979" i="16"/>
  <c r="E979" i="16"/>
  <c r="D980" i="16"/>
  <c r="E980" i="16"/>
  <c r="D981" i="16"/>
  <c r="E981" i="16"/>
  <c r="D982" i="16"/>
  <c r="E982" i="16"/>
  <c r="D983" i="16"/>
  <c r="E983" i="16"/>
  <c r="D984" i="16"/>
  <c r="E984" i="16"/>
  <c r="D985" i="16"/>
  <c r="E985" i="16"/>
  <c r="D986" i="16"/>
  <c r="E986" i="16"/>
  <c r="D987" i="16"/>
  <c r="E987" i="16"/>
  <c r="D988" i="16"/>
  <c r="E988" i="16"/>
  <c r="D989" i="16"/>
  <c r="E989" i="16"/>
  <c r="D990" i="16"/>
  <c r="E990" i="16"/>
  <c r="D991" i="16"/>
  <c r="E991" i="16"/>
  <c r="D992" i="16"/>
  <c r="E992" i="16"/>
  <c r="D993" i="16"/>
  <c r="E993" i="16"/>
  <c r="D994" i="16"/>
  <c r="E994" i="16"/>
  <c r="D995" i="16"/>
  <c r="E995" i="16"/>
  <c r="D996" i="16"/>
  <c r="E996" i="16"/>
  <c r="D997" i="16"/>
  <c r="E997" i="16"/>
  <c r="D998" i="16"/>
  <c r="E998" i="16"/>
  <c r="D999" i="16"/>
  <c r="E999" i="16"/>
  <c r="D1000" i="16"/>
  <c r="E1000" i="16"/>
  <c r="D1001" i="16"/>
  <c r="E1001" i="16"/>
  <c r="D1002" i="16"/>
  <c r="E1002" i="16"/>
  <c r="D1003" i="16"/>
  <c r="E1003" i="16"/>
  <c r="D1004" i="16"/>
  <c r="E1004" i="16"/>
  <c r="D1005" i="16"/>
  <c r="E1005" i="16"/>
  <c r="B1006" i="16"/>
  <c r="E1006" i="16" s="1"/>
  <c r="D1006" i="16"/>
  <c r="D1007" i="16"/>
  <c r="E1007" i="16"/>
  <c r="D1008" i="16"/>
  <c r="E1008" i="16"/>
  <c r="D1009" i="16"/>
  <c r="E1009" i="16"/>
  <c r="D1010" i="16"/>
  <c r="E1010" i="16"/>
  <c r="D1011" i="16"/>
  <c r="E1011" i="16"/>
  <c r="D1012" i="16"/>
  <c r="E1012" i="16"/>
  <c r="D1013" i="16"/>
  <c r="E1013" i="16"/>
  <c r="D1014" i="16"/>
  <c r="E1014" i="16"/>
  <c r="D1015" i="16"/>
  <c r="E1015" i="16"/>
  <c r="D1016" i="16"/>
  <c r="E1016" i="16"/>
  <c r="D1017" i="16"/>
  <c r="E1017" i="16"/>
  <c r="D1018" i="16"/>
  <c r="E1018" i="16"/>
  <c r="D1019" i="16"/>
  <c r="E1019" i="16"/>
  <c r="D1020" i="16"/>
  <c r="E1020" i="16"/>
  <c r="D1021" i="16"/>
  <c r="E1021" i="16"/>
  <c r="D1022" i="16"/>
  <c r="E1022" i="16"/>
  <c r="D1023" i="16"/>
  <c r="E1023" i="16"/>
  <c r="B1024" i="16"/>
  <c r="E1024" i="16" s="1"/>
  <c r="D1024" i="16"/>
  <c r="D1025" i="16"/>
  <c r="E1025" i="16"/>
  <c r="D1026" i="16"/>
  <c r="E1026" i="16"/>
  <c r="D1027" i="16"/>
  <c r="E1027" i="16"/>
  <c r="D1028" i="16"/>
  <c r="E1028" i="16"/>
  <c r="D1029" i="16"/>
  <c r="E1029" i="16"/>
  <c r="D1030" i="16"/>
  <c r="E1030" i="16"/>
  <c r="D1031" i="16"/>
  <c r="E1031" i="16"/>
  <c r="D1032" i="16"/>
  <c r="E1032" i="16"/>
  <c r="D1033" i="16"/>
  <c r="E1033" i="16"/>
  <c r="D1034" i="16"/>
  <c r="E1034" i="16"/>
  <c r="D1035" i="16"/>
  <c r="E1035" i="16"/>
  <c r="D1036" i="16"/>
  <c r="E1036" i="16"/>
  <c r="D1037" i="16"/>
  <c r="E1037" i="16"/>
  <c r="D1038" i="16"/>
  <c r="E1038" i="16"/>
  <c r="D1039" i="16"/>
  <c r="E1039" i="16"/>
  <c r="D1040" i="16"/>
  <c r="E1040" i="16"/>
  <c r="D1041" i="16"/>
  <c r="E1041" i="16"/>
  <c r="D1042" i="16"/>
  <c r="E1042" i="16"/>
  <c r="D1043" i="16"/>
  <c r="E1043" i="16"/>
  <c r="D1044" i="16"/>
  <c r="E1044" i="16"/>
  <c r="D1045" i="16"/>
  <c r="E1045" i="16"/>
  <c r="D1046" i="16"/>
  <c r="E1046" i="16"/>
  <c r="D1047" i="16"/>
  <c r="E1047" i="16"/>
  <c r="D1048" i="16"/>
  <c r="E1048" i="16"/>
  <c r="D1049" i="16"/>
  <c r="E1049" i="16"/>
  <c r="D1050" i="16"/>
  <c r="E1050" i="16"/>
  <c r="D1051" i="16"/>
  <c r="E1051" i="16"/>
  <c r="D1052" i="16"/>
  <c r="E1052" i="16"/>
  <c r="D1053" i="16"/>
  <c r="E1053" i="16"/>
  <c r="D1054" i="16"/>
  <c r="E1054" i="16"/>
  <c r="D1055" i="16"/>
  <c r="E1055" i="16"/>
  <c r="D1056" i="16"/>
  <c r="E1056" i="16"/>
  <c r="D1057" i="16"/>
  <c r="E1057" i="16"/>
  <c r="D1058" i="16"/>
  <c r="E1058" i="16"/>
  <c r="D1059" i="16"/>
  <c r="E1059" i="16"/>
  <c r="D1060" i="16"/>
  <c r="E1060" i="16"/>
  <c r="D1061" i="16"/>
  <c r="E1061" i="16"/>
  <c r="D1062" i="16"/>
  <c r="E1062" i="16"/>
  <c r="D1063" i="16"/>
  <c r="E1063" i="16"/>
  <c r="D1064" i="16"/>
  <c r="E1064" i="16"/>
  <c r="D1065" i="16"/>
  <c r="E1065" i="16"/>
  <c r="D1066" i="16"/>
  <c r="E1066" i="16"/>
  <c r="D1067" i="16"/>
  <c r="E1067" i="16"/>
  <c r="D1068" i="16"/>
  <c r="E1068" i="16"/>
  <c r="D1069" i="16"/>
  <c r="E1069" i="16"/>
  <c r="D1070" i="16"/>
  <c r="E1070" i="16"/>
  <c r="D1071" i="16"/>
  <c r="E1071" i="16"/>
  <c r="D1072" i="16"/>
  <c r="E1072" i="16"/>
  <c r="D1073" i="16"/>
  <c r="E1073" i="16"/>
  <c r="D1074" i="16"/>
  <c r="E1074" i="16"/>
  <c r="D1075" i="16"/>
  <c r="E1075" i="16"/>
  <c r="D1076" i="16"/>
  <c r="E1076" i="16"/>
  <c r="D1077" i="16"/>
  <c r="E1077" i="16"/>
  <c r="D1078" i="16"/>
  <c r="E1078" i="16"/>
  <c r="D1079" i="16"/>
  <c r="E1079" i="16"/>
  <c r="D1080" i="16"/>
  <c r="E1080" i="16"/>
  <c r="D1081" i="16"/>
  <c r="E1081" i="16"/>
  <c r="D1082" i="16"/>
  <c r="E1082" i="16"/>
  <c r="D1083" i="16"/>
  <c r="E1083" i="16"/>
  <c r="D1084" i="16"/>
  <c r="E1084" i="16"/>
  <c r="D1085" i="16"/>
  <c r="E1085" i="16"/>
  <c r="D1086" i="16"/>
  <c r="E1086" i="16"/>
  <c r="D1087" i="16"/>
  <c r="E1087" i="16"/>
  <c r="D1088" i="16"/>
  <c r="E1088" i="16"/>
  <c r="D1089" i="16"/>
  <c r="E1089" i="16"/>
  <c r="D1090" i="16"/>
  <c r="E1090" i="16"/>
  <c r="D1091" i="16"/>
  <c r="E1091" i="16"/>
  <c r="D1092" i="16"/>
  <c r="E1092" i="16"/>
  <c r="D1093" i="16"/>
  <c r="E1093" i="16"/>
  <c r="D1094" i="16"/>
  <c r="E1094" i="16"/>
  <c r="D1095" i="16"/>
  <c r="E1095" i="16"/>
  <c r="D1096" i="16"/>
  <c r="E1096" i="16"/>
  <c r="D1097" i="16"/>
  <c r="E1097" i="16"/>
  <c r="D1098" i="16"/>
  <c r="E1098" i="16"/>
  <c r="D1099" i="16"/>
  <c r="E1099" i="16"/>
  <c r="D1100" i="16"/>
  <c r="E1100" i="16"/>
  <c r="B3" i="14"/>
  <c r="B4" i="14"/>
  <c r="B5" i="14"/>
  <c r="B6" i="14"/>
  <c r="G6" i="14"/>
  <c r="H6" i="14" s="1"/>
  <c r="B7" i="14"/>
  <c r="G7" i="14"/>
  <c r="B8" i="14"/>
  <c r="G8" i="14"/>
  <c r="H8" i="14" s="1"/>
  <c r="B9" i="14"/>
  <c r="G9" i="14"/>
  <c r="B10" i="14"/>
  <c r="G10" i="14"/>
  <c r="B11" i="14"/>
  <c r="G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H11" i="8"/>
  <c r="R15" i="12"/>
  <c r="R14" i="12"/>
  <c r="R13" i="12"/>
  <c r="R12" i="12"/>
  <c r="R11" i="12"/>
  <c r="R10" i="12"/>
  <c r="R9" i="12"/>
  <c r="C3" i="12"/>
  <c r="C4" i="12"/>
  <c r="C5" i="12"/>
  <c r="C6" i="12"/>
  <c r="C7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2" i="12"/>
  <c r="C43" i="12"/>
  <c r="C44" i="12"/>
  <c r="C45" i="12"/>
  <c r="C46" i="12"/>
  <c r="C47" i="12"/>
  <c r="C48" i="12"/>
  <c r="C49" i="12"/>
  <c r="C57" i="12"/>
  <c r="C58" i="12"/>
  <c r="C59" i="12"/>
  <c r="C60" i="12"/>
  <c r="C61" i="12"/>
  <c r="P10" i="12"/>
  <c r="P11" i="12"/>
  <c r="P12" i="12"/>
  <c r="P13" i="12"/>
  <c r="P9" i="12"/>
  <c r="D98" i="13"/>
  <c r="F98" i="13" s="1"/>
  <c r="H98" i="13" s="1"/>
  <c r="D31" i="13"/>
  <c r="F31" i="13" s="1"/>
  <c r="H31" i="13" s="1"/>
  <c r="D60" i="13"/>
  <c r="F60" i="13" s="1"/>
  <c r="H60" i="13" s="1"/>
  <c r="D93" i="13"/>
  <c r="F93" i="13" s="1"/>
  <c r="H93" i="13" s="1"/>
  <c r="D118" i="13"/>
  <c r="F118" i="13" s="1"/>
  <c r="H118" i="13" s="1"/>
  <c r="D169" i="13"/>
  <c r="F169" i="13" s="1"/>
  <c r="D210" i="13"/>
  <c r="F210" i="13" s="1"/>
  <c r="H210" i="13" s="1"/>
  <c r="D110" i="13"/>
  <c r="F110" i="13" s="1"/>
  <c r="H110" i="13" s="1"/>
  <c r="D30" i="13"/>
  <c r="F30" i="13" s="1"/>
  <c r="H30" i="13" s="1"/>
  <c r="D46" i="13"/>
  <c r="F46" i="13" s="1"/>
  <c r="D92" i="13"/>
  <c r="F92" i="13" s="1"/>
  <c r="H92" i="13" s="1"/>
  <c r="D125" i="13"/>
  <c r="F125" i="13" s="1"/>
  <c r="H125" i="13" s="1"/>
  <c r="D171" i="13"/>
  <c r="F171" i="13" s="1"/>
  <c r="H171" i="13" s="1"/>
  <c r="D206" i="13"/>
  <c r="F206" i="13" s="1"/>
  <c r="D187" i="13"/>
  <c r="F187" i="13" s="1"/>
  <c r="H187" i="13" s="1"/>
  <c r="D29" i="13"/>
  <c r="F29" i="13" s="1"/>
  <c r="H29" i="13" s="1"/>
  <c r="D48" i="13"/>
  <c r="F48" i="13" s="1"/>
  <c r="H48" i="13" s="1"/>
  <c r="D91" i="13"/>
  <c r="F91" i="13" s="1"/>
  <c r="H91" i="13" s="1"/>
  <c r="D106" i="13"/>
  <c r="F106" i="13" s="1"/>
  <c r="H106" i="13" s="1"/>
  <c r="D172" i="13"/>
  <c r="F172" i="13" s="1"/>
  <c r="N172" i="13" s="1"/>
  <c r="D201" i="13"/>
  <c r="F201" i="13" s="1"/>
  <c r="H201" i="13" s="1"/>
  <c r="D192" i="13"/>
  <c r="F192" i="13" s="1"/>
  <c r="H192" i="13" s="1"/>
  <c r="D28" i="13"/>
  <c r="F28" i="13" s="1"/>
  <c r="H28" i="13" s="1"/>
  <c r="D56" i="13"/>
  <c r="F56" i="13" s="1"/>
  <c r="D83" i="13"/>
  <c r="F83" i="13" s="1"/>
  <c r="H83" i="13" s="1"/>
  <c r="D126" i="13"/>
  <c r="F126" i="13" s="1"/>
  <c r="D156" i="13"/>
  <c r="F156" i="13" s="1"/>
  <c r="H156" i="13" s="1"/>
  <c r="D204" i="13"/>
  <c r="F204" i="13" s="1"/>
  <c r="D183" i="13"/>
  <c r="F183" i="13" s="1"/>
  <c r="H183" i="13" s="1"/>
  <c r="D27" i="13"/>
  <c r="F27" i="13" s="1"/>
  <c r="H27" i="13" s="1"/>
  <c r="D59" i="13"/>
  <c r="F59" i="13" s="1"/>
  <c r="H59" i="13" s="1"/>
  <c r="D87" i="13"/>
  <c r="F87" i="13" s="1"/>
  <c r="D124" i="13"/>
  <c r="F124" i="13" s="1"/>
  <c r="H124" i="13" s="1"/>
  <c r="D170" i="13"/>
  <c r="F170" i="13" s="1"/>
  <c r="D208" i="13"/>
  <c r="F208" i="13" s="1"/>
  <c r="H208" i="13" s="1"/>
  <c r="D200" i="13"/>
  <c r="F200" i="13" s="1"/>
  <c r="N200" i="13" s="1"/>
  <c r="D26" i="13"/>
  <c r="F26" i="13" s="1"/>
  <c r="H26" i="13" s="1"/>
  <c r="D54" i="13"/>
  <c r="F54" i="13" s="1"/>
  <c r="D84" i="13"/>
  <c r="F84" i="13" s="1"/>
  <c r="H84" i="13" s="1"/>
  <c r="D123" i="13"/>
  <c r="F123" i="13" s="1"/>
  <c r="D167" i="13"/>
  <c r="F167" i="13" s="1"/>
  <c r="H167" i="13" s="1"/>
  <c r="D207" i="13"/>
  <c r="F207" i="13" s="1"/>
  <c r="H207" i="13" s="1"/>
  <c r="D193" i="13"/>
  <c r="F193" i="13" s="1"/>
  <c r="H193" i="13" s="1"/>
  <c r="D25" i="13"/>
  <c r="F25" i="13" s="1"/>
  <c r="H25" i="13" s="1"/>
  <c r="D52" i="13"/>
  <c r="F52" i="13" s="1"/>
  <c r="H52" i="13" s="1"/>
  <c r="D99" i="13"/>
  <c r="F99" i="13" s="1"/>
  <c r="H99" i="13" s="1"/>
  <c r="D115" i="13"/>
  <c r="F115" i="13" s="1"/>
  <c r="H115" i="13" s="1"/>
  <c r="D168" i="13"/>
  <c r="F168" i="13" s="1"/>
  <c r="D205" i="13"/>
  <c r="F205" i="13" s="1"/>
  <c r="H205" i="13" s="1"/>
  <c r="D188" i="13"/>
  <c r="F188" i="13" s="1"/>
  <c r="H188" i="13" s="1"/>
  <c r="D24" i="13"/>
  <c r="F24" i="13" s="1"/>
  <c r="H24" i="13" s="1"/>
  <c r="D47" i="13"/>
  <c r="F47" i="13" s="1"/>
  <c r="D89" i="13"/>
  <c r="F89" i="13" s="1"/>
  <c r="H89" i="13" s="1"/>
  <c r="D121" i="13"/>
  <c r="F121" i="13" s="1"/>
  <c r="D162" i="13"/>
  <c r="F162" i="13" s="1"/>
  <c r="H162" i="13" s="1"/>
  <c r="D209" i="13"/>
  <c r="F209" i="13" s="1"/>
  <c r="H209" i="13" s="1"/>
  <c r="E211" i="13"/>
  <c r="D211" i="13"/>
  <c r="E203" i="13"/>
  <c r="D203" i="13"/>
  <c r="D202" i="13"/>
  <c r="B202" i="13"/>
  <c r="E202" i="13" s="1"/>
  <c r="E199" i="13"/>
  <c r="D199" i="13"/>
  <c r="E198" i="13"/>
  <c r="D198" i="13"/>
  <c r="D197" i="13"/>
  <c r="B197" i="13"/>
  <c r="E197" i="13" s="1"/>
  <c r="E196" i="13"/>
  <c r="D196" i="13"/>
  <c r="E195" i="13"/>
  <c r="D195" i="13"/>
  <c r="E194" i="13"/>
  <c r="D194" i="13"/>
  <c r="D191" i="13"/>
  <c r="B191" i="13"/>
  <c r="E191" i="13" s="1"/>
  <c r="E190" i="13"/>
  <c r="D190" i="13"/>
  <c r="E189" i="13"/>
  <c r="D189" i="13"/>
  <c r="E186" i="13"/>
  <c r="D186" i="13"/>
  <c r="E185" i="13"/>
  <c r="D185" i="13"/>
  <c r="E184" i="13"/>
  <c r="D184" i="13"/>
  <c r="D182" i="13"/>
  <c r="B182" i="13"/>
  <c r="E182" i="13" s="1"/>
  <c r="E181" i="13"/>
  <c r="D181" i="13"/>
  <c r="E180" i="13"/>
  <c r="D180" i="13"/>
  <c r="E179" i="13"/>
  <c r="D179" i="13"/>
  <c r="E178" i="13"/>
  <c r="D178" i="13"/>
  <c r="E177" i="13"/>
  <c r="D177" i="13"/>
  <c r="E176" i="13"/>
  <c r="D176" i="13"/>
  <c r="E175" i="13"/>
  <c r="D175" i="13"/>
  <c r="E174" i="13"/>
  <c r="D174" i="13"/>
  <c r="E173" i="13"/>
  <c r="D173" i="13"/>
  <c r="E166" i="13"/>
  <c r="D166" i="13"/>
  <c r="D165" i="13"/>
  <c r="B165" i="13"/>
  <c r="E165" i="13" s="1"/>
  <c r="D164" i="13"/>
  <c r="B164" i="13"/>
  <c r="E164" i="13" s="1"/>
  <c r="E163" i="13"/>
  <c r="D163" i="13"/>
  <c r="E161" i="13"/>
  <c r="D161" i="13"/>
  <c r="E160" i="13"/>
  <c r="D160" i="13"/>
  <c r="E159" i="13"/>
  <c r="D159" i="13"/>
  <c r="E158" i="13"/>
  <c r="D158" i="13"/>
  <c r="E157" i="13"/>
  <c r="D157" i="13"/>
  <c r="D155" i="13"/>
  <c r="B155" i="13"/>
  <c r="E155" i="13" s="1"/>
  <c r="E154" i="13"/>
  <c r="D154" i="13"/>
  <c r="E153" i="13"/>
  <c r="D153" i="13"/>
  <c r="E152" i="13"/>
  <c r="D152" i="13"/>
  <c r="E151" i="13"/>
  <c r="D151" i="13"/>
  <c r="E150" i="13"/>
  <c r="D150" i="13"/>
  <c r="E149" i="13"/>
  <c r="D149" i="13"/>
  <c r="E148" i="13"/>
  <c r="D148" i="13"/>
  <c r="E147" i="13"/>
  <c r="D147" i="13"/>
  <c r="E146" i="13"/>
  <c r="D146" i="13"/>
  <c r="E145" i="13"/>
  <c r="D145" i="13"/>
  <c r="E144" i="13"/>
  <c r="D144" i="13"/>
  <c r="D143" i="13"/>
  <c r="B143" i="13"/>
  <c r="E143" i="13" s="1"/>
  <c r="E142" i="13"/>
  <c r="D142" i="13"/>
  <c r="E141" i="13"/>
  <c r="D141" i="13"/>
  <c r="D140" i="13"/>
  <c r="B140" i="13"/>
  <c r="E140" i="13" s="1"/>
  <c r="D139" i="13"/>
  <c r="B139" i="13"/>
  <c r="E139" i="13" s="1"/>
  <c r="E138" i="13"/>
  <c r="D138" i="13"/>
  <c r="E137" i="13"/>
  <c r="D137" i="13"/>
  <c r="E136" i="13"/>
  <c r="D136" i="13"/>
  <c r="E135" i="13"/>
  <c r="D135" i="13"/>
  <c r="E134" i="13"/>
  <c r="D134" i="13"/>
  <c r="E133" i="13"/>
  <c r="D133" i="13"/>
  <c r="E132" i="13"/>
  <c r="D132" i="13"/>
  <c r="D131" i="13"/>
  <c r="B131" i="13"/>
  <c r="E131" i="13" s="1"/>
  <c r="E130" i="13"/>
  <c r="D130" i="13"/>
  <c r="E129" i="13"/>
  <c r="D129" i="13"/>
  <c r="D128" i="13"/>
  <c r="B128" i="13"/>
  <c r="E128" i="13" s="1"/>
  <c r="E127" i="13"/>
  <c r="D127" i="13"/>
  <c r="D122" i="13"/>
  <c r="B122" i="13"/>
  <c r="E122" i="13" s="1"/>
  <c r="E120" i="13"/>
  <c r="D120" i="13"/>
  <c r="D119" i="13"/>
  <c r="B119" i="13"/>
  <c r="E119" i="13" s="1"/>
  <c r="E117" i="13"/>
  <c r="D117" i="13"/>
  <c r="E116" i="13"/>
  <c r="D116" i="13"/>
  <c r="E114" i="13"/>
  <c r="D114" i="13"/>
  <c r="E113" i="13"/>
  <c r="D113" i="13"/>
  <c r="E112" i="13"/>
  <c r="D112" i="13"/>
  <c r="E111" i="13"/>
  <c r="D111" i="13"/>
  <c r="E109" i="13"/>
  <c r="D109" i="13"/>
  <c r="D108" i="13"/>
  <c r="B108" i="13"/>
  <c r="E108" i="13" s="1"/>
  <c r="E107" i="13"/>
  <c r="D107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7" i="13"/>
  <c r="D97" i="13"/>
  <c r="E96" i="13"/>
  <c r="D96" i="13"/>
  <c r="E95" i="13"/>
  <c r="D95" i="13"/>
  <c r="D94" i="13"/>
  <c r="B94" i="13"/>
  <c r="E94" i="13" s="1"/>
  <c r="E90" i="13"/>
  <c r="D90" i="13"/>
  <c r="E88" i="13"/>
  <c r="D88" i="13"/>
  <c r="E86" i="13"/>
  <c r="D86" i="13"/>
  <c r="E85" i="13"/>
  <c r="D85" i="13"/>
  <c r="D82" i="13"/>
  <c r="B82" i="13"/>
  <c r="E82" i="13" s="1"/>
  <c r="E81" i="13"/>
  <c r="D81" i="13"/>
  <c r="D80" i="13"/>
  <c r="B80" i="13"/>
  <c r="E80" i="13" s="1"/>
  <c r="E79" i="13"/>
  <c r="D79" i="13"/>
  <c r="E78" i="13"/>
  <c r="D78" i="13"/>
  <c r="E77" i="13"/>
  <c r="D77" i="13"/>
  <c r="E76" i="13"/>
  <c r="D76" i="13"/>
  <c r="D75" i="13"/>
  <c r="B75" i="13"/>
  <c r="E75" i="13" s="1"/>
  <c r="E74" i="13"/>
  <c r="D74" i="13"/>
  <c r="E73" i="13"/>
  <c r="D73" i="13"/>
  <c r="E72" i="13"/>
  <c r="D72" i="13"/>
  <c r="E71" i="13"/>
  <c r="D71" i="13"/>
  <c r="D70" i="13"/>
  <c r="B70" i="13"/>
  <c r="E70" i="13" s="1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58" i="13"/>
  <c r="D58" i="13"/>
  <c r="E57" i="13"/>
  <c r="D57" i="13"/>
  <c r="E55" i="13"/>
  <c r="D55" i="13"/>
  <c r="D53" i="13"/>
  <c r="B53" i="13"/>
  <c r="E53" i="13" s="1"/>
  <c r="E51" i="13"/>
  <c r="D51" i="13"/>
  <c r="D50" i="13"/>
  <c r="B50" i="13"/>
  <c r="E50" i="13" s="1"/>
  <c r="E49" i="13"/>
  <c r="D49" i="13"/>
  <c r="E45" i="13"/>
  <c r="D45" i="13"/>
  <c r="E44" i="13"/>
  <c r="D44" i="13"/>
  <c r="E43" i="13"/>
  <c r="D43" i="13"/>
  <c r="E42" i="13"/>
  <c r="D42" i="13"/>
  <c r="D41" i="13"/>
  <c r="B41" i="13"/>
  <c r="E41" i="13" s="1"/>
  <c r="E40" i="13"/>
  <c r="D40" i="13"/>
  <c r="E39" i="13"/>
  <c r="D39" i="13"/>
  <c r="E38" i="13"/>
  <c r="D38" i="13"/>
  <c r="E37" i="13"/>
  <c r="D37" i="13"/>
  <c r="D36" i="13"/>
  <c r="B36" i="13"/>
  <c r="E36" i="13" s="1"/>
  <c r="E35" i="13"/>
  <c r="D35" i="13"/>
  <c r="E34" i="13"/>
  <c r="D34" i="13"/>
  <c r="E33" i="13"/>
  <c r="D33" i="13"/>
  <c r="E32" i="13"/>
  <c r="D32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D16" i="13"/>
  <c r="B16" i="13"/>
  <c r="E16" i="13" s="1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D8" i="13"/>
  <c r="B8" i="13"/>
  <c r="E8" i="13" s="1"/>
  <c r="D7" i="13"/>
  <c r="B7" i="13"/>
  <c r="E7" i="13" s="1"/>
  <c r="E6" i="13"/>
  <c r="D6" i="13"/>
  <c r="E5" i="13"/>
  <c r="D5" i="13"/>
  <c r="D4" i="13"/>
  <c r="B4" i="13"/>
  <c r="E4" i="13" s="1"/>
  <c r="E3" i="13"/>
  <c r="D3" i="13"/>
  <c r="J15" i="12"/>
  <c r="J14" i="12"/>
  <c r="J13" i="12"/>
  <c r="J12" i="12"/>
  <c r="J11" i="12"/>
  <c r="J10" i="12"/>
  <c r="J9" i="12"/>
  <c r="B42" i="12"/>
  <c r="B43" i="12"/>
  <c r="B44" i="12"/>
  <c r="B45" i="12"/>
  <c r="B46" i="12"/>
  <c r="B47" i="12"/>
  <c r="B48" i="12"/>
  <c r="B49" i="12"/>
  <c r="B57" i="12"/>
  <c r="B58" i="12"/>
  <c r="B59" i="12"/>
  <c r="B60" i="12"/>
  <c r="B61" i="12"/>
  <c r="B4" i="12"/>
  <c r="B5" i="12"/>
  <c r="B6" i="12"/>
  <c r="B7" i="12"/>
  <c r="B8" i="12"/>
  <c r="B9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3" i="12"/>
  <c r="H10" i="12"/>
  <c r="H9" i="12"/>
  <c r="H11" i="12"/>
  <c r="H12" i="12"/>
  <c r="H13" i="12"/>
  <c r="D124" i="10"/>
  <c r="F124" i="10" s="1"/>
  <c r="D23" i="10"/>
  <c r="F23" i="10" s="1"/>
  <c r="D42" i="10"/>
  <c r="F42" i="10" s="1"/>
  <c r="D55" i="10"/>
  <c r="F55" i="10" s="1"/>
  <c r="D81" i="10"/>
  <c r="F81" i="10" s="1"/>
  <c r="D116" i="10"/>
  <c r="F116" i="10" s="1"/>
  <c r="D146" i="10"/>
  <c r="F146" i="10" s="1"/>
  <c r="D133" i="10"/>
  <c r="F133" i="10" s="1"/>
  <c r="D22" i="10"/>
  <c r="F22" i="10" s="1"/>
  <c r="D32" i="10"/>
  <c r="F32" i="10" s="1"/>
  <c r="D54" i="10"/>
  <c r="F54" i="10" s="1"/>
  <c r="D87" i="10"/>
  <c r="F87" i="10" s="1"/>
  <c r="D111" i="10"/>
  <c r="F111" i="10" s="1"/>
  <c r="D139" i="10"/>
  <c r="F139" i="10" s="1"/>
  <c r="D98" i="10"/>
  <c r="F98" i="10" s="1"/>
  <c r="D21" i="10"/>
  <c r="F21" i="10" s="1"/>
  <c r="D39" i="10"/>
  <c r="F39" i="10" s="1"/>
  <c r="D58" i="10"/>
  <c r="F58" i="10" s="1"/>
  <c r="D84" i="10"/>
  <c r="F84" i="10" s="1"/>
  <c r="D109" i="10"/>
  <c r="F109" i="10" s="1"/>
  <c r="D141" i="10"/>
  <c r="F141" i="10" s="1"/>
  <c r="D125" i="10"/>
  <c r="F125" i="10" s="1"/>
  <c r="D20" i="10"/>
  <c r="F20" i="10" s="1"/>
  <c r="D35" i="10"/>
  <c r="F35" i="10" s="1"/>
  <c r="D53" i="10"/>
  <c r="F53" i="10" s="1"/>
  <c r="D85" i="10"/>
  <c r="F85" i="10" s="1"/>
  <c r="D113" i="10"/>
  <c r="F113" i="10" s="1"/>
  <c r="D136" i="10"/>
  <c r="F136" i="10" s="1"/>
  <c r="D93" i="10"/>
  <c r="F93" i="10" s="1"/>
  <c r="D19" i="10"/>
  <c r="F19" i="10" s="1"/>
  <c r="D43" i="10"/>
  <c r="F43" i="10" s="1"/>
  <c r="D56" i="10"/>
  <c r="F56" i="10" s="1"/>
  <c r="D82" i="10"/>
  <c r="F82" i="10" s="1"/>
  <c r="D122" i="10"/>
  <c r="F122" i="10" s="1"/>
  <c r="D149" i="10"/>
  <c r="F149" i="10" s="1"/>
  <c r="D100" i="10"/>
  <c r="F100" i="10" s="1"/>
  <c r="D18" i="10"/>
  <c r="F18" i="10" s="1"/>
  <c r="D27" i="10"/>
  <c r="F27" i="10" s="1"/>
  <c r="D67" i="10"/>
  <c r="F67" i="10" s="1"/>
  <c r="D92" i="10"/>
  <c r="F92" i="10" s="1"/>
  <c r="D120" i="10"/>
  <c r="F120" i="10" s="1"/>
  <c r="D137" i="10"/>
  <c r="F137" i="10" s="1"/>
  <c r="D71" i="10"/>
  <c r="F71" i="10" s="1"/>
  <c r="D17" i="10"/>
  <c r="F17" i="10" s="1"/>
  <c r="D40" i="10"/>
  <c r="F40" i="10" s="1"/>
  <c r="D47" i="10"/>
  <c r="F47" i="10" s="1"/>
  <c r="D90" i="10"/>
  <c r="F90" i="10" s="1"/>
  <c r="D115" i="10"/>
  <c r="F115" i="10" s="1"/>
  <c r="D134" i="10"/>
  <c r="F134" i="10" s="1"/>
  <c r="E148" i="10"/>
  <c r="D148" i="10"/>
  <c r="E147" i="10"/>
  <c r="D147" i="10"/>
  <c r="E145" i="10"/>
  <c r="D145" i="10"/>
  <c r="E144" i="10"/>
  <c r="D144" i="10"/>
  <c r="E143" i="10"/>
  <c r="D143" i="10"/>
  <c r="E142" i="10"/>
  <c r="D142" i="10"/>
  <c r="E140" i="10"/>
  <c r="D140" i="10"/>
  <c r="D138" i="10"/>
  <c r="B138" i="10"/>
  <c r="E138" i="10" s="1"/>
  <c r="D135" i="10"/>
  <c r="B135" i="10"/>
  <c r="E135" i="10" s="1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3" i="10"/>
  <c r="D123" i="10"/>
  <c r="E121" i="10"/>
  <c r="D121" i="10"/>
  <c r="E119" i="10"/>
  <c r="D119" i="10"/>
  <c r="E118" i="10"/>
  <c r="D118" i="10"/>
  <c r="D117" i="10"/>
  <c r="B117" i="10"/>
  <c r="E117" i="10" s="1"/>
  <c r="E114" i="10"/>
  <c r="D114" i="10"/>
  <c r="E112" i="10"/>
  <c r="D112" i="10"/>
  <c r="E110" i="10"/>
  <c r="D110" i="10"/>
  <c r="D108" i="10"/>
  <c r="B108" i="10"/>
  <c r="E108" i="10" s="1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99" i="10"/>
  <c r="D99" i="10"/>
  <c r="E97" i="10"/>
  <c r="D97" i="10"/>
  <c r="E96" i="10"/>
  <c r="D96" i="10"/>
  <c r="E95" i="10"/>
  <c r="D95" i="10"/>
  <c r="E94" i="10"/>
  <c r="D94" i="10"/>
  <c r="E91" i="10"/>
  <c r="D91" i="10"/>
  <c r="E89" i="10"/>
  <c r="D89" i="10"/>
  <c r="E88" i="10"/>
  <c r="D88" i="10"/>
  <c r="E86" i="10"/>
  <c r="D86" i="10"/>
  <c r="D83" i="10"/>
  <c r="B83" i="10"/>
  <c r="E83" i="10" s="1"/>
  <c r="E80" i="10"/>
  <c r="D80" i="10"/>
  <c r="E79" i="10"/>
  <c r="D79" i="10"/>
  <c r="E78" i="10"/>
  <c r="D78" i="10"/>
  <c r="E77" i="10"/>
  <c r="D77" i="10"/>
  <c r="E76" i="10"/>
  <c r="D76" i="10"/>
  <c r="E75" i="10"/>
  <c r="D75" i="10"/>
  <c r="D74" i="10"/>
  <c r="B74" i="10"/>
  <c r="E74" i="10" s="1"/>
  <c r="E73" i="10"/>
  <c r="D73" i="10"/>
  <c r="E72" i="10"/>
  <c r="D72" i="10"/>
  <c r="D70" i="10"/>
  <c r="B70" i="10"/>
  <c r="E70" i="10" s="1"/>
  <c r="E69" i="10"/>
  <c r="D69" i="10"/>
  <c r="E68" i="10"/>
  <c r="D68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7" i="10"/>
  <c r="D57" i="10"/>
  <c r="E52" i="10"/>
  <c r="D52" i="10"/>
  <c r="E51" i="10"/>
  <c r="D51" i="10"/>
  <c r="D50" i="10"/>
  <c r="B50" i="10"/>
  <c r="E50" i="10" s="1"/>
  <c r="E49" i="10"/>
  <c r="D49" i="10"/>
  <c r="D48" i="10"/>
  <c r="B48" i="10"/>
  <c r="E48" i="10" s="1"/>
  <c r="D46" i="10"/>
  <c r="B46" i="10"/>
  <c r="E46" i="10" s="1"/>
  <c r="E45" i="10"/>
  <c r="D45" i="10"/>
  <c r="E44" i="10"/>
  <c r="D44" i="10"/>
  <c r="E41" i="10"/>
  <c r="D41" i="10"/>
  <c r="E38" i="10"/>
  <c r="D38" i="10"/>
  <c r="E37" i="10"/>
  <c r="D37" i="10"/>
  <c r="E36" i="10"/>
  <c r="D36" i="10"/>
  <c r="E34" i="10"/>
  <c r="D34" i="10"/>
  <c r="D33" i="10"/>
  <c r="B33" i="10"/>
  <c r="E33" i="10" s="1"/>
  <c r="E31" i="10"/>
  <c r="D31" i="10"/>
  <c r="E30" i="10"/>
  <c r="D30" i="10"/>
  <c r="E29" i="10"/>
  <c r="D29" i="10"/>
  <c r="D28" i="10"/>
  <c r="B28" i="10"/>
  <c r="E28" i="10" s="1"/>
  <c r="E26" i="10"/>
  <c r="D26" i="10"/>
  <c r="E25" i="10"/>
  <c r="D25" i="10"/>
  <c r="E24" i="10"/>
  <c r="D24" i="10"/>
  <c r="D16" i="10"/>
  <c r="B16" i="10"/>
  <c r="E16" i="10" s="1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D7" i="10"/>
  <c r="B7" i="10"/>
  <c r="E7" i="10" s="1"/>
  <c r="E6" i="10"/>
  <c r="D6" i="10"/>
  <c r="E5" i="10"/>
  <c r="D5" i="10"/>
  <c r="E4" i="10"/>
  <c r="D4" i="10"/>
  <c r="E3" i="10"/>
  <c r="D3" i="10"/>
  <c r="O6" i="8"/>
  <c r="O7" i="8"/>
  <c r="O8" i="8"/>
  <c r="O9" i="8"/>
  <c r="O10" i="8"/>
  <c r="Q12" i="8"/>
  <c r="Q11" i="8"/>
  <c r="Q10" i="8"/>
  <c r="Q9" i="8"/>
  <c r="Q8" i="8"/>
  <c r="Q7" i="8"/>
  <c r="Q6" i="8"/>
  <c r="J12" i="8"/>
  <c r="J11" i="8"/>
  <c r="J10" i="8"/>
  <c r="J9" i="8"/>
  <c r="J8" i="8"/>
  <c r="J7" i="8"/>
  <c r="J6" i="8"/>
  <c r="C21" i="8"/>
  <c r="C13" i="8"/>
  <c r="D29" i="7"/>
  <c r="F29" i="7" s="1"/>
  <c r="C14" i="8"/>
  <c r="C15" i="8"/>
  <c r="C16" i="8"/>
  <c r="C17" i="8"/>
  <c r="C18" i="8"/>
  <c r="C19" i="8"/>
  <c r="C20" i="8"/>
  <c r="C22" i="8"/>
  <c r="C23" i="8"/>
  <c r="C24" i="8"/>
  <c r="C25" i="8"/>
  <c r="C26" i="8"/>
  <c r="C27" i="8"/>
  <c r="C28" i="8"/>
  <c r="C29" i="8"/>
  <c r="C30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12" i="8"/>
  <c r="H10" i="8"/>
  <c r="H9" i="8"/>
  <c r="H8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D161" i="7"/>
  <c r="F161" i="7" s="1"/>
  <c r="D34" i="7"/>
  <c r="F34" i="7" s="1"/>
  <c r="D63" i="7"/>
  <c r="F63" i="7" s="1"/>
  <c r="D104" i="7"/>
  <c r="F104" i="7" s="1"/>
  <c r="D139" i="7"/>
  <c r="F139" i="7" s="1"/>
  <c r="D176" i="7"/>
  <c r="F176" i="7" s="1"/>
  <c r="D215" i="7"/>
  <c r="F215" i="7" s="1"/>
  <c r="D170" i="7"/>
  <c r="F170" i="7" s="1"/>
  <c r="D33" i="7"/>
  <c r="F33" i="7" s="1"/>
  <c r="D65" i="7"/>
  <c r="F65" i="7" s="1"/>
  <c r="D99" i="7"/>
  <c r="F99" i="7" s="1"/>
  <c r="D131" i="7"/>
  <c r="F131" i="7" s="1"/>
  <c r="D184" i="7"/>
  <c r="F184" i="7" s="1"/>
  <c r="D214" i="7"/>
  <c r="F214" i="7" s="1"/>
  <c r="D162" i="7"/>
  <c r="F162" i="7" s="1"/>
  <c r="D32" i="7"/>
  <c r="F32" i="7" s="1"/>
  <c r="D67" i="7"/>
  <c r="F67" i="7" s="1"/>
  <c r="D92" i="7"/>
  <c r="F92" i="7" s="1"/>
  <c r="D137" i="7"/>
  <c r="F137" i="7" s="1"/>
  <c r="D174" i="7"/>
  <c r="F174" i="7" s="1"/>
  <c r="D190" i="7"/>
  <c r="F190" i="7" s="1"/>
  <c r="D31" i="7"/>
  <c r="F31" i="7" s="1"/>
  <c r="D60" i="7"/>
  <c r="F60" i="7" s="1"/>
  <c r="D105" i="7"/>
  <c r="F105" i="7" s="1"/>
  <c r="D142" i="7"/>
  <c r="F142" i="7" s="1"/>
  <c r="D177" i="7"/>
  <c r="F177" i="7" s="1"/>
  <c r="D208" i="7"/>
  <c r="F208" i="7" s="1"/>
  <c r="D197" i="7"/>
  <c r="F197" i="7" s="1"/>
  <c r="D30" i="7"/>
  <c r="F30" i="7" s="1"/>
  <c r="D59" i="7"/>
  <c r="F59" i="7" s="1"/>
  <c r="D101" i="7"/>
  <c r="F101" i="7" s="1"/>
  <c r="D134" i="7"/>
  <c r="F134" i="7" s="1"/>
  <c r="D179" i="7"/>
  <c r="F179" i="7" s="1"/>
  <c r="D213" i="7"/>
  <c r="F213" i="7" s="1"/>
  <c r="D84" i="7"/>
  <c r="F84" i="7" s="1"/>
  <c r="D66" i="7"/>
  <c r="F66" i="7" s="1"/>
  <c r="D98" i="7"/>
  <c r="F98" i="7" s="1"/>
  <c r="D143" i="7"/>
  <c r="F143" i="7" s="1"/>
  <c r="D182" i="7"/>
  <c r="F182" i="7" s="1"/>
  <c r="D200" i="7"/>
  <c r="F200" i="7" s="1"/>
  <c r="D118" i="7"/>
  <c r="F118" i="7" s="1"/>
  <c r="D28" i="7"/>
  <c r="F28" i="7" s="1"/>
  <c r="D53" i="7"/>
  <c r="F53" i="7" s="1"/>
  <c r="D100" i="7"/>
  <c r="F100" i="7" s="1"/>
  <c r="D140" i="7"/>
  <c r="F140" i="7" s="1"/>
  <c r="D180" i="7"/>
  <c r="F180" i="7" s="1"/>
  <c r="D216" i="7"/>
  <c r="F216" i="7" s="1"/>
  <c r="D71" i="7"/>
  <c r="F71" i="7" s="1"/>
  <c r="D27" i="7"/>
  <c r="F27" i="7" s="1"/>
  <c r="D62" i="7"/>
  <c r="F62" i="7" s="1"/>
  <c r="D85" i="7"/>
  <c r="F85" i="7" s="1"/>
  <c r="D132" i="7"/>
  <c r="F132" i="7" s="1"/>
  <c r="D169" i="7"/>
  <c r="F169" i="7" s="1"/>
  <c r="D217" i="7"/>
  <c r="F217" i="7" s="1"/>
  <c r="D218" i="7"/>
  <c r="B218" i="7"/>
  <c r="E218" i="7" s="1"/>
  <c r="E212" i="7"/>
  <c r="D212" i="7"/>
  <c r="E211" i="7"/>
  <c r="D211" i="7"/>
  <c r="E210" i="7"/>
  <c r="D210" i="7"/>
  <c r="E209" i="7"/>
  <c r="D209" i="7"/>
  <c r="E207" i="7"/>
  <c r="D207" i="7"/>
  <c r="E206" i="7"/>
  <c r="D206" i="7"/>
  <c r="E205" i="7"/>
  <c r="D205" i="7"/>
  <c r="E204" i="7"/>
  <c r="D204" i="7"/>
  <c r="D203" i="7"/>
  <c r="B203" i="7"/>
  <c r="E203" i="7" s="1"/>
  <c r="E202" i="7"/>
  <c r="D202" i="7"/>
  <c r="D201" i="7"/>
  <c r="B201" i="7"/>
  <c r="E201" i="7" s="1"/>
  <c r="E199" i="7"/>
  <c r="D199" i="7"/>
  <c r="E198" i="7"/>
  <c r="D198" i="7"/>
  <c r="E196" i="7"/>
  <c r="D196" i="7"/>
  <c r="D195" i="7"/>
  <c r="B195" i="7"/>
  <c r="E195" i="7" s="1"/>
  <c r="D194" i="7"/>
  <c r="B194" i="7"/>
  <c r="E194" i="7" s="1"/>
  <c r="D193" i="7"/>
  <c r="B193" i="7"/>
  <c r="E193" i="7" s="1"/>
  <c r="E192" i="7"/>
  <c r="D192" i="7"/>
  <c r="E191" i="7"/>
  <c r="D191" i="7"/>
  <c r="E189" i="7"/>
  <c r="D189" i="7"/>
  <c r="D188" i="7"/>
  <c r="B188" i="7"/>
  <c r="E188" i="7" s="1"/>
  <c r="E187" i="7"/>
  <c r="D187" i="7"/>
  <c r="E186" i="7"/>
  <c r="D186" i="7"/>
  <c r="E185" i="7"/>
  <c r="D185" i="7"/>
  <c r="D183" i="7"/>
  <c r="B183" i="7"/>
  <c r="E183" i="7" s="1"/>
  <c r="E181" i="7"/>
  <c r="D181" i="7"/>
  <c r="E178" i="7"/>
  <c r="D178" i="7"/>
  <c r="D175" i="7"/>
  <c r="B175" i="7"/>
  <c r="E175" i="7" s="1"/>
  <c r="E173" i="7"/>
  <c r="D173" i="7"/>
  <c r="E172" i="7"/>
  <c r="D172" i="7"/>
  <c r="E171" i="7"/>
  <c r="D171" i="7"/>
  <c r="E168" i="7"/>
  <c r="D168" i="7"/>
  <c r="E167" i="7"/>
  <c r="D167" i="7"/>
  <c r="E166" i="7"/>
  <c r="D166" i="7"/>
  <c r="E165" i="7"/>
  <c r="D165" i="7"/>
  <c r="D164" i="7"/>
  <c r="B164" i="7"/>
  <c r="E164" i="7" s="1"/>
  <c r="D163" i="7"/>
  <c r="B163" i="7"/>
  <c r="E163" i="7" s="1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D152" i="7"/>
  <c r="B152" i="7"/>
  <c r="E152" i="7" s="1"/>
  <c r="E151" i="7"/>
  <c r="D151" i="7"/>
  <c r="D150" i="7"/>
  <c r="B150" i="7"/>
  <c r="E150" i="7" s="1"/>
  <c r="E149" i="7"/>
  <c r="D149" i="7"/>
  <c r="E148" i="7"/>
  <c r="D148" i="7"/>
  <c r="E147" i="7"/>
  <c r="D147" i="7"/>
  <c r="E146" i="7"/>
  <c r="D146" i="7"/>
  <c r="D145" i="7"/>
  <c r="B145" i="7"/>
  <c r="E145" i="7" s="1"/>
  <c r="E144" i="7"/>
  <c r="D144" i="7"/>
  <c r="E141" i="7"/>
  <c r="D141" i="7"/>
  <c r="D138" i="7"/>
  <c r="B138" i="7"/>
  <c r="E138" i="7" s="1"/>
  <c r="E136" i="7"/>
  <c r="D136" i="7"/>
  <c r="E135" i="7"/>
  <c r="D135" i="7"/>
  <c r="E133" i="7"/>
  <c r="D133" i="7"/>
  <c r="E130" i="7"/>
  <c r="D130" i="7"/>
  <c r="E129" i="7"/>
  <c r="D129" i="7"/>
  <c r="D128" i="7"/>
  <c r="B128" i="7"/>
  <c r="E128" i="7" s="1"/>
  <c r="E127" i="7"/>
  <c r="D127" i="7"/>
  <c r="D126" i="7"/>
  <c r="B126" i="7"/>
  <c r="E126" i="7" s="1"/>
  <c r="E125" i="7"/>
  <c r="D125" i="7"/>
  <c r="E124" i="7"/>
  <c r="D124" i="7"/>
  <c r="D123" i="7"/>
  <c r="B123" i="7"/>
  <c r="E123" i="7" s="1"/>
  <c r="E122" i="7"/>
  <c r="D122" i="7"/>
  <c r="E121" i="7"/>
  <c r="D121" i="7"/>
  <c r="E120" i="7"/>
  <c r="D120" i="7"/>
  <c r="D119" i="7"/>
  <c r="B119" i="7"/>
  <c r="E119" i="7" s="1"/>
  <c r="E117" i="7"/>
  <c r="D117" i="7"/>
  <c r="E116" i="7"/>
  <c r="D116" i="7"/>
  <c r="E115" i="7"/>
  <c r="D115" i="7"/>
  <c r="E114" i="7"/>
  <c r="D114" i="7"/>
  <c r="D113" i="7"/>
  <c r="B113" i="7"/>
  <c r="E113" i="7" s="1"/>
  <c r="E106" i="7"/>
  <c r="E112" i="7"/>
  <c r="D112" i="7"/>
  <c r="D111" i="7"/>
  <c r="B111" i="7"/>
  <c r="E111" i="7" s="1"/>
  <c r="E110" i="7"/>
  <c r="D110" i="7"/>
  <c r="E109" i="7"/>
  <c r="D109" i="7"/>
  <c r="B61" i="7"/>
  <c r="E61" i="7" s="1"/>
  <c r="E108" i="7"/>
  <c r="D108" i="7"/>
  <c r="E107" i="7"/>
  <c r="D107" i="7"/>
  <c r="E103" i="7"/>
  <c r="D103" i="7"/>
  <c r="E102" i="7"/>
  <c r="A102" i="7"/>
  <c r="A61" i="7" s="1"/>
  <c r="D61" i="7" s="1"/>
  <c r="E97" i="7"/>
  <c r="D97" i="7"/>
  <c r="D96" i="7"/>
  <c r="B96" i="7"/>
  <c r="E96" i="7" s="1"/>
  <c r="E95" i="7"/>
  <c r="D95" i="7"/>
  <c r="D94" i="7"/>
  <c r="B94" i="7"/>
  <c r="E94" i="7" s="1"/>
  <c r="E93" i="7"/>
  <c r="D93" i="7"/>
  <c r="E91" i="7"/>
  <c r="D91" i="7"/>
  <c r="E90" i="7"/>
  <c r="D90" i="7"/>
  <c r="E89" i="7"/>
  <c r="D89" i="7"/>
  <c r="E88" i="7"/>
  <c r="D88" i="7"/>
  <c r="D87" i="7"/>
  <c r="B87" i="7"/>
  <c r="E87" i="7" s="1"/>
  <c r="D86" i="7"/>
  <c r="B86" i="7"/>
  <c r="E86" i="7" s="1"/>
  <c r="E83" i="7"/>
  <c r="D83" i="7"/>
  <c r="D82" i="7"/>
  <c r="B82" i="7"/>
  <c r="E82" i="7" s="1"/>
  <c r="D81" i="7"/>
  <c r="B81" i="7"/>
  <c r="E81" i="7" s="1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D70" i="7"/>
  <c r="B70" i="7"/>
  <c r="E70" i="7" s="1"/>
  <c r="E69" i="7"/>
  <c r="D69" i="7"/>
  <c r="D68" i="7"/>
  <c r="B68" i="7"/>
  <c r="E68" i="7" s="1"/>
  <c r="E64" i="7"/>
  <c r="D64" i="7"/>
  <c r="E58" i="7"/>
  <c r="D58" i="7"/>
  <c r="D57" i="7"/>
  <c r="B57" i="7"/>
  <c r="E57" i="7" s="1"/>
  <c r="E56" i="7"/>
  <c r="D56" i="7"/>
  <c r="E55" i="7"/>
  <c r="D55" i="7"/>
  <c r="E54" i="7"/>
  <c r="D54" i="7"/>
  <c r="E52" i="7"/>
  <c r="D52" i="7"/>
  <c r="E51" i="7"/>
  <c r="D51" i="7"/>
  <c r="E50" i="7"/>
  <c r="D50" i="7"/>
  <c r="D49" i="7"/>
  <c r="B49" i="7"/>
  <c r="E49" i="7" s="1"/>
  <c r="E48" i="7"/>
  <c r="D48" i="7"/>
  <c r="E47" i="7"/>
  <c r="D47" i="7"/>
  <c r="E46" i="7"/>
  <c r="D46" i="7"/>
  <c r="D45" i="7"/>
  <c r="B45" i="7"/>
  <c r="E45" i="7" s="1"/>
  <c r="E44" i="7"/>
  <c r="D44" i="7"/>
  <c r="E43" i="7"/>
  <c r="D43" i="7"/>
  <c r="D42" i="7"/>
  <c r="B42" i="7"/>
  <c r="E42" i="7" s="1"/>
  <c r="E41" i="7"/>
  <c r="D41" i="7"/>
  <c r="D40" i="7"/>
  <c r="B40" i="7"/>
  <c r="E40" i="7" s="1"/>
  <c r="D39" i="7"/>
  <c r="B39" i="7"/>
  <c r="E39" i="7" s="1"/>
  <c r="E38" i="7"/>
  <c r="D38" i="7"/>
  <c r="E37" i="7"/>
  <c r="D37" i="7"/>
  <c r="E36" i="7"/>
  <c r="D36" i="7"/>
  <c r="E35" i="7"/>
  <c r="D35" i="7"/>
  <c r="E26" i="7"/>
  <c r="D26" i="7"/>
  <c r="E25" i="7"/>
  <c r="D25" i="7"/>
  <c r="E24" i="7"/>
  <c r="D24" i="7"/>
  <c r="E23" i="7"/>
  <c r="D23" i="7"/>
  <c r="E22" i="7"/>
  <c r="D22" i="7"/>
  <c r="D21" i="7"/>
  <c r="B21" i="7"/>
  <c r="E21" i="7" s="1"/>
  <c r="D20" i="7"/>
  <c r="B20" i="7"/>
  <c r="E20" i="7" s="1"/>
  <c r="D19" i="7"/>
  <c r="B19" i="7"/>
  <c r="E19" i="7" s="1"/>
  <c r="E18" i="7"/>
  <c r="D18" i="7"/>
  <c r="E17" i="7"/>
  <c r="D17" i="7"/>
  <c r="E16" i="7"/>
  <c r="D16" i="7"/>
  <c r="E15" i="7"/>
  <c r="D15" i="7"/>
  <c r="D14" i="7"/>
  <c r="B14" i="7"/>
  <c r="E14" i="7" s="1"/>
  <c r="D13" i="7"/>
  <c r="B13" i="7"/>
  <c r="E13" i="7" s="1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D5" i="7"/>
  <c r="B5" i="7"/>
  <c r="E5" i="7" s="1"/>
  <c r="E4" i="7"/>
  <c r="D4" i="7"/>
  <c r="E3" i="7"/>
  <c r="D3" i="7"/>
  <c r="N121" i="13" l="1"/>
  <c r="H121" i="13"/>
  <c r="M54" i="13"/>
  <c r="H54" i="13"/>
  <c r="M170" i="13"/>
  <c r="H170" i="13"/>
  <c r="M126" i="13"/>
  <c r="H126" i="13"/>
  <c r="M206" i="13"/>
  <c r="H206" i="13"/>
  <c r="M46" i="13"/>
  <c r="H46" i="13"/>
  <c r="N169" i="13"/>
  <c r="H169" i="13"/>
  <c r="N209" i="13"/>
  <c r="N124" i="13"/>
  <c r="N52" i="13"/>
  <c r="M209" i="13"/>
  <c r="M118" i="13"/>
  <c r="M89" i="13"/>
  <c r="M25" i="13"/>
  <c r="N205" i="13"/>
  <c r="N93" i="13"/>
  <c r="N48" i="13"/>
  <c r="M205" i="13"/>
  <c r="M110" i="13"/>
  <c r="M30" i="13"/>
  <c r="N47" i="13"/>
  <c r="H47" i="13"/>
  <c r="M168" i="13"/>
  <c r="H168" i="13"/>
  <c r="N123" i="13"/>
  <c r="H123" i="13"/>
  <c r="M200" i="13"/>
  <c r="H200" i="13"/>
  <c r="N87" i="13"/>
  <c r="H87" i="13"/>
  <c r="M204" i="13"/>
  <c r="H204" i="13"/>
  <c r="M56" i="13"/>
  <c r="H56" i="13"/>
  <c r="M172" i="13"/>
  <c r="H172" i="13"/>
  <c r="N204" i="13"/>
  <c r="N168" i="13"/>
  <c r="N89" i="13"/>
  <c r="N29" i="13"/>
  <c r="M201" i="13"/>
  <c r="M98" i="13"/>
  <c r="M29" i="13"/>
  <c r="N201" i="13"/>
  <c r="N125" i="13"/>
  <c r="N56" i="13"/>
  <c r="N25" i="13"/>
  <c r="M125" i="13"/>
  <c r="M93" i="13"/>
  <c r="M26" i="13"/>
  <c r="L162" i="13"/>
  <c r="J162" i="13"/>
  <c r="I162" i="13"/>
  <c r="K162" i="13"/>
  <c r="L24" i="13"/>
  <c r="K24" i="13"/>
  <c r="J24" i="13"/>
  <c r="I24" i="13"/>
  <c r="L115" i="13"/>
  <c r="K115" i="13"/>
  <c r="J115" i="13"/>
  <c r="I115" i="13"/>
  <c r="L193" i="13"/>
  <c r="J193" i="13"/>
  <c r="I193" i="13"/>
  <c r="K193" i="13"/>
  <c r="L84" i="13"/>
  <c r="K84" i="13"/>
  <c r="J84" i="13"/>
  <c r="I84" i="13"/>
  <c r="L208" i="13"/>
  <c r="K208" i="13"/>
  <c r="J208" i="13"/>
  <c r="I208" i="13"/>
  <c r="L59" i="13"/>
  <c r="K59" i="13"/>
  <c r="J59" i="13"/>
  <c r="I59" i="13"/>
  <c r="L156" i="13"/>
  <c r="K156" i="13"/>
  <c r="J156" i="13"/>
  <c r="I156" i="13"/>
  <c r="L28" i="13"/>
  <c r="K28" i="13"/>
  <c r="J28" i="13"/>
  <c r="I28" i="13"/>
  <c r="L106" i="13"/>
  <c r="K106" i="13"/>
  <c r="J106" i="13"/>
  <c r="I106" i="13"/>
  <c r="L187" i="13"/>
  <c r="K187" i="13"/>
  <c r="J187" i="13"/>
  <c r="I187" i="13"/>
  <c r="L92" i="13"/>
  <c r="K92" i="13"/>
  <c r="J92" i="13"/>
  <c r="I92" i="13"/>
  <c r="L210" i="13"/>
  <c r="J210" i="13"/>
  <c r="I210" i="13"/>
  <c r="K210" i="13"/>
  <c r="L60" i="13"/>
  <c r="K60" i="13"/>
  <c r="J60" i="13"/>
  <c r="I60" i="13"/>
  <c r="N193" i="13"/>
  <c r="M210" i="13"/>
  <c r="M162" i="13"/>
  <c r="M106" i="13"/>
  <c r="L121" i="13"/>
  <c r="J121" i="13"/>
  <c r="I121" i="13"/>
  <c r="K121" i="13"/>
  <c r="L188" i="13"/>
  <c r="K188" i="13"/>
  <c r="J188" i="13"/>
  <c r="I188" i="13"/>
  <c r="L99" i="13"/>
  <c r="K99" i="13"/>
  <c r="J99" i="13"/>
  <c r="I99" i="13"/>
  <c r="L207" i="13"/>
  <c r="K207" i="13"/>
  <c r="J207" i="13"/>
  <c r="I207" i="13"/>
  <c r="L27" i="13"/>
  <c r="K27" i="13"/>
  <c r="J27" i="13"/>
  <c r="I27" i="13"/>
  <c r="L126" i="13"/>
  <c r="K126" i="13"/>
  <c r="I126" i="13"/>
  <c r="J126" i="13"/>
  <c r="L192" i="13"/>
  <c r="K192" i="13"/>
  <c r="J192" i="13"/>
  <c r="I192" i="13"/>
  <c r="L91" i="13"/>
  <c r="K91" i="13"/>
  <c r="J91" i="13"/>
  <c r="I91" i="13"/>
  <c r="L206" i="13"/>
  <c r="K206" i="13"/>
  <c r="J206" i="13"/>
  <c r="I206" i="13"/>
  <c r="L46" i="13"/>
  <c r="K46" i="13"/>
  <c r="I46" i="13"/>
  <c r="J46" i="13"/>
  <c r="L169" i="13"/>
  <c r="J169" i="13"/>
  <c r="I169" i="13"/>
  <c r="K169" i="13"/>
  <c r="L31" i="13"/>
  <c r="K31" i="13"/>
  <c r="J31" i="13"/>
  <c r="I31" i="13"/>
  <c r="N208" i="13"/>
  <c r="N192" i="13"/>
  <c r="N188" i="13"/>
  <c r="N156" i="13"/>
  <c r="N92" i="13"/>
  <c r="N84" i="13"/>
  <c r="N60" i="13"/>
  <c r="N28" i="13"/>
  <c r="N24" i="13"/>
  <c r="M193" i="13"/>
  <c r="M169" i="13"/>
  <c r="M121" i="13"/>
  <c r="L54" i="13"/>
  <c r="K54" i="13"/>
  <c r="I54" i="13"/>
  <c r="J54" i="13"/>
  <c r="L89" i="13"/>
  <c r="K89" i="13"/>
  <c r="J89" i="13"/>
  <c r="I89" i="13"/>
  <c r="L205" i="13"/>
  <c r="K205" i="13"/>
  <c r="J205" i="13"/>
  <c r="I205" i="13"/>
  <c r="L52" i="13"/>
  <c r="K52" i="13"/>
  <c r="J52" i="13"/>
  <c r="I52" i="13"/>
  <c r="L167" i="13"/>
  <c r="K167" i="13"/>
  <c r="J167" i="13"/>
  <c r="I167" i="13"/>
  <c r="L26" i="13"/>
  <c r="K26" i="13"/>
  <c r="J26" i="13"/>
  <c r="I26" i="13"/>
  <c r="G124" i="13"/>
  <c r="L124" i="13"/>
  <c r="K124" i="13"/>
  <c r="J124" i="13"/>
  <c r="I124" i="13"/>
  <c r="L183" i="13"/>
  <c r="K183" i="13"/>
  <c r="J183" i="13"/>
  <c r="I183" i="13"/>
  <c r="L83" i="13"/>
  <c r="K83" i="13"/>
  <c r="J83" i="13"/>
  <c r="I83" i="13"/>
  <c r="L201" i="13"/>
  <c r="J201" i="13"/>
  <c r="I201" i="13"/>
  <c r="K201" i="13"/>
  <c r="L48" i="13"/>
  <c r="K48" i="13"/>
  <c r="J48" i="13"/>
  <c r="I48" i="13"/>
  <c r="L171" i="13"/>
  <c r="K171" i="13"/>
  <c r="J171" i="13"/>
  <c r="I171" i="13"/>
  <c r="L30" i="13"/>
  <c r="K30" i="13"/>
  <c r="I30" i="13"/>
  <c r="J30" i="13"/>
  <c r="L118" i="13"/>
  <c r="K118" i="13"/>
  <c r="I118" i="13"/>
  <c r="J118" i="13"/>
  <c r="G98" i="13"/>
  <c r="L98" i="13"/>
  <c r="K98" i="13"/>
  <c r="J98" i="13"/>
  <c r="I98" i="13"/>
  <c r="N207" i="13"/>
  <c r="N187" i="13"/>
  <c r="N183" i="13"/>
  <c r="N171" i="13"/>
  <c r="N167" i="13"/>
  <c r="N115" i="13"/>
  <c r="N99" i="13"/>
  <c r="N91" i="13"/>
  <c r="N83" i="13"/>
  <c r="N59" i="13"/>
  <c r="N31" i="13"/>
  <c r="N27" i="13"/>
  <c r="M208" i="13"/>
  <c r="M192" i="13"/>
  <c r="M188" i="13"/>
  <c r="M156" i="13"/>
  <c r="M124" i="13"/>
  <c r="M92" i="13"/>
  <c r="M84" i="13"/>
  <c r="M60" i="13"/>
  <c r="M52" i="13"/>
  <c r="M48" i="13"/>
  <c r="M28" i="13"/>
  <c r="M24" i="13"/>
  <c r="L170" i="13"/>
  <c r="J170" i="13"/>
  <c r="I170" i="13"/>
  <c r="K170" i="13"/>
  <c r="L209" i="13"/>
  <c r="J209" i="13"/>
  <c r="I209" i="13"/>
  <c r="K209" i="13"/>
  <c r="L47" i="13"/>
  <c r="K47" i="13"/>
  <c r="J47" i="13"/>
  <c r="I47" i="13"/>
  <c r="L168" i="13"/>
  <c r="K168" i="13"/>
  <c r="J168" i="13"/>
  <c r="I168" i="13"/>
  <c r="L25" i="13"/>
  <c r="K25" i="13"/>
  <c r="J25" i="13"/>
  <c r="I25" i="13"/>
  <c r="L123" i="13"/>
  <c r="K123" i="13"/>
  <c r="J123" i="13"/>
  <c r="I123" i="13"/>
  <c r="L200" i="13"/>
  <c r="K200" i="13"/>
  <c r="J200" i="13"/>
  <c r="I200" i="13"/>
  <c r="L87" i="13"/>
  <c r="K87" i="13"/>
  <c r="J87" i="13"/>
  <c r="I87" i="13"/>
  <c r="L204" i="13"/>
  <c r="K204" i="13"/>
  <c r="J204" i="13"/>
  <c r="I204" i="13"/>
  <c r="L56" i="13"/>
  <c r="K56" i="13"/>
  <c r="J56" i="13"/>
  <c r="I56" i="13"/>
  <c r="L172" i="13"/>
  <c r="K172" i="13"/>
  <c r="J172" i="13"/>
  <c r="I172" i="13"/>
  <c r="L29" i="13"/>
  <c r="K29" i="13"/>
  <c r="I29" i="13"/>
  <c r="J29" i="13"/>
  <c r="L125" i="13"/>
  <c r="K125" i="13"/>
  <c r="I125" i="13"/>
  <c r="J125" i="13"/>
  <c r="L110" i="13"/>
  <c r="K110" i="13"/>
  <c r="I110" i="13"/>
  <c r="J110" i="13"/>
  <c r="L93" i="13"/>
  <c r="K93" i="13"/>
  <c r="I93" i="13"/>
  <c r="J93" i="13"/>
  <c r="N210" i="13"/>
  <c r="N206" i="13"/>
  <c r="N170" i="13"/>
  <c r="N162" i="13"/>
  <c r="N126" i="13"/>
  <c r="N118" i="13"/>
  <c r="N110" i="13"/>
  <c r="N106" i="13"/>
  <c r="N98" i="13"/>
  <c r="N54" i="13"/>
  <c r="N46" i="13"/>
  <c r="N30" i="13"/>
  <c r="N26" i="13"/>
  <c r="M207" i="13"/>
  <c r="M187" i="13"/>
  <c r="M183" i="13"/>
  <c r="M171" i="13"/>
  <c r="M167" i="13"/>
  <c r="M123" i="13"/>
  <c r="M115" i="13"/>
  <c r="M99" i="13"/>
  <c r="M91" i="13"/>
  <c r="M87" i="13"/>
  <c r="M83" i="13"/>
  <c r="M59" i="13"/>
  <c r="M47" i="13"/>
  <c r="M31" i="13"/>
  <c r="M27" i="13"/>
  <c r="I115" i="10"/>
  <c r="H115" i="10"/>
  <c r="M115" i="10"/>
  <c r="N115" i="10"/>
  <c r="I17" i="10"/>
  <c r="H17" i="10"/>
  <c r="N17" i="10"/>
  <c r="M17" i="10"/>
  <c r="I92" i="10"/>
  <c r="H92" i="10"/>
  <c r="N92" i="10"/>
  <c r="M92" i="10"/>
  <c r="I100" i="10"/>
  <c r="H100" i="10"/>
  <c r="N100" i="10"/>
  <c r="M100" i="10"/>
  <c r="I56" i="10"/>
  <c r="H56" i="10"/>
  <c r="M56" i="10"/>
  <c r="N56" i="10"/>
  <c r="I136" i="10"/>
  <c r="H136" i="10"/>
  <c r="M136" i="10"/>
  <c r="N136" i="10"/>
  <c r="I35" i="10"/>
  <c r="H35" i="10"/>
  <c r="N35" i="10"/>
  <c r="M35" i="10"/>
  <c r="I109" i="10"/>
  <c r="H109" i="10"/>
  <c r="M109" i="10"/>
  <c r="N109" i="10"/>
  <c r="I21" i="10"/>
  <c r="H21" i="10"/>
  <c r="N21" i="10"/>
  <c r="M21" i="10"/>
  <c r="I87" i="10"/>
  <c r="H87" i="10"/>
  <c r="N87" i="10"/>
  <c r="M87" i="10"/>
  <c r="I133" i="10"/>
  <c r="H133" i="10"/>
  <c r="M133" i="10"/>
  <c r="N133" i="10"/>
  <c r="I55" i="10"/>
  <c r="H55" i="10"/>
  <c r="N55" i="10"/>
  <c r="M55" i="10"/>
  <c r="I90" i="10"/>
  <c r="H90" i="10"/>
  <c r="N90" i="10"/>
  <c r="M90" i="10"/>
  <c r="I71" i="10"/>
  <c r="H71" i="10"/>
  <c r="N71" i="10"/>
  <c r="M71" i="10"/>
  <c r="I67" i="10"/>
  <c r="H67" i="10"/>
  <c r="N67" i="10"/>
  <c r="M67" i="10"/>
  <c r="I149" i="10"/>
  <c r="H149" i="10"/>
  <c r="M149" i="10"/>
  <c r="N149" i="10"/>
  <c r="I43" i="10"/>
  <c r="H43" i="10"/>
  <c r="N43" i="10"/>
  <c r="M43" i="10"/>
  <c r="I113" i="10"/>
  <c r="H113" i="10"/>
  <c r="M113" i="10"/>
  <c r="N113" i="10"/>
  <c r="I20" i="10"/>
  <c r="H20" i="10"/>
  <c r="M20" i="10"/>
  <c r="N20" i="10"/>
  <c r="I84" i="10"/>
  <c r="H84" i="10"/>
  <c r="M84" i="10"/>
  <c r="N84" i="10"/>
  <c r="I98" i="10"/>
  <c r="H98" i="10"/>
  <c r="N98" i="10"/>
  <c r="M98" i="10"/>
  <c r="H54" i="10"/>
  <c r="I54" i="10"/>
  <c r="M54" i="10"/>
  <c r="N54" i="10"/>
  <c r="H146" i="10"/>
  <c r="I146" i="10"/>
  <c r="M146" i="10"/>
  <c r="N146" i="10"/>
  <c r="I42" i="10"/>
  <c r="H42" i="10"/>
  <c r="M42" i="10"/>
  <c r="N42" i="10"/>
  <c r="I47" i="10"/>
  <c r="H47" i="10"/>
  <c r="N47" i="10"/>
  <c r="M47" i="10"/>
  <c r="I137" i="10"/>
  <c r="H137" i="10"/>
  <c r="M137" i="10"/>
  <c r="N137" i="10"/>
  <c r="I27" i="10"/>
  <c r="H27" i="10"/>
  <c r="N27" i="10"/>
  <c r="M27" i="10"/>
  <c r="I122" i="10"/>
  <c r="H122" i="10"/>
  <c r="M122" i="10"/>
  <c r="N122" i="10"/>
  <c r="I19" i="10"/>
  <c r="H19" i="10"/>
  <c r="N19" i="10"/>
  <c r="M19" i="10"/>
  <c r="I85" i="10"/>
  <c r="H85" i="10"/>
  <c r="N85" i="10"/>
  <c r="M85" i="10"/>
  <c r="I125" i="10"/>
  <c r="H125" i="10"/>
  <c r="M125" i="10"/>
  <c r="N125" i="10"/>
  <c r="I58" i="10"/>
  <c r="H58" i="10"/>
  <c r="M58" i="10"/>
  <c r="N58" i="10"/>
  <c r="I139" i="10"/>
  <c r="H139" i="10"/>
  <c r="M139" i="10"/>
  <c r="N139" i="10"/>
  <c r="I32" i="10"/>
  <c r="H32" i="10"/>
  <c r="M32" i="10"/>
  <c r="N32" i="10"/>
  <c r="I116" i="10"/>
  <c r="H116" i="10"/>
  <c r="N116" i="10"/>
  <c r="M116" i="10"/>
  <c r="I23" i="10"/>
  <c r="H23" i="10"/>
  <c r="N23" i="10"/>
  <c r="M23" i="10"/>
  <c r="H134" i="10"/>
  <c r="I134" i="10"/>
  <c r="N134" i="10"/>
  <c r="M134" i="10"/>
  <c r="I40" i="10"/>
  <c r="H40" i="10"/>
  <c r="M40" i="10"/>
  <c r="N40" i="10"/>
  <c r="I120" i="10"/>
  <c r="H120" i="10"/>
  <c r="M120" i="10"/>
  <c r="N120" i="10"/>
  <c r="H18" i="10"/>
  <c r="I18" i="10"/>
  <c r="M18" i="10"/>
  <c r="N18" i="10"/>
  <c r="H82" i="10"/>
  <c r="I82" i="10"/>
  <c r="M82" i="10"/>
  <c r="N82" i="10"/>
  <c r="I93" i="10"/>
  <c r="H93" i="10"/>
  <c r="M93" i="10"/>
  <c r="N93" i="10"/>
  <c r="I53" i="10"/>
  <c r="H53" i="10"/>
  <c r="N53" i="10"/>
  <c r="M53" i="10"/>
  <c r="I141" i="10"/>
  <c r="H141" i="10"/>
  <c r="M141" i="10"/>
  <c r="N141" i="10"/>
  <c r="I39" i="10"/>
  <c r="H39" i="10"/>
  <c r="N39" i="10"/>
  <c r="M39" i="10"/>
  <c r="I111" i="10"/>
  <c r="H111" i="10"/>
  <c r="M111" i="10"/>
  <c r="N111" i="10"/>
  <c r="H22" i="10"/>
  <c r="I22" i="10"/>
  <c r="M22" i="10"/>
  <c r="N22" i="10"/>
  <c r="I81" i="10"/>
  <c r="H81" i="10"/>
  <c r="N81" i="10"/>
  <c r="M81" i="10"/>
  <c r="I124" i="10"/>
  <c r="H124" i="10"/>
  <c r="M124" i="10"/>
  <c r="N124" i="10"/>
  <c r="F586" i="16"/>
  <c r="F566" i="16"/>
  <c r="J566" i="16" s="1"/>
  <c r="F332" i="16"/>
  <c r="J332" i="16" s="1"/>
  <c r="F328" i="16"/>
  <c r="F929" i="16"/>
  <c r="F921" i="16"/>
  <c r="F861" i="16"/>
  <c r="J861" i="16" s="1"/>
  <c r="F713" i="16"/>
  <c r="F711" i="16"/>
  <c r="F666" i="16"/>
  <c r="F662" i="16"/>
  <c r="F660" i="16"/>
  <c r="F654" i="16"/>
  <c r="F634" i="16"/>
  <c r="F612" i="16"/>
  <c r="M612" i="16" s="1"/>
  <c r="F610" i="16"/>
  <c r="F601" i="16"/>
  <c r="F597" i="16"/>
  <c r="F591" i="16"/>
  <c r="K591" i="16" s="1"/>
  <c r="F554" i="16"/>
  <c r="F552" i="16"/>
  <c r="F270" i="16"/>
  <c r="F242" i="16"/>
  <c r="L242" i="16" s="1"/>
  <c r="F240" i="16"/>
  <c r="F226" i="16"/>
  <c r="F224" i="16"/>
  <c r="F210" i="16"/>
  <c r="M210" i="16" s="1"/>
  <c r="F208" i="16"/>
  <c r="F56" i="16"/>
  <c r="F42" i="16"/>
  <c r="F574" i="16"/>
  <c r="F455" i="16"/>
  <c r="F12" i="16"/>
  <c r="J12" i="16" s="1"/>
  <c r="F8" i="16"/>
  <c r="M8" i="16" s="1"/>
  <c r="F714" i="16"/>
  <c r="F619" i="16"/>
  <c r="F577" i="16"/>
  <c r="K577" i="16" s="1"/>
  <c r="F573" i="16"/>
  <c r="M573" i="16" s="1"/>
  <c r="F571" i="16"/>
  <c r="F559" i="16"/>
  <c r="L559" i="16" s="1"/>
  <c r="F539" i="16"/>
  <c r="F474" i="16"/>
  <c r="L474" i="16" s="1"/>
  <c r="F467" i="16"/>
  <c r="F454" i="16"/>
  <c r="F450" i="16"/>
  <c r="F371" i="16"/>
  <c r="M371" i="16" s="1"/>
  <c r="F331" i="16"/>
  <c r="F321" i="16"/>
  <c r="F311" i="16"/>
  <c r="F309" i="16"/>
  <c r="J309" i="16" s="1"/>
  <c r="F305" i="16"/>
  <c r="F199" i="16"/>
  <c r="F160" i="16"/>
  <c r="F75" i="16"/>
  <c r="K75" i="16" s="1"/>
  <c r="F73" i="16"/>
  <c r="F31" i="16"/>
  <c r="F29" i="16"/>
  <c r="F27" i="16"/>
  <c r="L27" i="16" s="1"/>
  <c r="F23" i="16"/>
  <c r="F15" i="16"/>
  <c r="M577" i="16"/>
  <c r="J577" i="16"/>
  <c r="I577" i="16"/>
  <c r="M571" i="16"/>
  <c r="L571" i="16"/>
  <c r="K571" i="16"/>
  <c r="J571" i="16"/>
  <c r="I571" i="16"/>
  <c r="H571" i="16"/>
  <c r="M559" i="16"/>
  <c r="K559" i="16"/>
  <c r="I559" i="16"/>
  <c r="J559" i="16"/>
  <c r="L371" i="16"/>
  <c r="M331" i="16"/>
  <c r="K331" i="16"/>
  <c r="L331" i="16"/>
  <c r="J331" i="16"/>
  <c r="I331" i="16"/>
  <c r="H331" i="16"/>
  <c r="M12" i="16"/>
  <c r="L12" i="16"/>
  <c r="I12" i="16"/>
  <c r="H12" i="16"/>
  <c r="M629" i="16"/>
  <c r="K629" i="16"/>
  <c r="L629" i="16"/>
  <c r="J629" i="16"/>
  <c r="I629" i="16"/>
  <c r="H629" i="16"/>
  <c r="M558" i="16"/>
  <c r="L558" i="16"/>
  <c r="K558" i="16"/>
  <c r="J558" i="16"/>
  <c r="H558" i="16"/>
  <c r="I558" i="16"/>
  <c r="M535" i="16"/>
  <c r="L535" i="16"/>
  <c r="I535" i="16"/>
  <c r="J535" i="16"/>
  <c r="K535" i="16"/>
  <c r="H535" i="16"/>
  <c r="M323" i="16"/>
  <c r="K323" i="16"/>
  <c r="L323" i="16"/>
  <c r="I323" i="16"/>
  <c r="J323" i="16"/>
  <c r="H323" i="16"/>
  <c r="K612" i="16"/>
  <c r="M591" i="16"/>
  <c r="J591" i="16"/>
  <c r="M561" i="16"/>
  <c r="L561" i="16"/>
  <c r="K561" i="16"/>
  <c r="J561" i="16"/>
  <c r="I561" i="16"/>
  <c r="H561" i="16"/>
  <c r="M327" i="16"/>
  <c r="L327" i="16"/>
  <c r="K327" i="16"/>
  <c r="I327" i="16"/>
  <c r="J327" i="16"/>
  <c r="H327" i="16"/>
  <c r="M16" i="16"/>
  <c r="L16" i="16"/>
  <c r="K16" i="16"/>
  <c r="J16" i="16"/>
  <c r="I16" i="16"/>
  <c r="H16" i="16"/>
  <c r="M586" i="16"/>
  <c r="L586" i="16"/>
  <c r="K586" i="16"/>
  <c r="J586" i="16"/>
  <c r="I586" i="16"/>
  <c r="H586" i="16"/>
  <c r="L566" i="16"/>
  <c r="M566" i="16"/>
  <c r="K566" i="16"/>
  <c r="H566" i="16"/>
  <c r="I566" i="16"/>
  <c r="M455" i="16"/>
  <c r="L455" i="16"/>
  <c r="I455" i="16"/>
  <c r="J455" i="16"/>
  <c r="K455" i="16"/>
  <c r="H455" i="16"/>
  <c r="M328" i="16"/>
  <c r="L328" i="16"/>
  <c r="K328" i="16"/>
  <c r="J328" i="16"/>
  <c r="I328" i="16"/>
  <c r="H328" i="16"/>
  <c r="M142" i="16"/>
  <c r="L142" i="16"/>
  <c r="K142" i="16"/>
  <c r="J142" i="16"/>
  <c r="I142" i="16"/>
  <c r="H142" i="16"/>
  <c r="M15" i="16"/>
  <c r="L15" i="16"/>
  <c r="K15" i="16"/>
  <c r="J15" i="16"/>
  <c r="I15" i="16"/>
  <c r="H15" i="16"/>
  <c r="L922" i="16"/>
  <c r="M922" i="16"/>
  <c r="K922" i="16"/>
  <c r="J922" i="16"/>
  <c r="I922" i="16"/>
  <c r="H922" i="16"/>
  <c r="M880" i="16"/>
  <c r="L880" i="16"/>
  <c r="K880" i="16"/>
  <c r="J880" i="16"/>
  <c r="I880" i="16"/>
  <c r="H880" i="16"/>
  <c r="M860" i="16"/>
  <c r="L860" i="16"/>
  <c r="J860" i="16"/>
  <c r="I860" i="16"/>
  <c r="H860" i="16"/>
  <c r="K860" i="16"/>
  <c r="M714" i="16"/>
  <c r="L714" i="16"/>
  <c r="K714" i="16"/>
  <c r="J714" i="16"/>
  <c r="I714" i="16"/>
  <c r="H714" i="16"/>
  <c r="M619" i="16"/>
  <c r="L619" i="16"/>
  <c r="K619" i="16"/>
  <c r="I619" i="16"/>
  <c r="J619" i="16"/>
  <c r="H619" i="16"/>
  <c r="M610" i="16"/>
  <c r="L610" i="16"/>
  <c r="K610" i="16"/>
  <c r="J610" i="16"/>
  <c r="H610" i="16"/>
  <c r="I610" i="16"/>
  <c r="M552" i="16"/>
  <c r="L552" i="16"/>
  <c r="K552" i="16"/>
  <c r="J552" i="16"/>
  <c r="I552" i="16"/>
  <c r="H552" i="16"/>
  <c r="M495" i="16"/>
  <c r="L495" i="16"/>
  <c r="K495" i="16"/>
  <c r="I495" i="16"/>
  <c r="J495" i="16"/>
  <c r="H495" i="16"/>
  <c r="I474" i="16"/>
  <c r="M466" i="16"/>
  <c r="L466" i="16"/>
  <c r="K466" i="16"/>
  <c r="J466" i="16"/>
  <c r="H466" i="16"/>
  <c r="I466" i="16"/>
  <c r="M458" i="16"/>
  <c r="L458" i="16"/>
  <c r="K458" i="16"/>
  <c r="J458" i="16"/>
  <c r="I458" i="16"/>
  <c r="H458" i="16"/>
  <c r="M454" i="16"/>
  <c r="L454" i="16"/>
  <c r="K454" i="16"/>
  <c r="J454" i="16"/>
  <c r="H454" i="16"/>
  <c r="I454" i="16"/>
  <c r="M321" i="16"/>
  <c r="L321" i="16"/>
  <c r="K321" i="16"/>
  <c r="J321" i="16"/>
  <c r="I321" i="16"/>
  <c r="H321" i="16"/>
  <c r="K309" i="16"/>
  <c r="H309" i="16"/>
  <c r="J242" i="16"/>
  <c r="M224" i="16"/>
  <c r="K224" i="16"/>
  <c r="J224" i="16"/>
  <c r="L224" i="16"/>
  <c r="I224" i="16"/>
  <c r="H224" i="16"/>
  <c r="K210" i="16"/>
  <c r="M196" i="16"/>
  <c r="L196" i="16"/>
  <c r="K196" i="16"/>
  <c r="J196" i="16"/>
  <c r="I196" i="16"/>
  <c r="H196" i="16"/>
  <c r="M153" i="16"/>
  <c r="L153" i="16"/>
  <c r="K153" i="16"/>
  <c r="H153" i="16"/>
  <c r="J153" i="16"/>
  <c r="I153" i="16"/>
  <c r="M26" i="16"/>
  <c r="L26" i="16"/>
  <c r="K26" i="16"/>
  <c r="J26" i="16"/>
  <c r="I26" i="16"/>
  <c r="H26" i="16"/>
  <c r="K8" i="16"/>
  <c r="F961" i="16"/>
  <c r="F953" i="16"/>
  <c r="M879" i="16"/>
  <c r="L879" i="16"/>
  <c r="K879" i="16"/>
  <c r="I879" i="16"/>
  <c r="J879" i="16"/>
  <c r="H879" i="16"/>
  <c r="M877" i="16"/>
  <c r="K877" i="16"/>
  <c r="L877" i="16"/>
  <c r="J877" i="16"/>
  <c r="I877" i="16"/>
  <c r="H877" i="16"/>
  <c r="M875" i="16"/>
  <c r="L875" i="16"/>
  <c r="K875" i="16"/>
  <c r="I875" i="16"/>
  <c r="J875" i="16"/>
  <c r="H875" i="16"/>
  <c r="M873" i="16"/>
  <c r="K873" i="16"/>
  <c r="L873" i="16"/>
  <c r="J873" i="16"/>
  <c r="I873" i="16"/>
  <c r="H873" i="16"/>
  <c r="M871" i="16"/>
  <c r="L871" i="16"/>
  <c r="I871" i="16"/>
  <c r="K871" i="16"/>
  <c r="H871" i="16"/>
  <c r="J871" i="16"/>
  <c r="M869" i="16"/>
  <c r="K869" i="16"/>
  <c r="L869" i="16"/>
  <c r="J869" i="16"/>
  <c r="I869" i="16"/>
  <c r="H869" i="16"/>
  <c r="F840" i="16"/>
  <c r="F834" i="16"/>
  <c r="F720" i="16"/>
  <c r="F718" i="16"/>
  <c r="L710" i="16"/>
  <c r="M710" i="16"/>
  <c r="K710" i="16"/>
  <c r="J710" i="16"/>
  <c r="H710" i="16"/>
  <c r="I710" i="16"/>
  <c r="F709" i="16"/>
  <c r="F697" i="16"/>
  <c r="F678" i="16"/>
  <c r="L630" i="16"/>
  <c r="M630" i="16"/>
  <c r="K630" i="16"/>
  <c r="J630" i="16"/>
  <c r="H630" i="16"/>
  <c r="I630" i="16"/>
  <c r="F623" i="16"/>
  <c r="F613" i="16"/>
  <c r="M609" i="16"/>
  <c r="L609" i="16"/>
  <c r="K609" i="16"/>
  <c r="J609" i="16"/>
  <c r="I609" i="16"/>
  <c r="H609" i="16"/>
  <c r="F606" i="16"/>
  <c r="F604" i="16"/>
  <c r="F589" i="16"/>
  <c r="F569" i="16"/>
  <c r="F567" i="16"/>
  <c r="F540" i="16"/>
  <c r="M491" i="16"/>
  <c r="L491" i="16"/>
  <c r="K491" i="16"/>
  <c r="J491" i="16"/>
  <c r="I491" i="16"/>
  <c r="H491" i="16"/>
  <c r="F488" i="16"/>
  <c r="M467" i="16"/>
  <c r="L467" i="16"/>
  <c r="K467" i="16"/>
  <c r="I467" i="16"/>
  <c r="J467" i="16"/>
  <c r="H467" i="16"/>
  <c r="M453" i="16"/>
  <c r="K453" i="16"/>
  <c r="L453" i="16"/>
  <c r="I453" i="16"/>
  <c r="J453" i="16"/>
  <c r="H453" i="16"/>
  <c r="F452" i="16"/>
  <c r="F448" i="16"/>
  <c r="F436" i="16"/>
  <c r="F393" i="16"/>
  <c r="F391" i="16"/>
  <c r="G391" i="16" s="1"/>
  <c r="M379" i="16"/>
  <c r="K379" i="16"/>
  <c r="L379" i="16"/>
  <c r="J379" i="16"/>
  <c r="I379" i="16"/>
  <c r="H379" i="16"/>
  <c r="M377" i="16"/>
  <c r="L377" i="16"/>
  <c r="K377" i="16"/>
  <c r="J377" i="16"/>
  <c r="H377" i="16"/>
  <c r="I377" i="16"/>
  <c r="M375" i="16"/>
  <c r="L375" i="16"/>
  <c r="K375" i="16"/>
  <c r="I375" i="16"/>
  <c r="J375" i="16"/>
  <c r="H375" i="16"/>
  <c r="M373" i="16"/>
  <c r="K373" i="16"/>
  <c r="L373" i="16"/>
  <c r="J373" i="16"/>
  <c r="I373" i="16"/>
  <c r="H373" i="16"/>
  <c r="F319" i="16"/>
  <c r="F299" i="16"/>
  <c r="F295" i="16"/>
  <c r="F264" i="16"/>
  <c r="F249" i="16"/>
  <c r="F243" i="16"/>
  <c r="M199" i="16"/>
  <c r="L199" i="16"/>
  <c r="K199" i="16"/>
  <c r="I199" i="16"/>
  <c r="J199" i="16"/>
  <c r="H199" i="16"/>
  <c r="F198" i="16"/>
  <c r="F190" i="16"/>
  <c r="M170" i="16"/>
  <c r="L170" i="16"/>
  <c r="K170" i="16"/>
  <c r="I170" i="16"/>
  <c r="J170" i="16"/>
  <c r="H170" i="16"/>
  <c r="F167" i="16"/>
  <c r="F161" i="16"/>
  <c r="M157" i="16"/>
  <c r="L157" i="16"/>
  <c r="K157" i="16"/>
  <c r="H157" i="16"/>
  <c r="J157" i="16"/>
  <c r="I157" i="16"/>
  <c r="M156" i="16"/>
  <c r="L156" i="16"/>
  <c r="K156" i="16"/>
  <c r="J156" i="16"/>
  <c r="I156" i="16"/>
  <c r="H156" i="16"/>
  <c r="M145" i="16"/>
  <c r="L145" i="16"/>
  <c r="K145" i="16"/>
  <c r="J145" i="16"/>
  <c r="H145" i="16"/>
  <c r="I145" i="16"/>
  <c r="F127" i="16"/>
  <c r="F125" i="16"/>
  <c r="F110" i="16"/>
  <c r="F104" i="16"/>
  <c r="F102" i="16"/>
  <c r="F100" i="16"/>
  <c r="F96" i="16"/>
  <c r="F94" i="16"/>
  <c r="M86" i="16"/>
  <c r="L86" i="16"/>
  <c r="K86" i="16"/>
  <c r="J86" i="16"/>
  <c r="I86" i="16"/>
  <c r="H86" i="16"/>
  <c r="M73" i="16"/>
  <c r="K73" i="16"/>
  <c r="L73" i="16"/>
  <c r="H73" i="16"/>
  <c r="J73" i="16"/>
  <c r="I73" i="16"/>
  <c r="M31" i="16"/>
  <c r="L31" i="16"/>
  <c r="K31" i="16"/>
  <c r="J31" i="16"/>
  <c r="I31" i="16"/>
  <c r="H31" i="16"/>
  <c r="M29" i="16"/>
  <c r="L29" i="16"/>
  <c r="K29" i="16"/>
  <c r="H29" i="16"/>
  <c r="J29" i="16"/>
  <c r="I29" i="16"/>
  <c r="L938" i="16"/>
  <c r="M938" i="16"/>
  <c r="K938" i="16"/>
  <c r="J938" i="16"/>
  <c r="I938" i="16"/>
  <c r="H938" i="16"/>
  <c r="L862" i="16"/>
  <c r="M862" i="16"/>
  <c r="K862" i="16"/>
  <c r="J862" i="16"/>
  <c r="H862" i="16"/>
  <c r="I862" i="16"/>
  <c r="M713" i="16"/>
  <c r="L713" i="16"/>
  <c r="K713" i="16"/>
  <c r="J713" i="16"/>
  <c r="I713" i="16"/>
  <c r="H713" i="16"/>
  <c r="M641" i="16"/>
  <c r="L641" i="16"/>
  <c r="K641" i="16"/>
  <c r="J641" i="16"/>
  <c r="I641" i="16"/>
  <c r="H641" i="16"/>
  <c r="M601" i="16"/>
  <c r="L601" i="16"/>
  <c r="K601" i="16"/>
  <c r="J601" i="16"/>
  <c r="I601" i="16"/>
  <c r="H601" i="16"/>
  <c r="M587" i="16"/>
  <c r="L587" i="16"/>
  <c r="K587" i="16"/>
  <c r="J587" i="16"/>
  <c r="I587" i="16"/>
  <c r="H587" i="16"/>
  <c r="M578" i="16"/>
  <c r="L578" i="16"/>
  <c r="J578" i="16"/>
  <c r="K578" i="16"/>
  <c r="H578" i="16"/>
  <c r="I578" i="16"/>
  <c r="M554" i="16"/>
  <c r="L554" i="16"/>
  <c r="K554" i="16"/>
  <c r="I554" i="16"/>
  <c r="H554" i="16"/>
  <c r="J554" i="16"/>
  <c r="M462" i="16"/>
  <c r="L462" i="16"/>
  <c r="K462" i="16"/>
  <c r="J462" i="16"/>
  <c r="H462" i="16"/>
  <c r="I462" i="16"/>
  <c r="M456" i="16"/>
  <c r="L456" i="16"/>
  <c r="K456" i="16"/>
  <c r="J456" i="16"/>
  <c r="I456" i="16"/>
  <c r="H456" i="16"/>
  <c r="M324" i="16"/>
  <c r="L324" i="16"/>
  <c r="K324" i="16"/>
  <c r="J324" i="16"/>
  <c r="H324" i="16"/>
  <c r="I324" i="16"/>
  <c r="M305" i="16"/>
  <c r="L305" i="16"/>
  <c r="K305" i="16"/>
  <c r="J305" i="16"/>
  <c r="I305" i="16"/>
  <c r="H305" i="16"/>
  <c r="M270" i="16"/>
  <c r="L270" i="16"/>
  <c r="K270" i="16"/>
  <c r="J270" i="16"/>
  <c r="H270" i="16"/>
  <c r="I270" i="16"/>
  <c r="M240" i="16"/>
  <c r="K240" i="16"/>
  <c r="L240" i="16"/>
  <c r="J240" i="16"/>
  <c r="I240" i="16"/>
  <c r="H240" i="16"/>
  <c r="M208" i="16"/>
  <c r="L208" i="16"/>
  <c r="K208" i="16"/>
  <c r="J208" i="16"/>
  <c r="I208" i="16"/>
  <c r="H208" i="16"/>
  <c r="M149" i="16"/>
  <c r="L149" i="16"/>
  <c r="K149" i="16"/>
  <c r="H149" i="16"/>
  <c r="I149" i="16"/>
  <c r="J149" i="16"/>
  <c r="J75" i="16"/>
  <c r="M42" i="16"/>
  <c r="L42" i="16"/>
  <c r="K42" i="16"/>
  <c r="I42" i="16"/>
  <c r="J42" i="16"/>
  <c r="H42" i="16"/>
  <c r="M24" i="16"/>
  <c r="L24" i="16"/>
  <c r="K24" i="16"/>
  <c r="I24" i="16"/>
  <c r="H24" i="16"/>
  <c r="J24" i="16"/>
  <c r="M17" i="16"/>
  <c r="L17" i="16"/>
  <c r="K17" i="16"/>
  <c r="H17" i="16"/>
  <c r="I17" i="16"/>
  <c r="J17" i="16"/>
  <c r="M929" i="16"/>
  <c r="K929" i="16"/>
  <c r="L929" i="16"/>
  <c r="J929" i="16"/>
  <c r="I929" i="16"/>
  <c r="H929" i="16"/>
  <c r="M921" i="16"/>
  <c r="K921" i="16"/>
  <c r="L921" i="16"/>
  <c r="J921" i="16"/>
  <c r="I921" i="16"/>
  <c r="H921" i="16"/>
  <c r="L861" i="16"/>
  <c r="H861" i="16"/>
  <c r="M715" i="16"/>
  <c r="L715" i="16"/>
  <c r="K715" i="16"/>
  <c r="I715" i="16"/>
  <c r="J715" i="16"/>
  <c r="H715" i="16"/>
  <c r="F712" i="16"/>
  <c r="M666" i="16"/>
  <c r="L666" i="16"/>
  <c r="K666" i="16"/>
  <c r="J666" i="16"/>
  <c r="I666" i="16"/>
  <c r="H666" i="16"/>
  <c r="M662" i="16"/>
  <c r="I662" i="16"/>
  <c r="M660" i="16"/>
  <c r="L660" i="16"/>
  <c r="K660" i="16"/>
  <c r="J660" i="16"/>
  <c r="I660" i="16"/>
  <c r="H660" i="16"/>
  <c r="M654" i="16"/>
  <c r="L654" i="16"/>
  <c r="K654" i="16"/>
  <c r="J654" i="16"/>
  <c r="H654" i="16"/>
  <c r="I654" i="16"/>
  <c r="M634" i="16"/>
  <c r="L634" i="16"/>
  <c r="K634" i="16"/>
  <c r="J634" i="16"/>
  <c r="I634" i="16"/>
  <c r="H634" i="16"/>
  <c r="L598" i="16"/>
  <c r="M598" i="16"/>
  <c r="K598" i="16"/>
  <c r="J598" i="16"/>
  <c r="H598" i="16"/>
  <c r="I598" i="16"/>
  <c r="M574" i="16"/>
  <c r="L574" i="16"/>
  <c r="K574" i="16"/>
  <c r="J574" i="16"/>
  <c r="H574" i="16"/>
  <c r="I574" i="16"/>
  <c r="M539" i="16"/>
  <c r="L539" i="16"/>
  <c r="K539" i="16"/>
  <c r="J539" i="16"/>
  <c r="I539" i="16"/>
  <c r="H539" i="16"/>
  <c r="L534" i="16"/>
  <c r="M534" i="16"/>
  <c r="K534" i="16"/>
  <c r="J534" i="16"/>
  <c r="H534" i="16"/>
  <c r="I534" i="16"/>
  <c r="M502" i="16"/>
  <c r="L502" i="16"/>
  <c r="K502" i="16"/>
  <c r="J502" i="16"/>
  <c r="H502" i="16"/>
  <c r="I502" i="16"/>
  <c r="M498" i="16"/>
  <c r="L498" i="16"/>
  <c r="J498" i="16"/>
  <c r="H498" i="16"/>
  <c r="K498" i="16"/>
  <c r="I498" i="16"/>
  <c r="F493" i="16"/>
  <c r="M470" i="16"/>
  <c r="L470" i="16"/>
  <c r="K470" i="16"/>
  <c r="J470" i="16"/>
  <c r="H470" i="16"/>
  <c r="I470" i="16"/>
  <c r="L332" i="16"/>
  <c r="H332" i="16"/>
  <c r="M325" i="16"/>
  <c r="K325" i="16"/>
  <c r="L325" i="16"/>
  <c r="I325" i="16"/>
  <c r="H325" i="16"/>
  <c r="J325" i="16"/>
  <c r="M318" i="16"/>
  <c r="L318" i="16"/>
  <c r="K318" i="16"/>
  <c r="J318" i="16"/>
  <c r="H318" i="16"/>
  <c r="I318" i="16"/>
  <c r="M298" i="16"/>
  <c r="L298" i="16"/>
  <c r="K298" i="16"/>
  <c r="I298" i="16"/>
  <c r="H298" i="16"/>
  <c r="J298" i="16"/>
  <c r="F260" i="16"/>
  <c r="F174" i="16"/>
  <c r="M160" i="16"/>
  <c r="K160" i="16"/>
  <c r="J160" i="16"/>
  <c r="L160" i="16"/>
  <c r="I160" i="16"/>
  <c r="H160" i="16"/>
  <c r="F154" i="16"/>
  <c r="M152" i="16"/>
  <c r="L152" i="16"/>
  <c r="J152" i="16"/>
  <c r="I152" i="16"/>
  <c r="K152" i="16"/>
  <c r="H152" i="16"/>
  <c r="F88" i="16"/>
  <c r="M76" i="16"/>
  <c r="L76" i="16"/>
  <c r="K76" i="16"/>
  <c r="J76" i="16"/>
  <c r="I76" i="16"/>
  <c r="H76" i="16"/>
  <c r="M27" i="16"/>
  <c r="I27" i="16"/>
  <c r="M23" i="16"/>
  <c r="L23" i="16"/>
  <c r="K23" i="16"/>
  <c r="J23" i="16"/>
  <c r="I23" i="16"/>
  <c r="H23" i="16"/>
  <c r="M20" i="16"/>
  <c r="L20" i="16"/>
  <c r="K20" i="16"/>
  <c r="J20" i="16"/>
  <c r="I20" i="16"/>
  <c r="H20" i="16"/>
  <c r="M4" i="16"/>
  <c r="L4" i="16"/>
  <c r="K4" i="16"/>
  <c r="J4" i="16"/>
  <c r="I4" i="16"/>
  <c r="H4" i="16"/>
  <c r="M711" i="16"/>
  <c r="L711" i="16"/>
  <c r="I711" i="16"/>
  <c r="K711" i="16"/>
  <c r="H711" i="16"/>
  <c r="J711" i="16"/>
  <c r="M639" i="16"/>
  <c r="L639" i="16"/>
  <c r="K639" i="16"/>
  <c r="I639" i="16"/>
  <c r="J639" i="16"/>
  <c r="H639" i="16"/>
  <c r="M631" i="16"/>
  <c r="L631" i="16"/>
  <c r="K631" i="16"/>
  <c r="I631" i="16"/>
  <c r="J631" i="16"/>
  <c r="H631" i="16"/>
  <c r="M602" i="16"/>
  <c r="L602" i="16"/>
  <c r="K602" i="16"/>
  <c r="J602" i="16"/>
  <c r="I602" i="16"/>
  <c r="H602" i="16"/>
  <c r="M597" i="16"/>
  <c r="K597" i="16"/>
  <c r="L597" i="16"/>
  <c r="J597" i="16"/>
  <c r="I597" i="16"/>
  <c r="H597" i="16"/>
  <c r="K573" i="16"/>
  <c r="M557" i="16"/>
  <c r="L557" i="16"/>
  <c r="K557" i="16"/>
  <c r="J557" i="16"/>
  <c r="I557" i="16"/>
  <c r="H557" i="16"/>
  <c r="M538" i="16"/>
  <c r="L538" i="16"/>
  <c r="K538" i="16"/>
  <c r="I538" i="16"/>
  <c r="H538" i="16"/>
  <c r="J538" i="16"/>
  <c r="M450" i="16"/>
  <c r="L450" i="16"/>
  <c r="J450" i="16"/>
  <c r="K450" i="16"/>
  <c r="H450" i="16"/>
  <c r="I450" i="16"/>
  <c r="M326" i="16"/>
  <c r="L326" i="16"/>
  <c r="K326" i="16"/>
  <c r="J326" i="16"/>
  <c r="H326" i="16"/>
  <c r="I326" i="16"/>
  <c r="M311" i="16"/>
  <c r="L311" i="16"/>
  <c r="K311" i="16"/>
  <c r="I311" i="16"/>
  <c r="J311" i="16"/>
  <c r="H311" i="16"/>
  <c r="M226" i="16"/>
  <c r="L226" i="16"/>
  <c r="K226" i="16"/>
  <c r="J226" i="16"/>
  <c r="H226" i="16"/>
  <c r="I226" i="16"/>
  <c r="M186" i="16"/>
  <c r="L186" i="16"/>
  <c r="K186" i="16"/>
  <c r="I186" i="16"/>
  <c r="J186" i="16"/>
  <c r="H186" i="16"/>
  <c r="M134" i="16"/>
  <c r="L134" i="16"/>
  <c r="K134" i="16"/>
  <c r="J134" i="16"/>
  <c r="H134" i="16"/>
  <c r="I134" i="16"/>
  <c r="M56" i="16"/>
  <c r="L56" i="16"/>
  <c r="J56" i="16"/>
  <c r="K56" i="16"/>
  <c r="I56" i="16"/>
  <c r="H56" i="16"/>
  <c r="F954" i="16"/>
  <c r="F839" i="16"/>
  <c r="F825" i="16"/>
  <c r="F717" i="16"/>
  <c r="F702" i="16"/>
  <c r="F693" i="16"/>
  <c r="F626" i="16"/>
  <c r="F620" i="16"/>
  <c r="F616" i="16"/>
  <c r="F585" i="16"/>
  <c r="F583" i="16"/>
  <c r="F570" i="16"/>
  <c r="F494" i="16"/>
  <c r="F489" i="16"/>
  <c r="F487" i="16"/>
  <c r="F485" i="16"/>
  <c r="F483" i="16"/>
  <c r="F481" i="16"/>
  <c r="F471" i="16"/>
  <c r="F463" i="16"/>
  <c r="F459" i="16"/>
  <c r="G459" i="16" s="1"/>
  <c r="F457" i="16"/>
  <c r="F451" i="16"/>
  <c r="F449" i="16"/>
  <c r="F437" i="16"/>
  <c r="F433" i="16"/>
  <c r="F431" i="16"/>
  <c r="F420" i="16"/>
  <c r="F416" i="16"/>
  <c r="F386" i="16"/>
  <c r="F384" i="16"/>
  <c r="F382" i="16"/>
  <c r="F320" i="16"/>
  <c r="F312" i="16"/>
  <c r="F308" i="16"/>
  <c r="F304" i="16"/>
  <c r="F267" i="16"/>
  <c r="F252" i="16"/>
  <c r="F187" i="16"/>
  <c r="F168" i="16"/>
  <c r="F164" i="16"/>
  <c r="F150" i="16"/>
  <c r="F148" i="16"/>
  <c r="F135" i="16"/>
  <c r="F133" i="16"/>
  <c r="F128" i="16"/>
  <c r="F126" i="16"/>
  <c r="F119" i="16"/>
  <c r="F111" i="16"/>
  <c r="F107" i="16"/>
  <c r="F103" i="16"/>
  <c r="G103" i="16" s="1"/>
  <c r="F101" i="16"/>
  <c r="F95" i="16"/>
  <c r="F74" i="16"/>
  <c r="F72" i="16"/>
  <c r="F70" i="16"/>
  <c r="F68" i="16"/>
  <c r="F32" i="16"/>
  <c r="F21" i="16"/>
  <c r="G21" i="16" s="1"/>
  <c r="G449" i="16"/>
  <c r="F976" i="16"/>
  <c r="F969" i="16"/>
  <c r="F946" i="16"/>
  <c r="F937" i="16"/>
  <c r="F914" i="16"/>
  <c r="F912" i="16"/>
  <c r="F852" i="16"/>
  <c r="F844" i="16"/>
  <c r="F826" i="16"/>
  <c r="F815" i="16"/>
  <c r="F802" i="16"/>
  <c r="F685" i="16"/>
  <c r="F683" i="16"/>
  <c r="F632" i="16"/>
  <c r="F614" i="16"/>
  <c r="F611" i="16"/>
  <c r="F599" i="16"/>
  <c r="F590" i="16"/>
  <c r="F568" i="16"/>
  <c r="F565" i="16"/>
  <c r="F563" i="16"/>
  <c r="F547" i="16"/>
  <c r="F503" i="16"/>
  <c r="F499" i="16"/>
  <c r="G499" i="16" s="1"/>
  <c r="F977" i="16"/>
  <c r="F970" i="16"/>
  <c r="F859" i="16"/>
  <c r="F853" i="16"/>
  <c r="F810" i="16"/>
  <c r="F658" i="16"/>
  <c r="F615" i="16"/>
  <c r="F593" i="16"/>
  <c r="F575" i="16"/>
  <c r="G575" i="16" s="1"/>
  <c r="G456" i="16"/>
  <c r="G454" i="16"/>
  <c r="F1100" i="16"/>
  <c r="F1098" i="16"/>
  <c r="F1096" i="16"/>
  <c r="F1094" i="16"/>
  <c r="F1092" i="16"/>
  <c r="F1090" i="16"/>
  <c r="F1088" i="16"/>
  <c r="F1086" i="16"/>
  <c r="F1084" i="16"/>
  <c r="F1082" i="16"/>
  <c r="F1080" i="16"/>
  <c r="F1078" i="16"/>
  <c r="F1076" i="16"/>
  <c r="F1074" i="16"/>
  <c r="F1072" i="16"/>
  <c r="F1070" i="16"/>
  <c r="F1068" i="16"/>
  <c r="F1066" i="16"/>
  <c r="F1064" i="16"/>
  <c r="F1062" i="16"/>
  <c r="F1060" i="16"/>
  <c r="F1058" i="16"/>
  <c r="F1056" i="16"/>
  <c r="F1054" i="16"/>
  <c r="F1052" i="16"/>
  <c r="F1050" i="16"/>
  <c r="F1048" i="16"/>
  <c r="F1046" i="16"/>
  <c r="F1044" i="16"/>
  <c r="F1042" i="16"/>
  <c r="F1040" i="16"/>
  <c r="F1038" i="16"/>
  <c r="F1036" i="16"/>
  <c r="F1034" i="16"/>
  <c r="F1032" i="16"/>
  <c r="F1030" i="16"/>
  <c r="F1028" i="16"/>
  <c r="F1026" i="16"/>
  <c r="F1022" i="16"/>
  <c r="F1020" i="16"/>
  <c r="F1018" i="16"/>
  <c r="F1016" i="16"/>
  <c r="F1014" i="16"/>
  <c r="F1012" i="16"/>
  <c r="F1010" i="16"/>
  <c r="G1010" i="16" s="1"/>
  <c r="F1008" i="16"/>
  <c r="F1006" i="16"/>
  <c r="F1004" i="16"/>
  <c r="F1002" i="16"/>
  <c r="G1002" i="16" s="1"/>
  <c r="F1000" i="16"/>
  <c r="F998" i="16"/>
  <c r="F996" i="16"/>
  <c r="F994" i="16"/>
  <c r="F992" i="16"/>
  <c r="F990" i="16"/>
  <c r="F988" i="16"/>
  <c r="F986" i="16"/>
  <c r="F984" i="16"/>
  <c r="F982" i="16"/>
  <c r="F980" i="16"/>
  <c r="F978" i="16"/>
  <c r="G978" i="16" s="1"/>
  <c r="F962" i="16"/>
  <c r="F945" i="16"/>
  <c r="F930" i="16"/>
  <c r="F913" i="16"/>
  <c r="F883" i="16"/>
  <c r="F881" i="16"/>
  <c r="F878" i="16"/>
  <c r="F876" i="16"/>
  <c r="G876" i="16" s="1"/>
  <c r="F874" i="16"/>
  <c r="F872" i="16"/>
  <c r="F870" i="16"/>
  <c r="F868" i="16"/>
  <c r="F866" i="16"/>
  <c r="F864" i="16"/>
  <c r="F863" i="16"/>
  <c r="F851" i="16"/>
  <c r="F845" i="16"/>
  <c r="F843" i="16"/>
  <c r="F818" i="16"/>
  <c r="F814" i="16"/>
  <c r="F808" i="16"/>
  <c r="G808" i="16" s="1"/>
  <c r="F745" i="16"/>
  <c r="F743" i="16"/>
  <c r="F741" i="16"/>
  <c r="F739" i="16"/>
  <c r="F737" i="16"/>
  <c r="F735" i="16"/>
  <c r="F733" i="16"/>
  <c r="F731" i="16"/>
  <c r="F729" i="16"/>
  <c r="F727" i="16"/>
  <c r="F725" i="16"/>
  <c r="F723" i="16"/>
  <c r="F708" i="16"/>
  <c r="F701" i="16"/>
  <c r="F694" i="16"/>
  <c r="F686" i="16"/>
  <c r="F677" i="16"/>
  <c r="F667" i="16"/>
  <c r="F650" i="16"/>
  <c r="G650" i="16" s="1"/>
  <c r="F633" i="16"/>
  <c r="F625" i="16"/>
  <c r="F618" i="16"/>
  <c r="F594" i="16"/>
  <c r="F582" i="16"/>
  <c r="G582" i="16" s="1"/>
  <c r="F555" i="16"/>
  <c r="F548" i="16"/>
  <c r="F546" i="16"/>
  <c r="F542" i="16"/>
  <c r="G542" i="16" s="1"/>
  <c r="F541" i="16"/>
  <c r="F537" i="16"/>
  <c r="F532" i="16"/>
  <c r="F530" i="16"/>
  <c r="F528" i="16"/>
  <c r="F526" i="16"/>
  <c r="F524" i="16"/>
  <c r="F479" i="16"/>
  <c r="F475" i="16"/>
  <c r="G453" i="16"/>
  <c r="G450" i="16"/>
  <c r="G96" i="16"/>
  <c r="F522" i="16"/>
  <c r="F520" i="16"/>
  <c r="F518" i="16"/>
  <c r="F516" i="16"/>
  <c r="F514" i="16"/>
  <c r="F512" i="16"/>
  <c r="F510" i="16"/>
  <c r="F508" i="16"/>
  <c r="F506" i="16"/>
  <c r="F504" i="16"/>
  <c r="G504" i="16" s="1"/>
  <c r="F497" i="16"/>
  <c r="F473" i="16"/>
  <c r="F469" i="16"/>
  <c r="F443" i="16"/>
  <c r="F441" i="16"/>
  <c r="F434" i="16"/>
  <c r="F428" i="16"/>
  <c r="F411" i="16"/>
  <c r="F407" i="16"/>
  <c r="F398" i="16"/>
  <c r="F396" i="16"/>
  <c r="F376" i="16"/>
  <c r="F374" i="16"/>
  <c r="F370" i="16"/>
  <c r="F368" i="16"/>
  <c r="F366" i="16"/>
  <c r="F364" i="16"/>
  <c r="F362" i="16"/>
  <c r="F360" i="16"/>
  <c r="F356" i="16"/>
  <c r="F354" i="16"/>
  <c r="F352" i="16"/>
  <c r="F330" i="16"/>
  <c r="F315" i="16"/>
  <c r="F258" i="16"/>
  <c r="F256" i="16"/>
  <c r="F250" i="16"/>
  <c r="F461" i="16"/>
  <c r="F442" i="16"/>
  <c r="F414" i="16"/>
  <c r="F403" i="16"/>
  <c r="F399" i="16"/>
  <c r="F394" i="16"/>
  <c r="F381" i="16"/>
  <c r="F348" i="16"/>
  <c r="F346" i="16"/>
  <c r="F344" i="16"/>
  <c r="F307" i="16"/>
  <c r="F300" i="16"/>
  <c r="F265" i="16"/>
  <c r="F61" i="16"/>
  <c r="F682" i="16"/>
  <c r="F676" i="16"/>
  <c r="F670" i="16"/>
  <c r="F651" i="16"/>
  <c r="F646" i="16"/>
  <c r="G646" i="16" s="1"/>
  <c r="F644" i="16"/>
  <c r="F640" i="16"/>
  <c r="F638" i="16"/>
  <c r="F624" i="16"/>
  <c r="F617" i="16"/>
  <c r="F607" i="16"/>
  <c r="F603" i="16"/>
  <c r="F600" i="16"/>
  <c r="G600" i="16" s="1"/>
  <c r="F584" i="16"/>
  <c r="F581" i="16"/>
  <c r="F579" i="16"/>
  <c r="G579" i="16" s="1"/>
  <c r="F562" i="16"/>
  <c r="G562" i="16" s="1"/>
  <c r="F553" i="16"/>
  <c r="F545" i="16"/>
  <c r="F543" i="16"/>
  <c r="F533" i="16"/>
  <c r="F531" i="16"/>
  <c r="F529" i="16"/>
  <c r="F527" i="16"/>
  <c r="F525" i="16"/>
  <c r="F523" i="16"/>
  <c r="F521" i="16"/>
  <c r="F519" i="16"/>
  <c r="F517" i="16"/>
  <c r="F515" i="16"/>
  <c r="F513" i="16"/>
  <c r="F511" i="16"/>
  <c r="F509" i="16"/>
  <c r="F507" i="16"/>
  <c r="F505" i="16"/>
  <c r="F501" i="16"/>
  <c r="F490" i="16"/>
  <c r="G490" i="16" s="1"/>
  <c r="F486" i="16"/>
  <c r="F482" i="16"/>
  <c r="F478" i="16"/>
  <c r="F477" i="16"/>
  <c r="F472" i="16"/>
  <c r="F465" i="16"/>
  <c r="F445" i="16"/>
  <c r="F440" i="16"/>
  <c r="F435" i="16"/>
  <c r="F429" i="16"/>
  <c r="F422" i="16"/>
  <c r="F390" i="16"/>
  <c r="F388" i="16"/>
  <c r="F380" i="16"/>
  <c r="F378" i="16"/>
  <c r="F372" i="16"/>
  <c r="F340" i="16"/>
  <c r="F338" i="16"/>
  <c r="F336" i="16"/>
  <c r="F334" i="16"/>
  <c r="F329" i="16"/>
  <c r="F322" i="16"/>
  <c r="F303" i="16"/>
  <c r="F288" i="16"/>
  <c r="F275" i="16"/>
  <c r="F234" i="16"/>
  <c r="F232" i="16"/>
  <c r="F188" i="16"/>
  <c r="F138" i="16"/>
  <c r="G88" i="16"/>
  <c r="F181" i="16"/>
  <c r="F177" i="16"/>
  <c r="F169" i="16"/>
  <c r="F162" i="16"/>
  <c r="F139" i="16"/>
  <c r="F132" i="16"/>
  <c r="F117" i="16"/>
  <c r="F112" i="16"/>
  <c r="F108" i="16"/>
  <c r="F98" i="16"/>
  <c r="F66" i="16"/>
  <c r="F64" i="16"/>
  <c r="F59" i="16"/>
  <c r="F49" i="16"/>
  <c r="F7" i="16"/>
  <c r="F189" i="16"/>
  <c r="F184" i="16"/>
  <c r="F166" i="16"/>
  <c r="F118" i="16"/>
  <c r="F106" i="16"/>
  <c r="F62" i="16"/>
  <c r="F57" i="16"/>
  <c r="F316" i="16"/>
  <c r="F314" i="16"/>
  <c r="F302" i="16"/>
  <c r="F296" i="16"/>
  <c r="F294" i="16"/>
  <c r="F284" i="16"/>
  <c r="F276" i="16"/>
  <c r="F266" i="16"/>
  <c r="F263" i="16"/>
  <c r="F259" i="16"/>
  <c r="F257" i="16"/>
  <c r="F255" i="16"/>
  <c r="G255" i="16" s="1"/>
  <c r="F251" i="16"/>
  <c r="F248" i="16"/>
  <c r="F218" i="16"/>
  <c r="F216" i="16"/>
  <c r="F200" i="16"/>
  <c r="F197" i="16"/>
  <c r="F194" i="16"/>
  <c r="F185" i="16"/>
  <c r="F180" i="16"/>
  <c r="F165" i="16"/>
  <c r="F163" i="16"/>
  <c r="F158" i="16"/>
  <c r="F146" i="16"/>
  <c r="F143" i="16"/>
  <c r="F141" i="16"/>
  <c r="F137" i="16"/>
  <c r="F109" i="16"/>
  <c r="F99" i="16"/>
  <c r="F93" i="16"/>
  <c r="F83" i="16"/>
  <c r="F81" i="16"/>
  <c r="F65" i="16"/>
  <c r="F58" i="16"/>
  <c r="F55" i="16"/>
  <c r="F53" i="16"/>
  <c r="F30" i="16"/>
  <c r="F28" i="16"/>
  <c r="G28" i="16" s="1"/>
  <c r="F25" i="16"/>
  <c r="F14" i="16"/>
  <c r="G976" i="16"/>
  <c r="G953" i="16"/>
  <c r="G921" i="16"/>
  <c r="G860" i="16"/>
  <c r="G578" i="16"/>
  <c r="G569" i="16"/>
  <c r="G567" i="16"/>
  <c r="G945" i="16"/>
  <c r="G597" i="16"/>
  <c r="F595" i="16"/>
  <c r="G585" i="16"/>
  <c r="F975" i="16"/>
  <c r="G862" i="16"/>
  <c r="G697" i="16"/>
  <c r="G591" i="16"/>
  <c r="G563" i="16"/>
  <c r="G961" i="16"/>
  <c r="G929" i="16"/>
  <c r="G861" i="16"/>
  <c r="G852" i="16"/>
  <c r="G840" i="16"/>
  <c r="G825" i="16"/>
  <c r="G708" i="16"/>
  <c r="F628" i="16"/>
  <c r="G581" i="16"/>
  <c r="G545" i="16"/>
  <c r="G577" i="16"/>
  <c r="G574" i="16"/>
  <c r="G568" i="16"/>
  <c r="G561" i="16"/>
  <c r="G559" i="16"/>
  <c r="G558" i="16"/>
  <c r="G552" i="16"/>
  <c r="G540" i="16"/>
  <c r="G539" i="16"/>
  <c r="G534" i="16"/>
  <c r="G495" i="16"/>
  <c r="G488" i="16"/>
  <c r="G474" i="16"/>
  <c r="G469" i="16"/>
  <c r="G463" i="16"/>
  <c r="G458" i="16"/>
  <c r="G379" i="16"/>
  <c r="G378" i="16"/>
  <c r="G375" i="16"/>
  <c r="G374" i="16"/>
  <c r="G145" i="16"/>
  <c r="F968" i="16"/>
  <c r="F967" i="16"/>
  <c r="F960" i="16"/>
  <c r="F959" i="16"/>
  <c r="F952" i="16"/>
  <c r="F951" i="16"/>
  <c r="F944" i="16"/>
  <c r="F943" i="16"/>
  <c r="F936" i="16"/>
  <c r="F935" i="16"/>
  <c r="F928" i="16"/>
  <c r="F927" i="16"/>
  <c r="F920" i="16"/>
  <c r="F919" i="16"/>
  <c r="F909" i="16"/>
  <c r="F905" i="16"/>
  <c r="F901" i="16"/>
  <c r="F897" i="16"/>
  <c r="F893" i="16"/>
  <c r="F889" i="16"/>
  <c r="F885" i="16"/>
  <c r="F858" i="16"/>
  <c r="F850" i="16"/>
  <c r="F842" i="16"/>
  <c r="F833" i="16"/>
  <c r="F823" i="16"/>
  <c r="F822" i="16"/>
  <c r="F816" i="16"/>
  <c r="F801" i="16"/>
  <c r="F719" i="16"/>
  <c r="F705" i="16"/>
  <c r="F691" i="16"/>
  <c r="F690" i="16"/>
  <c r="F684" i="16"/>
  <c r="F673" i="16"/>
  <c r="F671" i="16"/>
  <c r="F664" i="16"/>
  <c r="F655" i="16"/>
  <c r="F648" i="16"/>
  <c r="F642" i="16"/>
  <c r="F608" i="16"/>
  <c r="F596" i="16"/>
  <c r="G587" i="16"/>
  <c r="G586" i="16"/>
  <c r="F580" i="16"/>
  <c r="G573" i="16"/>
  <c r="G571" i="16"/>
  <c r="F564" i="16"/>
  <c r="G557" i="16"/>
  <c r="G555" i="16"/>
  <c r="G554" i="16"/>
  <c r="F551" i="16"/>
  <c r="F549" i="16"/>
  <c r="F536" i="16"/>
  <c r="G494" i="16"/>
  <c r="F492" i="16"/>
  <c r="G483" i="16"/>
  <c r="F476" i="16"/>
  <c r="G467" i="16"/>
  <c r="G462" i="16"/>
  <c r="F460" i="16"/>
  <c r="G457" i="16"/>
  <c r="G455" i="16"/>
  <c r="G377" i="16"/>
  <c r="G373" i="16"/>
  <c r="G180" i="16"/>
  <c r="F974" i="16"/>
  <c r="F973" i="16"/>
  <c r="F966" i="16"/>
  <c r="F965" i="16"/>
  <c r="F958" i="16"/>
  <c r="F957" i="16"/>
  <c r="F950" i="16"/>
  <c r="F949" i="16"/>
  <c r="F942" i="16"/>
  <c r="F941" i="16"/>
  <c r="F934" i="16"/>
  <c r="F933" i="16"/>
  <c r="F926" i="16"/>
  <c r="F925" i="16"/>
  <c r="F918" i="16"/>
  <c r="F917" i="16"/>
  <c r="F857" i="16"/>
  <c r="F856" i="16"/>
  <c r="F855" i="16"/>
  <c r="F849" i="16"/>
  <c r="F848" i="16"/>
  <c r="F847" i="16"/>
  <c r="F841" i="16"/>
  <c r="F831" i="16"/>
  <c r="F830" i="16"/>
  <c r="F824" i="16"/>
  <c r="F809" i="16"/>
  <c r="F799" i="16"/>
  <c r="F798" i="16"/>
  <c r="F794" i="16"/>
  <c r="F790" i="16"/>
  <c r="F786" i="16"/>
  <c r="F782" i="16"/>
  <c r="F778" i="16"/>
  <c r="F774" i="16"/>
  <c r="F770" i="16"/>
  <c r="F766" i="16"/>
  <c r="F762" i="16"/>
  <c r="F758" i="16"/>
  <c r="F754" i="16"/>
  <c r="F750" i="16"/>
  <c r="F746" i="16"/>
  <c r="F744" i="16"/>
  <c r="F742" i="16"/>
  <c r="F740" i="16"/>
  <c r="F738" i="16"/>
  <c r="F736" i="16"/>
  <c r="F734" i="16"/>
  <c r="F732" i="16"/>
  <c r="F730" i="16"/>
  <c r="F728" i="16"/>
  <c r="F726" i="16"/>
  <c r="F724" i="16"/>
  <c r="F722" i="16"/>
  <c r="F699" i="16"/>
  <c r="F698" i="16"/>
  <c r="F692" i="16"/>
  <c r="F681" i="16"/>
  <c r="F668" i="16"/>
  <c r="F659" i="16"/>
  <c r="F652" i="16"/>
  <c r="F643" i="16"/>
  <c r="F621" i="16"/>
  <c r="G598" i="16"/>
  <c r="F592" i="16"/>
  <c r="F576" i="16"/>
  <c r="G566" i="16"/>
  <c r="F560" i="16"/>
  <c r="F550" i="16"/>
  <c r="G546" i="16"/>
  <c r="F544" i="16"/>
  <c r="G538" i="16"/>
  <c r="G503" i="16"/>
  <c r="G498" i="16"/>
  <c r="F496" i="16"/>
  <c r="G487" i="16"/>
  <c r="G482" i="16"/>
  <c r="F480" i="16"/>
  <c r="G471" i="16"/>
  <c r="G466" i="16"/>
  <c r="F464" i="16"/>
  <c r="G127" i="16"/>
  <c r="F1099" i="16"/>
  <c r="F1097" i="16"/>
  <c r="F1095" i="16"/>
  <c r="F1093" i="16"/>
  <c r="F1091" i="16"/>
  <c r="F1089" i="16"/>
  <c r="F1087" i="16"/>
  <c r="F1085" i="16"/>
  <c r="F1083" i="16"/>
  <c r="F1081" i="16"/>
  <c r="F1079" i="16"/>
  <c r="F1077" i="16"/>
  <c r="F1075" i="16"/>
  <c r="F1073" i="16"/>
  <c r="F1071" i="16"/>
  <c r="F1069" i="16"/>
  <c r="F1067" i="16"/>
  <c r="F1065" i="16"/>
  <c r="F1063" i="16"/>
  <c r="F1061" i="16"/>
  <c r="F1059" i="16"/>
  <c r="F1057" i="16"/>
  <c r="F1055" i="16"/>
  <c r="F1053" i="16"/>
  <c r="F1051" i="16"/>
  <c r="F1049" i="16"/>
  <c r="F1047" i="16"/>
  <c r="F1045" i="16"/>
  <c r="F1043" i="16"/>
  <c r="F1041" i="16"/>
  <c r="F1039" i="16"/>
  <c r="F1037" i="16"/>
  <c r="F1035" i="16"/>
  <c r="F1033" i="16"/>
  <c r="F1031" i="16"/>
  <c r="F1029" i="16"/>
  <c r="F1027" i="16"/>
  <c r="F1025" i="16"/>
  <c r="F1023" i="16"/>
  <c r="F1021" i="16"/>
  <c r="G1021" i="16" s="1"/>
  <c r="F1019" i="16"/>
  <c r="F1017" i="16"/>
  <c r="F1015" i="16"/>
  <c r="F1013" i="16"/>
  <c r="F1011" i="16"/>
  <c r="F1009" i="16"/>
  <c r="F1007" i="16"/>
  <c r="F1005" i="16"/>
  <c r="F1003" i="16"/>
  <c r="F1001" i="16"/>
  <c r="F999" i="16"/>
  <c r="F997" i="16"/>
  <c r="F995" i="16"/>
  <c r="F993" i="16"/>
  <c r="F991" i="16"/>
  <c r="F989" i="16"/>
  <c r="F987" i="16"/>
  <c r="F985" i="16"/>
  <c r="F983" i="16"/>
  <c r="F981" i="16"/>
  <c r="F979" i="16"/>
  <c r="F972" i="16"/>
  <c r="F971" i="16"/>
  <c r="F964" i="16"/>
  <c r="F963" i="16"/>
  <c r="F956" i="16"/>
  <c r="F955" i="16"/>
  <c r="F948" i="16"/>
  <c r="F947" i="16"/>
  <c r="F940" i="16"/>
  <c r="F939" i="16"/>
  <c r="F932" i="16"/>
  <c r="F931" i="16"/>
  <c r="F924" i="16"/>
  <c r="F923" i="16"/>
  <c r="F916" i="16"/>
  <c r="F915" i="16"/>
  <c r="F911" i="16"/>
  <c r="F907" i="16"/>
  <c r="F903" i="16"/>
  <c r="F899" i="16"/>
  <c r="F895" i="16"/>
  <c r="F891" i="16"/>
  <c r="F887" i="16"/>
  <c r="F882" i="16"/>
  <c r="F867" i="16"/>
  <c r="F865" i="16"/>
  <c r="G865" i="16" s="1"/>
  <c r="F854" i="16"/>
  <c r="F846" i="16"/>
  <c r="F838" i="16"/>
  <c r="G838" i="16" s="1"/>
  <c r="F832" i="16"/>
  <c r="F817" i="16"/>
  <c r="F807" i="16"/>
  <c r="F806" i="16"/>
  <c r="F800" i="16"/>
  <c r="F797" i="16"/>
  <c r="F795" i="16"/>
  <c r="F793" i="16"/>
  <c r="F791" i="16"/>
  <c r="F789" i="16"/>
  <c r="F787" i="16"/>
  <c r="F785" i="16"/>
  <c r="F783" i="16"/>
  <c r="F781" i="16"/>
  <c r="F779" i="16"/>
  <c r="F777" i="16"/>
  <c r="F775" i="16"/>
  <c r="F773" i="16"/>
  <c r="F771" i="16"/>
  <c r="F769" i="16"/>
  <c r="F767" i="16"/>
  <c r="F765" i="16"/>
  <c r="F763" i="16"/>
  <c r="F761" i="16"/>
  <c r="F759" i="16"/>
  <c r="F757" i="16"/>
  <c r="F755" i="16"/>
  <c r="F753" i="16"/>
  <c r="F751" i="16"/>
  <c r="F749" i="16"/>
  <c r="F747" i="16"/>
  <c r="F721" i="16"/>
  <c r="F716" i="16"/>
  <c r="F707" i="16"/>
  <c r="F706" i="16"/>
  <c r="F700" i="16"/>
  <c r="F689" i="16"/>
  <c r="G677" i="16"/>
  <c r="F675" i="16"/>
  <c r="F674" i="16"/>
  <c r="F663" i="16"/>
  <c r="F656" i="16"/>
  <c r="F647" i="16"/>
  <c r="F627" i="16"/>
  <c r="F622" i="16"/>
  <c r="F605" i="16"/>
  <c r="F588" i="16"/>
  <c r="F572" i="16"/>
  <c r="F556" i="16"/>
  <c r="G535" i="16"/>
  <c r="G502" i="16"/>
  <c r="F500" i="16"/>
  <c r="G491" i="16"/>
  <c r="F484" i="16"/>
  <c r="G481" i="16"/>
  <c r="G475" i="16"/>
  <c r="G470" i="16"/>
  <c r="F468" i="16"/>
  <c r="G465" i="16"/>
  <c r="G451" i="16"/>
  <c r="G258" i="16"/>
  <c r="F447" i="16"/>
  <c r="F432" i="16"/>
  <c r="F424" i="16"/>
  <c r="G371" i="16"/>
  <c r="F355" i="16"/>
  <c r="G270" i="16"/>
  <c r="G184" i="16"/>
  <c r="G162" i="16"/>
  <c r="G153" i="16"/>
  <c r="G152" i="16"/>
  <c r="G134" i="16"/>
  <c r="G133" i="16"/>
  <c r="G128" i="16"/>
  <c r="G7" i="16"/>
  <c r="G429" i="16"/>
  <c r="G250" i="16"/>
  <c r="G165" i="16"/>
  <c r="G161" i="16"/>
  <c r="G160" i="16"/>
  <c r="G149" i="16"/>
  <c r="G142" i="16"/>
  <c r="F837" i="16"/>
  <c r="F836" i="16"/>
  <c r="F835" i="16"/>
  <c r="F829" i="16"/>
  <c r="F828" i="16"/>
  <c r="F827" i="16"/>
  <c r="F821" i="16"/>
  <c r="F820" i="16"/>
  <c r="F819" i="16"/>
  <c r="F813" i="16"/>
  <c r="F812" i="16"/>
  <c r="F811" i="16"/>
  <c r="F805" i="16"/>
  <c r="F804" i="16"/>
  <c r="F803" i="16"/>
  <c r="F796" i="16"/>
  <c r="F792" i="16"/>
  <c r="F788" i="16"/>
  <c r="F784" i="16"/>
  <c r="F780" i="16"/>
  <c r="F776" i="16"/>
  <c r="F772" i="16"/>
  <c r="F768" i="16"/>
  <c r="F764" i="16"/>
  <c r="F760" i="16"/>
  <c r="F756" i="16"/>
  <c r="F752" i="16"/>
  <c r="F748" i="16"/>
  <c r="F704" i="16"/>
  <c r="F703" i="16"/>
  <c r="F696" i="16"/>
  <c r="F695" i="16"/>
  <c r="F688" i="16"/>
  <c r="F687" i="16"/>
  <c r="F680" i="16"/>
  <c r="F679" i="16"/>
  <c r="F672" i="16"/>
  <c r="F669" i="16"/>
  <c r="F665" i="16"/>
  <c r="F661" i="16"/>
  <c r="F657" i="16"/>
  <c r="F653" i="16"/>
  <c r="F649" i="16"/>
  <c r="F645" i="16"/>
  <c r="F637" i="16"/>
  <c r="F636" i="16"/>
  <c r="F635" i="16"/>
  <c r="G442" i="16"/>
  <c r="F439" i="16"/>
  <c r="F397" i="16"/>
  <c r="F395" i="16"/>
  <c r="F385" i="16"/>
  <c r="G385" i="16" s="1"/>
  <c r="F383" i="16"/>
  <c r="G295" i="16"/>
  <c r="G157" i="16"/>
  <c r="G156" i="16"/>
  <c r="G107" i="16"/>
  <c r="G100" i="16"/>
  <c r="F389" i="16"/>
  <c r="F387" i="16"/>
  <c r="G356" i="16"/>
  <c r="F333" i="16"/>
  <c r="F306" i="16"/>
  <c r="F297" i="16"/>
  <c r="F289" i="16"/>
  <c r="G288" i="16"/>
  <c r="F285" i="16"/>
  <c r="G284" i="16"/>
  <c r="F281" i="16"/>
  <c r="F238" i="16"/>
  <c r="F222" i="16"/>
  <c r="F206" i="16"/>
  <c r="F191" i="16"/>
  <c r="F171" i="16"/>
  <c r="G167" i="16"/>
  <c r="G164" i="16"/>
  <c r="F155" i="16"/>
  <c r="G154" i="16"/>
  <c r="F147" i="16"/>
  <c r="G146" i="16"/>
  <c r="F144" i="16"/>
  <c r="G143" i="16"/>
  <c r="F136" i="16"/>
  <c r="G135" i="16"/>
  <c r="F122" i="16"/>
  <c r="F114" i="16"/>
  <c r="F92" i="16"/>
  <c r="F91" i="16"/>
  <c r="F79" i="16"/>
  <c r="F313" i="16"/>
  <c r="F293" i="16"/>
  <c r="F290" i="16"/>
  <c r="F286" i="16"/>
  <c r="F282" i="16"/>
  <c r="F278" i="16"/>
  <c r="F230" i="16"/>
  <c r="F214" i="16"/>
  <c r="F193" i="16"/>
  <c r="F192" i="16"/>
  <c r="F159" i="16"/>
  <c r="F151" i="16"/>
  <c r="G150" i="16"/>
  <c r="F140" i="16"/>
  <c r="F124" i="16"/>
  <c r="F123" i="16"/>
  <c r="F116" i="16"/>
  <c r="F115" i="16"/>
  <c r="F90" i="16"/>
  <c r="G86" i="16"/>
  <c r="F82" i="16"/>
  <c r="F80" i="16"/>
  <c r="F71" i="16"/>
  <c r="F69" i="16"/>
  <c r="F67" i="16"/>
  <c r="F60" i="16"/>
  <c r="G49" i="16"/>
  <c r="F11" i="16"/>
  <c r="F46" i="16"/>
  <c r="F41" i="16"/>
  <c r="F38" i="16"/>
  <c r="F13" i="16"/>
  <c r="F446" i="16"/>
  <c r="F438" i="16"/>
  <c r="F430" i="16"/>
  <c r="F426" i="16"/>
  <c r="F418" i="16"/>
  <c r="G418" i="16" s="1"/>
  <c r="F413" i="16"/>
  <c r="F409" i="16"/>
  <c r="F405" i="16"/>
  <c r="F401" i="16"/>
  <c r="F369" i="16"/>
  <c r="F367" i="16"/>
  <c r="F365" i="16"/>
  <c r="F363" i="16"/>
  <c r="F361" i="16"/>
  <c r="F359" i="16"/>
  <c r="F358" i="16"/>
  <c r="F350" i="16"/>
  <c r="G350" i="16" s="1"/>
  <c r="F342" i="16"/>
  <c r="F292" i="16"/>
  <c r="F291" i="16"/>
  <c r="F287" i="16"/>
  <c r="F283" i="16"/>
  <c r="F277" i="16"/>
  <c r="F274" i="16"/>
  <c r="F273" i="16"/>
  <c r="F269" i="16"/>
  <c r="F262" i="16"/>
  <c r="F261" i="16"/>
  <c r="F254" i="16"/>
  <c r="F253" i="16"/>
  <c r="F246" i="16"/>
  <c r="F244" i="16"/>
  <c r="F236" i="16"/>
  <c r="F228" i="16"/>
  <c r="F220" i="16"/>
  <c r="F212" i="16"/>
  <c r="F204" i="16"/>
  <c r="G204" i="16" s="1"/>
  <c r="F176" i="16"/>
  <c r="F172" i="16"/>
  <c r="F121" i="16"/>
  <c r="F113" i="16"/>
  <c r="F105" i="16"/>
  <c r="F97" i="16"/>
  <c r="F89" i="16"/>
  <c r="F45" i="16"/>
  <c r="F39" i="16"/>
  <c r="F37" i="16"/>
  <c r="F34" i="16"/>
  <c r="F10" i="16"/>
  <c r="F3" i="16"/>
  <c r="F444" i="16"/>
  <c r="F392" i="16"/>
  <c r="F357" i="16"/>
  <c r="F317" i="16"/>
  <c r="F310" i="16"/>
  <c r="F301" i="16"/>
  <c r="F279" i="16"/>
  <c r="F272" i="16"/>
  <c r="F271" i="16"/>
  <c r="F268" i="16"/>
  <c r="F245" i="16"/>
  <c r="F202" i="16"/>
  <c r="F195" i="16"/>
  <c r="F120" i="16"/>
  <c r="F87" i="16"/>
  <c r="F78" i="16"/>
  <c r="F77" i="16"/>
  <c r="F50" i="16"/>
  <c r="F33" i="16"/>
  <c r="F22" i="16"/>
  <c r="F19" i="16"/>
  <c r="F18" i="16"/>
  <c r="F6" i="16"/>
  <c r="F5" i="16"/>
  <c r="L132" i="7"/>
  <c r="K132" i="7"/>
  <c r="J132" i="7"/>
  <c r="L66" i="7"/>
  <c r="K66" i="7"/>
  <c r="J66" i="7"/>
  <c r="K105" i="7"/>
  <c r="L105" i="7"/>
  <c r="J105" i="7"/>
  <c r="L104" i="7"/>
  <c r="K104" i="7"/>
  <c r="J104" i="7"/>
  <c r="K85" i="7"/>
  <c r="L85" i="7"/>
  <c r="J85" i="7"/>
  <c r="K216" i="7"/>
  <c r="L216" i="7"/>
  <c r="J216" i="7"/>
  <c r="K53" i="7"/>
  <c r="L53" i="7"/>
  <c r="J53" i="7"/>
  <c r="K182" i="7"/>
  <c r="L182" i="7"/>
  <c r="J182" i="7"/>
  <c r="L84" i="7"/>
  <c r="K84" i="7"/>
  <c r="J84" i="7"/>
  <c r="K101" i="7"/>
  <c r="L101" i="7"/>
  <c r="J101" i="7"/>
  <c r="K208" i="7"/>
  <c r="L208" i="7"/>
  <c r="J208" i="7"/>
  <c r="L60" i="7"/>
  <c r="J60" i="7"/>
  <c r="K60" i="7"/>
  <c r="K137" i="7"/>
  <c r="L137" i="7"/>
  <c r="J137" i="7"/>
  <c r="L162" i="7"/>
  <c r="K162" i="7"/>
  <c r="J162" i="7"/>
  <c r="K99" i="7"/>
  <c r="J99" i="7"/>
  <c r="L99" i="7"/>
  <c r="J215" i="7"/>
  <c r="K215" i="7"/>
  <c r="L215" i="7"/>
  <c r="K63" i="7"/>
  <c r="J63" i="7"/>
  <c r="L63" i="7"/>
  <c r="K29" i="7"/>
  <c r="L29" i="7"/>
  <c r="J29" i="7"/>
  <c r="L100" i="7"/>
  <c r="K100" i="7"/>
  <c r="J100" i="7"/>
  <c r="L134" i="7"/>
  <c r="K134" i="7"/>
  <c r="J134" i="7"/>
  <c r="K174" i="7"/>
  <c r="L174" i="7"/>
  <c r="J174" i="7"/>
  <c r="K170" i="7"/>
  <c r="L170" i="7"/>
  <c r="J170" i="7"/>
  <c r="K217" i="7"/>
  <c r="L217" i="7"/>
  <c r="J217" i="7"/>
  <c r="L62" i="7"/>
  <c r="K62" i="7"/>
  <c r="J62" i="7"/>
  <c r="K180" i="7"/>
  <c r="L180" i="7"/>
  <c r="J180" i="7"/>
  <c r="L28" i="7"/>
  <c r="J28" i="7"/>
  <c r="K28" i="7"/>
  <c r="K143" i="7"/>
  <c r="J143" i="7"/>
  <c r="L143" i="7"/>
  <c r="K213" i="7"/>
  <c r="J213" i="7"/>
  <c r="L213" i="7"/>
  <c r="K59" i="7"/>
  <c r="J59" i="7"/>
  <c r="L59" i="7"/>
  <c r="K177" i="7"/>
  <c r="L177" i="7"/>
  <c r="J177" i="7"/>
  <c r="K31" i="7"/>
  <c r="J31" i="7"/>
  <c r="L31" i="7"/>
  <c r="L92" i="7"/>
  <c r="J92" i="7"/>
  <c r="K92" i="7"/>
  <c r="K214" i="7"/>
  <c r="L214" i="7"/>
  <c r="J214" i="7"/>
  <c r="K65" i="7"/>
  <c r="L65" i="7"/>
  <c r="J65" i="7"/>
  <c r="K176" i="7"/>
  <c r="L176" i="7"/>
  <c r="J176" i="7"/>
  <c r="L34" i="7"/>
  <c r="K34" i="7"/>
  <c r="J34" i="7"/>
  <c r="K71" i="7"/>
  <c r="J71" i="7"/>
  <c r="L71" i="7"/>
  <c r="K200" i="7"/>
  <c r="L200" i="7"/>
  <c r="J200" i="7"/>
  <c r="K197" i="7"/>
  <c r="J197" i="7"/>
  <c r="L197" i="7"/>
  <c r="L32" i="7"/>
  <c r="J32" i="7"/>
  <c r="K32" i="7"/>
  <c r="K131" i="7"/>
  <c r="J131" i="7"/>
  <c r="L131" i="7"/>
  <c r="K169" i="7"/>
  <c r="L169" i="7"/>
  <c r="J169" i="7"/>
  <c r="K27" i="7"/>
  <c r="J27" i="7"/>
  <c r="L27" i="7"/>
  <c r="L140" i="7"/>
  <c r="J140" i="7"/>
  <c r="K140" i="7"/>
  <c r="L118" i="7"/>
  <c r="K118" i="7"/>
  <c r="J118" i="7"/>
  <c r="L98" i="7"/>
  <c r="K98" i="7"/>
  <c r="J98" i="7"/>
  <c r="J179" i="7"/>
  <c r="K179" i="7"/>
  <c r="L179" i="7"/>
  <c r="L30" i="7"/>
  <c r="K30" i="7"/>
  <c r="J30" i="7"/>
  <c r="L142" i="7"/>
  <c r="K142" i="7"/>
  <c r="J142" i="7"/>
  <c r="K190" i="7"/>
  <c r="L190" i="7"/>
  <c r="J190" i="7"/>
  <c r="K67" i="7"/>
  <c r="J67" i="7"/>
  <c r="L67" i="7"/>
  <c r="K184" i="7"/>
  <c r="L184" i="7"/>
  <c r="J184" i="7"/>
  <c r="K33" i="7"/>
  <c r="L33" i="7"/>
  <c r="J33" i="7"/>
  <c r="K139" i="7"/>
  <c r="J139" i="7"/>
  <c r="L139" i="7"/>
  <c r="K161" i="7"/>
  <c r="L161" i="7"/>
  <c r="J161" i="7"/>
  <c r="I132" i="7"/>
  <c r="M132" i="7"/>
  <c r="I200" i="7"/>
  <c r="M200" i="7"/>
  <c r="I174" i="7"/>
  <c r="M174" i="7"/>
  <c r="I170" i="7"/>
  <c r="M170" i="7"/>
  <c r="I85" i="7"/>
  <c r="M85" i="7"/>
  <c r="I216" i="7"/>
  <c r="M216" i="7"/>
  <c r="I53" i="7"/>
  <c r="M53" i="7"/>
  <c r="I182" i="7"/>
  <c r="M182" i="7"/>
  <c r="I84" i="7"/>
  <c r="M84" i="7"/>
  <c r="I101" i="7"/>
  <c r="M101" i="7"/>
  <c r="I208" i="7"/>
  <c r="M208" i="7"/>
  <c r="I60" i="7"/>
  <c r="M60" i="7"/>
  <c r="I137" i="7"/>
  <c r="M137" i="7"/>
  <c r="M162" i="7"/>
  <c r="I162" i="7"/>
  <c r="I99" i="7"/>
  <c r="M99" i="7"/>
  <c r="I215" i="7"/>
  <c r="M215" i="7"/>
  <c r="I63" i="7"/>
  <c r="M63" i="7"/>
  <c r="I29" i="7"/>
  <c r="M29" i="7"/>
  <c r="I100" i="7"/>
  <c r="M100" i="7"/>
  <c r="I134" i="7"/>
  <c r="M134" i="7"/>
  <c r="I105" i="7"/>
  <c r="M105" i="7"/>
  <c r="I104" i="7"/>
  <c r="M104" i="7"/>
  <c r="I217" i="7"/>
  <c r="M217" i="7"/>
  <c r="I62" i="7"/>
  <c r="M62" i="7"/>
  <c r="I180" i="7"/>
  <c r="M180" i="7"/>
  <c r="I28" i="7"/>
  <c r="M28" i="7"/>
  <c r="I143" i="7"/>
  <c r="M143" i="7"/>
  <c r="I213" i="7"/>
  <c r="M213" i="7"/>
  <c r="I59" i="7"/>
  <c r="M59" i="7"/>
  <c r="I177" i="7"/>
  <c r="M177" i="7"/>
  <c r="I31" i="7"/>
  <c r="M31" i="7"/>
  <c r="I92" i="7"/>
  <c r="M92" i="7"/>
  <c r="I214" i="7"/>
  <c r="M214" i="7"/>
  <c r="I65" i="7"/>
  <c r="M65" i="7"/>
  <c r="I176" i="7"/>
  <c r="M176" i="7"/>
  <c r="I34" i="7"/>
  <c r="M34" i="7"/>
  <c r="I71" i="7"/>
  <c r="M71" i="7"/>
  <c r="I66" i="7"/>
  <c r="M66" i="7"/>
  <c r="I197" i="7"/>
  <c r="M197" i="7"/>
  <c r="I32" i="7"/>
  <c r="M32" i="7"/>
  <c r="I131" i="7"/>
  <c r="M131" i="7"/>
  <c r="I169" i="7"/>
  <c r="M169" i="7"/>
  <c r="I27" i="7"/>
  <c r="M27" i="7"/>
  <c r="I140" i="7"/>
  <c r="M140" i="7"/>
  <c r="I118" i="7"/>
  <c r="M118" i="7"/>
  <c r="M98" i="7"/>
  <c r="I98" i="7"/>
  <c r="I179" i="7"/>
  <c r="M179" i="7"/>
  <c r="I30" i="7"/>
  <c r="M30" i="7"/>
  <c r="I142" i="7"/>
  <c r="M142" i="7"/>
  <c r="I190" i="7"/>
  <c r="M190" i="7"/>
  <c r="I67" i="7"/>
  <c r="M67" i="7"/>
  <c r="I184" i="7"/>
  <c r="M184" i="7"/>
  <c r="I33" i="7"/>
  <c r="M33" i="7"/>
  <c r="I139" i="7"/>
  <c r="M139" i="7"/>
  <c r="I161" i="7"/>
  <c r="M161" i="7"/>
  <c r="H217" i="7"/>
  <c r="H62" i="7"/>
  <c r="H180" i="7"/>
  <c r="H28" i="7"/>
  <c r="H143" i="7"/>
  <c r="H213" i="7"/>
  <c r="H59" i="7"/>
  <c r="H177" i="7"/>
  <c r="H31" i="7"/>
  <c r="H92" i="7"/>
  <c r="H214" i="7"/>
  <c r="H65" i="7"/>
  <c r="H176" i="7"/>
  <c r="H34" i="7"/>
  <c r="H169" i="7"/>
  <c r="H27" i="7"/>
  <c r="H140" i="7"/>
  <c r="H118" i="7"/>
  <c r="H98" i="7"/>
  <c r="H179" i="7"/>
  <c r="H30" i="7"/>
  <c r="H142" i="7"/>
  <c r="H190" i="7"/>
  <c r="H67" i="7"/>
  <c r="H184" i="7"/>
  <c r="H33" i="7"/>
  <c r="H139" i="7"/>
  <c r="H161" i="7"/>
  <c r="H132" i="7"/>
  <c r="H71" i="7"/>
  <c r="H100" i="7"/>
  <c r="H200" i="7"/>
  <c r="H66" i="7"/>
  <c r="H134" i="7"/>
  <c r="H197" i="7"/>
  <c r="H105" i="7"/>
  <c r="H174" i="7"/>
  <c r="H32" i="7"/>
  <c r="H131" i="7"/>
  <c r="H170" i="7"/>
  <c r="H104" i="7"/>
  <c r="H85" i="7"/>
  <c r="H216" i="7"/>
  <c r="H53" i="7"/>
  <c r="H182" i="7"/>
  <c r="H84" i="7"/>
  <c r="H101" i="7"/>
  <c r="H208" i="7"/>
  <c r="H60" i="7"/>
  <c r="H137" i="7"/>
  <c r="H162" i="7"/>
  <c r="H99" i="7"/>
  <c r="H215" i="7"/>
  <c r="H63" i="7"/>
  <c r="H29" i="7"/>
  <c r="P281" i="17"/>
  <c r="J281" i="17"/>
  <c r="J282" i="17" s="1"/>
  <c r="I281" i="17"/>
  <c r="I282" i="17" s="1"/>
  <c r="I283" i="17" s="1"/>
  <c r="M284" i="17"/>
  <c r="M285" i="17" s="1"/>
  <c r="L280" i="17"/>
  <c r="M281" i="17"/>
  <c r="M282" i="17" s="1"/>
  <c r="M283" i="17" s="1"/>
  <c r="K281" i="17"/>
  <c r="K282" i="17" s="1"/>
  <c r="K280" i="17"/>
  <c r="K283" i="17" s="1"/>
  <c r="I280" i="17"/>
  <c r="J283" i="17"/>
  <c r="G281" i="17"/>
  <c r="G282" i="17" s="1"/>
  <c r="Q281" i="17"/>
  <c r="H284" i="17"/>
  <c r="R281" i="17"/>
  <c r="S281" i="17"/>
  <c r="H281" i="17"/>
  <c r="H282" i="17" s="1"/>
  <c r="H283" i="17" s="1"/>
  <c r="O281" i="17"/>
  <c r="J284" i="17"/>
  <c r="J285" i="17" s="1"/>
  <c r="K284" i="17"/>
  <c r="K285" i="17" s="1"/>
  <c r="I284" i="17"/>
  <c r="I285" i="17" s="1"/>
  <c r="L281" i="17"/>
  <c r="L282" i="17" s="1"/>
  <c r="L283" i="17" s="1"/>
  <c r="G280" i="17"/>
  <c r="G283" i="17" s="1"/>
  <c r="I286" i="17" s="1"/>
  <c r="G879" i="16"/>
  <c r="G1099" i="16"/>
  <c r="G1097" i="16"/>
  <c r="G1095" i="16"/>
  <c r="G1091" i="16"/>
  <c r="G1089" i="16"/>
  <c r="G1087" i="16"/>
  <c r="G1083" i="16"/>
  <c r="G1081" i="16"/>
  <c r="G1079" i="16"/>
  <c r="G1075" i="16"/>
  <c r="G1067" i="16"/>
  <c r="G1059" i="16"/>
  <c r="G1057" i="16"/>
  <c r="G1055" i="16"/>
  <c r="G1051" i="16"/>
  <c r="G1049" i="16"/>
  <c r="G1047" i="16"/>
  <c r="G1043" i="16"/>
  <c r="G1041" i="16"/>
  <c r="G1039" i="16"/>
  <c r="G1035" i="16"/>
  <c r="G1033" i="16"/>
  <c r="G1031" i="16"/>
  <c r="G1027" i="16"/>
  <c r="G1025" i="16"/>
  <c r="G1023" i="16"/>
  <c r="G1017" i="16"/>
  <c r="G1015" i="16"/>
  <c r="G1009" i="16"/>
  <c r="G1007" i="16"/>
  <c r="G1001" i="16"/>
  <c r="G999" i="16"/>
  <c r="G993" i="16"/>
  <c r="G991" i="16"/>
  <c r="G883" i="16"/>
  <c r="G881" i="16"/>
  <c r="F1024" i="16"/>
  <c r="G1098" i="16"/>
  <c r="G1096" i="16"/>
  <c r="G1090" i="16"/>
  <c r="G1088" i="16"/>
  <c r="G1082" i="16"/>
  <c r="G1080" i="16"/>
  <c r="G1074" i="16"/>
  <c r="G1072" i="16"/>
  <c r="G1066" i="16"/>
  <c r="G1064" i="16"/>
  <c r="G1058" i="16"/>
  <c r="G1056" i="16"/>
  <c r="G1050" i="16"/>
  <c r="G1048" i="16"/>
  <c r="G1042" i="16"/>
  <c r="G1040" i="16"/>
  <c r="G1034" i="16"/>
  <c r="G1032" i="16"/>
  <c r="G1026" i="16"/>
  <c r="G1022" i="16"/>
  <c r="G1016" i="16"/>
  <c r="G1014" i="16"/>
  <c r="G1008" i="16"/>
  <c r="G1006" i="16"/>
  <c r="G1000" i="16"/>
  <c r="G998" i="16"/>
  <c r="G994" i="16"/>
  <c r="G992" i="16"/>
  <c r="G990" i="16"/>
  <c r="G984" i="16"/>
  <c r="G982" i="16"/>
  <c r="G882" i="16"/>
  <c r="G880" i="16"/>
  <c r="G877" i="16"/>
  <c r="G875" i="16"/>
  <c r="G873" i="16"/>
  <c r="G871" i="16"/>
  <c r="G869" i="16"/>
  <c r="G966" i="16"/>
  <c r="G962" i="16"/>
  <c r="G954" i="16"/>
  <c r="G950" i="16"/>
  <c r="G946" i="16"/>
  <c r="G938" i="16"/>
  <c r="G934" i="16"/>
  <c r="G922" i="16"/>
  <c r="G918" i="16"/>
  <c r="G914" i="16"/>
  <c r="F910" i="16"/>
  <c r="F908" i="16"/>
  <c r="F906" i="16"/>
  <c r="F904" i="16"/>
  <c r="F902" i="16"/>
  <c r="F900" i="16"/>
  <c r="F898" i="16"/>
  <c r="F896" i="16"/>
  <c r="F894" i="16"/>
  <c r="F892" i="16"/>
  <c r="F890" i="16"/>
  <c r="F888" i="16"/>
  <c r="F886" i="16"/>
  <c r="F884" i="16"/>
  <c r="G866" i="16"/>
  <c r="G864" i="16"/>
  <c r="G975" i="16"/>
  <c r="G971" i="16"/>
  <c r="G963" i="16"/>
  <c r="G959" i="16"/>
  <c r="G955" i="16"/>
  <c r="G947" i="16"/>
  <c r="G943" i="16"/>
  <c r="G939" i="16"/>
  <c r="G931" i="16"/>
  <c r="G927" i="16"/>
  <c r="G923" i="16"/>
  <c r="G915" i="16"/>
  <c r="G874" i="16"/>
  <c r="G872" i="16"/>
  <c r="G859" i="16"/>
  <c r="G912" i="16"/>
  <c r="G911" i="16"/>
  <c r="G909" i="16"/>
  <c r="G907" i="16"/>
  <c r="G905" i="16"/>
  <c r="G901" i="16"/>
  <c r="G895" i="16"/>
  <c r="G893" i="16"/>
  <c r="G891" i="16"/>
  <c r="G889" i="16"/>
  <c r="G745" i="16"/>
  <c r="G739" i="16"/>
  <c r="G737" i="16"/>
  <c r="G731" i="16"/>
  <c r="G729" i="16"/>
  <c r="G723" i="16"/>
  <c r="G858" i="16"/>
  <c r="G854" i="16"/>
  <c r="G850" i="16"/>
  <c r="G846" i="16"/>
  <c r="G834" i="16"/>
  <c r="G826" i="16"/>
  <c r="G822" i="16"/>
  <c r="G806" i="16"/>
  <c r="G798" i="16"/>
  <c r="G794" i="16"/>
  <c r="G790" i="16"/>
  <c r="G782" i="16"/>
  <c r="G778" i="16"/>
  <c r="G774" i="16"/>
  <c r="G770" i="16"/>
  <c r="G766" i="16"/>
  <c r="G762" i="16"/>
  <c r="G758" i="16"/>
  <c r="G750" i="16"/>
  <c r="G746" i="16"/>
  <c r="G744" i="16"/>
  <c r="G738" i="16"/>
  <c r="G736" i="16"/>
  <c r="G730" i="16"/>
  <c r="G728" i="16"/>
  <c r="G722" i="16"/>
  <c r="G855" i="16"/>
  <c r="G843" i="16"/>
  <c r="G827" i="16"/>
  <c r="G819" i="16"/>
  <c r="G815" i="16"/>
  <c r="G791" i="16"/>
  <c r="G787" i="16"/>
  <c r="G783" i="16"/>
  <c r="G775" i="16"/>
  <c r="G767" i="16"/>
  <c r="G759" i="16"/>
  <c r="G755" i="16"/>
  <c r="G751" i="16"/>
  <c r="G670" i="16"/>
  <c r="G668" i="16"/>
  <c r="G666" i="16"/>
  <c r="G662" i="16"/>
  <c r="G660" i="16"/>
  <c r="G658" i="16"/>
  <c r="G656" i="16"/>
  <c r="G654" i="16"/>
  <c r="G652" i="16"/>
  <c r="G641" i="16"/>
  <c r="G637" i="16"/>
  <c r="G631" i="16"/>
  <c r="G627" i="16"/>
  <c r="G623" i="16"/>
  <c r="G619" i="16"/>
  <c r="G615" i="16"/>
  <c r="G611" i="16"/>
  <c r="G607" i="16"/>
  <c r="G603" i="16"/>
  <c r="G599" i="16"/>
  <c r="G706" i="16"/>
  <c r="G702" i="16"/>
  <c r="G698" i="16"/>
  <c r="G694" i="16"/>
  <c r="G690" i="16"/>
  <c r="G686" i="16"/>
  <c r="G678" i="16"/>
  <c r="G640" i="16"/>
  <c r="G636" i="16"/>
  <c r="G634" i="16"/>
  <c r="G630" i="16"/>
  <c r="G626" i="16"/>
  <c r="G622" i="16"/>
  <c r="G614" i="16"/>
  <c r="G610" i="16"/>
  <c r="G606" i="16"/>
  <c r="G602" i="16"/>
  <c r="G703" i="16"/>
  <c r="G699" i="16"/>
  <c r="G687" i="16"/>
  <c r="G683" i="16"/>
  <c r="G671" i="16"/>
  <c r="G669" i="16"/>
  <c r="G663" i="16"/>
  <c r="G657" i="16"/>
  <c r="G655" i="16"/>
  <c r="G653" i="16"/>
  <c r="G651" i="16"/>
  <c r="G643" i="16"/>
  <c r="G639" i="16"/>
  <c r="G633" i="16"/>
  <c r="G629" i="16"/>
  <c r="G625" i="16"/>
  <c r="G621" i="16"/>
  <c r="G613" i="16"/>
  <c r="G609" i="16"/>
  <c r="G601" i="16"/>
  <c r="G721" i="16"/>
  <c r="G720" i="16"/>
  <c r="G718" i="16"/>
  <c r="G716" i="16"/>
  <c r="G715" i="16"/>
  <c r="G714" i="16"/>
  <c r="G713" i="16"/>
  <c r="G712" i="16"/>
  <c r="G711" i="16"/>
  <c r="G710" i="16"/>
  <c r="G709" i="16"/>
  <c r="G642" i="16"/>
  <c r="G638" i="16"/>
  <c r="G620" i="16"/>
  <c r="G616" i="16"/>
  <c r="G612" i="16"/>
  <c r="G604" i="16"/>
  <c r="G529" i="16"/>
  <c r="G527" i="16"/>
  <c r="G525" i="16"/>
  <c r="G521" i="16"/>
  <c r="G519" i="16"/>
  <c r="G513" i="16"/>
  <c r="G511" i="16"/>
  <c r="G505" i="16"/>
  <c r="G530" i="16"/>
  <c r="G528" i="16"/>
  <c r="G526" i="16"/>
  <c r="G522" i="16"/>
  <c r="G520" i="16"/>
  <c r="G518" i="16"/>
  <c r="G514" i="16"/>
  <c r="G512" i="16"/>
  <c r="G510" i="16"/>
  <c r="G506" i="16"/>
  <c r="G448" i="16"/>
  <c r="F427" i="16"/>
  <c r="F425" i="16"/>
  <c r="F423" i="16"/>
  <c r="F421" i="16"/>
  <c r="F419" i="16"/>
  <c r="F417" i="16"/>
  <c r="F415" i="16"/>
  <c r="F412" i="16"/>
  <c r="F410" i="16"/>
  <c r="F408" i="16"/>
  <c r="F406" i="16"/>
  <c r="F404" i="16"/>
  <c r="F402" i="16"/>
  <c r="F400" i="16"/>
  <c r="G396" i="16"/>
  <c r="G444" i="16"/>
  <c r="G436" i="16"/>
  <c r="G432" i="16"/>
  <c r="G368" i="16"/>
  <c r="G366" i="16"/>
  <c r="G364" i="16"/>
  <c r="G360" i="16"/>
  <c r="G445" i="16"/>
  <c r="G441" i="16"/>
  <c r="G437" i="16"/>
  <c r="G433" i="16"/>
  <c r="G428" i="16"/>
  <c r="G426" i="16"/>
  <c r="G424" i="16"/>
  <c r="G422" i="16"/>
  <c r="G420" i="16"/>
  <c r="G416" i="16"/>
  <c r="G414" i="16"/>
  <c r="G411" i="16"/>
  <c r="G409" i="16"/>
  <c r="G407" i="16"/>
  <c r="G405" i="16"/>
  <c r="G401" i="16"/>
  <c r="G395" i="16"/>
  <c r="G392" i="16"/>
  <c r="G367" i="16"/>
  <c r="G365" i="16"/>
  <c r="G363" i="16"/>
  <c r="G394" i="16"/>
  <c r="G386" i="16"/>
  <c r="G382" i="16"/>
  <c r="G330" i="16"/>
  <c r="G327" i="16"/>
  <c r="G319" i="16"/>
  <c r="G318" i="16"/>
  <c r="G313" i="16"/>
  <c r="G310" i="16"/>
  <c r="G305" i="16"/>
  <c r="G297" i="16"/>
  <c r="G358" i="16"/>
  <c r="G331" i="16"/>
  <c r="G326" i="16"/>
  <c r="G325" i="16"/>
  <c r="G294" i="16"/>
  <c r="G359" i="16"/>
  <c r="G333" i="16"/>
  <c r="G323" i="16"/>
  <c r="G317" i="16"/>
  <c r="G314" i="16"/>
  <c r="G309" i="16"/>
  <c r="G301" i="16"/>
  <c r="G298" i="16"/>
  <c r="G397" i="16"/>
  <c r="G393" i="16"/>
  <c r="G389" i="16"/>
  <c r="G381" i="16"/>
  <c r="G354" i="16"/>
  <c r="G344" i="16"/>
  <c r="G338" i="16"/>
  <c r="G336" i="16"/>
  <c r="G334" i="16"/>
  <c r="G322" i="16"/>
  <c r="G321" i="16"/>
  <c r="G199" i="16"/>
  <c r="G196" i="16"/>
  <c r="G315" i="16"/>
  <c r="G311" i="16"/>
  <c r="G307" i="16"/>
  <c r="G303" i="16"/>
  <c r="G299" i="16"/>
  <c r="F353" i="16"/>
  <c r="F351" i="16"/>
  <c r="F349" i="16"/>
  <c r="F347" i="16"/>
  <c r="F345" i="16"/>
  <c r="F343" i="16"/>
  <c r="F341" i="16"/>
  <c r="F339" i="16"/>
  <c r="F337" i="16"/>
  <c r="F335" i="16"/>
  <c r="G332" i="16"/>
  <c r="G328" i="16"/>
  <c r="G324" i="16"/>
  <c r="G320" i="16"/>
  <c r="G316" i="16"/>
  <c r="G312" i="16"/>
  <c r="G304" i="16"/>
  <c r="G293" i="16"/>
  <c r="G289" i="16"/>
  <c r="G285" i="16"/>
  <c r="G281" i="16"/>
  <c r="G290" i="16"/>
  <c r="G282" i="16"/>
  <c r="G246" i="16"/>
  <c r="G244" i="16"/>
  <c r="G242" i="16"/>
  <c r="G240" i="16"/>
  <c r="G230" i="16"/>
  <c r="G226" i="16"/>
  <c r="G224" i="16"/>
  <c r="G222" i="16"/>
  <c r="G220" i="16"/>
  <c r="G214" i="16"/>
  <c r="G212" i="16"/>
  <c r="G210" i="16"/>
  <c r="G208" i="16"/>
  <c r="G202" i="16"/>
  <c r="G200" i="16"/>
  <c r="G197" i="16"/>
  <c r="G193" i="16"/>
  <c r="G171" i="16"/>
  <c r="F280" i="16"/>
  <c r="G278" i="16"/>
  <c r="G272" i="16"/>
  <c r="G268" i="16"/>
  <c r="G264" i="16"/>
  <c r="G252" i="16"/>
  <c r="G248" i="16"/>
  <c r="F247" i="16"/>
  <c r="G198" i="16"/>
  <c r="G192" i="16"/>
  <c r="G188" i="16"/>
  <c r="G265" i="16"/>
  <c r="G261" i="16"/>
  <c r="G249" i="16"/>
  <c r="G243" i="16"/>
  <c r="F241" i="16"/>
  <c r="F239" i="16"/>
  <c r="F237" i="16"/>
  <c r="F235" i="16"/>
  <c r="F233" i="16"/>
  <c r="F231" i="16"/>
  <c r="F229" i="16"/>
  <c r="F227" i="16"/>
  <c r="F225" i="16"/>
  <c r="F223" i="16"/>
  <c r="F221" i="16"/>
  <c r="F219" i="16"/>
  <c r="F217" i="16"/>
  <c r="F215" i="16"/>
  <c r="F213" i="16"/>
  <c r="F211" i="16"/>
  <c r="F209" i="16"/>
  <c r="F207" i="16"/>
  <c r="F205" i="16"/>
  <c r="F203" i="16"/>
  <c r="F201" i="16"/>
  <c r="G189" i="16"/>
  <c r="G168" i="16"/>
  <c r="G190" i="16"/>
  <c r="G186" i="16"/>
  <c r="F182" i="16"/>
  <c r="F178" i="16"/>
  <c r="G170" i="16"/>
  <c r="F183" i="16"/>
  <c r="F179" i="16"/>
  <c r="G177" i="16"/>
  <c r="F175" i="16"/>
  <c r="F173" i="16"/>
  <c r="F129" i="16"/>
  <c r="G122" i="16"/>
  <c r="G83" i="16"/>
  <c r="G174" i="16"/>
  <c r="G172" i="16"/>
  <c r="G169" i="16"/>
  <c r="G132" i="16"/>
  <c r="F84" i="16"/>
  <c r="G69" i="16"/>
  <c r="G67" i="16"/>
  <c r="F130" i="16"/>
  <c r="G125" i="16"/>
  <c r="G117" i="16"/>
  <c r="G109" i="16"/>
  <c r="G105" i="16"/>
  <c r="G101" i="16"/>
  <c r="G97" i="16"/>
  <c r="G82" i="16"/>
  <c r="G81" i="16"/>
  <c r="G75" i="16"/>
  <c r="G73" i="16"/>
  <c r="G60" i="16"/>
  <c r="F131" i="16"/>
  <c r="G110" i="16"/>
  <c r="G106" i="16"/>
  <c r="G102" i="16"/>
  <c r="G98" i="16"/>
  <c r="G90" i="16"/>
  <c r="F85" i="16"/>
  <c r="G70" i="16"/>
  <c r="G68" i="16"/>
  <c r="G80" i="16"/>
  <c r="G78" i="16"/>
  <c r="G76" i="16"/>
  <c r="G74" i="16"/>
  <c r="G72" i="16"/>
  <c r="G66" i="16"/>
  <c r="G59" i="16"/>
  <c r="G58" i="16"/>
  <c r="G56" i="16"/>
  <c r="G55" i="16"/>
  <c r="G53" i="16"/>
  <c r="G61" i="16"/>
  <c r="F51" i="16"/>
  <c r="G38" i="16"/>
  <c r="G32" i="16"/>
  <c r="G25" i="16"/>
  <c r="G24" i="16"/>
  <c r="F63" i="16"/>
  <c r="G62" i="16"/>
  <c r="F35" i="16"/>
  <c r="G34" i="16"/>
  <c r="G29" i="16"/>
  <c r="F54" i="16"/>
  <c r="F47" i="16"/>
  <c r="G26" i="16"/>
  <c r="G16" i="16"/>
  <c r="F43" i="16"/>
  <c r="G42" i="16"/>
  <c r="G31" i="16"/>
  <c r="G27" i="16"/>
  <c r="G23" i="16"/>
  <c r="G12" i="16"/>
  <c r="F52" i="16"/>
  <c r="F48" i="16"/>
  <c r="F44" i="16"/>
  <c r="F40" i="16"/>
  <c r="F36" i="16"/>
  <c r="G20" i="16"/>
  <c r="G19" i="16"/>
  <c r="G15" i="16"/>
  <c r="G13" i="16"/>
  <c r="G6" i="16"/>
  <c r="F9" i="16"/>
  <c r="G8" i="16"/>
  <c r="G11" i="16"/>
  <c r="G17" i="16"/>
  <c r="G4" i="16"/>
  <c r="I11" i="8"/>
  <c r="I10" i="8"/>
  <c r="I9" i="8"/>
  <c r="G53" i="7"/>
  <c r="A106" i="7"/>
  <c r="D106" i="7" s="1"/>
  <c r="G167" i="13"/>
  <c r="F41" i="13"/>
  <c r="H41" i="13" s="1"/>
  <c r="F43" i="13"/>
  <c r="H43" i="13" s="1"/>
  <c r="F45" i="13"/>
  <c r="H45" i="13" s="1"/>
  <c r="F57" i="13"/>
  <c r="H57" i="13" s="1"/>
  <c r="F107" i="13"/>
  <c r="H107" i="13" s="1"/>
  <c r="F112" i="13"/>
  <c r="H112" i="13" s="1"/>
  <c r="F129" i="13"/>
  <c r="H129" i="13" s="1"/>
  <c r="F135" i="13"/>
  <c r="H135" i="13" s="1"/>
  <c r="F137" i="13"/>
  <c r="H137" i="13" s="1"/>
  <c r="F141" i="13"/>
  <c r="H141" i="13" s="1"/>
  <c r="F145" i="13"/>
  <c r="H145" i="13" s="1"/>
  <c r="F147" i="13"/>
  <c r="H147" i="13" s="1"/>
  <c r="G99" i="13"/>
  <c r="G207" i="13"/>
  <c r="G192" i="13"/>
  <c r="G26" i="13"/>
  <c r="G183" i="13"/>
  <c r="G171" i="13"/>
  <c r="G118" i="13"/>
  <c r="G83" i="13"/>
  <c r="G168" i="13"/>
  <c r="G200" i="13"/>
  <c r="G204" i="13"/>
  <c r="G172" i="13"/>
  <c r="G123" i="13"/>
  <c r="G115" i="13"/>
  <c r="G208" i="13"/>
  <c r="G187" i="13"/>
  <c r="G41" i="13"/>
  <c r="G45" i="13"/>
  <c r="G57" i="13"/>
  <c r="G129" i="13"/>
  <c r="G121" i="13"/>
  <c r="G210" i="13"/>
  <c r="G206" i="13"/>
  <c r="G170" i="13"/>
  <c r="G162" i="13"/>
  <c r="G112" i="13"/>
  <c r="G89" i="13"/>
  <c r="G52" i="13"/>
  <c r="G48" i="13"/>
  <c r="G209" i="13"/>
  <c r="G205" i="13"/>
  <c r="G201" i="13"/>
  <c r="G193" i="13"/>
  <c r="G169" i="13"/>
  <c r="G145" i="13"/>
  <c r="G141" i="13"/>
  <c r="G106" i="13"/>
  <c r="G87" i="13"/>
  <c r="G47" i="13"/>
  <c r="G31" i="13"/>
  <c r="F176" i="13"/>
  <c r="H176" i="13" s="1"/>
  <c r="F178" i="13"/>
  <c r="H178" i="13" s="1"/>
  <c r="F180" i="13"/>
  <c r="H180" i="13" s="1"/>
  <c r="F182" i="13"/>
  <c r="H182" i="13" s="1"/>
  <c r="F185" i="13"/>
  <c r="H185" i="13" s="1"/>
  <c r="F189" i="13"/>
  <c r="H189" i="13" s="1"/>
  <c r="G25" i="13"/>
  <c r="G56" i="13"/>
  <c r="G29" i="13"/>
  <c r="G125" i="13"/>
  <c r="G93" i="13"/>
  <c r="G188" i="13"/>
  <c r="G156" i="13"/>
  <c r="G126" i="13"/>
  <c r="G110" i="13"/>
  <c r="G54" i="13"/>
  <c r="G46" i="13"/>
  <c r="G30" i="13"/>
  <c r="G24" i="13"/>
  <c r="G84" i="13"/>
  <c r="G28" i="13"/>
  <c r="G92" i="13"/>
  <c r="G60" i="13"/>
  <c r="G91" i="13"/>
  <c r="G59" i="13"/>
  <c r="G43" i="13"/>
  <c r="G27" i="13"/>
  <c r="F40" i="13"/>
  <c r="H40" i="13" s="1"/>
  <c r="F81" i="13"/>
  <c r="H81" i="13" s="1"/>
  <c r="F72" i="13"/>
  <c r="H72" i="13" s="1"/>
  <c r="F14" i="13"/>
  <c r="H14" i="13" s="1"/>
  <c r="F32" i="13"/>
  <c r="H32" i="13" s="1"/>
  <c r="F44" i="13"/>
  <c r="H44" i="13" s="1"/>
  <c r="F66" i="13"/>
  <c r="H66" i="13" s="1"/>
  <c r="F203" i="13"/>
  <c r="H203" i="13" s="1"/>
  <c r="F35" i="13"/>
  <c r="H35" i="13" s="1"/>
  <c r="F95" i="13"/>
  <c r="H95" i="13" s="1"/>
  <c r="F105" i="13"/>
  <c r="H105" i="13" s="1"/>
  <c r="F136" i="13"/>
  <c r="H136" i="13" s="1"/>
  <c r="F138" i="13"/>
  <c r="H138" i="13" s="1"/>
  <c r="F9" i="13"/>
  <c r="H9" i="13" s="1"/>
  <c r="F23" i="13"/>
  <c r="H23" i="13" s="1"/>
  <c r="F67" i="13"/>
  <c r="H67" i="13" s="1"/>
  <c r="F71" i="13"/>
  <c r="H71" i="13" s="1"/>
  <c r="F134" i="13"/>
  <c r="H134" i="13" s="1"/>
  <c r="F62" i="13"/>
  <c r="H62" i="13" s="1"/>
  <c r="F85" i="13"/>
  <c r="H85" i="13" s="1"/>
  <c r="F149" i="13"/>
  <c r="H149" i="13" s="1"/>
  <c r="F151" i="13"/>
  <c r="H151" i="13" s="1"/>
  <c r="F153" i="13"/>
  <c r="H153" i="13" s="1"/>
  <c r="F155" i="13"/>
  <c r="H155" i="13" s="1"/>
  <c r="F158" i="13"/>
  <c r="H158" i="13" s="1"/>
  <c r="F160" i="13"/>
  <c r="H160" i="13" s="1"/>
  <c r="F3" i="13"/>
  <c r="H3" i="13" s="1"/>
  <c r="F5" i="13"/>
  <c r="H5" i="13" s="1"/>
  <c r="F15" i="13"/>
  <c r="H15" i="13" s="1"/>
  <c r="F17" i="13"/>
  <c r="H17" i="13" s="1"/>
  <c r="F100" i="13"/>
  <c r="H100" i="13" s="1"/>
  <c r="F104" i="13"/>
  <c r="H104" i="13" s="1"/>
  <c r="F108" i="13"/>
  <c r="H108" i="13" s="1"/>
  <c r="F116" i="13"/>
  <c r="H116" i="13" s="1"/>
  <c r="F179" i="13"/>
  <c r="H179" i="13" s="1"/>
  <c r="F181" i="13"/>
  <c r="H181" i="13" s="1"/>
  <c r="F184" i="13"/>
  <c r="H184" i="13" s="1"/>
  <c r="F186" i="13"/>
  <c r="H186" i="13" s="1"/>
  <c r="F190" i="13"/>
  <c r="H190" i="13" s="1"/>
  <c r="F196" i="13"/>
  <c r="H196" i="13" s="1"/>
  <c r="F198" i="13"/>
  <c r="H198" i="13" s="1"/>
  <c r="F211" i="13"/>
  <c r="H211" i="13" s="1"/>
  <c r="F16" i="13"/>
  <c r="H16" i="13" s="1"/>
  <c r="F18" i="13"/>
  <c r="H18" i="13" s="1"/>
  <c r="F22" i="13"/>
  <c r="H22" i="13" s="1"/>
  <c r="F39" i="13"/>
  <c r="H39" i="13" s="1"/>
  <c r="F76" i="13"/>
  <c r="H76" i="13" s="1"/>
  <c r="F88" i="13"/>
  <c r="H88" i="13" s="1"/>
  <c r="F122" i="13"/>
  <c r="H122" i="13" s="1"/>
  <c r="F130" i="13"/>
  <c r="H130" i="13" s="1"/>
  <c r="F132" i="13"/>
  <c r="H132" i="13" s="1"/>
  <c r="F163" i="13"/>
  <c r="H163" i="13" s="1"/>
  <c r="F166" i="13"/>
  <c r="H166" i="13" s="1"/>
  <c r="F174" i="13"/>
  <c r="H174" i="13" s="1"/>
  <c r="F177" i="13"/>
  <c r="H177" i="13" s="1"/>
  <c r="F13" i="13"/>
  <c r="H13" i="13" s="1"/>
  <c r="F19" i="13"/>
  <c r="H19" i="13" s="1"/>
  <c r="F21" i="13"/>
  <c r="H21" i="13" s="1"/>
  <c r="F36" i="13"/>
  <c r="H36" i="13" s="1"/>
  <c r="F38" i="13"/>
  <c r="H38" i="13" s="1"/>
  <c r="F94" i="13"/>
  <c r="H94" i="13" s="1"/>
  <c r="F101" i="13"/>
  <c r="H101" i="13" s="1"/>
  <c r="F103" i="13"/>
  <c r="H103" i="13" s="1"/>
  <c r="F117" i="13"/>
  <c r="H117" i="13" s="1"/>
  <c r="F142" i="13"/>
  <c r="H142" i="13" s="1"/>
  <c r="F144" i="13"/>
  <c r="H144" i="13" s="1"/>
  <c r="F146" i="13"/>
  <c r="H146" i="13" s="1"/>
  <c r="F148" i="13"/>
  <c r="H148" i="13" s="1"/>
  <c r="F195" i="13"/>
  <c r="H195" i="13" s="1"/>
  <c r="F10" i="13"/>
  <c r="H10" i="13" s="1"/>
  <c r="F12" i="13"/>
  <c r="H12" i="13" s="1"/>
  <c r="F63" i="13"/>
  <c r="H63" i="13" s="1"/>
  <c r="F65" i="13"/>
  <c r="H65" i="13" s="1"/>
  <c r="F68" i="13"/>
  <c r="H68" i="13" s="1"/>
  <c r="F77" i="13"/>
  <c r="H77" i="13" s="1"/>
  <c r="F79" i="13"/>
  <c r="H79" i="13" s="1"/>
  <c r="F82" i="13"/>
  <c r="H82" i="13" s="1"/>
  <c r="F90" i="13"/>
  <c r="H90" i="13" s="1"/>
  <c r="F96" i="13"/>
  <c r="H96" i="13" s="1"/>
  <c r="F111" i="13"/>
  <c r="H111" i="13" s="1"/>
  <c r="F131" i="13"/>
  <c r="H131" i="13" s="1"/>
  <c r="F133" i="13"/>
  <c r="H133" i="13" s="1"/>
  <c r="F150" i="13"/>
  <c r="H150" i="13" s="1"/>
  <c r="F152" i="13"/>
  <c r="H152" i="13" s="1"/>
  <c r="F154" i="13"/>
  <c r="H154" i="13" s="1"/>
  <c r="F157" i="13"/>
  <c r="H157" i="13" s="1"/>
  <c r="F159" i="13"/>
  <c r="H159" i="13" s="1"/>
  <c r="F161" i="13"/>
  <c r="H161" i="13" s="1"/>
  <c r="F165" i="13"/>
  <c r="H165" i="13" s="1"/>
  <c r="F173" i="13"/>
  <c r="H173" i="13" s="1"/>
  <c r="F175" i="13"/>
  <c r="H175" i="13" s="1"/>
  <c r="F139" i="13"/>
  <c r="H139" i="13" s="1"/>
  <c r="F140" i="13"/>
  <c r="H140" i="13" s="1"/>
  <c r="F8" i="13"/>
  <c r="H8" i="13" s="1"/>
  <c r="F7" i="13"/>
  <c r="H7" i="13" s="1"/>
  <c r="F34" i="13"/>
  <c r="H34" i="13" s="1"/>
  <c r="F55" i="13"/>
  <c r="H55" i="13" s="1"/>
  <c r="F58" i="13"/>
  <c r="H58" i="13" s="1"/>
  <c r="F70" i="13"/>
  <c r="H70" i="13" s="1"/>
  <c r="F73" i="13"/>
  <c r="H73" i="13" s="1"/>
  <c r="F109" i="13"/>
  <c r="H109" i="13" s="1"/>
  <c r="F113" i="13"/>
  <c r="H113" i="13" s="1"/>
  <c r="F120" i="13"/>
  <c r="H120" i="13" s="1"/>
  <c r="F127" i="13"/>
  <c r="H127" i="13" s="1"/>
  <c r="F202" i="13"/>
  <c r="H202" i="13" s="1"/>
  <c r="F128" i="13"/>
  <c r="H128" i="13" s="1"/>
  <c r="F4" i="13"/>
  <c r="H4" i="13" s="1"/>
  <c r="F6" i="13"/>
  <c r="H6" i="13" s="1"/>
  <c r="F33" i="13"/>
  <c r="H33" i="13" s="1"/>
  <c r="F42" i="13"/>
  <c r="H42" i="13" s="1"/>
  <c r="F50" i="13"/>
  <c r="H50" i="13" s="1"/>
  <c r="F53" i="13"/>
  <c r="H53" i="13" s="1"/>
  <c r="F64" i="13"/>
  <c r="H64" i="13" s="1"/>
  <c r="F69" i="13"/>
  <c r="H69" i="13" s="1"/>
  <c r="F75" i="13"/>
  <c r="H75" i="13" s="1"/>
  <c r="F78" i="13"/>
  <c r="H78" i="13" s="1"/>
  <c r="F194" i="13"/>
  <c r="H194" i="13" s="1"/>
  <c r="F197" i="13"/>
  <c r="H197" i="13" s="1"/>
  <c r="F199" i="13"/>
  <c r="H199" i="13" s="1"/>
  <c r="F11" i="13"/>
  <c r="H11" i="13" s="1"/>
  <c r="F20" i="13"/>
  <c r="H20" i="13" s="1"/>
  <c r="F37" i="13"/>
  <c r="H37" i="13" s="1"/>
  <c r="F49" i="13"/>
  <c r="H49" i="13" s="1"/>
  <c r="F51" i="13"/>
  <c r="H51" i="13" s="1"/>
  <c r="F61" i="13"/>
  <c r="H61" i="13" s="1"/>
  <c r="F74" i="13"/>
  <c r="H74" i="13" s="1"/>
  <c r="F80" i="13"/>
  <c r="H80" i="13" s="1"/>
  <c r="F86" i="13"/>
  <c r="H86" i="13" s="1"/>
  <c r="F97" i="13"/>
  <c r="H97" i="13" s="1"/>
  <c r="F102" i="13"/>
  <c r="H102" i="13" s="1"/>
  <c r="F114" i="13"/>
  <c r="H114" i="13" s="1"/>
  <c r="F119" i="13"/>
  <c r="H119" i="13" s="1"/>
  <c r="F164" i="13"/>
  <c r="H164" i="13" s="1"/>
  <c r="F143" i="13"/>
  <c r="H143" i="13" s="1"/>
  <c r="F191" i="13"/>
  <c r="H191" i="13" s="1"/>
  <c r="G67" i="10"/>
  <c r="G98" i="10"/>
  <c r="G42" i="10"/>
  <c r="G54" i="10"/>
  <c r="G47" i="10"/>
  <c r="G137" i="10"/>
  <c r="G85" i="10"/>
  <c r="G125" i="10"/>
  <c r="G139" i="10"/>
  <c r="G146" i="10"/>
  <c r="G115" i="10"/>
  <c r="G35" i="10"/>
  <c r="G87" i="10"/>
  <c r="G55" i="10"/>
  <c r="G111" i="10"/>
  <c r="G71" i="10"/>
  <c r="G43" i="10"/>
  <c r="G39" i="10"/>
  <c r="G27" i="10"/>
  <c r="G23" i="10"/>
  <c r="G19" i="10"/>
  <c r="G134" i="10"/>
  <c r="G122" i="10"/>
  <c r="G90" i="10"/>
  <c r="G82" i="10"/>
  <c r="G58" i="10"/>
  <c r="G22" i="10"/>
  <c r="G18" i="10"/>
  <c r="G149" i="10"/>
  <c r="G141" i="10"/>
  <c r="G133" i="10"/>
  <c r="G113" i="10"/>
  <c r="G109" i="10"/>
  <c r="G93" i="10"/>
  <c r="G81" i="10"/>
  <c r="G53" i="10"/>
  <c r="G21" i="10"/>
  <c r="G17" i="10"/>
  <c r="G136" i="10"/>
  <c r="G124" i="10"/>
  <c r="G120" i="10"/>
  <c r="G116" i="10"/>
  <c r="G100" i="10"/>
  <c r="G92" i="10"/>
  <c r="G84" i="10"/>
  <c r="G56" i="10"/>
  <c r="G40" i="10"/>
  <c r="G32" i="10"/>
  <c r="G20" i="10"/>
  <c r="G101" i="7"/>
  <c r="G134" i="7"/>
  <c r="G174" i="7"/>
  <c r="F73" i="10"/>
  <c r="F95" i="10"/>
  <c r="F121" i="10"/>
  <c r="F69" i="10"/>
  <c r="F72" i="10"/>
  <c r="F74" i="10"/>
  <c r="F80" i="10"/>
  <c r="F86" i="10"/>
  <c r="F89" i="10"/>
  <c r="F94" i="10"/>
  <c r="F96" i="10"/>
  <c r="F102" i="10"/>
  <c r="F123" i="10"/>
  <c r="F129" i="10"/>
  <c r="F131" i="10"/>
  <c r="F135" i="10"/>
  <c r="F140" i="10"/>
  <c r="F4" i="10"/>
  <c r="F31" i="10"/>
  <c r="F10" i="10"/>
  <c r="F25" i="10"/>
  <c r="F33" i="10"/>
  <c r="F36" i="10"/>
  <c r="F38" i="10"/>
  <c r="F68" i="10"/>
  <c r="F103" i="10"/>
  <c r="F48" i="10"/>
  <c r="F145" i="10"/>
  <c r="F41" i="10"/>
  <c r="F132" i="10"/>
  <c r="F142" i="10"/>
  <c r="F147" i="10"/>
  <c r="F5" i="10"/>
  <c r="F11" i="10"/>
  <c r="F13" i="10"/>
  <c r="F15" i="10"/>
  <c r="F106" i="10"/>
  <c r="F49" i="10"/>
  <c r="F51" i="10"/>
  <c r="F64" i="10"/>
  <c r="F107" i="10"/>
  <c r="F110" i="10"/>
  <c r="F114" i="10"/>
  <c r="F138" i="10"/>
  <c r="F16" i="10"/>
  <c r="F62" i="10"/>
  <c r="F99" i="10"/>
  <c r="F50" i="10"/>
  <c r="F52" i="10"/>
  <c r="F59" i="10"/>
  <c r="F61" i="10"/>
  <c r="F63" i="10"/>
  <c r="F65" i="10"/>
  <c r="F78" i="10"/>
  <c r="F126" i="10"/>
  <c r="F128" i="10"/>
  <c r="F6" i="10"/>
  <c r="F9" i="10"/>
  <c r="F34" i="10"/>
  <c r="F75" i="10"/>
  <c r="F77" i="10"/>
  <c r="F79" i="10"/>
  <c r="F97" i="10"/>
  <c r="F117" i="10"/>
  <c r="F119" i="10"/>
  <c r="F148" i="10"/>
  <c r="F37" i="10"/>
  <c r="F46" i="10"/>
  <c r="F66" i="10"/>
  <c r="F101" i="10"/>
  <c r="F112" i="10"/>
  <c r="F3" i="10"/>
  <c r="F8" i="10"/>
  <c r="F30" i="10"/>
  <c r="F45" i="10"/>
  <c r="F105" i="10"/>
  <c r="F144" i="10"/>
  <c r="F7" i="10"/>
  <c r="F12" i="10"/>
  <c r="F14" i="10"/>
  <c r="F24" i="10"/>
  <c r="F26" i="10"/>
  <c r="F29" i="10"/>
  <c r="F44" i="10"/>
  <c r="F57" i="10"/>
  <c r="F60" i="10"/>
  <c r="F76" i="10"/>
  <c r="F83" i="10"/>
  <c r="F88" i="10"/>
  <c r="F91" i="10"/>
  <c r="F104" i="10"/>
  <c r="F118" i="10"/>
  <c r="F127" i="10"/>
  <c r="F130" i="10"/>
  <c r="F143" i="10"/>
  <c r="F70" i="10"/>
  <c r="F108" i="10"/>
  <c r="F28" i="10"/>
  <c r="H7" i="8"/>
  <c r="I7" i="8" s="1"/>
  <c r="G142" i="7"/>
  <c r="G32" i="7"/>
  <c r="G104" i="7"/>
  <c r="G197" i="7"/>
  <c r="G170" i="7"/>
  <c r="G98" i="7"/>
  <c r="G33" i="7"/>
  <c r="G162" i="7"/>
  <c r="G190" i="7"/>
  <c r="G169" i="7"/>
  <c r="G118" i="7"/>
  <c r="G85" i="7"/>
  <c r="G30" i="7"/>
  <c r="G132" i="7"/>
  <c r="G100" i="7"/>
  <c r="G62" i="7"/>
  <c r="G213" i="7"/>
  <c r="G214" i="7"/>
  <c r="G182" i="7"/>
  <c r="G161" i="7"/>
  <c r="G105" i="7"/>
  <c r="G66" i="7"/>
  <c r="G29" i="7"/>
  <c r="G180" i="7"/>
  <c r="G143" i="7"/>
  <c r="G59" i="7"/>
  <c r="G31" i="7"/>
  <c r="G34" i="7"/>
  <c r="G28" i="7"/>
  <c r="G92" i="7"/>
  <c r="G176" i="7"/>
  <c r="G216" i="7"/>
  <c r="G84" i="7"/>
  <c r="G208" i="7"/>
  <c r="G60" i="7"/>
  <c r="G99" i="7"/>
  <c r="G215" i="7"/>
  <c r="G63" i="7"/>
  <c r="G217" i="7"/>
  <c r="G177" i="7"/>
  <c r="G137" i="7"/>
  <c r="G65" i="7"/>
  <c r="G200" i="7"/>
  <c r="G184" i="7"/>
  <c r="G140" i="7"/>
  <c r="G179" i="7"/>
  <c r="G139" i="7"/>
  <c r="G131" i="7"/>
  <c r="G71" i="7"/>
  <c r="G67" i="7"/>
  <c r="G27" i="7"/>
  <c r="F202" i="7"/>
  <c r="F204" i="7"/>
  <c r="F209" i="7"/>
  <c r="F183" i="7"/>
  <c r="F13" i="7"/>
  <c r="F35" i="7"/>
  <c r="F37" i="7"/>
  <c r="F39" i="7"/>
  <c r="F41" i="7"/>
  <c r="F57" i="7"/>
  <c r="F68" i="7"/>
  <c r="F75" i="7"/>
  <c r="F79" i="7"/>
  <c r="F83" i="7"/>
  <c r="F86" i="7"/>
  <c r="F88" i="7"/>
  <c r="F93" i="7"/>
  <c r="F95" i="7"/>
  <c r="F97" i="7"/>
  <c r="F166" i="7"/>
  <c r="F168" i="7"/>
  <c r="F172" i="7"/>
  <c r="F191" i="7"/>
  <c r="F3" i="7"/>
  <c r="F110" i="7"/>
  <c r="F114" i="7"/>
  <c r="F153" i="7"/>
  <c r="F157" i="7"/>
  <c r="F12" i="7"/>
  <c r="F42" i="7"/>
  <c r="F45" i="7"/>
  <c r="F51" i="7"/>
  <c r="F56" i="7"/>
  <c r="F69" i="7"/>
  <c r="F72" i="7"/>
  <c r="F107" i="7"/>
  <c r="F124" i="7"/>
  <c r="F130" i="7"/>
  <c r="F135" i="7"/>
  <c r="F138" i="7"/>
  <c r="F148" i="7"/>
  <c r="F163" i="7"/>
  <c r="F115" i="7"/>
  <c r="I8" i="8"/>
  <c r="F44" i="7"/>
  <c r="F50" i="7"/>
  <c r="F55" i="7"/>
  <c r="F103" i="7"/>
  <c r="F123" i="7"/>
  <c r="F165" i="7"/>
  <c r="F171" i="7"/>
  <c r="F173" i="7"/>
  <c r="F178" i="7"/>
  <c r="F185" i="7"/>
  <c r="F189" i="7"/>
  <c r="F9" i="7"/>
  <c r="F38" i="7"/>
  <c r="F78" i="7"/>
  <c r="F141" i="7"/>
  <c r="F158" i="7"/>
  <c r="F198" i="7"/>
  <c r="F207" i="7"/>
  <c r="F210" i="7"/>
  <c r="F212" i="7"/>
  <c r="F120" i="7"/>
  <c r="F4" i="7"/>
  <c r="F6" i="7"/>
  <c r="F8" i="7"/>
  <c r="F10" i="7"/>
  <c r="F16" i="7"/>
  <c r="F24" i="7"/>
  <c r="F14" i="7"/>
  <c r="F17" i="7"/>
  <c r="F40" i="7"/>
  <c r="F46" i="7"/>
  <c r="F48" i="7"/>
  <c r="F64" i="7"/>
  <c r="F87" i="7"/>
  <c r="F112" i="7"/>
  <c r="F129" i="7"/>
  <c r="F136" i="7"/>
  <c r="F149" i="7"/>
  <c r="F151" i="7"/>
  <c r="F211" i="7"/>
  <c r="F7" i="7"/>
  <c r="F91" i="7"/>
  <c r="D102" i="7"/>
  <c r="F102" i="7" s="1"/>
  <c r="F113" i="7"/>
  <c r="F119" i="7"/>
  <c r="F125" i="7"/>
  <c r="F127" i="7"/>
  <c r="F154" i="7"/>
  <c r="F181" i="7"/>
  <c r="F205" i="7"/>
  <c r="F15" i="7"/>
  <c r="F26" i="7"/>
  <c r="F43" i="7"/>
  <c r="F47" i="7"/>
  <c r="F52" i="7"/>
  <c r="F77" i="7"/>
  <c r="F90" i="7"/>
  <c r="F111" i="7"/>
  <c r="F128" i="7"/>
  <c r="F155" i="7"/>
  <c r="F186" i="7"/>
  <c r="F192" i="7"/>
  <c r="F196" i="7"/>
  <c r="F11" i="7"/>
  <c r="F49" i="7"/>
  <c r="F152" i="7"/>
  <c r="F188" i="7"/>
  <c r="F19" i="7"/>
  <c r="F21" i="7"/>
  <c r="F23" i="7"/>
  <c r="F25" i="7"/>
  <c r="F54" i="7"/>
  <c r="F74" i="7"/>
  <c r="F76" i="7"/>
  <c r="F81" i="7"/>
  <c r="F89" i="7"/>
  <c r="F106" i="7"/>
  <c r="F117" i="7"/>
  <c r="F122" i="7"/>
  <c r="F145" i="7"/>
  <c r="F147" i="7"/>
  <c r="F156" i="7"/>
  <c r="F160" i="7"/>
  <c r="F187" i="7"/>
  <c r="F199" i="7"/>
  <c r="F218" i="7"/>
  <c r="F18" i="7"/>
  <c r="F22" i="7"/>
  <c r="F36" i="7"/>
  <c r="F58" i="7"/>
  <c r="F70" i="7"/>
  <c r="F73" i="7"/>
  <c r="F80" i="7"/>
  <c r="F94" i="7"/>
  <c r="F108" i="7"/>
  <c r="F109" i="7"/>
  <c r="F116" i="7"/>
  <c r="F121" i="7"/>
  <c r="F133" i="7"/>
  <c r="F144" i="7"/>
  <c r="F146" i="7"/>
  <c r="F159" i="7"/>
  <c r="F164" i="7"/>
  <c r="F167" i="7"/>
  <c r="F201" i="7"/>
  <c r="F206" i="7"/>
  <c r="F5" i="7"/>
  <c r="F20" i="7"/>
  <c r="F82" i="7"/>
  <c r="F96" i="7"/>
  <c r="F126" i="7"/>
  <c r="F175" i="7"/>
  <c r="F203" i="7"/>
  <c r="F61" i="7"/>
  <c r="F150" i="7"/>
  <c r="F194" i="7"/>
  <c r="F193" i="7"/>
  <c r="F195" i="7"/>
  <c r="H212" i="13" l="1"/>
  <c r="H213" i="13"/>
  <c r="H214" i="13" s="1"/>
  <c r="H215" i="13" s="1"/>
  <c r="H216" i="13"/>
  <c r="H217" i="13" s="1"/>
  <c r="G107" i="13"/>
  <c r="G137" i="13"/>
  <c r="L61" i="13"/>
  <c r="K61" i="13"/>
  <c r="I61" i="13"/>
  <c r="J61" i="13"/>
  <c r="M61" i="13"/>
  <c r="N61" i="13"/>
  <c r="L33" i="13"/>
  <c r="K33" i="13"/>
  <c r="J33" i="13"/>
  <c r="I33" i="13"/>
  <c r="M33" i="13"/>
  <c r="N33" i="13"/>
  <c r="L55" i="13"/>
  <c r="K55" i="13"/>
  <c r="J55" i="13"/>
  <c r="I55" i="13"/>
  <c r="M55" i="13"/>
  <c r="N55" i="13"/>
  <c r="L154" i="13"/>
  <c r="J154" i="13"/>
  <c r="I154" i="13"/>
  <c r="K154" i="13"/>
  <c r="N154" i="13"/>
  <c r="M154" i="13"/>
  <c r="L195" i="13"/>
  <c r="K195" i="13"/>
  <c r="J195" i="13"/>
  <c r="I195" i="13"/>
  <c r="M195" i="13"/>
  <c r="N195" i="13"/>
  <c r="L94" i="13"/>
  <c r="K94" i="13"/>
  <c r="I94" i="13"/>
  <c r="J94" i="13"/>
  <c r="N94" i="13"/>
  <c r="M94" i="13"/>
  <c r="L122" i="13"/>
  <c r="J122" i="13"/>
  <c r="I122" i="13"/>
  <c r="K122" i="13"/>
  <c r="N122" i="13"/>
  <c r="M122" i="13"/>
  <c r="L198" i="13"/>
  <c r="K198" i="13"/>
  <c r="J198" i="13"/>
  <c r="I198" i="13"/>
  <c r="N198" i="13"/>
  <c r="M198" i="13"/>
  <c r="L108" i="13"/>
  <c r="K108" i="13"/>
  <c r="J108" i="13"/>
  <c r="I108" i="13"/>
  <c r="M108" i="13"/>
  <c r="N108" i="13"/>
  <c r="L15" i="13"/>
  <c r="K15" i="13"/>
  <c r="J15" i="13"/>
  <c r="I15" i="13"/>
  <c r="M15" i="13"/>
  <c r="N15" i="13"/>
  <c r="L149" i="13"/>
  <c r="K149" i="13"/>
  <c r="I149" i="13"/>
  <c r="J149" i="13"/>
  <c r="M149" i="13"/>
  <c r="N149" i="13"/>
  <c r="L71" i="13"/>
  <c r="K71" i="13"/>
  <c r="J71" i="13"/>
  <c r="I71" i="13"/>
  <c r="M71" i="13"/>
  <c r="N71" i="13"/>
  <c r="L138" i="13"/>
  <c r="J138" i="13"/>
  <c r="I138" i="13"/>
  <c r="K138" i="13"/>
  <c r="N138" i="13"/>
  <c r="M138" i="13"/>
  <c r="L35" i="13"/>
  <c r="K35" i="13"/>
  <c r="J35" i="13"/>
  <c r="I35" i="13"/>
  <c r="M35" i="13"/>
  <c r="N35" i="13"/>
  <c r="L32" i="13"/>
  <c r="K32" i="13"/>
  <c r="J32" i="13"/>
  <c r="I32" i="13"/>
  <c r="M32" i="13"/>
  <c r="N32" i="13"/>
  <c r="L40" i="13"/>
  <c r="K40" i="13"/>
  <c r="J40" i="13"/>
  <c r="I40" i="13"/>
  <c r="M40" i="13"/>
  <c r="N40" i="13"/>
  <c r="L182" i="13"/>
  <c r="K182" i="13"/>
  <c r="I182" i="13"/>
  <c r="J182" i="13"/>
  <c r="N182" i="13"/>
  <c r="M182" i="13"/>
  <c r="L141" i="13"/>
  <c r="K141" i="13"/>
  <c r="I141" i="13"/>
  <c r="J141" i="13"/>
  <c r="M141" i="13"/>
  <c r="N141" i="13"/>
  <c r="L112" i="13"/>
  <c r="K112" i="13"/>
  <c r="J112" i="13"/>
  <c r="I112" i="13"/>
  <c r="M112" i="13"/>
  <c r="N112" i="13"/>
  <c r="L43" i="13"/>
  <c r="K43" i="13"/>
  <c r="J43" i="13"/>
  <c r="I43" i="13"/>
  <c r="M43" i="13"/>
  <c r="N43" i="13"/>
  <c r="L20" i="13"/>
  <c r="K20" i="13"/>
  <c r="J20" i="13"/>
  <c r="I20" i="13"/>
  <c r="M20" i="13"/>
  <c r="N20" i="13"/>
  <c r="L64" i="13"/>
  <c r="K64" i="13"/>
  <c r="J64" i="13"/>
  <c r="I64" i="13"/>
  <c r="M64" i="13"/>
  <c r="N64" i="13"/>
  <c r="L109" i="13"/>
  <c r="K109" i="13"/>
  <c r="I109" i="13"/>
  <c r="J109" i="13"/>
  <c r="M109" i="13"/>
  <c r="N109" i="13"/>
  <c r="L165" i="13"/>
  <c r="K165" i="13"/>
  <c r="I165" i="13"/>
  <c r="J165" i="13"/>
  <c r="M165" i="13"/>
  <c r="N165" i="13"/>
  <c r="L82" i="13"/>
  <c r="K82" i="13"/>
  <c r="J82" i="13"/>
  <c r="I82" i="13"/>
  <c r="N82" i="13"/>
  <c r="M82" i="13"/>
  <c r="L158" i="13"/>
  <c r="K158" i="13"/>
  <c r="I158" i="13"/>
  <c r="J158" i="13"/>
  <c r="N158" i="13"/>
  <c r="M158" i="13"/>
  <c r="L119" i="13"/>
  <c r="K119" i="13"/>
  <c r="J119" i="13"/>
  <c r="I119" i="13"/>
  <c r="M119" i="13"/>
  <c r="N119" i="13"/>
  <c r="L78" i="13"/>
  <c r="K78" i="13"/>
  <c r="I78" i="13"/>
  <c r="J78" i="13"/>
  <c r="N78" i="13"/>
  <c r="M78" i="13"/>
  <c r="L127" i="13"/>
  <c r="K127" i="13"/>
  <c r="J127" i="13"/>
  <c r="I127" i="13"/>
  <c r="M127" i="13"/>
  <c r="N127" i="13"/>
  <c r="L161" i="13"/>
  <c r="J161" i="13"/>
  <c r="I161" i="13"/>
  <c r="K161" i="13"/>
  <c r="M161" i="13"/>
  <c r="N161" i="13"/>
  <c r="L63" i="13"/>
  <c r="K63" i="13"/>
  <c r="J63" i="13"/>
  <c r="I63" i="13"/>
  <c r="M63" i="13"/>
  <c r="N63" i="13"/>
  <c r="L88" i="13"/>
  <c r="K88" i="13"/>
  <c r="J88" i="13"/>
  <c r="I88" i="13"/>
  <c r="M88" i="13"/>
  <c r="N88" i="13"/>
  <c r="L155" i="13"/>
  <c r="K155" i="13"/>
  <c r="J155" i="13"/>
  <c r="I155" i="13"/>
  <c r="M155" i="13"/>
  <c r="N155" i="13"/>
  <c r="L14" i="13"/>
  <c r="K14" i="13"/>
  <c r="I14" i="13"/>
  <c r="J14" i="13"/>
  <c r="N14" i="13"/>
  <c r="M14" i="13"/>
  <c r="L180" i="13"/>
  <c r="K180" i="13"/>
  <c r="J180" i="13"/>
  <c r="I180" i="13"/>
  <c r="M180" i="13"/>
  <c r="N180" i="13"/>
  <c r="L137" i="13"/>
  <c r="J137" i="13"/>
  <c r="I137" i="13"/>
  <c r="K137" i="13"/>
  <c r="M137" i="13"/>
  <c r="N137" i="13"/>
  <c r="L107" i="13"/>
  <c r="K107" i="13"/>
  <c r="J107" i="13"/>
  <c r="I107" i="13"/>
  <c r="M107" i="13"/>
  <c r="N107" i="13"/>
  <c r="L41" i="13"/>
  <c r="K41" i="13"/>
  <c r="J41" i="13"/>
  <c r="I41" i="13"/>
  <c r="M41" i="13"/>
  <c r="N41" i="13"/>
  <c r="L164" i="13"/>
  <c r="K164" i="13"/>
  <c r="J164" i="13"/>
  <c r="I164" i="13"/>
  <c r="M164" i="13"/>
  <c r="N164" i="13"/>
  <c r="L97" i="13"/>
  <c r="K97" i="13"/>
  <c r="J97" i="13"/>
  <c r="I97" i="13"/>
  <c r="M97" i="13"/>
  <c r="N97" i="13"/>
  <c r="L194" i="13"/>
  <c r="J194" i="13"/>
  <c r="I194" i="13"/>
  <c r="K194" i="13"/>
  <c r="N194" i="13"/>
  <c r="M194" i="13"/>
  <c r="L202" i="13"/>
  <c r="J202" i="13"/>
  <c r="I202" i="13"/>
  <c r="K202" i="13"/>
  <c r="N202" i="13"/>
  <c r="M202" i="13"/>
  <c r="L140" i="13"/>
  <c r="K140" i="13"/>
  <c r="J140" i="13"/>
  <c r="I140" i="13"/>
  <c r="M140" i="13"/>
  <c r="N140" i="13"/>
  <c r="L131" i="13"/>
  <c r="K131" i="13"/>
  <c r="J131" i="13"/>
  <c r="I131" i="13"/>
  <c r="M131" i="13"/>
  <c r="N131" i="13"/>
  <c r="L65" i="13"/>
  <c r="K65" i="13"/>
  <c r="J65" i="13"/>
  <c r="I65" i="13"/>
  <c r="M65" i="13"/>
  <c r="N65" i="13"/>
  <c r="L142" i="13"/>
  <c r="K142" i="13"/>
  <c r="I142" i="13"/>
  <c r="J142" i="13"/>
  <c r="N142" i="13"/>
  <c r="M142" i="13"/>
  <c r="L19" i="13"/>
  <c r="K19" i="13"/>
  <c r="J19" i="13"/>
  <c r="I19" i="13"/>
  <c r="M19" i="13"/>
  <c r="N19" i="13"/>
  <c r="L166" i="13"/>
  <c r="K166" i="13"/>
  <c r="I166" i="13"/>
  <c r="J166" i="13"/>
  <c r="N166" i="13"/>
  <c r="M166" i="13"/>
  <c r="L22" i="13"/>
  <c r="K22" i="13"/>
  <c r="I22" i="13"/>
  <c r="J22" i="13"/>
  <c r="N22" i="13"/>
  <c r="M22" i="13"/>
  <c r="L184" i="13"/>
  <c r="K184" i="13"/>
  <c r="J184" i="13"/>
  <c r="I184" i="13"/>
  <c r="M184" i="13"/>
  <c r="N184" i="13"/>
  <c r="L86" i="13"/>
  <c r="K86" i="13"/>
  <c r="I86" i="13"/>
  <c r="J86" i="13"/>
  <c r="N86" i="13"/>
  <c r="M86" i="13"/>
  <c r="L51" i="13"/>
  <c r="K51" i="13"/>
  <c r="J51" i="13"/>
  <c r="I51" i="13"/>
  <c r="M51" i="13"/>
  <c r="N51" i="13"/>
  <c r="L11" i="13"/>
  <c r="K11" i="13"/>
  <c r="J11" i="13"/>
  <c r="I11" i="13"/>
  <c r="M11" i="13"/>
  <c r="N11" i="13"/>
  <c r="L53" i="13"/>
  <c r="K53" i="13"/>
  <c r="I53" i="13"/>
  <c r="J53" i="13"/>
  <c r="M53" i="13"/>
  <c r="N53" i="13"/>
  <c r="L6" i="13"/>
  <c r="K6" i="13"/>
  <c r="I6" i="13"/>
  <c r="J6" i="13"/>
  <c r="N6" i="13"/>
  <c r="M6" i="13"/>
  <c r="L73" i="13"/>
  <c r="K73" i="13"/>
  <c r="J73" i="13"/>
  <c r="I73" i="13"/>
  <c r="M73" i="13"/>
  <c r="N73" i="13"/>
  <c r="L34" i="13"/>
  <c r="K34" i="13"/>
  <c r="J34" i="13"/>
  <c r="I34" i="13"/>
  <c r="N34" i="13"/>
  <c r="M34" i="13"/>
  <c r="L139" i="13"/>
  <c r="K139" i="13"/>
  <c r="J139" i="13"/>
  <c r="I139" i="13"/>
  <c r="M139" i="13"/>
  <c r="N139" i="13"/>
  <c r="L152" i="13"/>
  <c r="K152" i="13"/>
  <c r="J152" i="13"/>
  <c r="I152" i="13"/>
  <c r="M152" i="13"/>
  <c r="N152" i="13"/>
  <c r="L111" i="13"/>
  <c r="K111" i="13"/>
  <c r="J111" i="13"/>
  <c r="I111" i="13"/>
  <c r="M111" i="13"/>
  <c r="N111" i="13"/>
  <c r="L79" i="13"/>
  <c r="K79" i="13"/>
  <c r="J79" i="13"/>
  <c r="I79" i="13"/>
  <c r="M79" i="13"/>
  <c r="N79" i="13"/>
  <c r="L148" i="13"/>
  <c r="K148" i="13"/>
  <c r="J148" i="13"/>
  <c r="I148" i="13"/>
  <c r="M148" i="13"/>
  <c r="N148" i="13"/>
  <c r="L13" i="13"/>
  <c r="K13" i="13"/>
  <c r="I13" i="13"/>
  <c r="J13" i="13"/>
  <c r="M13" i="13"/>
  <c r="N13" i="13"/>
  <c r="L18" i="13"/>
  <c r="K18" i="13"/>
  <c r="J18" i="13"/>
  <c r="I18" i="13"/>
  <c r="N18" i="13"/>
  <c r="M18" i="13"/>
  <c r="L181" i="13"/>
  <c r="K181" i="13"/>
  <c r="I181" i="13"/>
  <c r="J181" i="13"/>
  <c r="M181" i="13"/>
  <c r="N181" i="13"/>
  <c r="L104" i="13"/>
  <c r="K104" i="13"/>
  <c r="J104" i="13"/>
  <c r="I104" i="13"/>
  <c r="M104" i="13"/>
  <c r="N104" i="13"/>
  <c r="L85" i="13"/>
  <c r="K85" i="13"/>
  <c r="I85" i="13"/>
  <c r="J85" i="13"/>
  <c r="M85" i="13"/>
  <c r="N85" i="13"/>
  <c r="L136" i="13"/>
  <c r="K136" i="13"/>
  <c r="J136" i="13"/>
  <c r="I136" i="13"/>
  <c r="M136" i="13"/>
  <c r="N136" i="13"/>
  <c r="L191" i="13"/>
  <c r="K191" i="13"/>
  <c r="J191" i="13"/>
  <c r="I191" i="13"/>
  <c r="M191" i="13"/>
  <c r="N191" i="13"/>
  <c r="L114" i="13"/>
  <c r="J114" i="13"/>
  <c r="I114" i="13"/>
  <c r="K114" i="13"/>
  <c r="N114" i="13"/>
  <c r="M114" i="13"/>
  <c r="L80" i="13"/>
  <c r="K80" i="13"/>
  <c r="J80" i="13"/>
  <c r="I80" i="13"/>
  <c r="M80" i="13"/>
  <c r="N80" i="13"/>
  <c r="L49" i="13"/>
  <c r="K49" i="13"/>
  <c r="J49" i="13"/>
  <c r="I49" i="13"/>
  <c r="M49" i="13"/>
  <c r="N49" i="13"/>
  <c r="L199" i="13"/>
  <c r="K199" i="13"/>
  <c r="J199" i="13"/>
  <c r="I199" i="13"/>
  <c r="M199" i="13"/>
  <c r="N199" i="13"/>
  <c r="L75" i="13"/>
  <c r="K75" i="13"/>
  <c r="J75" i="13"/>
  <c r="I75" i="13"/>
  <c r="M75" i="13"/>
  <c r="N75" i="13"/>
  <c r="L50" i="13"/>
  <c r="K50" i="13"/>
  <c r="J50" i="13"/>
  <c r="I50" i="13"/>
  <c r="N50" i="13"/>
  <c r="M50" i="13"/>
  <c r="L4" i="13"/>
  <c r="K4" i="13"/>
  <c r="J4" i="13"/>
  <c r="I4" i="13"/>
  <c r="M4" i="13"/>
  <c r="N4" i="13"/>
  <c r="L120" i="13"/>
  <c r="K120" i="13"/>
  <c r="J120" i="13"/>
  <c r="I120" i="13"/>
  <c r="M120" i="13"/>
  <c r="N120" i="13"/>
  <c r="L70" i="13"/>
  <c r="K70" i="13"/>
  <c r="I70" i="13"/>
  <c r="J70" i="13"/>
  <c r="N70" i="13"/>
  <c r="M70" i="13"/>
  <c r="L7" i="13"/>
  <c r="K7" i="13"/>
  <c r="J7" i="13"/>
  <c r="I7" i="13"/>
  <c r="M7" i="13"/>
  <c r="N7" i="13"/>
  <c r="L175" i="13"/>
  <c r="K175" i="13"/>
  <c r="J175" i="13"/>
  <c r="I175" i="13"/>
  <c r="M175" i="13"/>
  <c r="N175" i="13"/>
  <c r="L159" i="13"/>
  <c r="K159" i="13"/>
  <c r="J159" i="13"/>
  <c r="I159" i="13"/>
  <c r="M159" i="13"/>
  <c r="N159" i="13"/>
  <c r="L150" i="13"/>
  <c r="K150" i="13"/>
  <c r="I150" i="13"/>
  <c r="J150" i="13"/>
  <c r="N150" i="13"/>
  <c r="M150" i="13"/>
  <c r="L96" i="13"/>
  <c r="K96" i="13"/>
  <c r="J96" i="13"/>
  <c r="I96" i="13"/>
  <c r="M96" i="13"/>
  <c r="N96" i="13"/>
  <c r="L77" i="13"/>
  <c r="K77" i="13"/>
  <c r="I77" i="13"/>
  <c r="J77" i="13"/>
  <c r="M77" i="13"/>
  <c r="N77" i="13"/>
  <c r="L12" i="13"/>
  <c r="K12" i="13"/>
  <c r="J12" i="13"/>
  <c r="I12" i="13"/>
  <c r="M12" i="13"/>
  <c r="N12" i="13"/>
  <c r="L146" i="13"/>
  <c r="J146" i="13"/>
  <c r="I146" i="13"/>
  <c r="K146" i="13"/>
  <c r="N146" i="13"/>
  <c r="M146" i="13"/>
  <c r="L103" i="13"/>
  <c r="K103" i="13"/>
  <c r="J103" i="13"/>
  <c r="I103" i="13"/>
  <c r="M103" i="13"/>
  <c r="N103" i="13"/>
  <c r="L36" i="13"/>
  <c r="K36" i="13"/>
  <c r="J36" i="13"/>
  <c r="I36" i="13"/>
  <c r="M36" i="13"/>
  <c r="N36" i="13"/>
  <c r="L177" i="13"/>
  <c r="J177" i="13"/>
  <c r="I177" i="13"/>
  <c r="K177" i="13"/>
  <c r="M177" i="13"/>
  <c r="N177" i="13"/>
  <c r="L132" i="13"/>
  <c r="K132" i="13"/>
  <c r="J132" i="13"/>
  <c r="I132" i="13"/>
  <c r="M132" i="13"/>
  <c r="N132" i="13"/>
  <c r="L76" i="13"/>
  <c r="K76" i="13"/>
  <c r="J76" i="13"/>
  <c r="I76" i="13"/>
  <c r="M76" i="13"/>
  <c r="N76" i="13"/>
  <c r="L16" i="13"/>
  <c r="K16" i="13"/>
  <c r="J16" i="13"/>
  <c r="I16" i="13"/>
  <c r="M16" i="13"/>
  <c r="N16" i="13"/>
  <c r="L190" i="13"/>
  <c r="K190" i="13"/>
  <c r="J190" i="13"/>
  <c r="I190" i="13"/>
  <c r="N190" i="13"/>
  <c r="M190" i="13"/>
  <c r="L179" i="13"/>
  <c r="K179" i="13"/>
  <c r="J179" i="13"/>
  <c r="I179" i="13"/>
  <c r="M179" i="13"/>
  <c r="N179" i="13"/>
  <c r="L100" i="13"/>
  <c r="K100" i="13"/>
  <c r="J100" i="13"/>
  <c r="I100" i="13"/>
  <c r="M100" i="13"/>
  <c r="N100" i="13"/>
  <c r="L3" i="13"/>
  <c r="K3" i="13"/>
  <c r="J3" i="13"/>
  <c r="I3" i="13"/>
  <c r="M3" i="13"/>
  <c r="N3" i="13"/>
  <c r="L153" i="13"/>
  <c r="J153" i="13"/>
  <c r="I153" i="13"/>
  <c r="K153" i="13"/>
  <c r="M153" i="13"/>
  <c r="N153" i="13"/>
  <c r="L62" i="13"/>
  <c r="K62" i="13"/>
  <c r="I62" i="13"/>
  <c r="J62" i="13"/>
  <c r="N62" i="13"/>
  <c r="M62" i="13"/>
  <c r="L23" i="13"/>
  <c r="K23" i="13"/>
  <c r="J23" i="13"/>
  <c r="I23" i="13"/>
  <c r="M23" i="13"/>
  <c r="N23" i="13"/>
  <c r="L105" i="13"/>
  <c r="K105" i="13"/>
  <c r="J105" i="13"/>
  <c r="I105" i="13"/>
  <c r="M105" i="13"/>
  <c r="N105" i="13"/>
  <c r="L66" i="13"/>
  <c r="K66" i="13"/>
  <c r="J66" i="13"/>
  <c r="I66" i="13"/>
  <c r="N66" i="13"/>
  <c r="M66" i="13"/>
  <c r="L72" i="13"/>
  <c r="K72" i="13"/>
  <c r="J72" i="13"/>
  <c r="I72" i="13"/>
  <c r="M72" i="13"/>
  <c r="N72" i="13"/>
  <c r="L189" i="13"/>
  <c r="K189" i="13"/>
  <c r="J189" i="13"/>
  <c r="I189" i="13"/>
  <c r="M189" i="13"/>
  <c r="N189" i="13"/>
  <c r="L178" i="13"/>
  <c r="J178" i="13"/>
  <c r="I178" i="13"/>
  <c r="K178" i="13"/>
  <c r="N178" i="13"/>
  <c r="M178" i="13"/>
  <c r="L147" i="13"/>
  <c r="K147" i="13"/>
  <c r="J147" i="13"/>
  <c r="I147" i="13"/>
  <c r="M147" i="13"/>
  <c r="N147" i="13"/>
  <c r="L135" i="13"/>
  <c r="K135" i="13"/>
  <c r="J135" i="13"/>
  <c r="I135" i="13"/>
  <c r="M135" i="13"/>
  <c r="N135" i="13"/>
  <c r="L57" i="13"/>
  <c r="K57" i="13"/>
  <c r="J57" i="13"/>
  <c r="I57" i="13"/>
  <c r="M57" i="13"/>
  <c r="N57" i="13"/>
  <c r="L117" i="13"/>
  <c r="K117" i="13"/>
  <c r="I117" i="13"/>
  <c r="J117" i="13"/>
  <c r="M117" i="13"/>
  <c r="N117" i="13"/>
  <c r="L38" i="13"/>
  <c r="K38" i="13"/>
  <c r="I38" i="13"/>
  <c r="J38" i="13"/>
  <c r="N38" i="13"/>
  <c r="M38" i="13"/>
  <c r="L163" i="13"/>
  <c r="K163" i="13"/>
  <c r="J163" i="13"/>
  <c r="I163" i="13"/>
  <c r="M163" i="13"/>
  <c r="N163" i="13"/>
  <c r="L196" i="13"/>
  <c r="K196" i="13"/>
  <c r="J196" i="13"/>
  <c r="I196" i="13"/>
  <c r="M196" i="13"/>
  <c r="N196" i="13"/>
  <c r="L5" i="13"/>
  <c r="K5" i="13"/>
  <c r="I5" i="13"/>
  <c r="J5" i="13"/>
  <c r="M5" i="13"/>
  <c r="N5" i="13"/>
  <c r="L67" i="13"/>
  <c r="K67" i="13"/>
  <c r="J67" i="13"/>
  <c r="I67" i="13"/>
  <c r="M67" i="13"/>
  <c r="N67" i="13"/>
  <c r="L203" i="13"/>
  <c r="K203" i="13"/>
  <c r="J203" i="13"/>
  <c r="I203" i="13"/>
  <c r="M203" i="13"/>
  <c r="N203" i="13"/>
  <c r="L143" i="13"/>
  <c r="K143" i="13"/>
  <c r="J143" i="13"/>
  <c r="I143" i="13"/>
  <c r="M143" i="13"/>
  <c r="N143" i="13"/>
  <c r="L102" i="13"/>
  <c r="K102" i="13"/>
  <c r="I102" i="13"/>
  <c r="J102" i="13"/>
  <c r="N102" i="13"/>
  <c r="M102" i="13"/>
  <c r="L74" i="13"/>
  <c r="K74" i="13"/>
  <c r="J74" i="13"/>
  <c r="I74" i="13"/>
  <c r="N74" i="13"/>
  <c r="M74" i="13"/>
  <c r="L37" i="13"/>
  <c r="K37" i="13"/>
  <c r="I37" i="13"/>
  <c r="J37" i="13"/>
  <c r="M37" i="13"/>
  <c r="N37" i="13"/>
  <c r="L197" i="13"/>
  <c r="K197" i="13"/>
  <c r="J197" i="13"/>
  <c r="I197" i="13"/>
  <c r="M197" i="13"/>
  <c r="N197" i="13"/>
  <c r="L69" i="13"/>
  <c r="K69" i="13"/>
  <c r="I69" i="13"/>
  <c r="J69" i="13"/>
  <c r="M69" i="13"/>
  <c r="N69" i="13"/>
  <c r="L42" i="13"/>
  <c r="K42" i="13"/>
  <c r="J42" i="13"/>
  <c r="I42" i="13"/>
  <c r="N42" i="13"/>
  <c r="M42" i="13"/>
  <c r="L128" i="13"/>
  <c r="K128" i="13"/>
  <c r="J128" i="13"/>
  <c r="I128" i="13"/>
  <c r="M128" i="13"/>
  <c r="N128" i="13"/>
  <c r="L113" i="13"/>
  <c r="J113" i="13"/>
  <c r="I113" i="13"/>
  <c r="K113" i="13"/>
  <c r="M113" i="13"/>
  <c r="N113" i="13"/>
  <c r="L58" i="13"/>
  <c r="K58" i="13"/>
  <c r="J58" i="13"/>
  <c r="I58" i="13"/>
  <c r="N58" i="13"/>
  <c r="M58" i="13"/>
  <c r="L8" i="13"/>
  <c r="K8" i="13"/>
  <c r="J8" i="13"/>
  <c r="I8" i="13"/>
  <c r="M8" i="13"/>
  <c r="N8" i="13"/>
  <c r="L173" i="13"/>
  <c r="K173" i="13"/>
  <c r="I173" i="13"/>
  <c r="J173" i="13"/>
  <c r="M173" i="13"/>
  <c r="N173" i="13"/>
  <c r="L157" i="13"/>
  <c r="K157" i="13"/>
  <c r="I157" i="13"/>
  <c r="J157" i="13"/>
  <c r="M157" i="13"/>
  <c r="N157" i="13"/>
  <c r="L133" i="13"/>
  <c r="K133" i="13"/>
  <c r="I133" i="13"/>
  <c r="J133" i="13"/>
  <c r="M133" i="13"/>
  <c r="N133" i="13"/>
  <c r="L90" i="13"/>
  <c r="K90" i="13"/>
  <c r="J90" i="13"/>
  <c r="I90" i="13"/>
  <c r="N90" i="13"/>
  <c r="M90" i="13"/>
  <c r="L68" i="13"/>
  <c r="K68" i="13"/>
  <c r="J68" i="13"/>
  <c r="I68" i="13"/>
  <c r="M68" i="13"/>
  <c r="N68" i="13"/>
  <c r="L10" i="13"/>
  <c r="K10" i="13"/>
  <c r="J10" i="13"/>
  <c r="I10" i="13"/>
  <c r="N10" i="13"/>
  <c r="M10" i="13"/>
  <c r="L144" i="13"/>
  <c r="K144" i="13"/>
  <c r="J144" i="13"/>
  <c r="I144" i="13"/>
  <c r="M144" i="13"/>
  <c r="N144" i="13"/>
  <c r="L101" i="13"/>
  <c r="K101" i="13"/>
  <c r="I101" i="13"/>
  <c r="J101" i="13"/>
  <c r="M101" i="13"/>
  <c r="N101" i="13"/>
  <c r="L21" i="13"/>
  <c r="K21" i="13"/>
  <c r="I21" i="13"/>
  <c r="J21" i="13"/>
  <c r="M21" i="13"/>
  <c r="N21" i="13"/>
  <c r="L174" i="13"/>
  <c r="K174" i="13"/>
  <c r="I174" i="13"/>
  <c r="J174" i="13"/>
  <c r="N174" i="13"/>
  <c r="M174" i="13"/>
  <c r="L130" i="13"/>
  <c r="J130" i="13"/>
  <c r="I130" i="13"/>
  <c r="K130" i="13"/>
  <c r="N130" i="13"/>
  <c r="M130" i="13"/>
  <c r="L39" i="13"/>
  <c r="K39" i="13"/>
  <c r="J39" i="13"/>
  <c r="I39" i="13"/>
  <c r="M39" i="13"/>
  <c r="N39" i="13"/>
  <c r="L211" i="13"/>
  <c r="K211" i="13"/>
  <c r="J211" i="13"/>
  <c r="I211" i="13"/>
  <c r="M211" i="13"/>
  <c r="N211" i="13"/>
  <c r="L186" i="13"/>
  <c r="J186" i="13"/>
  <c r="I186" i="13"/>
  <c r="K186" i="13"/>
  <c r="N186" i="13"/>
  <c r="M186" i="13"/>
  <c r="L116" i="13"/>
  <c r="K116" i="13"/>
  <c r="J116" i="13"/>
  <c r="I116" i="13"/>
  <c r="M116" i="13"/>
  <c r="N116" i="13"/>
  <c r="L17" i="13"/>
  <c r="K17" i="13"/>
  <c r="J17" i="13"/>
  <c r="I17" i="13"/>
  <c r="M17" i="13"/>
  <c r="N17" i="13"/>
  <c r="L160" i="13"/>
  <c r="K160" i="13"/>
  <c r="J160" i="13"/>
  <c r="I160" i="13"/>
  <c r="M160" i="13"/>
  <c r="N160" i="13"/>
  <c r="L151" i="13"/>
  <c r="K151" i="13"/>
  <c r="J151" i="13"/>
  <c r="I151" i="13"/>
  <c r="M151" i="13"/>
  <c r="N151" i="13"/>
  <c r="L134" i="13"/>
  <c r="K134" i="13"/>
  <c r="I134" i="13"/>
  <c r="J134" i="13"/>
  <c r="N134" i="13"/>
  <c r="M134" i="13"/>
  <c r="L9" i="13"/>
  <c r="K9" i="13"/>
  <c r="J9" i="13"/>
  <c r="I9" i="13"/>
  <c r="M9" i="13"/>
  <c r="N9" i="13"/>
  <c r="L95" i="13"/>
  <c r="K95" i="13"/>
  <c r="J95" i="13"/>
  <c r="I95" i="13"/>
  <c r="M95" i="13"/>
  <c r="N95" i="13"/>
  <c r="L44" i="13"/>
  <c r="K44" i="13"/>
  <c r="J44" i="13"/>
  <c r="I44" i="13"/>
  <c r="M44" i="13"/>
  <c r="N44" i="13"/>
  <c r="L81" i="13"/>
  <c r="K81" i="13"/>
  <c r="J81" i="13"/>
  <c r="I81" i="13"/>
  <c r="M81" i="13"/>
  <c r="N81" i="13"/>
  <c r="L185" i="13"/>
  <c r="J185" i="13"/>
  <c r="I185" i="13"/>
  <c r="K185" i="13"/>
  <c r="M185" i="13"/>
  <c r="N185" i="13"/>
  <c r="L176" i="13"/>
  <c r="K176" i="13"/>
  <c r="J176" i="13"/>
  <c r="I176" i="13"/>
  <c r="M176" i="13"/>
  <c r="N176" i="13"/>
  <c r="L145" i="13"/>
  <c r="J145" i="13"/>
  <c r="I145" i="13"/>
  <c r="K145" i="13"/>
  <c r="M145" i="13"/>
  <c r="N145" i="13"/>
  <c r="L129" i="13"/>
  <c r="J129" i="13"/>
  <c r="I129" i="13"/>
  <c r="K129" i="13"/>
  <c r="M129" i="13"/>
  <c r="N129" i="13"/>
  <c r="L45" i="13"/>
  <c r="K45" i="13"/>
  <c r="I45" i="13"/>
  <c r="J45" i="13"/>
  <c r="M45" i="13"/>
  <c r="N45" i="13"/>
  <c r="I8" i="10"/>
  <c r="H8" i="10"/>
  <c r="M8" i="10"/>
  <c r="N8" i="10"/>
  <c r="I46" i="10"/>
  <c r="M46" i="10"/>
  <c r="H46" i="10"/>
  <c r="N46" i="10"/>
  <c r="I64" i="10"/>
  <c r="H64" i="10"/>
  <c r="M64" i="10"/>
  <c r="N64" i="10"/>
  <c r="H102" i="10"/>
  <c r="I102" i="10"/>
  <c r="N102" i="10"/>
  <c r="M102" i="10"/>
  <c r="I127" i="10"/>
  <c r="H127" i="10"/>
  <c r="M127" i="10"/>
  <c r="N127" i="10"/>
  <c r="I57" i="10"/>
  <c r="H57" i="10"/>
  <c r="N57" i="10"/>
  <c r="M57" i="10"/>
  <c r="H66" i="10"/>
  <c r="M66" i="10"/>
  <c r="I66" i="10"/>
  <c r="N66" i="10"/>
  <c r="H6" i="10"/>
  <c r="I6" i="10"/>
  <c r="M6" i="10"/>
  <c r="N6" i="10"/>
  <c r="I41" i="10"/>
  <c r="H41" i="10"/>
  <c r="N41" i="10"/>
  <c r="M41" i="10"/>
  <c r="H70" i="10"/>
  <c r="I70" i="10"/>
  <c r="M70" i="10"/>
  <c r="N70" i="10"/>
  <c r="I83" i="10"/>
  <c r="H83" i="10"/>
  <c r="N83" i="10"/>
  <c r="M83" i="10"/>
  <c r="I14" i="10"/>
  <c r="H14" i="10"/>
  <c r="M14" i="10"/>
  <c r="N14" i="10"/>
  <c r="I3" i="10"/>
  <c r="H3" i="10"/>
  <c r="M3" i="10"/>
  <c r="N3" i="10"/>
  <c r="I75" i="10"/>
  <c r="H75" i="10"/>
  <c r="N75" i="10"/>
  <c r="M75" i="10"/>
  <c r="I128" i="10"/>
  <c r="H128" i="10"/>
  <c r="M128" i="10"/>
  <c r="N128" i="10"/>
  <c r="H50" i="10"/>
  <c r="I50" i="10"/>
  <c r="M50" i="10"/>
  <c r="N50" i="10"/>
  <c r="I15" i="10"/>
  <c r="H15" i="10"/>
  <c r="N15" i="10"/>
  <c r="M15" i="10"/>
  <c r="I145" i="10"/>
  <c r="H145" i="10"/>
  <c r="M145" i="10"/>
  <c r="N145" i="10"/>
  <c r="I10" i="10"/>
  <c r="H10" i="10"/>
  <c r="M10" i="10"/>
  <c r="N10" i="10"/>
  <c r="I69" i="10"/>
  <c r="H69" i="10"/>
  <c r="N69" i="10"/>
  <c r="M69" i="10"/>
  <c r="I143" i="10"/>
  <c r="H143" i="10"/>
  <c r="M143" i="10"/>
  <c r="N143" i="10"/>
  <c r="I104" i="10"/>
  <c r="H104" i="10"/>
  <c r="N104" i="10"/>
  <c r="M104" i="10"/>
  <c r="I76" i="10"/>
  <c r="H76" i="10"/>
  <c r="M76" i="10"/>
  <c r="N76" i="10"/>
  <c r="I29" i="10"/>
  <c r="H29" i="10"/>
  <c r="N29" i="10"/>
  <c r="M29" i="10"/>
  <c r="I12" i="10"/>
  <c r="H12" i="10"/>
  <c r="M12" i="10"/>
  <c r="N12" i="10"/>
  <c r="I45" i="10"/>
  <c r="H45" i="10"/>
  <c r="N45" i="10"/>
  <c r="M45" i="10"/>
  <c r="I112" i="10"/>
  <c r="H112" i="10"/>
  <c r="M112" i="10"/>
  <c r="N112" i="10"/>
  <c r="I37" i="10"/>
  <c r="H37" i="10"/>
  <c r="N37" i="10"/>
  <c r="M37" i="10"/>
  <c r="I97" i="10"/>
  <c r="H97" i="10"/>
  <c r="M97" i="10"/>
  <c r="N97" i="10"/>
  <c r="I34" i="10"/>
  <c r="H34" i="10"/>
  <c r="M34" i="10"/>
  <c r="N34" i="10"/>
  <c r="I126" i="10"/>
  <c r="H126" i="10"/>
  <c r="N126" i="10"/>
  <c r="M126" i="10"/>
  <c r="I61" i="10"/>
  <c r="H61" i="10"/>
  <c r="N61" i="10"/>
  <c r="M61" i="10"/>
  <c r="I99" i="10"/>
  <c r="H99" i="10"/>
  <c r="M99" i="10"/>
  <c r="N99" i="10"/>
  <c r="H114" i="10"/>
  <c r="I114" i="10"/>
  <c r="M114" i="10"/>
  <c r="N114" i="10"/>
  <c r="I51" i="10"/>
  <c r="H51" i="10"/>
  <c r="N51" i="10"/>
  <c r="M51" i="10"/>
  <c r="I13" i="10"/>
  <c r="H13" i="10"/>
  <c r="N13" i="10"/>
  <c r="M13" i="10"/>
  <c r="I142" i="10"/>
  <c r="H142" i="10"/>
  <c r="N142" i="10"/>
  <c r="M142" i="10"/>
  <c r="I48" i="10"/>
  <c r="H48" i="10"/>
  <c r="M48" i="10"/>
  <c r="N48" i="10"/>
  <c r="I36" i="10"/>
  <c r="H36" i="10"/>
  <c r="M36" i="10"/>
  <c r="N36" i="10"/>
  <c r="I31" i="10"/>
  <c r="H31" i="10"/>
  <c r="N31" i="10"/>
  <c r="M31" i="10"/>
  <c r="I131" i="10"/>
  <c r="H131" i="10"/>
  <c r="M131" i="10"/>
  <c r="N131" i="10"/>
  <c r="I96" i="10"/>
  <c r="H96" i="10"/>
  <c r="N96" i="10"/>
  <c r="M96" i="10"/>
  <c r="I80" i="10"/>
  <c r="H80" i="10"/>
  <c r="M80" i="10"/>
  <c r="N80" i="10"/>
  <c r="I121" i="10"/>
  <c r="H121" i="10"/>
  <c r="M121" i="10"/>
  <c r="N121" i="10"/>
  <c r="I88" i="10"/>
  <c r="H88" i="10"/>
  <c r="M88" i="10"/>
  <c r="N88" i="10"/>
  <c r="I144" i="10"/>
  <c r="H144" i="10"/>
  <c r="M144" i="10"/>
  <c r="N144" i="10"/>
  <c r="I119" i="10"/>
  <c r="H119" i="10"/>
  <c r="M119" i="10"/>
  <c r="N119" i="10"/>
  <c r="I52" i="10"/>
  <c r="H52" i="10"/>
  <c r="M52" i="10"/>
  <c r="N52" i="10"/>
  <c r="I5" i="10"/>
  <c r="H5" i="10"/>
  <c r="M5" i="10"/>
  <c r="N5" i="10"/>
  <c r="H118" i="10"/>
  <c r="I118" i="10"/>
  <c r="N118" i="10"/>
  <c r="M118" i="10"/>
  <c r="I44" i="10"/>
  <c r="H44" i="10"/>
  <c r="M44" i="10"/>
  <c r="N44" i="10"/>
  <c r="I105" i="10"/>
  <c r="H105" i="10"/>
  <c r="M105" i="10"/>
  <c r="N105" i="10"/>
  <c r="I117" i="10"/>
  <c r="H117" i="10"/>
  <c r="M117" i="10"/>
  <c r="N117" i="10"/>
  <c r="I63" i="10"/>
  <c r="H63" i="10"/>
  <c r="N63" i="10"/>
  <c r="M63" i="10"/>
  <c r="I138" i="10"/>
  <c r="H138" i="10"/>
  <c r="M138" i="10"/>
  <c r="N138" i="10"/>
  <c r="I147" i="10"/>
  <c r="H147" i="10"/>
  <c r="M147" i="10"/>
  <c r="N147" i="10"/>
  <c r="H38" i="10"/>
  <c r="I38" i="10"/>
  <c r="M38" i="10"/>
  <c r="N38" i="10"/>
  <c r="I135" i="10"/>
  <c r="H135" i="10"/>
  <c r="M135" i="10"/>
  <c r="N135" i="10"/>
  <c r="H86" i="10"/>
  <c r="I86" i="10"/>
  <c r="M86" i="10"/>
  <c r="N86" i="10"/>
  <c r="I28" i="10"/>
  <c r="H28" i="10"/>
  <c r="M28" i="10"/>
  <c r="N28" i="10"/>
  <c r="H130" i="10"/>
  <c r="I130" i="10"/>
  <c r="M130" i="10"/>
  <c r="N130" i="10"/>
  <c r="I91" i="10"/>
  <c r="H91" i="10"/>
  <c r="M91" i="10"/>
  <c r="N91" i="10"/>
  <c r="I60" i="10"/>
  <c r="H60" i="10"/>
  <c r="M60" i="10"/>
  <c r="N60" i="10"/>
  <c r="I26" i="10"/>
  <c r="H26" i="10"/>
  <c r="M26" i="10"/>
  <c r="N26" i="10"/>
  <c r="I7" i="10"/>
  <c r="H7" i="10"/>
  <c r="M7" i="10"/>
  <c r="N7" i="10"/>
  <c r="I30" i="10"/>
  <c r="H30" i="10"/>
  <c r="M30" i="10"/>
  <c r="N30" i="10"/>
  <c r="I101" i="10"/>
  <c r="H101" i="10"/>
  <c r="M101" i="10"/>
  <c r="N101" i="10"/>
  <c r="I148" i="10"/>
  <c r="H148" i="10"/>
  <c r="M148" i="10"/>
  <c r="N148" i="10"/>
  <c r="I79" i="10"/>
  <c r="H79" i="10"/>
  <c r="N79" i="10"/>
  <c r="M79" i="10"/>
  <c r="I9" i="10"/>
  <c r="H9" i="10"/>
  <c r="M9" i="10"/>
  <c r="N9" i="10"/>
  <c r="I78" i="10"/>
  <c r="H78" i="10"/>
  <c r="M78" i="10"/>
  <c r="N78" i="10"/>
  <c r="I59" i="10"/>
  <c r="H59" i="10"/>
  <c r="N59" i="10"/>
  <c r="M59" i="10"/>
  <c r="I62" i="10"/>
  <c r="H62" i="10"/>
  <c r="M62" i="10"/>
  <c r="N62" i="10"/>
  <c r="I110" i="10"/>
  <c r="H110" i="10"/>
  <c r="N110" i="10"/>
  <c r="M110" i="10"/>
  <c r="I49" i="10"/>
  <c r="H49" i="10"/>
  <c r="N49" i="10"/>
  <c r="M49" i="10"/>
  <c r="I11" i="10"/>
  <c r="H11" i="10"/>
  <c r="N11" i="10"/>
  <c r="M11" i="10"/>
  <c r="I132" i="10"/>
  <c r="H132" i="10"/>
  <c r="N132" i="10"/>
  <c r="M132" i="10"/>
  <c r="I103" i="10"/>
  <c r="H103" i="10"/>
  <c r="M103" i="10"/>
  <c r="N103" i="10"/>
  <c r="I33" i="10"/>
  <c r="H33" i="10"/>
  <c r="N33" i="10"/>
  <c r="M33" i="10"/>
  <c r="I4" i="10"/>
  <c r="H4" i="10"/>
  <c r="M4" i="10"/>
  <c r="N4" i="10"/>
  <c r="I129" i="10"/>
  <c r="H129" i="10"/>
  <c r="M129" i="10"/>
  <c r="N129" i="10"/>
  <c r="I94" i="10"/>
  <c r="H94" i="10"/>
  <c r="N94" i="10"/>
  <c r="M94" i="10"/>
  <c r="I74" i="10"/>
  <c r="H74" i="10"/>
  <c r="M74" i="10"/>
  <c r="N74" i="10"/>
  <c r="I95" i="10"/>
  <c r="H95" i="10"/>
  <c r="M95" i="10"/>
  <c r="N95" i="10"/>
  <c r="I108" i="10"/>
  <c r="H108" i="10"/>
  <c r="M108" i="10"/>
  <c r="N108" i="10"/>
  <c r="I24" i="10"/>
  <c r="H24" i="10"/>
  <c r="M24" i="10"/>
  <c r="N24" i="10"/>
  <c r="I77" i="10"/>
  <c r="H77" i="10"/>
  <c r="N77" i="10"/>
  <c r="M77" i="10"/>
  <c r="I65" i="10"/>
  <c r="H65" i="10"/>
  <c r="N65" i="10"/>
  <c r="M65" i="10"/>
  <c r="I16" i="10"/>
  <c r="H16" i="10"/>
  <c r="M16" i="10"/>
  <c r="N16" i="10"/>
  <c r="I107" i="10"/>
  <c r="H107" i="10"/>
  <c r="M107" i="10"/>
  <c r="N107" i="10"/>
  <c r="I106" i="10"/>
  <c r="H106" i="10"/>
  <c r="N106" i="10"/>
  <c r="M106" i="10"/>
  <c r="I68" i="10"/>
  <c r="H68" i="10"/>
  <c r="M68" i="10"/>
  <c r="N68" i="10"/>
  <c r="I25" i="10"/>
  <c r="H25" i="10"/>
  <c r="N25" i="10"/>
  <c r="M25" i="10"/>
  <c r="I140" i="10"/>
  <c r="H140" i="10"/>
  <c r="M140" i="10"/>
  <c r="N140" i="10"/>
  <c r="I123" i="10"/>
  <c r="H123" i="10"/>
  <c r="M123" i="10"/>
  <c r="N123" i="10"/>
  <c r="I89" i="10"/>
  <c r="H89" i="10"/>
  <c r="N89" i="10"/>
  <c r="M89" i="10"/>
  <c r="I72" i="10"/>
  <c r="H72" i="10"/>
  <c r="M72" i="10"/>
  <c r="N72" i="10"/>
  <c r="I73" i="10"/>
  <c r="H73" i="10"/>
  <c r="N73" i="10"/>
  <c r="M73" i="10"/>
  <c r="G493" i="16"/>
  <c r="G108" i="16"/>
  <c r="G489" i="16"/>
  <c r="G501" i="16"/>
  <c r="J573" i="16"/>
  <c r="H27" i="16"/>
  <c r="K27" i="16"/>
  <c r="K332" i="16"/>
  <c r="K662" i="16"/>
  <c r="K861" i="16"/>
  <c r="I75" i="16"/>
  <c r="M75" i="16"/>
  <c r="I8" i="16"/>
  <c r="J210" i="16"/>
  <c r="H242" i="16"/>
  <c r="M242" i="16"/>
  <c r="L309" i="16"/>
  <c r="H474" i="16"/>
  <c r="M474" i="16"/>
  <c r="H591" i="16"/>
  <c r="L591" i="16"/>
  <c r="J612" i="16"/>
  <c r="K12" i="16"/>
  <c r="I371" i="16"/>
  <c r="H559" i="16"/>
  <c r="H577" i="16"/>
  <c r="L577" i="16"/>
  <c r="G263" i="16"/>
  <c r="G845" i="16"/>
  <c r="G267" i="16"/>
  <c r="G111" i="16"/>
  <c r="H573" i="16"/>
  <c r="L573" i="16"/>
  <c r="J27" i="16"/>
  <c r="I332" i="16"/>
  <c r="M332" i="16"/>
  <c r="H662" i="16"/>
  <c r="L662" i="16"/>
  <c r="I861" i="16"/>
  <c r="M861" i="16"/>
  <c r="L75" i="16"/>
  <c r="H8" i="16"/>
  <c r="L8" i="16"/>
  <c r="I210" i="16"/>
  <c r="L210" i="16"/>
  <c r="K242" i="16"/>
  <c r="I309" i="16"/>
  <c r="M309" i="16"/>
  <c r="K474" i="16"/>
  <c r="I591" i="16"/>
  <c r="I612" i="16"/>
  <c r="L612" i="16"/>
  <c r="H371" i="16"/>
  <c r="K371" i="16"/>
  <c r="I573" i="16"/>
  <c r="J662" i="16"/>
  <c r="H75" i="16"/>
  <c r="J8" i="16"/>
  <c r="H210" i="16"/>
  <c r="I242" i="16"/>
  <c r="J474" i="16"/>
  <c r="H612" i="16"/>
  <c r="J371" i="16"/>
  <c r="M44" i="16"/>
  <c r="L44" i="16"/>
  <c r="K44" i="16"/>
  <c r="J44" i="16"/>
  <c r="I44" i="16"/>
  <c r="H44" i="16"/>
  <c r="M201" i="16"/>
  <c r="L201" i="16"/>
  <c r="K201" i="16"/>
  <c r="J201" i="16"/>
  <c r="I201" i="16"/>
  <c r="H201" i="16"/>
  <c r="M209" i="16"/>
  <c r="L209" i="16"/>
  <c r="K209" i="16"/>
  <c r="J209" i="16"/>
  <c r="I209" i="16"/>
  <c r="H209" i="16"/>
  <c r="M217" i="16"/>
  <c r="L217" i="16"/>
  <c r="K217" i="16"/>
  <c r="J217" i="16"/>
  <c r="I217" i="16"/>
  <c r="H217" i="16"/>
  <c r="M335" i="16"/>
  <c r="K335" i="16"/>
  <c r="L335" i="16"/>
  <c r="I335" i="16"/>
  <c r="J335" i="16"/>
  <c r="H335" i="16"/>
  <c r="M404" i="16"/>
  <c r="L404" i="16"/>
  <c r="K404" i="16"/>
  <c r="J404" i="16"/>
  <c r="H404" i="16"/>
  <c r="I404" i="16"/>
  <c r="M421" i="16"/>
  <c r="L421" i="16"/>
  <c r="K421" i="16"/>
  <c r="I421" i="16"/>
  <c r="J421" i="16"/>
  <c r="H421" i="16"/>
  <c r="M908" i="16"/>
  <c r="L908" i="16"/>
  <c r="K908" i="16"/>
  <c r="J908" i="16"/>
  <c r="I908" i="16"/>
  <c r="H908" i="16"/>
  <c r="M22" i="16"/>
  <c r="L22" i="16"/>
  <c r="K22" i="16"/>
  <c r="J22" i="16"/>
  <c r="I22" i="16"/>
  <c r="H22" i="16"/>
  <c r="M279" i="16"/>
  <c r="L279" i="16"/>
  <c r="K279" i="16"/>
  <c r="I279" i="16"/>
  <c r="J279" i="16"/>
  <c r="H279" i="16"/>
  <c r="M3" i="16"/>
  <c r="L3" i="16"/>
  <c r="K3" i="16"/>
  <c r="J3" i="16"/>
  <c r="H3" i="16"/>
  <c r="I3" i="16"/>
  <c r="M113" i="16"/>
  <c r="L113" i="16"/>
  <c r="K113" i="16"/>
  <c r="J113" i="16"/>
  <c r="H113" i="16"/>
  <c r="I113" i="16"/>
  <c r="M273" i="16"/>
  <c r="L273" i="16"/>
  <c r="K273" i="16"/>
  <c r="J273" i="16"/>
  <c r="I273" i="16"/>
  <c r="H273" i="16"/>
  <c r="M401" i="16"/>
  <c r="L401" i="16"/>
  <c r="J401" i="16"/>
  <c r="K401" i="16"/>
  <c r="I401" i="16"/>
  <c r="H401" i="16"/>
  <c r="M41" i="16"/>
  <c r="L41" i="16"/>
  <c r="K41" i="16"/>
  <c r="H41" i="16"/>
  <c r="J41" i="16"/>
  <c r="I41" i="16"/>
  <c r="M115" i="16"/>
  <c r="K115" i="16"/>
  <c r="L115" i="16"/>
  <c r="I115" i="16"/>
  <c r="J115" i="16"/>
  <c r="H115" i="16"/>
  <c r="M306" i="16"/>
  <c r="L306" i="16"/>
  <c r="K306" i="16"/>
  <c r="J306" i="16"/>
  <c r="H306" i="16"/>
  <c r="I306" i="16"/>
  <c r="M635" i="16"/>
  <c r="L635" i="16"/>
  <c r="K635" i="16"/>
  <c r="I635" i="16"/>
  <c r="J635" i="16"/>
  <c r="H635" i="16"/>
  <c r="M696" i="16"/>
  <c r="L696" i="16"/>
  <c r="K696" i="16"/>
  <c r="J696" i="16"/>
  <c r="I696" i="16"/>
  <c r="H696" i="16"/>
  <c r="M803" i="16"/>
  <c r="K803" i="16"/>
  <c r="L803" i="16"/>
  <c r="I803" i="16"/>
  <c r="J803" i="16"/>
  <c r="H803" i="16"/>
  <c r="M656" i="16"/>
  <c r="L656" i="16"/>
  <c r="K656" i="16"/>
  <c r="J656" i="16"/>
  <c r="I656" i="16"/>
  <c r="H656" i="16"/>
  <c r="M747" i="16"/>
  <c r="L747" i="16"/>
  <c r="K747" i="16"/>
  <c r="I747" i="16"/>
  <c r="J747" i="16"/>
  <c r="H747" i="16"/>
  <c r="M779" i="16"/>
  <c r="L779" i="16"/>
  <c r="K779" i="16"/>
  <c r="I779" i="16"/>
  <c r="J779" i="16"/>
  <c r="H779" i="16"/>
  <c r="M916" i="16"/>
  <c r="L916" i="16"/>
  <c r="K916" i="16"/>
  <c r="J916" i="16"/>
  <c r="I916" i="16"/>
  <c r="H916" i="16"/>
  <c r="M964" i="16"/>
  <c r="L964" i="16"/>
  <c r="K964" i="16"/>
  <c r="J964" i="16"/>
  <c r="I964" i="16"/>
  <c r="H964" i="16"/>
  <c r="M997" i="16"/>
  <c r="K997" i="16"/>
  <c r="L997" i="16"/>
  <c r="J997" i="16"/>
  <c r="I997" i="16"/>
  <c r="H997" i="16"/>
  <c r="M1029" i="16"/>
  <c r="K1029" i="16"/>
  <c r="L1029" i="16"/>
  <c r="J1029" i="16"/>
  <c r="I1029" i="16"/>
  <c r="H1029" i="16"/>
  <c r="M1053" i="16"/>
  <c r="L1053" i="16"/>
  <c r="K1053" i="16"/>
  <c r="J1053" i="16"/>
  <c r="I1053" i="16"/>
  <c r="H1053" i="16"/>
  <c r="K1077" i="16"/>
  <c r="M1077" i="16"/>
  <c r="L1077" i="16"/>
  <c r="J1077" i="16"/>
  <c r="I1077" i="16"/>
  <c r="H1077" i="16"/>
  <c r="M1093" i="16"/>
  <c r="K1093" i="16"/>
  <c r="L1093" i="16"/>
  <c r="J1093" i="16"/>
  <c r="I1093" i="16"/>
  <c r="H1093" i="16"/>
  <c r="M480" i="16"/>
  <c r="J480" i="16"/>
  <c r="L480" i="16"/>
  <c r="K480" i="16"/>
  <c r="I480" i="16"/>
  <c r="H480" i="16"/>
  <c r="M692" i="16"/>
  <c r="L692" i="16"/>
  <c r="K692" i="16"/>
  <c r="J692" i="16"/>
  <c r="I692" i="16"/>
  <c r="H692" i="16"/>
  <c r="L742" i="16"/>
  <c r="M742" i="16"/>
  <c r="K742" i="16"/>
  <c r="J742" i="16"/>
  <c r="H742" i="16"/>
  <c r="I742" i="16"/>
  <c r="M786" i="16"/>
  <c r="L786" i="16"/>
  <c r="K786" i="16"/>
  <c r="J786" i="16"/>
  <c r="H786" i="16"/>
  <c r="I786" i="16"/>
  <c r="M848" i="16"/>
  <c r="L848" i="16"/>
  <c r="K848" i="16"/>
  <c r="J848" i="16"/>
  <c r="I848" i="16"/>
  <c r="H848" i="16"/>
  <c r="M942" i="16"/>
  <c r="L942" i="16"/>
  <c r="K942" i="16"/>
  <c r="J942" i="16"/>
  <c r="H942" i="16"/>
  <c r="I942" i="16"/>
  <c r="M673" i="16"/>
  <c r="L673" i="16"/>
  <c r="K673" i="16"/>
  <c r="J673" i="16"/>
  <c r="I673" i="16"/>
  <c r="H673" i="16"/>
  <c r="M833" i="16"/>
  <c r="L833" i="16"/>
  <c r="K833" i="16"/>
  <c r="J833" i="16"/>
  <c r="I833" i="16"/>
  <c r="H833" i="16"/>
  <c r="M920" i="16"/>
  <c r="L920" i="16"/>
  <c r="K920" i="16"/>
  <c r="J920" i="16"/>
  <c r="I920" i="16"/>
  <c r="H920" i="16"/>
  <c r="M968" i="16"/>
  <c r="L968" i="16"/>
  <c r="K968" i="16"/>
  <c r="J968" i="16"/>
  <c r="I968" i="16"/>
  <c r="H968" i="16"/>
  <c r="M628" i="16"/>
  <c r="L628" i="16"/>
  <c r="K628" i="16"/>
  <c r="J628" i="16"/>
  <c r="I628" i="16"/>
  <c r="H628" i="16"/>
  <c r="M93" i="16"/>
  <c r="L93" i="16"/>
  <c r="K93" i="16"/>
  <c r="H93" i="16"/>
  <c r="J93" i="16"/>
  <c r="I93" i="16"/>
  <c r="M216" i="16"/>
  <c r="L216" i="16"/>
  <c r="J216" i="16"/>
  <c r="K216" i="16"/>
  <c r="I216" i="16"/>
  <c r="H216" i="16"/>
  <c r="M266" i="16"/>
  <c r="L266" i="16"/>
  <c r="K266" i="16"/>
  <c r="J266" i="16"/>
  <c r="I266" i="16"/>
  <c r="H266" i="16"/>
  <c r="M7" i="16"/>
  <c r="L7" i="16"/>
  <c r="K7" i="16"/>
  <c r="J7" i="16"/>
  <c r="I7" i="16"/>
  <c r="H7" i="16"/>
  <c r="M112" i="16"/>
  <c r="K112" i="16"/>
  <c r="L112" i="16"/>
  <c r="J112" i="16"/>
  <c r="I112" i="16"/>
  <c r="H112" i="16"/>
  <c r="M181" i="16"/>
  <c r="K181" i="16"/>
  <c r="H181" i="16"/>
  <c r="L181" i="16"/>
  <c r="I181" i="16"/>
  <c r="J181" i="16"/>
  <c r="M288" i="16"/>
  <c r="K288" i="16"/>
  <c r="L288" i="16"/>
  <c r="J288" i="16"/>
  <c r="I288" i="16"/>
  <c r="H288" i="16"/>
  <c r="M440" i="16"/>
  <c r="L440" i="16"/>
  <c r="K440" i="16"/>
  <c r="J440" i="16"/>
  <c r="I440" i="16"/>
  <c r="H440" i="16"/>
  <c r="M509" i="16"/>
  <c r="L509" i="16"/>
  <c r="K509" i="16"/>
  <c r="J509" i="16"/>
  <c r="I509" i="16"/>
  <c r="H509" i="16"/>
  <c r="M533" i="16"/>
  <c r="K533" i="16"/>
  <c r="L533" i="16"/>
  <c r="I533" i="16"/>
  <c r="J533" i="16"/>
  <c r="H533" i="16"/>
  <c r="M624" i="16"/>
  <c r="L624" i="16"/>
  <c r="K624" i="16"/>
  <c r="J624" i="16"/>
  <c r="I624" i="16"/>
  <c r="H624" i="16"/>
  <c r="M682" i="16"/>
  <c r="L682" i="16"/>
  <c r="K682" i="16"/>
  <c r="J682" i="16"/>
  <c r="I682" i="16"/>
  <c r="H682" i="16"/>
  <c r="M300" i="16"/>
  <c r="L300" i="16"/>
  <c r="K300" i="16"/>
  <c r="J300" i="16"/>
  <c r="I300" i="16"/>
  <c r="H300" i="16"/>
  <c r="M403" i="16"/>
  <c r="K403" i="16"/>
  <c r="L403" i="16"/>
  <c r="I403" i="16"/>
  <c r="J403" i="16"/>
  <c r="H403" i="16"/>
  <c r="M352" i="16"/>
  <c r="K352" i="16"/>
  <c r="J352" i="16"/>
  <c r="L352" i="16"/>
  <c r="I352" i="16"/>
  <c r="H352" i="16"/>
  <c r="M398" i="16"/>
  <c r="L398" i="16"/>
  <c r="K398" i="16"/>
  <c r="J398" i="16"/>
  <c r="H398" i="16"/>
  <c r="I398" i="16"/>
  <c r="M508" i="16"/>
  <c r="L508" i="16"/>
  <c r="J508" i="16"/>
  <c r="K508" i="16"/>
  <c r="I508" i="16"/>
  <c r="H508" i="16"/>
  <c r="M524" i="16"/>
  <c r="L524" i="16"/>
  <c r="J524" i="16"/>
  <c r="K524" i="16"/>
  <c r="I524" i="16"/>
  <c r="H524" i="16"/>
  <c r="M594" i="16"/>
  <c r="L594" i="16"/>
  <c r="K594" i="16"/>
  <c r="J594" i="16"/>
  <c r="H594" i="16"/>
  <c r="I594" i="16"/>
  <c r="M725" i="16"/>
  <c r="K725" i="16"/>
  <c r="L725" i="16"/>
  <c r="J725" i="16"/>
  <c r="I725" i="16"/>
  <c r="H725" i="16"/>
  <c r="L814" i="16"/>
  <c r="M814" i="16"/>
  <c r="K814" i="16"/>
  <c r="J814" i="16"/>
  <c r="H814" i="16"/>
  <c r="I814" i="16"/>
  <c r="M913" i="16"/>
  <c r="K913" i="16"/>
  <c r="J913" i="16"/>
  <c r="L913" i="16"/>
  <c r="I913" i="16"/>
  <c r="H913" i="16"/>
  <c r="M994" i="16"/>
  <c r="L994" i="16"/>
  <c r="K994" i="16"/>
  <c r="J994" i="16"/>
  <c r="H994" i="16"/>
  <c r="I994" i="16"/>
  <c r="M1018" i="16"/>
  <c r="L1018" i="16"/>
  <c r="K1018" i="16"/>
  <c r="J1018" i="16"/>
  <c r="I1018" i="16"/>
  <c r="H1018" i="16"/>
  <c r="M1044" i="16"/>
  <c r="L1044" i="16"/>
  <c r="K1044" i="16"/>
  <c r="J1044" i="16"/>
  <c r="I1044" i="16"/>
  <c r="H1044" i="16"/>
  <c r="M1076" i="16"/>
  <c r="L1076" i="16"/>
  <c r="K1076" i="16"/>
  <c r="J1076" i="16"/>
  <c r="I1076" i="16"/>
  <c r="H1076" i="16"/>
  <c r="M1100" i="16"/>
  <c r="L1100" i="16"/>
  <c r="J1100" i="16"/>
  <c r="K1100" i="16"/>
  <c r="I1100" i="16"/>
  <c r="H1100" i="16"/>
  <c r="M547" i="16"/>
  <c r="L547" i="16"/>
  <c r="K547" i="16"/>
  <c r="I547" i="16"/>
  <c r="J547" i="16"/>
  <c r="H547" i="16"/>
  <c r="M802" i="16"/>
  <c r="L802" i="16"/>
  <c r="K802" i="16"/>
  <c r="J802" i="16"/>
  <c r="H802" i="16"/>
  <c r="I802" i="16"/>
  <c r="M937" i="16"/>
  <c r="K937" i="16"/>
  <c r="L937" i="16"/>
  <c r="J937" i="16"/>
  <c r="I937" i="16"/>
  <c r="H937" i="16"/>
  <c r="M72" i="16"/>
  <c r="L72" i="16"/>
  <c r="K72" i="16"/>
  <c r="J72" i="16"/>
  <c r="I72" i="16"/>
  <c r="H72" i="16"/>
  <c r="M187" i="16"/>
  <c r="K187" i="16"/>
  <c r="L187" i="16"/>
  <c r="J187" i="16"/>
  <c r="I187" i="16"/>
  <c r="H187" i="16"/>
  <c r="M431" i="16"/>
  <c r="L431" i="16"/>
  <c r="K431" i="16"/>
  <c r="I431" i="16"/>
  <c r="J431" i="16"/>
  <c r="H431" i="16"/>
  <c r="M485" i="16"/>
  <c r="L485" i="16"/>
  <c r="K485" i="16"/>
  <c r="I485" i="16"/>
  <c r="J485" i="16"/>
  <c r="H485" i="16"/>
  <c r="M717" i="16"/>
  <c r="L717" i="16"/>
  <c r="K717" i="16"/>
  <c r="J717" i="16"/>
  <c r="I717" i="16"/>
  <c r="H717" i="16"/>
  <c r="M452" i="16"/>
  <c r="L452" i="16"/>
  <c r="J452" i="16"/>
  <c r="K452" i="16"/>
  <c r="I452" i="16"/>
  <c r="H452" i="16"/>
  <c r="M834" i="16"/>
  <c r="L834" i="16"/>
  <c r="K834" i="16"/>
  <c r="J834" i="16"/>
  <c r="H834" i="16"/>
  <c r="I834" i="16"/>
  <c r="M179" i="16"/>
  <c r="K179" i="16"/>
  <c r="L179" i="16"/>
  <c r="I179" i="16"/>
  <c r="J179" i="16"/>
  <c r="H179" i="16"/>
  <c r="M182" i="16"/>
  <c r="L182" i="16"/>
  <c r="K182" i="16"/>
  <c r="J182" i="16"/>
  <c r="I182" i="16"/>
  <c r="H182" i="16"/>
  <c r="G185" i="16"/>
  <c r="M219" i="16"/>
  <c r="K219" i="16"/>
  <c r="L219" i="16"/>
  <c r="J219" i="16"/>
  <c r="I219" i="16"/>
  <c r="H219" i="16"/>
  <c r="M223" i="16"/>
  <c r="K223" i="16"/>
  <c r="L223" i="16"/>
  <c r="I223" i="16"/>
  <c r="J223" i="16"/>
  <c r="H223" i="16"/>
  <c r="M227" i="16"/>
  <c r="K227" i="16"/>
  <c r="L227" i="16"/>
  <c r="I227" i="16"/>
  <c r="J227" i="16"/>
  <c r="H227" i="16"/>
  <c r="M233" i="16"/>
  <c r="L233" i="16"/>
  <c r="K233" i="16"/>
  <c r="J233" i="16"/>
  <c r="I233" i="16"/>
  <c r="H233" i="16"/>
  <c r="M237" i="16"/>
  <c r="L237" i="16"/>
  <c r="J237" i="16"/>
  <c r="K237" i="16"/>
  <c r="I237" i="16"/>
  <c r="H237" i="16"/>
  <c r="M241" i="16"/>
  <c r="L241" i="16"/>
  <c r="K241" i="16"/>
  <c r="J241" i="16"/>
  <c r="I241" i="16"/>
  <c r="H241" i="16"/>
  <c r="M247" i="16"/>
  <c r="L247" i="16"/>
  <c r="K247" i="16"/>
  <c r="I247" i="16"/>
  <c r="J247" i="16"/>
  <c r="H247" i="16"/>
  <c r="G260" i="16"/>
  <c r="G187" i="16"/>
  <c r="G234" i="16"/>
  <c r="G308" i="16"/>
  <c r="M337" i="16"/>
  <c r="L337" i="16"/>
  <c r="K337" i="16"/>
  <c r="J337" i="16"/>
  <c r="I337" i="16"/>
  <c r="H337" i="16"/>
  <c r="M345" i="16"/>
  <c r="L345" i="16"/>
  <c r="K345" i="16"/>
  <c r="J345" i="16"/>
  <c r="I345" i="16"/>
  <c r="H345" i="16"/>
  <c r="M353" i="16"/>
  <c r="L353" i="16"/>
  <c r="K353" i="16"/>
  <c r="J353" i="16"/>
  <c r="I353" i="16"/>
  <c r="H353" i="16"/>
  <c r="M406" i="16"/>
  <c r="L406" i="16"/>
  <c r="K406" i="16"/>
  <c r="J406" i="16"/>
  <c r="H406" i="16"/>
  <c r="I406" i="16"/>
  <c r="M415" i="16"/>
  <c r="K415" i="16"/>
  <c r="L415" i="16"/>
  <c r="I415" i="16"/>
  <c r="J415" i="16"/>
  <c r="H415" i="16"/>
  <c r="M423" i="16"/>
  <c r="L423" i="16"/>
  <c r="K423" i="16"/>
  <c r="I423" i="16"/>
  <c r="J423" i="16"/>
  <c r="H423" i="16"/>
  <c r="G532" i="16"/>
  <c r="G605" i="16"/>
  <c r="G707" i="16"/>
  <c r="G747" i="16"/>
  <c r="G779" i="16"/>
  <c r="G786" i="16"/>
  <c r="G814" i="16"/>
  <c r="G725" i="16"/>
  <c r="G733" i="16"/>
  <c r="G741" i="16"/>
  <c r="M890" i="16"/>
  <c r="L890" i="16"/>
  <c r="K890" i="16"/>
  <c r="J890" i="16"/>
  <c r="I890" i="16"/>
  <c r="H890" i="16"/>
  <c r="M894" i="16"/>
  <c r="L894" i="16"/>
  <c r="K894" i="16"/>
  <c r="J894" i="16"/>
  <c r="H894" i="16"/>
  <c r="I894" i="16"/>
  <c r="M900" i="16"/>
  <c r="L900" i="16"/>
  <c r="K900" i="16"/>
  <c r="J900" i="16"/>
  <c r="I900" i="16"/>
  <c r="H900" i="16"/>
  <c r="G970" i="16"/>
  <c r="G1018" i="16"/>
  <c r="M1024" i="16"/>
  <c r="L1024" i="16"/>
  <c r="K1024" i="16"/>
  <c r="J1024" i="16"/>
  <c r="I1024" i="16"/>
  <c r="H1024" i="16"/>
  <c r="M18" i="16"/>
  <c r="L18" i="16"/>
  <c r="K18" i="16"/>
  <c r="J18" i="16"/>
  <c r="H18" i="16"/>
  <c r="I18" i="16"/>
  <c r="M77" i="16"/>
  <c r="L77" i="16"/>
  <c r="K77" i="16"/>
  <c r="H77" i="16"/>
  <c r="J77" i="16"/>
  <c r="I77" i="16"/>
  <c r="M268" i="16"/>
  <c r="L268" i="16"/>
  <c r="K268" i="16"/>
  <c r="J268" i="16"/>
  <c r="I268" i="16"/>
  <c r="H268" i="16"/>
  <c r="M301" i="16"/>
  <c r="L301" i="16"/>
  <c r="K301" i="16"/>
  <c r="J301" i="16"/>
  <c r="I301" i="16"/>
  <c r="H301" i="16"/>
  <c r="M357" i="16"/>
  <c r="L357" i="16"/>
  <c r="K357" i="16"/>
  <c r="I357" i="16"/>
  <c r="J357" i="16"/>
  <c r="H357" i="16"/>
  <c r="M10" i="16"/>
  <c r="L10" i="16"/>
  <c r="K10" i="16"/>
  <c r="J10" i="16"/>
  <c r="I10" i="16"/>
  <c r="H10" i="16"/>
  <c r="M34" i="16"/>
  <c r="L34" i="16"/>
  <c r="K34" i="16"/>
  <c r="J34" i="16"/>
  <c r="H34" i="16"/>
  <c r="I34" i="16"/>
  <c r="M89" i="16"/>
  <c r="L89" i="16"/>
  <c r="K89" i="16"/>
  <c r="H89" i="16"/>
  <c r="J89" i="16"/>
  <c r="I89" i="16"/>
  <c r="M121" i="16"/>
  <c r="L121" i="16"/>
  <c r="K121" i="16"/>
  <c r="H121" i="16"/>
  <c r="J121" i="16"/>
  <c r="I121" i="16"/>
  <c r="M212" i="16"/>
  <c r="L212" i="16"/>
  <c r="K212" i="16"/>
  <c r="J212" i="16"/>
  <c r="I212" i="16"/>
  <c r="H212" i="16"/>
  <c r="M244" i="16"/>
  <c r="L244" i="16"/>
  <c r="K244" i="16"/>
  <c r="J244" i="16"/>
  <c r="H244" i="16"/>
  <c r="I244" i="16"/>
  <c r="M261" i="16"/>
  <c r="K261" i="16"/>
  <c r="L261" i="16"/>
  <c r="I261" i="16"/>
  <c r="H261" i="16"/>
  <c r="J261" i="16"/>
  <c r="M274" i="16"/>
  <c r="L274" i="16"/>
  <c r="K274" i="16"/>
  <c r="J274" i="16"/>
  <c r="H274" i="16"/>
  <c r="I274" i="16"/>
  <c r="M291" i="16"/>
  <c r="K291" i="16"/>
  <c r="L291" i="16"/>
  <c r="I291" i="16"/>
  <c r="J291" i="16"/>
  <c r="H291" i="16"/>
  <c r="M358" i="16"/>
  <c r="L358" i="16"/>
  <c r="K358" i="16"/>
  <c r="J358" i="16"/>
  <c r="H358" i="16"/>
  <c r="I358" i="16"/>
  <c r="M365" i="16"/>
  <c r="L365" i="16"/>
  <c r="K365" i="16"/>
  <c r="J365" i="16"/>
  <c r="I365" i="16"/>
  <c r="H365" i="16"/>
  <c r="M405" i="16"/>
  <c r="L405" i="16"/>
  <c r="K405" i="16"/>
  <c r="I405" i="16"/>
  <c r="J405" i="16"/>
  <c r="H405" i="16"/>
  <c r="M426" i="16"/>
  <c r="L426" i="16"/>
  <c r="K426" i="16"/>
  <c r="I426" i="16"/>
  <c r="H426" i="16"/>
  <c r="J426" i="16"/>
  <c r="M46" i="16"/>
  <c r="L46" i="16"/>
  <c r="K46" i="16"/>
  <c r="J46" i="16"/>
  <c r="I46" i="16"/>
  <c r="H46" i="16"/>
  <c r="M67" i="16"/>
  <c r="L67" i="16"/>
  <c r="K67" i="16"/>
  <c r="I67" i="16"/>
  <c r="J67" i="16"/>
  <c r="H67" i="16"/>
  <c r="M82" i="16"/>
  <c r="L82" i="16"/>
  <c r="K82" i="16"/>
  <c r="J82" i="16"/>
  <c r="H82" i="16"/>
  <c r="I82" i="16"/>
  <c r="M116" i="16"/>
  <c r="L116" i="16"/>
  <c r="K116" i="16"/>
  <c r="J116" i="16"/>
  <c r="I116" i="16"/>
  <c r="H116" i="16"/>
  <c r="M192" i="16"/>
  <c r="L192" i="16"/>
  <c r="K192" i="16"/>
  <c r="J192" i="16"/>
  <c r="I192" i="16"/>
  <c r="H192" i="16"/>
  <c r="M230" i="16"/>
  <c r="L230" i="16"/>
  <c r="K230" i="16"/>
  <c r="J230" i="16"/>
  <c r="H230" i="16"/>
  <c r="I230" i="16"/>
  <c r="M290" i="16"/>
  <c r="L290" i="16"/>
  <c r="K290" i="16"/>
  <c r="J290" i="16"/>
  <c r="H290" i="16"/>
  <c r="I290" i="16"/>
  <c r="M313" i="16"/>
  <c r="L313" i="16"/>
  <c r="K313" i="16"/>
  <c r="J313" i="16"/>
  <c r="H313" i="16"/>
  <c r="I313" i="16"/>
  <c r="M122" i="16"/>
  <c r="L122" i="16"/>
  <c r="K122" i="16"/>
  <c r="I122" i="16"/>
  <c r="J122" i="16"/>
  <c r="H122" i="16"/>
  <c r="M136" i="16"/>
  <c r="L136" i="16"/>
  <c r="K136" i="16"/>
  <c r="J136" i="16"/>
  <c r="I136" i="16"/>
  <c r="H136" i="16"/>
  <c r="M144" i="16"/>
  <c r="L144" i="16"/>
  <c r="K144" i="16"/>
  <c r="J144" i="16"/>
  <c r="I144" i="16"/>
  <c r="H144" i="16"/>
  <c r="M147" i="16"/>
  <c r="K147" i="16"/>
  <c r="L147" i="16"/>
  <c r="I147" i="16"/>
  <c r="J147" i="16"/>
  <c r="H147" i="16"/>
  <c r="M155" i="16"/>
  <c r="K155" i="16"/>
  <c r="L155" i="16"/>
  <c r="J155" i="16"/>
  <c r="I155" i="16"/>
  <c r="H155" i="16"/>
  <c r="M171" i="16"/>
  <c r="K171" i="16"/>
  <c r="L171" i="16"/>
  <c r="J171" i="16"/>
  <c r="I171" i="16"/>
  <c r="H171" i="16"/>
  <c r="M333" i="16"/>
  <c r="L333" i="16"/>
  <c r="K333" i="16"/>
  <c r="J333" i="16"/>
  <c r="I333" i="16"/>
  <c r="H333" i="16"/>
  <c r="M636" i="16"/>
  <c r="L636" i="16"/>
  <c r="J636" i="16"/>
  <c r="K636" i="16"/>
  <c r="I636" i="16"/>
  <c r="H636" i="16"/>
  <c r="M653" i="16"/>
  <c r="L653" i="16"/>
  <c r="K653" i="16"/>
  <c r="J653" i="16"/>
  <c r="I653" i="16"/>
  <c r="H653" i="16"/>
  <c r="M669" i="16"/>
  <c r="L669" i="16"/>
  <c r="K669" i="16"/>
  <c r="J669" i="16"/>
  <c r="I669" i="16"/>
  <c r="H669" i="16"/>
  <c r="M687" i="16"/>
  <c r="L687" i="16"/>
  <c r="K687" i="16"/>
  <c r="I687" i="16"/>
  <c r="J687" i="16"/>
  <c r="H687" i="16"/>
  <c r="M703" i="16"/>
  <c r="L703" i="16"/>
  <c r="K703" i="16"/>
  <c r="I703" i="16"/>
  <c r="J703" i="16"/>
  <c r="H703" i="16"/>
  <c r="M756" i="16"/>
  <c r="L756" i="16"/>
  <c r="K756" i="16"/>
  <c r="J756" i="16"/>
  <c r="I756" i="16"/>
  <c r="H756" i="16"/>
  <c r="M772" i="16"/>
  <c r="L772" i="16"/>
  <c r="K772" i="16"/>
  <c r="J772" i="16"/>
  <c r="I772" i="16"/>
  <c r="H772" i="16"/>
  <c r="M788" i="16"/>
  <c r="L788" i="16"/>
  <c r="K788" i="16"/>
  <c r="J788" i="16"/>
  <c r="I788" i="16"/>
  <c r="H788" i="16"/>
  <c r="M804" i="16"/>
  <c r="L804" i="16"/>
  <c r="K804" i="16"/>
  <c r="J804" i="16"/>
  <c r="H804" i="16"/>
  <c r="I804" i="16"/>
  <c r="M813" i="16"/>
  <c r="K813" i="16"/>
  <c r="L813" i="16"/>
  <c r="J813" i="16"/>
  <c r="I813" i="16"/>
  <c r="H813" i="16"/>
  <c r="M827" i="16"/>
  <c r="L827" i="16"/>
  <c r="K827" i="16"/>
  <c r="I827" i="16"/>
  <c r="J827" i="16"/>
  <c r="H827" i="16"/>
  <c r="M836" i="16"/>
  <c r="L836" i="16"/>
  <c r="K836" i="16"/>
  <c r="J836" i="16"/>
  <c r="I836" i="16"/>
  <c r="H836" i="16"/>
  <c r="M432" i="16"/>
  <c r="L432" i="16"/>
  <c r="J432" i="16"/>
  <c r="K432" i="16"/>
  <c r="I432" i="16"/>
  <c r="H432" i="16"/>
  <c r="M468" i="16"/>
  <c r="L468" i="16"/>
  <c r="J468" i="16"/>
  <c r="K468" i="16"/>
  <c r="I468" i="16"/>
  <c r="H468" i="16"/>
  <c r="M622" i="16"/>
  <c r="L622" i="16"/>
  <c r="K622" i="16"/>
  <c r="J622" i="16"/>
  <c r="H622" i="16"/>
  <c r="I622" i="16"/>
  <c r="M716" i="16"/>
  <c r="L716" i="16"/>
  <c r="K716" i="16"/>
  <c r="J716" i="16"/>
  <c r="I716" i="16"/>
  <c r="H716" i="16"/>
  <c r="M749" i="16"/>
  <c r="L749" i="16"/>
  <c r="K749" i="16"/>
  <c r="J749" i="16"/>
  <c r="I749" i="16"/>
  <c r="H749" i="16"/>
  <c r="M757" i="16"/>
  <c r="K757" i="16"/>
  <c r="L757" i="16"/>
  <c r="J757" i="16"/>
  <c r="I757" i="16"/>
  <c r="H757" i="16"/>
  <c r="M765" i="16"/>
  <c r="L765" i="16"/>
  <c r="K765" i="16"/>
  <c r="J765" i="16"/>
  <c r="I765" i="16"/>
  <c r="H765" i="16"/>
  <c r="M773" i="16"/>
  <c r="K773" i="16"/>
  <c r="L773" i="16"/>
  <c r="J773" i="16"/>
  <c r="I773" i="16"/>
  <c r="H773" i="16"/>
  <c r="M781" i="16"/>
  <c r="L781" i="16"/>
  <c r="K781" i="16"/>
  <c r="J781" i="16"/>
  <c r="I781" i="16"/>
  <c r="H781" i="16"/>
  <c r="M789" i="16"/>
  <c r="L789" i="16"/>
  <c r="K789" i="16"/>
  <c r="J789" i="16"/>
  <c r="I789" i="16"/>
  <c r="H789" i="16"/>
  <c r="M797" i="16"/>
  <c r="L797" i="16"/>
  <c r="K797" i="16"/>
  <c r="J797" i="16"/>
  <c r="I797" i="16"/>
  <c r="H797" i="16"/>
  <c r="M817" i="16"/>
  <c r="L817" i="16"/>
  <c r="K817" i="16"/>
  <c r="J817" i="16"/>
  <c r="I817" i="16"/>
  <c r="H817" i="16"/>
  <c r="M867" i="16"/>
  <c r="K867" i="16"/>
  <c r="L867" i="16"/>
  <c r="I867" i="16"/>
  <c r="J867" i="16"/>
  <c r="H867" i="16"/>
  <c r="M891" i="16"/>
  <c r="L891" i="16"/>
  <c r="K891" i="16"/>
  <c r="I891" i="16"/>
  <c r="J891" i="16"/>
  <c r="H891" i="16"/>
  <c r="M907" i="16"/>
  <c r="L907" i="16"/>
  <c r="K907" i="16"/>
  <c r="I907" i="16"/>
  <c r="J907" i="16"/>
  <c r="H907" i="16"/>
  <c r="M923" i="16"/>
  <c r="L923" i="16"/>
  <c r="K923" i="16"/>
  <c r="I923" i="16"/>
  <c r="J923" i="16"/>
  <c r="H923" i="16"/>
  <c r="M939" i="16"/>
  <c r="L939" i="16"/>
  <c r="K939" i="16"/>
  <c r="I939" i="16"/>
  <c r="J939" i="16"/>
  <c r="H939" i="16"/>
  <c r="M955" i="16"/>
  <c r="L955" i="16"/>
  <c r="K955" i="16"/>
  <c r="I955" i="16"/>
  <c r="J955" i="16"/>
  <c r="H955" i="16"/>
  <c r="M971" i="16"/>
  <c r="L971" i="16"/>
  <c r="K971" i="16"/>
  <c r="I971" i="16"/>
  <c r="J971" i="16"/>
  <c r="H971" i="16"/>
  <c r="M983" i="16"/>
  <c r="L983" i="16"/>
  <c r="I983" i="16"/>
  <c r="K983" i="16"/>
  <c r="H983" i="16"/>
  <c r="J983" i="16"/>
  <c r="M991" i="16"/>
  <c r="L991" i="16"/>
  <c r="K991" i="16"/>
  <c r="I991" i="16"/>
  <c r="J991" i="16"/>
  <c r="H991" i="16"/>
  <c r="M999" i="16"/>
  <c r="I999" i="16"/>
  <c r="K999" i="16"/>
  <c r="L999" i="16"/>
  <c r="H999" i="16"/>
  <c r="J999" i="16"/>
  <c r="M1007" i="16"/>
  <c r="L1007" i="16"/>
  <c r="K1007" i="16"/>
  <c r="I1007" i="16"/>
  <c r="J1007" i="16"/>
  <c r="H1007" i="16"/>
  <c r="M1015" i="16"/>
  <c r="L1015" i="16"/>
  <c r="K1015" i="16"/>
  <c r="I1015" i="16"/>
  <c r="J1015" i="16"/>
  <c r="H1015" i="16"/>
  <c r="M1023" i="16"/>
  <c r="L1023" i="16"/>
  <c r="K1023" i="16"/>
  <c r="I1023" i="16"/>
  <c r="J1023" i="16"/>
  <c r="H1023" i="16"/>
  <c r="M1031" i="16"/>
  <c r="L1031" i="16"/>
  <c r="I1031" i="16"/>
  <c r="H1031" i="16"/>
  <c r="K1031" i="16"/>
  <c r="J1031" i="16"/>
  <c r="M1039" i="16"/>
  <c r="L1039" i="16"/>
  <c r="K1039" i="16"/>
  <c r="I1039" i="16"/>
  <c r="J1039" i="16"/>
  <c r="H1039" i="16"/>
  <c r="M1047" i="16"/>
  <c r="L1047" i="16"/>
  <c r="I1047" i="16"/>
  <c r="K1047" i="16"/>
  <c r="H1047" i="16"/>
  <c r="J1047" i="16"/>
  <c r="M1055" i="16"/>
  <c r="L1055" i="16"/>
  <c r="K1055" i="16"/>
  <c r="I1055" i="16"/>
  <c r="J1055" i="16"/>
  <c r="H1055" i="16"/>
  <c r="M1063" i="16"/>
  <c r="I1063" i="16"/>
  <c r="L1063" i="16"/>
  <c r="K1063" i="16"/>
  <c r="H1063" i="16"/>
  <c r="J1063" i="16"/>
  <c r="M1071" i="16"/>
  <c r="L1071" i="16"/>
  <c r="K1071" i="16"/>
  <c r="I1071" i="16"/>
  <c r="J1071" i="16"/>
  <c r="H1071" i="16"/>
  <c r="M1079" i="16"/>
  <c r="L1079" i="16"/>
  <c r="K1079" i="16"/>
  <c r="I1079" i="16"/>
  <c r="J1079" i="16"/>
  <c r="H1079" i="16"/>
  <c r="M1087" i="16"/>
  <c r="L1087" i="16"/>
  <c r="K1087" i="16"/>
  <c r="I1087" i="16"/>
  <c r="J1087" i="16"/>
  <c r="H1087" i="16"/>
  <c r="M1095" i="16"/>
  <c r="L1095" i="16"/>
  <c r="I1095" i="16"/>
  <c r="K1095" i="16"/>
  <c r="H1095" i="16"/>
  <c r="J1095" i="16"/>
  <c r="M550" i="16"/>
  <c r="L550" i="16"/>
  <c r="K550" i="16"/>
  <c r="J550" i="16"/>
  <c r="H550" i="16"/>
  <c r="I550" i="16"/>
  <c r="M621" i="16"/>
  <c r="L621" i="16"/>
  <c r="K621" i="16"/>
  <c r="J621" i="16"/>
  <c r="I621" i="16"/>
  <c r="H621" i="16"/>
  <c r="M668" i="16"/>
  <c r="L668" i="16"/>
  <c r="J668" i="16"/>
  <c r="I668" i="16"/>
  <c r="K668" i="16"/>
  <c r="H668" i="16"/>
  <c r="M698" i="16"/>
  <c r="L698" i="16"/>
  <c r="K698" i="16"/>
  <c r="J698" i="16"/>
  <c r="I698" i="16"/>
  <c r="H698" i="16"/>
  <c r="M728" i="16"/>
  <c r="L728" i="16"/>
  <c r="K728" i="16"/>
  <c r="J728" i="16"/>
  <c r="I728" i="16"/>
  <c r="H728" i="16"/>
  <c r="M736" i="16"/>
  <c r="L736" i="16"/>
  <c r="K736" i="16"/>
  <c r="J736" i="16"/>
  <c r="I736" i="16"/>
  <c r="H736" i="16"/>
  <c r="M744" i="16"/>
  <c r="L744" i="16"/>
  <c r="K744" i="16"/>
  <c r="J744" i="16"/>
  <c r="I744" i="16"/>
  <c r="H744" i="16"/>
  <c r="L758" i="16"/>
  <c r="M758" i="16"/>
  <c r="K758" i="16"/>
  <c r="J758" i="16"/>
  <c r="H758" i="16"/>
  <c r="I758" i="16"/>
  <c r="M774" i="16"/>
  <c r="L774" i="16"/>
  <c r="K774" i="16"/>
  <c r="J774" i="16"/>
  <c r="H774" i="16"/>
  <c r="I774" i="16"/>
  <c r="L790" i="16"/>
  <c r="M790" i="16"/>
  <c r="K790" i="16"/>
  <c r="J790" i="16"/>
  <c r="H790" i="16"/>
  <c r="I790" i="16"/>
  <c r="M809" i="16"/>
  <c r="K809" i="16"/>
  <c r="J809" i="16"/>
  <c r="L809" i="16"/>
  <c r="I809" i="16"/>
  <c r="H809" i="16"/>
  <c r="M831" i="16"/>
  <c r="K831" i="16"/>
  <c r="L831" i="16"/>
  <c r="I831" i="16"/>
  <c r="J831" i="16"/>
  <c r="H831" i="16"/>
  <c r="M849" i="16"/>
  <c r="L849" i="16"/>
  <c r="K849" i="16"/>
  <c r="J849" i="16"/>
  <c r="I849" i="16"/>
  <c r="H849" i="16"/>
  <c r="M917" i="16"/>
  <c r="K917" i="16"/>
  <c r="L917" i="16"/>
  <c r="J917" i="16"/>
  <c r="I917" i="16"/>
  <c r="H917" i="16"/>
  <c r="M933" i="16"/>
  <c r="K933" i="16"/>
  <c r="L933" i="16"/>
  <c r="J933" i="16"/>
  <c r="I933" i="16"/>
  <c r="H933" i="16"/>
  <c r="M949" i="16"/>
  <c r="K949" i="16"/>
  <c r="L949" i="16"/>
  <c r="J949" i="16"/>
  <c r="I949" i="16"/>
  <c r="H949" i="16"/>
  <c r="M965" i="16"/>
  <c r="K965" i="16"/>
  <c r="L965" i="16"/>
  <c r="J965" i="16"/>
  <c r="I965" i="16"/>
  <c r="H965" i="16"/>
  <c r="M460" i="16"/>
  <c r="L460" i="16"/>
  <c r="J460" i="16"/>
  <c r="K460" i="16"/>
  <c r="I460" i="16"/>
  <c r="H460" i="16"/>
  <c r="M492" i="16"/>
  <c r="L492" i="16"/>
  <c r="J492" i="16"/>
  <c r="K492" i="16"/>
  <c r="I492" i="16"/>
  <c r="H492" i="16"/>
  <c r="M549" i="16"/>
  <c r="L549" i="16"/>
  <c r="K549" i="16"/>
  <c r="I549" i="16"/>
  <c r="J549" i="16"/>
  <c r="H549" i="16"/>
  <c r="M655" i="16"/>
  <c r="L655" i="16"/>
  <c r="K655" i="16"/>
  <c r="I655" i="16"/>
  <c r="J655" i="16"/>
  <c r="H655" i="16"/>
  <c r="M705" i="16"/>
  <c r="L705" i="16"/>
  <c r="K705" i="16"/>
  <c r="J705" i="16"/>
  <c r="I705" i="16"/>
  <c r="H705" i="16"/>
  <c r="M816" i="16"/>
  <c r="L816" i="16"/>
  <c r="K816" i="16"/>
  <c r="J816" i="16"/>
  <c r="I816" i="16"/>
  <c r="H816" i="16"/>
  <c r="L842" i="16"/>
  <c r="M842" i="16"/>
  <c r="K842" i="16"/>
  <c r="J842" i="16"/>
  <c r="I842" i="16"/>
  <c r="H842" i="16"/>
  <c r="M889" i="16"/>
  <c r="K889" i="16"/>
  <c r="L889" i="16"/>
  <c r="J889" i="16"/>
  <c r="I889" i="16"/>
  <c r="H889" i="16"/>
  <c r="M905" i="16"/>
  <c r="K905" i="16"/>
  <c r="L905" i="16"/>
  <c r="J905" i="16"/>
  <c r="I905" i="16"/>
  <c r="H905" i="16"/>
  <c r="M927" i="16"/>
  <c r="L927" i="16"/>
  <c r="K927" i="16"/>
  <c r="I927" i="16"/>
  <c r="J927" i="16"/>
  <c r="H927" i="16"/>
  <c r="M943" i="16"/>
  <c r="L943" i="16"/>
  <c r="K943" i="16"/>
  <c r="I943" i="16"/>
  <c r="J943" i="16"/>
  <c r="H943" i="16"/>
  <c r="M959" i="16"/>
  <c r="L959" i="16"/>
  <c r="K959" i="16"/>
  <c r="I959" i="16"/>
  <c r="J959" i="16"/>
  <c r="H959" i="16"/>
  <c r="M975" i="16"/>
  <c r="L975" i="16"/>
  <c r="K975" i="16"/>
  <c r="I975" i="16"/>
  <c r="J975" i="16"/>
  <c r="H975" i="16"/>
  <c r="M595" i="16"/>
  <c r="L595" i="16"/>
  <c r="K595" i="16"/>
  <c r="I595" i="16"/>
  <c r="J595" i="16"/>
  <c r="H595" i="16"/>
  <c r="M14" i="16"/>
  <c r="L14" i="16"/>
  <c r="K14" i="16"/>
  <c r="J14" i="16"/>
  <c r="I14" i="16"/>
  <c r="H14" i="16"/>
  <c r="G30" i="16"/>
  <c r="M30" i="16"/>
  <c r="K30" i="16"/>
  <c r="L30" i="16"/>
  <c r="J30" i="16"/>
  <c r="I30" i="16"/>
  <c r="H30" i="16"/>
  <c r="M65" i="16"/>
  <c r="L65" i="16"/>
  <c r="K65" i="16"/>
  <c r="J65" i="16"/>
  <c r="H65" i="16"/>
  <c r="I65" i="16"/>
  <c r="M99" i="16"/>
  <c r="K99" i="16"/>
  <c r="L99" i="16"/>
  <c r="I99" i="16"/>
  <c r="J99" i="16"/>
  <c r="H99" i="16"/>
  <c r="M141" i="16"/>
  <c r="L141" i="16"/>
  <c r="K141" i="16"/>
  <c r="H141" i="16"/>
  <c r="J141" i="16"/>
  <c r="I141" i="16"/>
  <c r="M163" i="16"/>
  <c r="K163" i="16"/>
  <c r="L163" i="16"/>
  <c r="I163" i="16"/>
  <c r="J163" i="16"/>
  <c r="H163" i="16"/>
  <c r="M194" i="16"/>
  <c r="L194" i="16"/>
  <c r="K194" i="16"/>
  <c r="J194" i="16"/>
  <c r="H194" i="16"/>
  <c r="I194" i="16"/>
  <c r="M218" i="16"/>
  <c r="L218" i="16"/>
  <c r="K218" i="16"/>
  <c r="I218" i="16"/>
  <c r="H218" i="16"/>
  <c r="J218" i="16"/>
  <c r="L257" i="16"/>
  <c r="M257" i="16"/>
  <c r="K257" i="16"/>
  <c r="J257" i="16"/>
  <c r="I257" i="16"/>
  <c r="H257" i="16"/>
  <c r="M276" i="16"/>
  <c r="L276" i="16"/>
  <c r="K276" i="16"/>
  <c r="J276" i="16"/>
  <c r="H276" i="16"/>
  <c r="I276" i="16"/>
  <c r="M302" i="16"/>
  <c r="L302" i="16"/>
  <c r="K302" i="16"/>
  <c r="J302" i="16"/>
  <c r="H302" i="16"/>
  <c r="I302" i="16"/>
  <c r="M57" i="16"/>
  <c r="L57" i="16"/>
  <c r="K57" i="16"/>
  <c r="H57" i="16"/>
  <c r="J57" i="16"/>
  <c r="I57" i="16"/>
  <c r="M166" i="16"/>
  <c r="L166" i="16"/>
  <c r="K166" i="16"/>
  <c r="J166" i="16"/>
  <c r="I166" i="16"/>
  <c r="H166" i="16"/>
  <c r="M66" i="16"/>
  <c r="L66" i="16"/>
  <c r="J66" i="16"/>
  <c r="K66" i="16"/>
  <c r="H66" i="16"/>
  <c r="I66" i="16"/>
  <c r="M117" i="16"/>
  <c r="K117" i="16"/>
  <c r="L117" i="16"/>
  <c r="H117" i="16"/>
  <c r="I117" i="16"/>
  <c r="J117" i="16"/>
  <c r="M162" i="16"/>
  <c r="L162" i="16"/>
  <c r="K162" i="16"/>
  <c r="J162" i="16"/>
  <c r="H162" i="16"/>
  <c r="I162" i="16"/>
  <c r="M138" i="16"/>
  <c r="L138" i="16"/>
  <c r="K138" i="16"/>
  <c r="J138" i="16"/>
  <c r="I138" i="16"/>
  <c r="H138" i="16"/>
  <c r="M303" i="16"/>
  <c r="K303" i="16"/>
  <c r="L303" i="16"/>
  <c r="I303" i="16"/>
  <c r="H303" i="16"/>
  <c r="J303" i="16"/>
  <c r="M336" i="16"/>
  <c r="L336" i="16"/>
  <c r="K336" i="16"/>
  <c r="J336" i="16"/>
  <c r="I336" i="16"/>
  <c r="H336" i="16"/>
  <c r="M378" i="16"/>
  <c r="L378" i="16"/>
  <c r="K378" i="16"/>
  <c r="I378" i="16"/>
  <c r="H378" i="16"/>
  <c r="J378" i="16"/>
  <c r="M422" i="16"/>
  <c r="L422" i="16"/>
  <c r="J422" i="16"/>
  <c r="K422" i="16"/>
  <c r="H422" i="16"/>
  <c r="I422" i="16"/>
  <c r="M445" i="16"/>
  <c r="L445" i="16"/>
  <c r="K445" i="16"/>
  <c r="J445" i="16"/>
  <c r="I445" i="16"/>
  <c r="H445" i="16"/>
  <c r="M478" i="16"/>
  <c r="L478" i="16"/>
  <c r="K478" i="16"/>
  <c r="J478" i="16"/>
  <c r="H478" i="16"/>
  <c r="I478" i="16"/>
  <c r="M501" i="16"/>
  <c r="K501" i="16"/>
  <c r="L501" i="16"/>
  <c r="J501" i="16"/>
  <c r="I501" i="16"/>
  <c r="H501" i="16"/>
  <c r="M511" i="16"/>
  <c r="L511" i="16"/>
  <c r="K511" i="16"/>
  <c r="I511" i="16"/>
  <c r="J511" i="16"/>
  <c r="H511" i="16"/>
  <c r="M519" i="16"/>
  <c r="L519" i="16"/>
  <c r="I519" i="16"/>
  <c r="J519" i="16"/>
  <c r="H519" i="16"/>
  <c r="K519" i="16"/>
  <c r="M527" i="16"/>
  <c r="L527" i="16"/>
  <c r="K527" i="16"/>
  <c r="I527" i="16"/>
  <c r="J527" i="16"/>
  <c r="H527" i="16"/>
  <c r="M543" i="16"/>
  <c r="L543" i="16"/>
  <c r="K543" i="16"/>
  <c r="I543" i="16"/>
  <c r="J543" i="16"/>
  <c r="H543" i="16"/>
  <c r="M579" i="16"/>
  <c r="L579" i="16"/>
  <c r="K579" i="16"/>
  <c r="I579" i="16"/>
  <c r="J579" i="16"/>
  <c r="H579" i="16"/>
  <c r="M603" i="16"/>
  <c r="L603" i="16"/>
  <c r="K603" i="16"/>
  <c r="I603" i="16"/>
  <c r="J603" i="16"/>
  <c r="H603" i="16"/>
  <c r="M638" i="16"/>
  <c r="L638" i="16"/>
  <c r="K638" i="16"/>
  <c r="J638" i="16"/>
  <c r="H638" i="16"/>
  <c r="I638" i="16"/>
  <c r="M651" i="16"/>
  <c r="L651" i="16"/>
  <c r="K651" i="16"/>
  <c r="I651" i="16"/>
  <c r="J651" i="16"/>
  <c r="H651" i="16"/>
  <c r="M61" i="16"/>
  <c r="L61" i="16"/>
  <c r="K61" i="16"/>
  <c r="H61" i="16"/>
  <c r="J61" i="16"/>
  <c r="I61" i="16"/>
  <c r="M307" i="16"/>
  <c r="K307" i="16"/>
  <c r="L307" i="16"/>
  <c r="I307" i="16"/>
  <c r="J307" i="16"/>
  <c r="H307" i="16"/>
  <c r="M381" i="16"/>
  <c r="L381" i="16"/>
  <c r="K381" i="16"/>
  <c r="J381" i="16"/>
  <c r="I381" i="16"/>
  <c r="H381" i="16"/>
  <c r="M414" i="16"/>
  <c r="L414" i="16"/>
  <c r="K414" i="16"/>
  <c r="J414" i="16"/>
  <c r="H414" i="16"/>
  <c r="I414" i="16"/>
  <c r="M258" i="16"/>
  <c r="L258" i="16"/>
  <c r="J258" i="16"/>
  <c r="K258" i="16"/>
  <c r="H258" i="16"/>
  <c r="I258" i="16"/>
  <c r="M354" i="16"/>
  <c r="L354" i="16"/>
  <c r="K354" i="16"/>
  <c r="J354" i="16"/>
  <c r="H354" i="16"/>
  <c r="I354" i="16"/>
  <c r="M364" i="16"/>
  <c r="L364" i="16"/>
  <c r="K364" i="16"/>
  <c r="J364" i="16"/>
  <c r="I364" i="16"/>
  <c r="H364" i="16"/>
  <c r="M374" i="16"/>
  <c r="L374" i="16"/>
  <c r="K374" i="16"/>
  <c r="J374" i="16"/>
  <c r="H374" i="16"/>
  <c r="I374" i="16"/>
  <c r="M407" i="16"/>
  <c r="L407" i="16"/>
  <c r="K407" i="16"/>
  <c r="I407" i="16"/>
  <c r="J407" i="16"/>
  <c r="H407" i="16"/>
  <c r="M441" i="16"/>
  <c r="L441" i="16"/>
  <c r="K441" i="16"/>
  <c r="J441" i="16"/>
  <c r="I441" i="16"/>
  <c r="H441" i="16"/>
  <c r="M497" i="16"/>
  <c r="L497" i="16"/>
  <c r="K497" i="16"/>
  <c r="J497" i="16"/>
  <c r="I497" i="16"/>
  <c r="H497" i="16"/>
  <c r="M510" i="16"/>
  <c r="L510" i="16"/>
  <c r="K510" i="16"/>
  <c r="J510" i="16"/>
  <c r="H510" i="16"/>
  <c r="I510" i="16"/>
  <c r="L518" i="16"/>
  <c r="M518" i="16"/>
  <c r="K518" i="16"/>
  <c r="J518" i="16"/>
  <c r="H518" i="16"/>
  <c r="I518" i="16"/>
  <c r="M475" i="16"/>
  <c r="L475" i="16"/>
  <c r="K475" i="16"/>
  <c r="J475" i="16"/>
  <c r="I475" i="16"/>
  <c r="H475" i="16"/>
  <c r="M526" i="16"/>
  <c r="L526" i="16"/>
  <c r="K526" i="16"/>
  <c r="J526" i="16"/>
  <c r="H526" i="16"/>
  <c r="I526" i="16"/>
  <c r="M537" i="16"/>
  <c r="L537" i="16"/>
  <c r="K537" i="16"/>
  <c r="J537" i="16"/>
  <c r="I537" i="16"/>
  <c r="H537" i="16"/>
  <c r="M548" i="16"/>
  <c r="L548" i="16"/>
  <c r="J548" i="16"/>
  <c r="K548" i="16"/>
  <c r="H548" i="16"/>
  <c r="I548" i="16"/>
  <c r="M618" i="16"/>
  <c r="L618" i="16"/>
  <c r="K618" i="16"/>
  <c r="J618" i="16"/>
  <c r="I618" i="16"/>
  <c r="H618" i="16"/>
  <c r="M667" i="16"/>
  <c r="L667" i="16"/>
  <c r="K667" i="16"/>
  <c r="I667" i="16"/>
  <c r="J667" i="16"/>
  <c r="H667" i="16"/>
  <c r="M701" i="16"/>
  <c r="L701" i="16"/>
  <c r="K701" i="16"/>
  <c r="J701" i="16"/>
  <c r="I701" i="16"/>
  <c r="H701" i="16"/>
  <c r="M727" i="16"/>
  <c r="L727" i="16"/>
  <c r="I727" i="16"/>
  <c r="K727" i="16"/>
  <c r="H727" i="16"/>
  <c r="J727" i="16"/>
  <c r="M735" i="16"/>
  <c r="L735" i="16"/>
  <c r="K735" i="16"/>
  <c r="I735" i="16"/>
  <c r="J735" i="16"/>
  <c r="H735" i="16"/>
  <c r="M743" i="16"/>
  <c r="L743" i="16"/>
  <c r="I743" i="16"/>
  <c r="K743" i="16"/>
  <c r="H743" i="16"/>
  <c r="J743" i="16"/>
  <c r="M818" i="16"/>
  <c r="L818" i="16"/>
  <c r="J818" i="16"/>
  <c r="H818" i="16"/>
  <c r="K818" i="16"/>
  <c r="I818" i="16"/>
  <c r="M863" i="16"/>
  <c r="L863" i="16"/>
  <c r="K863" i="16"/>
  <c r="I863" i="16"/>
  <c r="J863" i="16"/>
  <c r="H863" i="16"/>
  <c r="M870" i="16"/>
  <c r="L870" i="16"/>
  <c r="K870" i="16"/>
  <c r="J870" i="16"/>
  <c r="H870" i="16"/>
  <c r="I870" i="16"/>
  <c r="L878" i="16"/>
  <c r="M878" i="16"/>
  <c r="K878" i="16"/>
  <c r="J878" i="16"/>
  <c r="H878" i="16"/>
  <c r="I878" i="16"/>
  <c r="M930" i="16"/>
  <c r="L930" i="16"/>
  <c r="K930" i="16"/>
  <c r="J930" i="16"/>
  <c r="H930" i="16"/>
  <c r="I930" i="16"/>
  <c r="M980" i="16"/>
  <c r="L980" i="16"/>
  <c r="K980" i="16"/>
  <c r="J980" i="16"/>
  <c r="I980" i="16"/>
  <c r="H980" i="16"/>
  <c r="M988" i="16"/>
  <c r="L988" i="16"/>
  <c r="J988" i="16"/>
  <c r="K988" i="16"/>
  <c r="I988" i="16"/>
  <c r="H988" i="16"/>
  <c r="M996" i="16"/>
  <c r="L996" i="16"/>
  <c r="K996" i="16"/>
  <c r="J996" i="16"/>
  <c r="I996" i="16"/>
  <c r="H996" i="16"/>
  <c r="M1004" i="16"/>
  <c r="L1004" i="16"/>
  <c r="J1004" i="16"/>
  <c r="K1004" i="16"/>
  <c r="I1004" i="16"/>
  <c r="H1004" i="16"/>
  <c r="M1012" i="16"/>
  <c r="L1012" i="16"/>
  <c r="K1012" i="16"/>
  <c r="J1012" i="16"/>
  <c r="I1012" i="16"/>
  <c r="H1012" i="16"/>
  <c r="M1020" i="16"/>
  <c r="J1020" i="16"/>
  <c r="K1020" i="16"/>
  <c r="L1020" i="16"/>
  <c r="I1020" i="16"/>
  <c r="H1020" i="16"/>
  <c r="M1030" i="16"/>
  <c r="L1030" i="16"/>
  <c r="K1030" i="16"/>
  <c r="J1030" i="16"/>
  <c r="H1030" i="16"/>
  <c r="I1030" i="16"/>
  <c r="M1038" i="16"/>
  <c r="L1038" i="16"/>
  <c r="K1038" i="16"/>
  <c r="J1038" i="16"/>
  <c r="H1038" i="16"/>
  <c r="I1038" i="16"/>
  <c r="M1046" i="16"/>
  <c r="L1046" i="16"/>
  <c r="K1046" i="16"/>
  <c r="J1046" i="16"/>
  <c r="H1046" i="16"/>
  <c r="I1046" i="16"/>
  <c r="M1054" i="16"/>
  <c r="L1054" i="16"/>
  <c r="K1054" i="16"/>
  <c r="J1054" i="16"/>
  <c r="H1054" i="16"/>
  <c r="I1054" i="16"/>
  <c r="M1062" i="16"/>
  <c r="L1062" i="16"/>
  <c r="K1062" i="16"/>
  <c r="J1062" i="16"/>
  <c r="H1062" i="16"/>
  <c r="I1062" i="16"/>
  <c r="M1070" i="16"/>
  <c r="L1070" i="16"/>
  <c r="K1070" i="16"/>
  <c r="J1070" i="16"/>
  <c r="H1070" i="16"/>
  <c r="I1070" i="16"/>
  <c r="M1078" i="16"/>
  <c r="L1078" i="16"/>
  <c r="K1078" i="16"/>
  <c r="J1078" i="16"/>
  <c r="H1078" i="16"/>
  <c r="I1078" i="16"/>
  <c r="M1086" i="16"/>
  <c r="L1086" i="16"/>
  <c r="K1086" i="16"/>
  <c r="J1086" i="16"/>
  <c r="H1086" i="16"/>
  <c r="I1086" i="16"/>
  <c r="M1094" i="16"/>
  <c r="L1094" i="16"/>
  <c r="K1094" i="16"/>
  <c r="J1094" i="16"/>
  <c r="H1094" i="16"/>
  <c r="I1094" i="16"/>
  <c r="M593" i="16"/>
  <c r="L593" i="16"/>
  <c r="K593" i="16"/>
  <c r="J593" i="16"/>
  <c r="I593" i="16"/>
  <c r="H593" i="16"/>
  <c r="M810" i="16"/>
  <c r="L810" i="16"/>
  <c r="K810" i="16"/>
  <c r="J810" i="16"/>
  <c r="I810" i="16"/>
  <c r="H810" i="16"/>
  <c r="M977" i="16"/>
  <c r="K977" i="16"/>
  <c r="L977" i="16"/>
  <c r="J977" i="16"/>
  <c r="I977" i="16"/>
  <c r="H977" i="16"/>
  <c r="M563" i="16"/>
  <c r="L563" i="16"/>
  <c r="K563" i="16"/>
  <c r="I563" i="16"/>
  <c r="J563" i="16"/>
  <c r="H563" i="16"/>
  <c r="M599" i="16"/>
  <c r="L599" i="16"/>
  <c r="I599" i="16"/>
  <c r="K599" i="16"/>
  <c r="H599" i="16"/>
  <c r="J599" i="16"/>
  <c r="M683" i="16"/>
  <c r="L683" i="16"/>
  <c r="K683" i="16"/>
  <c r="I683" i="16"/>
  <c r="J683" i="16"/>
  <c r="H683" i="16"/>
  <c r="M815" i="16"/>
  <c r="L815" i="16"/>
  <c r="K815" i="16"/>
  <c r="I815" i="16"/>
  <c r="J815" i="16"/>
  <c r="H815" i="16"/>
  <c r="M852" i="16"/>
  <c r="L852" i="16"/>
  <c r="K852" i="16"/>
  <c r="J852" i="16"/>
  <c r="I852" i="16"/>
  <c r="H852" i="16"/>
  <c r="M946" i="16"/>
  <c r="L946" i="16"/>
  <c r="J946" i="16"/>
  <c r="H946" i="16"/>
  <c r="I946" i="16"/>
  <c r="K946" i="16"/>
  <c r="M32" i="16"/>
  <c r="L32" i="16"/>
  <c r="K32" i="16"/>
  <c r="J32" i="16"/>
  <c r="I32" i="16"/>
  <c r="H32" i="16"/>
  <c r="M74" i="16"/>
  <c r="L74" i="16"/>
  <c r="K74" i="16"/>
  <c r="J74" i="16"/>
  <c r="I74" i="16"/>
  <c r="H74" i="16"/>
  <c r="M107" i="16"/>
  <c r="K107" i="16"/>
  <c r="L107" i="16"/>
  <c r="J107" i="16"/>
  <c r="I107" i="16"/>
  <c r="H107" i="16"/>
  <c r="M128" i="16"/>
  <c r="L128" i="16"/>
  <c r="K128" i="16"/>
  <c r="J128" i="16"/>
  <c r="I128" i="16"/>
  <c r="H128" i="16"/>
  <c r="M150" i="16"/>
  <c r="L150" i="16"/>
  <c r="K150" i="16"/>
  <c r="J150" i="16"/>
  <c r="I150" i="16"/>
  <c r="H150" i="16"/>
  <c r="M252" i="16"/>
  <c r="L252" i="16"/>
  <c r="K252" i="16"/>
  <c r="J252" i="16"/>
  <c r="I252" i="16"/>
  <c r="H252" i="16"/>
  <c r="M312" i="16"/>
  <c r="L312" i="16"/>
  <c r="J312" i="16"/>
  <c r="K312" i="16"/>
  <c r="I312" i="16"/>
  <c r="H312" i="16"/>
  <c r="M386" i="16"/>
  <c r="L386" i="16"/>
  <c r="K386" i="16"/>
  <c r="J386" i="16"/>
  <c r="H386" i="16"/>
  <c r="I386" i="16"/>
  <c r="M433" i="16"/>
  <c r="L433" i="16"/>
  <c r="K433" i="16"/>
  <c r="J433" i="16"/>
  <c r="I433" i="16"/>
  <c r="H433" i="16"/>
  <c r="M457" i="16"/>
  <c r="L457" i="16"/>
  <c r="K457" i="16"/>
  <c r="J457" i="16"/>
  <c r="I457" i="16"/>
  <c r="H457" i="16"/>
  <c r="M471" i="16"/>
  <c r="L471" i="16"/>
  <c r="I471" i="16"/>
  <c r="J471" i="16"/>
  <c r="K471" i="16"/>
  <c r="H471" i="16"/>
  <c r="M487" i="16"/>
  <c r="L487" i="16"/>
  <c r="I487" i="16"/>
  <c r="K487" i="16"/>
  <c r="J487" i="16"/>
  <c r="H487" i="16"/>
  <c r="M583" i="16"/>
  <c r="L583" i="16"/>
  <c r="I583" i="16"/>
  <c r="J583" i="16"/>
  <c r="K583" i="16"/>
  <c r="H583" i="16"/>
  <c r="M626" i="16"/>
  <c r="L626" i="16"/>
  <c r="J626" i="16"/>
  <c r="K626" i="16"/>
  <c r="H626" i="16"/>
  <c r="I626" i="16"/>
  <c r="M825" i="16"/>
  <c r="L825" i="16"/>
  <c r="K825" i="16"/>
  <c r="J825" i="16"/>
  <c r="I825" i="16"/>
  <c r="H825" i="16"/>
  <c r="M493" i="16"/>
  <c r="L493" i="16"/>
  <c r="K493" i="16"/>
  <c r="J493" i="16"/>
  <c r="I493" i="16"/>
  <c r="H493" i="16"/>
  <c r="M96" i="16"/>
  <c r="K96" i="16"/>
  <c r="J96" i="16"/>
  <c r="L96" i="16"/>
  <c r="I96" i="16"/>
  <c r="H96" i="16"/>
  <c r="M110" i="16"/>
  <c r="L110" i="16"/>
  <c r="K110" i="16"/>
  <c r="J110" i="16"/>
  <c r="I110" i="16"/>
  <c r="H110" i="16"/>
  <c r="M295" i="16"/>
  <c r="L295" i="16"/>
  <c r="K295" i="16"/>
  <c r="I295" i="16"/>
  <c r="J295" i="16"/>
  <c r="H295" i="16"/>
  <c r="M393" i="16"/>
  <c r="L393" i="16"/>
  <c r="K393" i="16"/>
  <c r="J393" i="16"/>
  <c r="H393" i="16"/>
  <c r="I393" i="16"/>
  <c r="M488" i="16"/>
  <c r="L488" i="16"/>
  <c r="K488" i="16"/>
  <c r="J488" i="16"/>
  <c r="I488" i="16"/>
  <c r="H488" i="16"/>
  <c r="M540" i="16"/>
  <c r="L540" i="16"/>
  <c r="J540" i="16"/>
  <c r="K540" i="16"/>
  <c r="I540" i="16"/>
  <c r="H540" i="16"/>
  <c r="M604" i="16"/>
  <c r="L604" i="16"/>
  <c r="J604" i="16"/>
  <c r="I604" i="16"/>
  <c r="K604" i="16"/>
  <c r="H604" i="16"/>
  <c r="M613" i="16"/>
  <c r="L613" i="16"/>
  <c r="K613" i="16"/>
  <c r="J613" i="16"/>
  <c r="I613" i="16"/>
  <c r="H613" i="16"/>
  <c r="M678" i="16"/>
  <c r="L678" i="16"/>
  <c r="K678" i="16"/>
  <c r="J678" i="16"/>
  <c r="H678" i="16"/>
  <c r="I678" i="16"/>
  <c r="M840" i="16"/>
  <c r="L840" i="16"/>
  <c r="K840" i="16"/>
  <c r="J840" i="16"/>
  <c r="I840" i="16"/>
  <c r="H840" i="16"/>
  <c r="M43" i="16"/>
  <c r="K43" i="16"/>
  <c r="L43" i="16"/>
  <c r="J43" i="16"/>
  <c r="I43" i="16"/>
  <c r="H43" i="16"/>
  <c r="M54" i="16"/>
  <c r="L54" i="16"/>
  <c r="K54" i="16"/>
  <c r="J54" i="16"/>
  <c r="I54" i="16"/>
  <c r="H54" i="16"/>
  <c r="M63" i="16"/>
  <c r="K63" i="16"/>
  <c r="L63" i="16"/>
  <c r="I63" i="16"/>
  <c r="J63" i="16"/>
  <c r="H63" i="16"/>
  <c r="M131" i="16"/>
  <c r="K131" i="16"/>
  <c r="L131" i="16"/>
  <c r="I131" i="16"/>
  <c r="J131" i="16"/>
  <c r="H131" i="16"/>
  <c r="M130" i="16"/>
  <c r="L130" i="16"/>
  <c r="K130" i="16"/>
  <c r="J130" i="16"/>
  <c r="H130" i="16"/>
  <c r="I130" i="16"/>
  <c r="M175" i="16"/>
  <c r="K175" i="16"/>
  <c r="L175" i="16"/>
  <c r="I175" i="16"/>
  <c r="H175" i="16"/>
  <c r="J175" i="16"/>
  <c r="M205" i="16"/>
  <c r="L205" i="16"/>
  <c r="K205" i="16"/>
  <c r="J205" i="16"/>
  <c r="I205" i="16"/>
  <c r="H205" i="16"/>
  <c r="M231" i="16"/>
  <c r="L231" i="16"/>
  <c r="K231" i="16"/>
  <c r="I231" i="16"/>
  <c r="J231" i="16"/>
  <c r="H231" i="16"/>
  <c r="M343" i="16"/>
  <c r="L343" i="16"/>
  <c r="K343" i="16"/>
  <c r="I343" i="16"/>
  <c r="J343" i="16"/>
  <c r="H343" i="16"/>
  <c r="M904" i="16"/>
  <c r="L904" i="16"/>
  <c r="K904" i="16"/>
  <c r="J904" i="16"/>
  <c r="I904" i="16"/>
  <c r="H904" i="16"/>
  <c r="M50" i="16"/>
  <c r="L50" i="16"/>
  <c r="K50" i="16"/>
  <c r="J50" i="16"/>
  <c r="H50" i="16"/>
  <c r="I50" i="16"/>
  <c r="M204" i="16"/>
  <c r="L204" i="16"/>
  <c r="K204" i="16"/>
  <c r="J204" i="16"/>
  <c r="I204" i="16"/>
  <c r="H204" i="16"/>
  <c r="M350" i="16"/>
  <c r="L350" i="16"/>
  <c r="K350" i="16"/>
  <c r="J350" i="16"/>
  <c r="H350" i="16"/>
  <c r="I350" i="16"/>
  <c r="M114" i="16"/>
  <c r="L114" i="16"/>
  <c r="K114" i="16"/>
  <c r="J114" i="16"/>
  <c r="H114" i="16"/>
  <c r="I114" i="16"/>
  <c r="M649" i="16"/>
  <c r="L649" i="16"/>
  <c r="K649" i="16"/>
  <c r="J649" i="16"/>
  <c r="I649" i="16"/>
  <c r="H649" i="16"/>
  <c r="M752" i="16"/>
  <c r="L752" i="16"/>
  <c r="K752" i="16"/>
  <c r="J752" i="16"/>
  <c r="I752" i="16"/>
  <c r="H752" i="16"/>
  <c r="M812" i="16"/>
  <c r="L812" i="16"/>
  <c r="J812" i="16"/>
  <c r="K812" i="16"/>
  <c r="I812" i="16"/>
  <c r="H812" i="16"/>
  <c r="L424" i="16"/>
  <c r="M424" i="16"/>
  <c r="K424" i="16"/>
  <c r="J424" i="16"/>
  <c r="I424" i="16"/>
  <c r="H424" i="16"/>
  <c r="M689" i="16"/>
  <c r="L689" i="16"/>
  <c r="K689" i="16"/>
  <c r="J689" i="16"/>
  <c r="I689" i="16"/>
  <c r="H689" i="16"/>
  <c r="M763" i="16"/>
  <c r="L763" i="16"/>
  <c r="K763" i="16"/>
  <c r="I763" i="16"/>
  <c r="J763" i="16"/>
  <c r="H763" i="16"/>
  <c r="M795" i="16"/>
  <c r="L795" i="16"/>
  <c r="K795" i="16"/>
  <c r="I795" i="16"/>
  <c r="J795" i="16"/>
  <c r="H795" i="16"/>
  <c r="M838" i="16"/>
  <c r="L838" i="16"/>
  <c r="K838" i="16"/>
  <c r="J838" i="16"/>
  <c r="H838" i="16"/>
  <c r="I838" i="16"/>
  <c r="M887" i="16"/>
  <c r="L887" i="16"/>
  <c r="K887" i="16"/>
  <c r="I887" i="16"/>
  <c r="J887" i="16"/>
  <c r="H887" i="16"/>
  <c r="M932" i="16"/>
  <c r="L932" i="16"/>
  <c r="K932" i="16"/>
  <c r="J932" i="16"/>
  <c r="I932" i="16"/>
  <c r="H932" i="16"/>
  <c r="M981" i="16"/>
  <c r="K981" i="16"/>
  <c r="L981" i="16"/>
  <c r="J981" i="16"/>
  <c r="I981" i="16"/>
  <c r="H981" i="16"/>
  <c r="K1013" i="16"/>
  <c r="L1013" i="16"/>
  <c r="M1013" i="16"/>
  <c r="J1013" i="16"/>
  <c r="I1013" i="16"/>
  <c r="H1013" i="16"/>
  <c r="M1037" i="16"/>
  <c r="L1037" i="16"/>
  <c r="K1037" i="16"/>
  <c r="J1037" i="16"/>
  <c r="I1037" i="16"/>
  <c r="H1037" i="16"/>
  <c r="M1061" i="16"/>
  <c r="K1061" i="16"/>
  <c r="L1061" i="16"/>
  <c r="J1061" i="16"/>
  <c r="I1061" i="16"/>
  <c r="H1061" i="16"/>
  <c r="M544" i="16"/>
  <c r="L544" i="16"/>
  <c r="J544" i="16"/>
  <c r="K544" i="16"/>
  <c r="I544" i="16"/>
  <c r="H544" i="16"/>
  <c r="M659" i="16"/>
  <c r="L659" i="16"/>
  <c r="K659" i="16"/>
  <c r="I659" i="16"/>
  <c r="J659" i="16"/>
  <c r="H659" i="16"/>
  <c r="L726" i="16"/>
  <c r="M726" i="16"/>
  <c r="K726" i="16"/>
  <c r="J726" i="16"/>
  <c r="H726" i="16"/>
  <c r="I726" i="16"/>
  <c r="M770" i="16"/>
  <c r="L770" i="16"/>
  <c r="K770" i="16"/>
  <c r="J770" i="16"/>
  <c r="H770" i="16"/>
  <c r="I770" i="16"/>
  <c r="L830" i="16"/>
  <c r="M830" i="16"/>
  <c r="K830" i="16"/>
  <c r="J830" i="16"/>
  <c r="H830" i="16"/>
  <c r="I830" i="16"/>
  <c r="M926" i="16"/>
  <c r="L926" i="16"/>
  <c r="K926" i="16"/>
  <c r="J926" i="16"/>
  <c r="H926" i="16"/>
  <c r="I926" i="16"/>
  <c r="M564" i="16"/>
  <c r="L564" i="16"/>
  <c r="J564" i="16"/>
  <c r="K564" i="16"/>
  <c r="I564" i="16"/>
  <c r="H564" i="16"/>
  <c r="M648" i="16"/>
  <c r="L648" i="16"/>
  <c r="K648" i="16"/>
  <c r="J648" i="16"/>
  <c r="I648" i="16"/>
  <c r="H648" i="16"/>
  <c r="M801" i="16"/>
  <c r="L801" i="16"/>
  <c r="K801" i="16"/>
  <c r="J801" i="16"/>
  <c r="I801" i="16"/>
  <c r="H801" i="16"/>
  <c r="M901" i="16"/>
  <c r="K901" i="16"/>
  <c r="L901" i="16"/>
  <c r="J901" i="16"/>
  <c r="I901" i="16"/>
  <c r="H901" i="16"/>
  <c r="M952" i="16"/>
  <c r="L952" i="16"/>
  <c r="K952" i="16"/>
  <c r="J952" i="16"/>
  <c r="I952" i="16"/>
  <c r="H952" i="16"/>
  <c r="M137" i="16"/>
  <c r="L137" i="16"/>
  <c r="K137" i="16"/>
  <c r="H137" i="16"/>
  <c r="J137" i="16"/>
  <c r="I137" i="16"/>
  <c r="M334" i="16"/>
  <c r="L334" i="16"/>
  <c r="K334" i="16"/>
  <c r="J334" i="16"/>
  <c r="H334" i="16"/>
  <c r="I334" i="16"/>
  <c r="M477" i="16"/>
  <c r="L477" i="16"/>
  <c r="K477" i="16"/>
  <c r="J477" i="16"/>
  <c r="I477" i="16"/>
  <c r="H477" i="16"/>
  <c r="M517" i="16"/>
  <c r="K517" i="16"/>
  <c r="L517" i="16"/>
  <c r="I517" i="16"/>
  <c r="H517" i="16"/>
  <c r="J517" i="16"/>
  <c r="M600" i="16"/>
  <c r="L600" i="16"/>
  <c r="K600" i="16"/>
  <c r="J600" i="16"/>
  <c r="I600" i="16"/>
  <c r="H600" i="16"/>
  <c r="M370" i="16"/>
  <c r="L370" i="16"/>
  <c r="K370" i="16"/>
  <c r="J370" i="16"/>
  <c r="H370" i="16"/>
  <c r="I370" i="16"/>
  <c r="M473" i="16"/>
  <c r="L473" i="16"/>
  <c r="K473" i="16"/>
  <c r="J473" i="16"/>
  <c r="I473" i="16"/>
  <c r="H473" i="16"/>
  <c r="M546" i="16"/>
  <c r="L546" i="16"/>
  <c r="K546" i="16"/>
  <c r="J546" i="16"/>
  <c r="H546" i="16"/>
  <c r="I546" i="16"/>
  <c r="L694" i="16"/>
  <c r="M694" i="16"/>
  <c r="K694" i="16"/>
  <c r="J694" i="16"/>
  <c r="H694" i="16"/>
  <c r="I694" i="16"/>
  <c r="M741" i="16"/>
  <c r="L741" i="16"/>
  <c r="K741" i="16"/>
  <c r="J741" i="16"/>
  <c r="I741" i="16"/>
  <c r="H741" i="16"/>
  <c r="M868" i="16"/>
  <c r="L868" i="16"/>
  <c r="K868" i="16"/>
  <c r="J868" i="16"/>
  <c r="I868" i="16"/>
  <c r="H868" i="16"/>
  <c r="L986" i="16"/>
  <c r="M986" i="16"/>
  <c r="K986" i="16"/>
  <c r="J986" i="16"/>
  <c r="I986" i="16"/>
  <c r="H986" i="16"/>
  <c r="M1010" i="16"/>
  <c r="L1010" i="16"/>
  <c r="J1010" i="16"/>
  <c r="H1010" i="16"/>
  <c r="K1010" i="16"/>
  <c r="I1010" i="16"/>
  <c r="M1036" i="16"/>
  <c r="L1036" i="16"/>
  <c r="K1036" i="16"/>
  <c r="J1036" i="16"/>
  <c r="I1036" i="16"/>
  <c r="H1036" i="16"/>
  <c r="M1060" i="16"/>
  <c r="L1060" i="16"/>
  <c r="K1060" i="16"/>
  <c r="J1060" i="16"/>
  <c r="I1060" i="16"/>
  <c r="H1060" i="16"/>
  <c r="M1092" i="16"/>
  <c r="L1092" i="16"/>
  <c r="K1092" i="16"/>
  <c r="J1092" i="16"/>
  <c r="I1092" i="16"/>
  <c r="H1092" i="16"/>
  <c r="M575" i="16"/>
  <c r="L575" i="16"/>
  <c r="K575" i="16"/>
  <c r="I575" i="16"/>
  <c r="J575" i="16"/>
  <c r="H575" i="16"/>
  <c r="M590" i="16"/>
  <c r="L590" i="16"/>
  <c r="K590" i="16"/>
  <c r="J590" i="16"/>
  <c r="H590" i="16"/>
  <c r="I590" i="16"/>
  <c r="M844" i="16"/>
  <c r="L844" i="16"/>
  <c r="K844" i="16"/>
  <c r="J844" i="16"/>
  <c r="I844" i="16"/>
  <c r="H844" i="16"/>
  <c r="M21" i="16"/>
  <c r="L21" i="16"/>
  <c r="K21" i="16"/>
  <c r="J21" i="16"/>
  <c r="H21" i="16"/>
  <c r="I21" i="16"/>
  <c r="M103" i="16"/>
  <c r="L103" i="16"/>
  <c r="K103" i="16"/>
  <c r="I103" i="16"/>
  <c r="J103" i="16"/>
  <c r="H103" i="16"/>
  <c r="M148" i="16"/>
  <c r="L148" i="16"/>
  <c r="K148" i="16"/>
  <c r="J148" i="16"/>
  <c r="I148" i="16"/>
  <c r="H148" i="16"/>
  <c r="M384" i="16"/>
  <c r="L384" i="16"/>
  <c r="K384" i="16"/>
  <c r="J384" i="16"/>
  <c r="I384" i="16"/>
  <c r="H384" i="16"/>
  <c r="M451" i="16"/>
  <c r="L451" i="16"/>
  <c r="K451" i="16"/>
  <c r="I451" i="16"/>
  <c r="J451" i="16"/>
  <c r="H451" i="16"/>
  <c r="M620" i="16"/>
  <c r="L620" i="16"/>
  <c r="J620" i="16"/>
  <c r="K620" i="16"/>
  <c r="I620" i="16"/>
  <c r="H620" i="16"/>
  <c r="M104" i="16"/>
  <c r="L104" i="16"/>
  <c r="J104" i="16"/>
  <c r="K104" i="16"/>
  <c r="I104" i="16"/>
  <c r="H104" i="16"/>
  <c r="M264" i="16"/>
  <c r="L264" i="16"/>
  <c r="K264" i="16"/>
  <c r="J264" i="16"/>
  <c r="I264" i="16"/>
  <c r="H264" i="16"/>
  <c r="M589" i="16"/>
  <c r="L589" i="16"/>
  <c r="K589" i="16"/>
  <c r="J589" i="16"/>
  <c r="I589" i="16"/>
  <c r="H589" i="16"/>
  <c r="M9" i="16"/>
  <c r="L9" i="16"/>
  <c r="K9" i="16"/>
  <c r="H9" i="16"/>
  <c r="I9" i="16"/>
  <c r="J9" i="16"/>
  <c r="M40" i="16"/>
  <c r="L40" i="16"/>
  <c r="J40" i="16"/>
  <c r="K40" i="16"/>
  <c r="I40" i="16"/>
  <c r="H40" i="16"/>
  <c r="G94" i="16"/>
  <c r="M207" i="16"/>
  <c r="K207" i="16"/>
  <c r="L207" i="16"/>
  <c r="I207" i="16"/>
  <c r="J207" i="16"/>
  <c r="H207" i="16"/>
  <c r="G279" i="16"/>
  <c r="G384" i="16"/>
  <c r="M400" i="16"/>
  <c r="L400" i="16"/>
  <c r="J400" i="16"/>
  <c r="K400" i="16"/>
  <c r="I400" i="16"/>
  <c r="H400" i="16"/>
  <c r="M408" i="16"/>
  <c r="L408" i="16"/>
  <c r="J408" i="16"/>
  <c r="K408" i="16"/>
  <c r="I408" i="16"/>
  <c r="H408" i="16"/>
  <c r="M417" i="16"/>
  <c r="L417" i="16"/>
  <c r="K417" i="16"/>
  <c r="J417" i="16"/>
  <c r="I417" i="16"/>
  <c r="H417" i="16"/>
  <c r="M425" i="16"/>
  <c r="L425" i="16"/>
  <c r="K425" i="16"/>
  <c r="J425" i="16"/>
  <c r="I425" i="16"/>
  <c r="H425" i="16"/>
  <c r="G628" i="16"/>
  <c r="G717" i="16"/>
  <c r="G659" i="16"/>
  <c r="G771" i="16"/>
  <c r="G887" i="16"/>
  <c r="G868" i="16"/>
  <c r="M886" i="16"/>
  <c r="L886" i="16"/>
  <c r="K886" i="16"/>
  <c r="J886" i="16"/>
  <c r="H886" i="16"/>
  <c r="I886" i="16"/>
  <c r="L906" i="16"/>
  <c r="M906" i="16"/>
  <c r="K906" i="16"/>
  <c r="J906" i="16"/>
  <c r="I906" i="16"/>
  <c r="H906" i="16"/>
  <c r="M910" i="16"/>
  <c r="L910" i="16"/>
  <c r="K910" i="16"/>
  <c r="J910" i="16"/>
  <c r="H910" i="16"/>
  <c r="I910" i="16"/>
  <c r="G986" i="16"/>
  <c r="G1013" i="16"/>
  <c r="M5" i="16"/>
  <c r="L5" i="16"/>
  <c r="K5" i="16"/>
  <c r="J5" i="16"/>
  <c r="H5" i="16"/>
  <c r="I5" i="16"/>
  <c r="M19" i="16"/>
  <c r="L19" i="16"/>
  <c r="K19" i="16"/>
  <c r="J19" i="16"/>
  <c r="I19" i="16"/>
  <c r="H19" i="16"/>
  <c r="M78" i="16"/>
  <c r="L78" i="16"/>
  <c r="K78" i="16"/>
  <c r="J78" i="16"/>
  <c r="I78" i="16"/>
  <c r="H78" i="16"/>
  <c r="M195" i="16"/>
  <c r="K195" i="16"/>
  <c r="L195" i="16"/>
  <c r="I195" i="16"/>
  <c r="J195" i="16"/>
  <c r="H195" i="16"/>
  <c r="M271" i="16"/>
  <c r="K271" i="16"/>
  <c r="L271" i="16"/>
  <c r="I271" i="16"/>
  <c r="J271" i="16"/>
  <c r="H271" i="16"/>
  <c r="M310" i="16"/>
  <c r="L310" i="16"/>
  <c r="K310" i="16"/>
  <c r="J310" i="16"/>
  <c r="H310" i="16"/>
  <c r="I310" i="16"/>
  <c r="M392" i="16"/>
  <c r="L392" i="16"/>
  <c r="K392" i="16"/>
  <c r="J392" i="16"/>
  <c r="I392" i="16"/>
  <c r="H392" i="16"/>
  <c r="M37" i="16"/>
  <c r="K37" i="16"/>
  <c r="L37" i="16"/>
  <c r="H37" i="16"/>
  <c r="I37" i="16"/>
  <c r="J37" i="16"/>
  <c r="M97" i="16"/>
  <c r="L97" i="16"/>
  <c r="K97" i="16"/>
  <c r="J97" i="16"/>
  <c r="H97" i="16"/>
  <c r="I97" i="16"/>
  <c r="M172" i="16"/>
  <c r="L172" i="16"/>
  <c r="K172" i="16"/>
  <c r="J172" i="16"/>
  <c r="I172" i="16"/>
  <c r="H172" i="16"/>
  <c r="M220" i="16"/>
  <c r="L220" i="16"/>
  <c r="K220" i="16"/>
  <c r="J220" i="16"/>
  <c r="I220" i="16"/>
  <c r="H220" i="16"/>
  <c r="M246" i="16"/>
  <c r="L246" i="16"/>
  <c r="K246" i="16"/>
  <c r="J246" i="16"/>
  <c r="H246" i="16"/>
  <c r="I246" i="16"/>
  <c r="M262" i="16"/>
  <c r="L262" i="16"/>
  <c r="K262" i="16"/>
  <c r="J262" i="16"/>
  <c r="H262" i="16"/>
  <c r="I262" i="16"/>
  <c r="M277" i="16"/>
  <c r="L277" i="16"/>
  <c r="K277" i="16"/>
  <c r="I277" i="16"/>
  <c r="J277" i="16"/>
  <c r="H277" i="16"/>
  <c r="M292" i="16"/>
  <c r="L292" i="16"/>
  <c r="K292" i="16"/>
  <c r="J292" i="16"/>
  <c r="H292" i="16"/>
  <c r="I292" i="16"/>
  <c r="M359" i="16"/>
  <c r="L359" i="16"/>
  <c r="K359" i="16"/>
  <c r="I359" i="16"/>
  <c r="J359" i="16"/>
  <c r="H359" i="16"/>
  <c r="M367" i="16"/>
  <c r="K367" i="16"/>
  <c r="L367" i="16"/>
  <c r="I367" i="16"/>
  <c r="H367" i="16"/>
  <c r="J367" i="16"/>
  <c r="M409" i="16"/>
  <c r="L409" i="16"/>
  <c r="K409" i="16"/>
  <c r="J409" i="16"/>
  <c r="I409" i="16"/>
  <c r="H409" i="16"/>
  <c r="M430" i="16"/>
  <c r="L430" i="16"/>
  <c r="K430" i="16"/>
  <c r="J430" i="16"/>
  <c r="H430" i="16"/>
  <c r="I430" i="16"/>
  <c r="M13" i="16"/>
  <c r="L13" i="16"/>
  <c r="K13" i="16"/>
  <c r="H13" i="16"/>
  <c r="J13" i="16"/>
  <c r="I13" i="16"/>
  <c r="M11" i="16"/>
  <c r="K11" i="16"/>
  <c r="L11" i="16"/>
  <c r="J11" i="16"/>
  <c r="I11" i="16"/>
  <c r="H11" i="16"/>
  <c r="M69" i="16"/>
  <c r="L69" i="16"/>
  <c r="K69" i="16"/>
  <c r="H69" i="16"/>
  <c r="I69" i="16"/>
  <c r="J69" i="16"/>
  <c r="M123" i="16"/>
  <c r="K123" i="16"/>
  <c r="L123" i="16"/>
  <c r="J123" i="16"/>
  <c r="I123" i="16"/>
  <c r="H123" i="16"/>
  <c r="M193" i="16"/>
  <c r="L193" i="16"/>
  <c r="K193" i="16"/>
  <c r="J193" i="16"/>
  <c r="H193" i="16"/>
  <c r="I193" i="16"/>
  <c r="M278" i="16"/>
  <c r="L278" i="16"/>
  <c r="K278" i="16"/>
  <c r="J278" i="16"/>
  <c r="H278" i="16"/>
  <c r="I278" i="16"/>
  <c r="M293" i="16"/>
  <c r="L293" i="16"/>
  <c r="K293" i="16"/>
  <c r="I293" i="16"/>
  <c r="J293" i="16"/>
  <c r="H293" i="16"/>
  <c r="M91" i="16"/>
  <c r="K91" i="16"/>
  <c r="L91" i="16"/>
  <c r="J91" i="16"/>
  <c r="I91" i="16"/>
  <c r="H91" i="16"/>
  <c r="M191" i="16"/>
  <c r="K191" i="16"/>
  <c r="L191" i="16"/>
  <c r="I191" i="16"/>
  <c r="J191" i="16"/>
  <c r="H191" i="16"/>
  <c r="M222" i="16"/>
  <c r="L222" i="16"/>
  <c r="K222" i="16"/>
  <c r="J222" i="16"/>
  <c r="H222" i="16"/>
  <c r="I222" i="16"/>
  <c r="M281" i="16"/>
  <c r="L281" i="16"/>
  <c r="K281" i="16"/>
  <c r="J281" i="16"/>
  <c r="I281" i="16"/>
  <c r="H281" i="16"/>
  <c r="M285" i="16"/>
  <c r="L285" i="16"/>
  <c r="K285" i="16"/>
  <c r="J285" i="16"/>
  <c r="I285" i="16"/>
  <c r="H285" i="16"/>
  <c r="M289" i="16"/>
  <c r="L289" i="16"/>
  <c r="K289" i="16"/>
  <c r="J289" i="16"/>
  <c r="I289" i="16"/>
  <c r="H289" i="16"/>
  <c r="M395" i="16"/>
  <c r="K395" i="16"/>
  <c r="L395" i="16"/>
  <c r="J395" i="16"/>
  <c r="I395" i="16"/>
  <c r="H395" i="16"/>
  <c r="M439" i="16"/>
  <c r="L439" i="16"/>
  <c r="K439" i="16"/>
  <c r="I439" i="16"/>
  <c r="J439" i="16"/>
  <c r="H439" i="16"/>
  <c r="M637" i="16"/>
  <c r="L637" i="16"/>
  <c r="K637" i="16"/>
  <c r="J637" i="16"/>
  <c r="I637" i="16"/>
  <c r="H637" i="16"/>
  <c r="M657" i="16"/>
  <c r="L657" i="16"/>
  <c r="K657" i="16"/>
  <c r="J657" i="16"/>
  <c r="I657" i="16"/>
  <c r="H657" i="16"/>
  <c r="M672" i="16"/>
  <c r="L672" i="16"/>
  <c r="K672" i="16"/>
  <c r="J672" i="16"/>
  <c r="I672" i="16"/>
  <c r="H672" i="16"/>
  <c r="M688" i="16"/>
  <c r="L688" i="16"/>
  <c r="K688" i="16"/>
  <c r="J688" i="16"/>
  <c r="I688" i="16"/>
  <c r="H688" i="16"/>
  <c r="M704" i="16"/>
  <c r="L704" i="16"/>
  <c r="K704" i="16"/>
  <c r="J704" i="16"/>
  <c r="I704" i="16"/>
  <c r="H704" i="16"/>
  <c r="M760" i="16"/>
  <c r="L760" i="16"/>
  <c r="K760" i="16"/>
  <c r="J760" i="16"/>
  <c r="I760" i="16"/>
  <c r="H760" i="16"/>
  <c r="M776" i="16"/>
  <c r="L776" i="16"/>
  <c r="K776" i="16"/>
  <c r="J776" i="16"/>
  <c r="I776" i="16"/>
  <c r="H776" i="16"/>
  <c r="M792" i="16"/>
  <c r="L792" i="16"/>
  <c r="K792" i="16"/>
  <c r="J792" i="16"/>
  <c r="I792" i="16"/>
  <c r="H792" i="16"/>
  <c r="M805" i="16"/>
  <c r="K805" i="16"/>
  <c r="L805" i="16"/>
  <c r="J805" i="16"/>
  <c r="I805" i="16"/>
  <c r="H805" i="16"/>
  <c r="M819" i="16"/>
  <c r="L819" i="16"/>
  <c r="K819" i="16"/>
  <c r="I819" i="16"/>
  <c r="J819" i="16"/>
  <c r="H819" i="16"/>
  <c r="M828" i="16"/>
  <c r="L828" i="16"/>
  <c r="J828" i="16"/>
  <c r="K828" i="16"/>
  <c r="I828" i="16"/>
  <c r="H828" i="16"/>
  <c r="M837" i="16"/>
  <c r="K837" i="16"/>
  <c r="J837" i="16"/>
  <c r="I837" i="16"/>
  <c r="L837" i="16"/>
  <c r="H837" i="16"/>
  <c r="M447" i="16"/>
  <c r="L447" i="16"/>
  <c r="K447" i="16"/>
  <c r="I447" i="16"/>
  <c r="J447" i="16"/>
  <c r="H447" i="16"/>
  <c r="M588" i="16"/>
  <c r="L588" i="16"/>
  <c r="J588" i="16"/>
  <c r="K588" i="16"/>
  <c r="I588" i="16"/>
  <c r="H588" i="16"/>
  <c r="M627" i="16"/>
  <c r="L627" i="16"/>
  <c r="K627" i="16"/>
  <c r="I627" i="16"/>
  <c r="J627" i="16"/>
  <c r="H627" i="16"/>
  <c r="M663" i="16"/>
  <c r="L663" i="16"/>
  <c r="I663" i="16"/>
  <c r="K663" i="16"/>
  <c r="H663" i="16"/>
  <c r="J663" i="16"/>
  <c r="M700" i="16"/>
  <c r="L700" i="16"/>
  <c r="J700" i="16"/>
  <c r="K700" i="16"/>
  <c r="I700" i="16"/>
  <c r="H700" i="16"/>
  <c r="M751" i="16"/>
  <c r="L751" i="16"/>
  <c r="K751" i="16"/>
  <c r="I751" i="16"/>
  <c r="J751" i="16"/>
  <c r="H751" i="16"/>
  <c r="M759" i="16"/>
  <c r="L759" i="16"/>
  <c r="K759" i="16"/>
  <c r="I759" i="16"/>
  <c r="J759" i="16"/>
  <c r="H759" i="16"/>
  <c r="M767" i="16"/>
  <c r="L767" i="16"/>
  <c r="K767" i="16"/>
  <c r="I767" i="16"/>
  <c r="J767" i="16"/>
  <c r="H767" i="16"/>
  <c r="M775" i="16"/>
  <c r="L775" i="16"/>
  <c r="I775" i="16"/>
  <c r="H775" i="16"/>
  <c r="J775" i="16"/>
  <c r="K775" i="16"/>
  <c r="M783" i="16"/>
  <c r="L783" i="16"/>
  <c r="K783" i="16"/>
  <c r="I783" i="16"/>
  <c r="J783" i="16"/>
  <c r="H783" i="16"/>
  <c r="M791" i="16"/>
  <c r="L791" i="16"/>
  <c r="I791" i="16"/>
  <c r="K791" i="16"/>
  <c r="H791" i="16"/>
  <c r="J791" i="16"/>
  <c r="M800" i="16"/>
  <c r="L800" i="16"/>
  <c r="K800" i="16"/>
  <c r="J800" i="16"/>
  <c r="I800" i="16"/>
  <c r="H800" i="16"/>
  <c r="M832" i="16"/>
  <c r="L832" i="16"/>
  <c r="K832" i="16"/>
  <c r="J832" i="16"/>
  <c r="I832" i="16"/>
  <c r="H832" i="16"/>
  <c r="L846" i="16"/>
  <c r="M846" i="16"/>
  <c r="K846" i="16"/>
  <c r="J846" i="16"/>
  <c r="H846" i="16"/>
  <c r="I846" i="16"/>
  <c r="M895" i="16"/>
  <c r="L895" i="16"/>
  <c r="K895" i="16"/>
  <c r="I895" i="16"/>
  <c r="J895" i="16"/>
  <c r="H895" i="16"/>
  <c r="M911" i="16"/>
  <c r="L911" i="16"/>
  <c r="K911" i="16"/>
  <c r="I911" i="16"/>
  <c r="J911" i="16"/>
  <c r="H911" i="16"/>
  <c r="M924" i="16"/>
  <c r="L924" i="16"/>
  <c r="J924" i="16"/>
  <c r="I924" i="16"/>
  <c r="K924" i="16"/>
  <c r="H924" i="16"/>
  <c r="M940" i="16"/>
  <c r="L940" i="16"/>
  <c r="J940" i="16"/>
  <c r="K940" i="16"/>
  <c r="I940" i="16"/>
  <c r="H940" i="16"/>
  <c r="M956" i="16"/>
  <c r="L956" i="16"/>
  <c r="J956" i="16"/>
  <c r="K956" i="16"/>
  <c r="I956" i="16"/>
  <c r="H956" i="16"/>
  <c r="M972" i="16"/>
  <c r="L972" i="16"/>
  <c r="K972" i="16"/>
  <c r="J972" i="16"/>
  <c r="I972" i="16"/>
  <c r="H972" i="16"/>
  <c r="M985" i="16"/>
  <c r="K985" i="16"/>
  <c r="L985" i="16"/>
  <c r="J985" i="16"/>
  <c r="I985" i="16"/>
  <c r="H985" i="16"/>
  <c r="M993" i="16"/>
  <c r="K993" i="16"/>
  <c r="L993" i="16"/>
  <c r="J993" i="16"/>
  <c r="I993" i="16"/>
  <c r="H993" i="16"/>
  <c r="M1001" i="16"/>
  <c r="K1001" i="16"/>
  <c r="L1001" i="16"/>
  <c r="J1001" i="16"/>
  <c r="I1001" i="16"/>
  <c r="H1001" i="16"/>
  <c r="M1009" i="16"/>
  <c r="K1009" i="16"/>
  <c r="L1009" i="16"/>
  <c r="J1009" i="16"/>
  <c r="I1009" i="16"/>
  <c r="H1009" i="16"/>
  <c r="M1017" i="16"/>
  <c r="K1017" i="16"/>
  <c r="L1017" i="16"/>
  <c r="J1017" i="16"/>
  <c r="I1017" i="16"/>
  <c r="H1017" i="16"/>
  <c r="M1025" i="16"/>
  <c r="K1025" i="16"/>
  <c r="L1025" i="16"/>
  <c r="J1025" i="16"/>
  <c r="I1025" i="16"/>
  <c r="H1025" i="16"/>
  <c r="M1033" i="16"/>
  <c r="K1033" i="16"/>
  <c r="L1033" i="16"/>
  <c r="J1033" i="16"/>
  <c r="I1033" i="16"/>
  <c r="H1033" i="16"/>
  <c r="M1041" i="16"/>
  <c r="K1041" i="16"/>
  <c r="L1041" i="16"/>
  <c r="J1041" i="16"/>
  <c r="I1041" i="16"/>
  <c r="H1041" i="16"/>
  <c r="M1049" i="16"/>
  <c r="K1049" i="16"/>
  <c r="L1049" i="16"/>
  <c r="J1049" i="16"/>
  <c r="I1049" i="16"/>
  <c r="H1049" i="16"/>
  <c r="M1057" i="16"/>
  <c r="K1057" i="16"/>
  <c r="L1057" i="16"/>
  <c r="J1057" i="16"/>
  <c r="I1057" i="16"/>
  <c r="H1057" i="16"/>
  <c r="M1065" i="16"/>
  <c r="K1065" i="16"/>
  <c r="L1065" i="16"/>
  <c r="J1065" i="16"/>
  <c r="I1065" i="16"/>
  <c r="H1065" i="16"/>
  <c r="M1073" i="16"/>
  <c r="K1073" i="16"/>
  <c r="L1073" i="16"/>
  <c r="J1073" i="16"/>
  <c r="I1073" i="16"/>
  <c r="H1073" i="16"/>
  <c r="M1081" i="16"/>
  <c r="K1081" i="16"/>
  <c r="L1081" i="16"/>
  <c r="J1081" i="16"/>
  <c r="I1081" i="16"/>
  <c r="H1081" i="16"/>
  <c r="M1089" i="16"/>
  <c r="K1089" i="16"/>
  <c r="L1089" i="16"/>
  <c r="J1089" i="16"/>
  <c r="I1089" i="16"/>
  <c r="H1089" i="16"/>
  <c r="M1097" i="16"/>
  <c r="K1097" i="16"/>
  <c r="L1097" i="16"/>
  <c r="J1097" i="16"/>
  <c r="I1097" i="16"/>
  <c r="H1097" i="16"/>
  <c r="M464" i="16"/>
  <c r="L464" i="16"/>
  <c r="J464" i="16"/>
  <c r="K464" i="16"/>
  <c r="I464" i="16"/>
  <c r="H464" i="16"/>
  <c r="M560" i="16"/>
  <c r="L560" i="16"/>
  <c r="J560" i="16"/>
  <c r="K560" i="16"/>
  <c r="I560" i="16"/>
  <c r="H560" i="16"/>
  <c r="M576" i="16"/>
  <c r="L576" i="16"/>
  <c r="J576" i="16"/>
  <c r="K576" i="16"/>
  <c r="I576" i="16"/>
  <c r="H576" i="16"/>
  <c r="M592" i="16"/>
  <c r="L592" i="16"/>
  <c r="K592" i="16"/>
  <c r="J592" i="16"/>
  <c r="I592" i="16"/>
  <c r="H592" i="16"/>
  <c r="M643" i="16"/>
  <c r="L643" i="16"/>
  <c r="K643" i="16"/>
  <c r="I643" i="16"/>
  <c r="J643" i="16"/>
  <c r="H643" i="16"/>
  <c r="M681" i="16"/>
  <c r="L681" i="16"/>
  <c r="K681" i="16"/>
  <c r="J681" i="16"/>
  <c r="I681" i="16"/>
  <c r="H681" i="16"/>
  <c r="M699" i="16"/>
  <c r="L699" i="16"/>
  <c r="K699" i="16"/>
  <c r="I699" i="16"/>
  <c r="J699" i="16"/>
  <c r="H699" i="16"/>
  <c r="M722" i="16"/>
  <c r="L722" i="16"/>
  <c r="K722" i="16"/>
  <c r="J722" i="16"/>
  <c r="H722" i="16"/>
  <c r="I722" i="16"/>
  <c r="L730" i="16"/>
  <c r="M730" i="16"/>
  <c r="K730" i="16"/>
  <c r="J730" i="16"/>
  <c r="I730" i="16"/>
  <c r="H730" i="16"/>
  <c r="M738" i="16"/>
  <c r="L738" i="16"/>
  <c r="K738" i="16"/>
  <c r="J738" i="16"/>
  <c r="H738" i="16"/>
  <c r="I738" i="16"/>
  <c r="M746" i="16"/>
  <c r="L746" i="16"/>
  <c r="K746" i="16"/>
  <c r="J746" i="16"/>
  <c r="I746" i="16"/>
  <c r="H746" i="16"/>
  <c r="L762" i="16"/>
  <c r="M762" i="16"/>
  <c r="K762" i="16"/>
  <c r="J762" i="16"/>
  <c r="I762" i="16"/>
  <c r="H762" i="16"/>
  <c r="L778" i="16"/>
  <c r="M778" i="16"/>
  <c r="K778" i="16"/>
  <c r="J778" i="16"/>
  <c r="I778" i="16"/>
  <c r="H778" i="16"/>
  <c r="L794" i="16"/>
  <c r="M794" i="16"/>
  <c r="K794" i="16"/>
  <c r="J794" i="16"/>
  <c r="I794" i="16"/>
  <c r="H794" i="16"/>
  <c r="M824" i="16"/>
  <c r="K824" i="16"/>
  <c r="L824" i="16"/>
  <c r="J824" i="16"/>
  <c r="I824" i="16"/>
  <c r="H824" i="16"/>
  <c r="M841" i="16"/>
  <c r="K841" i="16"/>
  <c r="L841" i="16"/>
  <c r="J841" i="16"/>
  <c r="I841" i="16"/>
  <c r="H841" i="16"/>
  <c r="M855" i="16"/>
  <c r="L855" i="16"/>
  <c r="I855" i="16"/>
  <c r="K855" i="16"/>
  <c r="H855" i="16"/>
  <c r="J855" i="16"/>
  <c r="M918" i="16"/>
  <c r="L918" i="16"/>
  <c r="K918" i="16"/>
  <c r="J918" i="16"/>
  <c r="H918" i="16"/>
  <c r="I918" i="16"/>
  <c r="M934" i="16"/>
  <c r="L934" i="16"/>
  <c r="K934" i="16"/>
  <c r="J934" i="16"/>
  <c r="H934" i="16"/>
  <c r="I934" i="16"/>
  <c r="M950" i="16"/>
  <c r="L950" i="16"/>
  <c r="K950" i="16"/>
  <c r="J950" i="16"/>
  <c r="H950" i="16"/>
  <c r="I950" i="16"/>
  <c r="M966" i="16"/>
  <c r="L966" i="16"/>
  <c r="K966" i="16"/>
  <c r="J966" i="16"/>
  <c r="H966" i="16"/>
  <c r="I966" i="16"/>
  <c r="G533" i="16"/>
  <c r="M551" i="16"/>
  <c r="L551" i="16"/>
  <c r="I551" i="16"/>
  <c r="K551" i="16"/>
  <c r="J551" i="16"/>
  <c r="H551" i="16"/>
  <c r="M580" i="16"/>
  <c r="L580" i="16"/>
  <c r="J580" i="16"/>
  <c r="K580" i="16"/>
  <c r="I580" i="16"/>
  <c r="H580" i="16"/>
  <c r="G589" i="16"/>
  <c r="M664" i="16"/>
  <c r="L664" i="16"/>
  <c r="K664" i="16"/>
  <c r="J664" i="16"/>
  <c r="I664" i="16"/>
  <c r="H664" i="16"/>
  <c r="M684" i="16"/>
  <c r="L684" i="16"/>
  <c r="J684" i="16"/>
  <c r="K684" i="16"/>
  <c r="I684" i="16"/>
  <c r="H684" i="16"/>
  <c r="L822" i="16"/>
  <c r="M822" i="16"/>
  <c r="K822" i="16"/>
  <c r="J822" i="16"/>
  <c r="H822" i="16"/>
  <c r="I822" i="16"/>
  <c r="L850" i="16"/>
  <c r="M850" i="16"/>
  <c r="K850" i="16"/>
  <c r="J850" i="16"/>
  <c r="H850" i="16"/>
  <c r="I850" i="16"/>
  <c r="M893" i="16"/>
  <c r="L893" i="16"/>
  <c r="K893" i="16"/>
  <c r="J893" i="16"/>
  <c r="I893" i="16"/>
  <c r="H893" i="16"/>
  <c r="M909" i="16"/>
  <c r="L909" i="16"/>
  <c r="K909" i="16"/>
  <c r="J909" i="16"/>
  <c r="I909" i="16"/>
  <c r="H909" i="16"/>
  <c r="L928" i="16"/>
  <c r="M928" i="16"/>
  <c r="K928" i="16"/>
  <c r="J928" i="16"/>
  <c r="I928" i="16"/>
  <c r="H928" i="16"/>
  <c r="M944" i="16"/>
  <c r="L944" i="16"/>
  <c r="K944" i="16"/>
  <c r="J944" i="16"/>
  <c r="I944" i="16"/>
  <c r="H944" i="16"/>
  <c r="M960" i="16"/>
  <c r="L960" i="16"/>
  <c r="K960" i="16"/>
  <c r="J960" i="16"/>
  <c r="I960" i="16"/>
  <c r="H960" i="16"/>
  <c r="M53" i="16"/>
  <c r="L53" i="16"/>
  <c r="K53" i="16"/>
  <c r="H53" i="16"/>
  <c r="I53" i="16"/>
  <c r="J53" i="16"/>
  <c r="M81" i="16"/>
  <c r="L81" i="16"/>
  <c r="K81" i="16"/>
  <c r="J81" i="16"/>
  <c r="H81" i="16"/>
  <c r="I81" i="16"/>
  <c r="M109" i="16"/>
  <c r="L109" i="16"/>
  <c r="K109" i="16"/>
  <c r="H109" i="16"/>
  <c r="J109" i="16"/>
  <c r="I109" i="16"/>
  <c r="M143" i="16"/>
  <c r="K143" i="16"/>
  <c r="L143" i="16"/>
  <c r="I143" i="16"/>
  <c r="J143" i="16"/>
  <c r="H143" i="16"/>
  <c r="M165" i="16"/>
  <c r="L165" i="16"/>
  <c r="K165" i="16"/>
  <c r="H165" i="16"/>
  <c r="I165" i="16"/>
  <c r="J165" i="16"/>
  <c r="M197" i="16"/>
  <c r="K197" i="16"/>
  <c r="L197" i="16"/>
  <c r="I197" i="16"/>
  <c r="H197" i="16"/>
  <c r="J197" i="16"/>
  <c r="M248" i="16"/>
  <c r="L248" i="16"/>
  <c r="J248" i="16"/>
  <c r="K248" i="16"/>
  <c r="I248" i="16"/>
  <c r="H248" i="16"/>
  <c r="M259" i="16"/>
  <c r="K259" i="16"/>
  <c r="L259" i="16"/>
  <c r="I259" i="16"/>
  <c r="J259" i="16"/>
  <c r="H259" i="16"/>
  <c r="M284" i="16"/>
  <c r="L284" i="16"/>
  <c r="K284" i="16"/>
  <c r="J284" i="16"/>
  <c r="I284" i="16"/>
  <c r="H284" i="16"/>
  <c r="M314" i="16"/>
  <c r="L314" i="16"/>
  <c r="K314" i="16"/>
  <c r="I314" i="16"/>
  <c r="H314" i="16"/>
  <c r="J314" i="16"/>
  <c r="M62" i="16"/>
  <c r="L62" i="16"/>
  <c r="K62" i="16"/>
  <c r="J62" i="16"/>
  <c r="I62" i="16"/>
  <c r="H62" i="16"/>
  <c r="M184" i="16"/>
  <c r="L184" i="16"/>
  <c r="J184" i="16"/>
  <c r="K184" i="16"/>
  <c r="I184" i="16"/>
  <c r="H184" i="16"/>
  <c r="M49" i="16"/>
  <c r="L49" i="16"/>
  <c r="K49" i="16"/>
  <c r="J49" i="16"/>
  <c r="H49" i="16"/>
  <c r="I49" i="16"/>
  <c r="M98" i="16"/>
  <c r="L98" i="16"/>
  <c r="K98" i="16"/>
  <c r="J98" i="16"/>
  <c r="H98" i="16"/>
  <c r="I98" i="16"/>
  <c r="M169" i="16"/>
  <c r="L169" i="16"/>
  <c r="K169" i="16"/>
  <c r="H169" i="16"/>
  <c r="J169" i="16"/>
  <c r="I169" i="16"/>
  <c r="M188" i="16"/>
  <c r="L188" i="16"/>
  <c r="K188" i="16"/>
  <c r="J188" i="16"/>
  <c r="I188" i="16"/>
  <c r="H188" i="16"/>
  <c r="M322" i="16"/>
  <c r="L322" i="16"/>
  <c r="J322" i="16"/>
  <c r="K322" i="16"/>
  <c r="H322" i="16"/>
  <c r="I322" i="16"/>
  <c r="M338" i="16"/>
  <c r="L338" i="16"/>
  <c r="K338" i="16"/>
  <c r="J338" i="16"/>
  <c r="H338" i="16"/>
  <c r="I338" i="16"/>
  <c r="M380" i="16"/>
  <c r="L380" i="16"/>
  <c r="K380" i="16"/>
  <c r="J380" i="16"/>
  <c r="I380" i="16"/>
  <c r="H380" i="16"/>
  <c r="M429" i="16"/>
  <c r="L429" i="16"/>
  <c r="K429" i="16"/>
  <c r="J429" i="16"/>
  <c r="I429" i="16"/>
  <c r="H429" i="16"/>
  <c r="M465" i="16"/>
  <c r="L465" i="16"/>
  <c r="K465" i="16"/>
  <c r="J465" i="16"/>
  <c r="I465" i="16"/>
  <c r="H465" i="16"/>
  <c r="M482" i="16"/>
  <c r="L482" i="16"/>
  <c r="K482" i="16"/>
  <c r="J482" i="16"/>
  <c r="H482" i="16"/>
  <c r="I482" i="16"/>
  <c r="M505" i="16"/>
  <c r="L505" i="16"/>
  <c r="K505" i="16"/>
  <c r="J505" i="16"/>
  <c r="I505" i="16"/>
  <c r="H505" i="16"/>
  <c r="M513" i="16"/>
  <c r="L513" i="16"/>
  <c r="K513" i="16"/>
  <c r="J513" i="16"/>
  <c r="I513" i="16"/>
  <c r="H513" i="16"/>
  <c r="M521" i="16"/>
  <c r="L521" i="16"/>
  <c r="K521" i="16"/>
  <c r="J521" i="16"/>
  <c r="I521" i="16"/>
  <c r="H521" i="16"/>
  <c r="M529" i="16"/>
  <c r="L529" i="16"/>
  <c r="K529" i="16"/>
  <c r="J529" i="16"/>
  <c r="I529" i="16"/>
  <c r="H529" i="16"/>
  <c r="M545" i="16"/>
  <c r="L545" i="16"/>
  <c r="K545" i="16"/>
  <c r="J545" i="16"/>
  <c r="I545" i="16"/>
  <c r="H545" i="16"/>
  <c r="M581" i="16"/>
  <c r="K581" i="16"/>
  <c r="L581" i="16"/>
  <c r="I581" i="16"/>
  <c r="H581" i="16"/>
  <c r="J581" i="16"/>
  <c r="M607" i="16"/>
  <c r="L607" i="16"/>
  <c r="K607" i="16"/>
  <c r="I607" i="16"/>
  <c r="J607" i="16"/>
  <c r="H607" i="16"/>
  <c r="M640" i="16"/>
  <c r="L640" i="16"/>
  <c r="K640" i="16"/>
  <c r="J640" i="16"/>
  <c r="I640" i="16"/>
  <c r="H640" i="16"/>
  <c r="M670" i="16"/>
  <c r="L670" i="16"/>
  <c r="K670" i="16"/>
  <c r="J670" i="16"/>
  <c r="H670" i="16"/>
  <c r="I670" i="16"/>
  <c r="M344" i="16"/>
  <c r="L344" i="16"/>
  <c r="J344" i="16"/>
  <c r="K344" i="16"/>
  <c r="I344" i="16"/>
  <c r="H344" i="16"/>
  <c r="M394" i="16"/>
  <c r="L394" i="16"/>
  <c r="K394" i="16"/>
  <c r="J394" i="16"/>
  <c r="I394" i="16"/>
  <c r="H394" i="16"/>
  <c r="M442" i="16"/>
  <c r="L442" i="16"/>
  <c r="K442" i="16"/>
  <c r="I442" i="16"/>
  <c r="H442" i="16"/>
  <c r="J442" i="16"/>
  <c r="M315" i="16"/>
  <c r="K315" i="16"/>
  <c r="L315" i="16"/>
  <c r="J315" i="16"/>
  <c r="I315" i="16"/>
  <c r="H315" i="16"/>
  <c r="M356" i="16"/>
  <c r="L356" i="16"/>
  <c r="K356" i="16"/>
  <c r="J356" i="16"/>
  <c r="H356" i="16"/>
  <c r="I356" i="16"/>
  <c r="M366" i="16"/>
  <c r="L366" i="16"/>
  <c r="K366" i="16"/>
  <c r="J366" i="16"/>
  <c r="H366" i="16"/>
  <c r="I366" i="16"/>
  <c r="M376" i="16"/>
  <c r="L376" i="16"/>
  <c r="J376" i="16"/>
  <c r="K376" i="16"/>
  <c r="I376" i="16"/>
  <c r="H376" i="16"/>
  <c r="M411" i="16"/>
  <c r="K411" i="16"/>
  <c r="L411" i="16"/>
  <c r="J411" i="16"/>
  <c r="I411" i="16"/>
  <c r="H411" i="16"/>
  <c r="M443" i="16"/>
  <c r="L443" i="16"/>
  <c r="K443" i="16"/>
  <c r="J443" i="16"/>
  <c r="I443" i="16"/>
  <c r="H443" i="16"/>
  <c r="M504" i="16"/>
  <c r="L504" i="16"/>
  <c r="K504" i="16"/>
  <c r="J504" i="16"/>
  <c r="I504" i="16"/>
  <c r="H504" i="16"/>
  <c r="M512" i="16"/>
  <c r="L512" i="16"/>
  <c r="J512" i="16"/>
  <c r="K512" i="16"/>
  <c r="I512" i="16"/>
  <c r="H512" i="16"/>
  <c r="M520" i="16"/>
  <c r="L520" i="16"/>
  <c r="K520" i="16"/>
  <c r="J520" i="16"/>
  <c r="I520" i="16"/>
  <c r="H520" i="16"/>
  <c r="M479" i="16"/>
  <c r="L479" i="16"/>
  <c r="K479" i="16"/>
  <c r="I479" i="16"/>
  <c r="J479" i="16"/>
  <c r="H479" i="16"/>
  <c r="M528" i="16"/>
  <c r="L528" i="16"/>
  <c r="J528" i="16"/>
  <c r="K528" i="16"/>
  <c r="I528" i="16"/>
  <c r="H528" i="16"/>
  <c r="M541" i="16"/>
  <c r="L541" i="16"/>
  <c r="K541" i="16"/>
  <c r="J541" i="16"/>
  <c r="I541" i="16"/>
  <c r="H541" i="16"/>
  <c r="M555" i="16"/>
  <c r="L555" i="16"/>
  <c r="K555" i="16"/>
  <c r="J555" i="16"/>
  <c r="I555" i="16"/>
  <c r="H555" i="16"/>
  <c r="M625" i="16"/>
  <c r="L625" i="16"/>
  <c r="K625" i="16"/>
  <c r="J625" i="16"/>
  <c r="I625" i="16"/>
  <c r="H625" i="16"/>
  <c r="M677" i="16"/>
  <c r="L677" i="16"/>
  <c r="K677" i="16"/>
  <c r="J677" i="16"/>
  <c r="I677" i="16"/>
  <c r="H677" i="16"/>
  <c r="M708" i="16"/>
  <c r="L708" i="16"/>
  <c r="K708" i="16"/>
  <c r="J708" i="16"/>
  <c r="I708" i="16"/>
  <c r="H708" i="16"/>
  <c r="M729" i="16"/>
  <c r="L729" i="16"/>
  <c r="K729" i="16"/>
  <c r="J729" i="16"/>
  <c r="I729" i="16"/>
  <c r="H729" i="16"/>
  <c r="M737" i="16"/>
  <c r="L737" i="16"/>
  <c r="K737" i="16"/>
  <c r="J737" i="16"/>
  <c r="I737" i="16"/>
  <c r="H737" i="16"/>
  <c r="M745" i="16"/>
  <c r="L745" i="16"/>
  <c r="K745" i="16"/>
  <c r="J745" i="16"/>
  <c r="I745" i="16"/>
  <c r="H745" i="16"/>
  <c r="M843" i="16"/>
  <c r="L843" i="16"/>
  <c r="K843" i="16"/>
  <c r="I843" i="16"/>
  <c r="J843" i="16"/>
  <c r="H843" i="16"/>
  <c r="M864" i="16"/>
  <c r="L864" i="16"/>
  <c r="K864" i="16"/>
  <c r="J864" i="16"/>
  <c r="I864" i="16"/>
  <c r="H864" i="16"/>
  <c r="M872" i="16"/>
  <c r="L872" i="16"/>
  <c r="K872" i="16"/>
  <c r="J872" i="16"/>
  <c r="I872" i="16"/>
  <c r="H872" i="16"/>
  <c r="M881" i="16"/>
  <c r="L881" i="16"/>
  <c r="K881" i="16"/>
  <c r="J881" i="16"/>
  <c r="I881" i="16"/>
  <c r="H881" i="16"/>
  <c r="M945" i="16"/>
  <c r="K945" i="16"/>
  <c r="L945" i="16"/>
  <c r="J945" i="16"/>
  <c r="I945" i="16"/>
  <c r="H945" i="16"/>
  <c r="M982" i="16"/>
  <c r="L982" i="16"/>
  <c r="K982" i="16"/>
  <c r="J982" i="16"/>
  <c r="H982" i="16"/>
  <c r="I982" i="16"/>
  <c r="M990" i="16"/>
  <c r="L990" i="16"/>
  <c r="K990" i="16"/>
  <c r="J990" i="16"/>
  <c r="H990" i="16"/>
  <c r="I990" i="16"/>
  <c r="M998" i="16"/>
  <c r="L998" i="16"/>
  <c r="K998" i="16"/>
  <c r="J998" i="16"/>
  <c r="H998" i="16"/>
  <c r="I998" i="16"/>
  <c r="M1006" i="16"/>
  <c r="L1006" i="16"/>
  <c r="K1006" i="16"/>
  <c r="J1006" i="16"/>
  <c r="H1006" i="16"/>
  <c r="I1006" i="16"/>
  <c r="M1014" i="16"/>
  <c r="L1014" i="16"/>
  <c r="K1014" i="16"/>
  <c r="J1014" i="16"/>
  <c r="H1014" i="16"/>
  <c r="I1014" i="16"/>
  <c r="M1022" i="16"/>
  <c r="L1022" i="16"/>
  <c r="K1022" i="16"/>
  <c r="J1022" i="16"/>
  <c r="H1022" i="16"/>
  <c r="I1022" i="16"/>
  <c r="M1032" i="16"/>
  <c r="L1032" i="16"/>
  <c r="K1032" i="16"/>
  <c r="J1032" i="16"/>
  <c r="I1032" i="16"/>
  <c r="H1032" i="16"/>
  <c r="M1040" i="16"/>
  <c r="L1040" i="16"/>
  <c r="K1040" i="16"/>
  <c r="J1040" i="16"/>
  <c r="I1040" i="16"/>
  <c r="H1040" i="16"/>
  <c r="M1048" i="16"/>
  <c r="L1048" i="16"/>
  <c r="K1048" i="16"/>
  <c r="J1048" i="16"/>
  <c r="I1048" i="16"/>
  <c r="H1048" i="16"/>
  <c r="M1056" i="16"/>
  <c r="L1056" i="16"/>
  <c r="K1056" i="16"/>
  <c r="J1056" i="16"/>
  <c r="I1056" i="16"/>
  <c r="H1056" i="16"/>
  <c r="M1064" i="16"/>
  <c r="L1064" i="16"/>
  <c r="K1064" i="16"/>
  <c r="J1064" i="16"/>
  <c r="I1064" i="16"/>
  <c r="H1064" i="16"/>
  <c r="M1072" i="16"/>
  <c r="L1072" i="16"/>
  <c r="K1072" i="16"/>
  <c r="J1072" i="16"/>
  <c r="I1072" i="16"/>
  <c r="H1072" i="16"/>
  <c r="M1080" i="16"/>
  <c r="L1080" i="16"/>
  <c r="K1080" i="16"/>
  <c r="J1080" i="16"/>
  <c r="I1080" i="16"/>
  <c r="H1080" i="16"/>
  <c r="M1088" i="16"/>
  <c r="L1088" i="16"/>
  <c r="J1088" i="16"/>
  <c r="K1088" i="16"/>
  <c r="I1088" i="16"/>
  <c r="H1088" i="16"/>
  <c r="M1096" i="16"/>
  <c r="L1096" i="16"/>
  <c r="K1096" i="16"/>
  <c r="J1096" i="16"/>
  <c r="I1096" i="16"/>
  <c r="H1096" i="16"/>
  <c r="M615" i="16"/>
  <c r="L615" i="16"/>
  <c r="I615" i="16"/>
  <c r="K615" i="16"/>
  <c r="H615" i="16"/>
  <c r="J615" i="16"/>
  <c r="M853" i="16"/>
  <c r="L853" i="16"/>
  <c r="K853" i="16"/>
  <c r="J853" i="16"/>
  <c r="I853" i="16"/>
  <c r="H853" i="16"/>
  <c r="M499" i="16"/>
  <c r="L499" i="16"/>
  <c r="K499" i="16"/>
  <c r="I499" i="16"/>
  <c r="J499" i="16"/>
  <c r="H499" i="16"/>
  <c r="M565" i="16"/>
  <c r="K565" i="16"/>
  <c r="L565" i="16"/>
  <c r="J565" i="16"/>
  <c r="I565" i="16"/>
  <c r="H565" i="16"/>
  <c r="M611" i="16"/>
  <c r="L611" i="16"/>
  <c r="K611" i="16"/>
  <c r="I611" i="16"/>
  <c r="J611" i="16"/>
  <c r="H611" i="16"/>
  <c r="M685" i="16"/>
  <c r="L685" i="16"/>
  <c r="K685" i="16"/>
  <c r="J685" i="16"/>
  <c r="I685" i="16"/>
  <c r="H685" i="16"/>
  <c r="L826" i="16"/>
  <c r="M826" i="16"/>
  <c r="K826" i="16"/>
  <c r="J826" i="16"/>
  <c r="I826" i="16"/>
  <c r="H826" i="16"/>
  <c r="M912" i="16"/>
  <c r="L912" i="16"/>
  <c r="K912" i="16"/>
  <c r="J912" i="16"/>
  <c r="I912" i="16"/>
  <c r="H912" i="16"/>
  <c r="M969" i="16"/>
  <c r="K969" i="16"/>
  <c r="L969" i="16"/>
  <c r="J969" i="16"/>
  <c r="I969" i="16"/>
  <c r="H969" i="16"/>
  <c r="M68" i="16"/>
  <c r="L68" i="16"/>
  <c r="K68" i="16"/>
  <c r="J68" i="16"/>
  <c r="I68" i="16"/>
  <c r="H68" i="16"/>
  <c r="M95" i="16"/>
  <c r="K95" i="16"/>
  <c r="L95" i="16"/>
  <c r="I95" i="16"/>
  <c r="J95" i="16"/>
  <c r="H95" i="16"/>
  <c r="M111" i="16"/>
  <c r="K111" i="16"/>
  <c r="L111" i="16"/>
  <c r="I111" i="16"/>
  <c r="H111" i="16"/>
  <c r="J111" i="16"/>
  <c r="M133" i="16"/>
  <c r="K133" i="16"/>
  <c r="L133" i="16"/>
  <c r="H133" i="16"/>
  <c r="I133" i="16"/>
  <c r="J133" i="16"/>
  <c r="M164" i="16"/>
  <c r="L164" i="16"/>
  <c r="K164" i="16"/>
  <c r="J164" i="16"/>
  <c r="I164" i="16"/>
  <c r="H164" i="16"/>
  <c r="M267" i="16"/>
  <c r="K267" i="16"/>
  <c r="J267" i="16"/>
  <c r="I267" i="16"/>
  <c r="L267" i="16"/>
  <c r="H267" i="16"/>
  <c r="M320" i="16"/>
  <c r="L320" i="16"/>
  <c r="K320" i="16"/>
  <c r="J320" i="16"/>
  <c r="I320" i="16"/>
  <c r="H320" i="16"/>
  <c r="M416" i="16"/>
  <c r="J416" i="16"/>
  <c r="L416" i="16"/>
  <c r="K416" i="16"/>
  <c r="I416" i="16"/>
  <c r="H416" i="16"/>
  <c r="M437" i="16"/>
  <c r="K437" i="16"/>
  <c r="L437" i="16"/>
  <c r="J437" i="16"/>
  <c r="I437" i="16"/>
  <c r="H437" i="16"/>
  <c r="M459" i="16"/>
  <c r="L459" i="16"/>
  <c r="K459" i="16"/>
  <c r="J459" i="16"/>
  <c r="I459" i="16"/>
  <c r="H459" i="16"/>
  <c r="M481" i="16"/>
  <c r="L481" i="16"/>
  <c r="K481" i="16"/>
  <c r="J481" i="16"/>
  <c r="I481" i="16"/>
  <c r="H481" i="16"/>
  <c r="M489" i="16"/>
  <c r="L489" i="16"/>
  <c r="K489" i="16"/>
  <c r="J489" i="16"/>
  <c r="I489" i="16"/>
  <c r="H489" i="16"/>
  <c r="M585" i="16"/>
  <c r="L585" i="16"/>
  <c r="K585" i="16"/>
  <c r="J585" i="16"/>
  <c r="I585" i="16"/>
  <c r="H585" i="16"/>
  <c r="M693" i="16"/>
  <c r="K693" i="16"/>
  <c r="L693" i="16"/>
  <c r="J693" i="16"/>
  <c r="I693" i="16"/>
  <c r="H693" i="16"/>
  <c r="G693" i="16"/>
  <c r="M839" i="16"/>
  <c r="L839" i="16"/>
  <c r="I839" i="16"/>
  <c r="K839" i="16"/>
  <c r="H839" i="16"/>
  <c r="J839" i="16"/>
  <c r="M154" i="16"/>
  <c r="L154" i="16"/>
  <c r="K154" i="16"/>
  <c r="I154" i="16"/>
  <c r="H154" i="16"/>
  <c r="J154" i="16"/>
  <c r="M174" i="16"/>
  <c r="L174" i="16"/>
  <c r="K174" i="16"/>
  <c r="J174" i="16"/>
  <c r="I174" i="16"/>
  <c r="H174" i="16"/>
  <c r="M712" i="16"/>
  <c r="L712" i="16"/>
  <c r="K712" i="16"/>
  <c r="J712" i="16"/>
  <c r="I712" i="16"/>
  <c r="H712" i="16"/>
  <c r="M100" i="16"/>
  <c r="L100" i="16"/>
  <c r="K100" i="16"/>
  <c r="J100" i="16"/>
  <c r="I100" i="16"/>
  <c r="H100" i="16"/>
  <c r="M125" i="16"/>
  <c r="L125" i="16"/>
  <c r="K125" i="16"/>
  <c r="H125" i="16"/>
  <c r="J125" i="16"/>
  <c r="I125" i="16"/>
  <c r="M161" i="16"/>
  <c r="L161" i="16"/>
  <c r="K161" i="16"/>
  <c r="J161" i="16"/>
  <c r="H161" i="16"/>
  <c r="I161" i="16"/>
  <c r="M190" i="16"/>
  <c r="L190" i="16"/>
  <c r="K190" i="16"/>
  <c r="J190" i="16"/>
  <c r="I190" i="16"/>
  <c r="H190" i="16"/>
  <c r="M243" i="16"/>
  <c r="K243" i="16"/>
  <c r="L243" i="16"/>
  <c r="I243" i="16"/>
  <c r="J243" i="16"/>
  <c r="H243" i="16"/>
  <c r="M299" i="16"/>
  <c r="K299" i="16"/>
  <c r="L299" i="16"/>
  <c r="J299" i="16"/>
  <c r="I299" i="16"/>
  <c r="H299" i="16"/>
  <c r="M436" i="16"/>
  <c r="L436" i="16"/>
  <c r="J436" i="16"/>
  <c r="K436" i="16"/>
  <c r="I436" i="16"/>
  <c r="H436" i="16"/>
  <c r="M567" i="16"/>
  <c r="L567" i="16"/>
  <c r="K567" i="16"/>
  <c r="I567" i="16"/>
  <c r="J567" i="16"/>
  <c r="H567" i="16"/>
  <c r="M606" i="16"/>
  <c r="L606" i="16"/>
  <c r="K606" i="16"/>
  <c r="J606" i="16"/>
  <c r="H606" i="16"/>
  <c r="I606" i="16"/>
  <c r="M623" i="16"/>
  <c r="L623" i="16"/>
  <c r="K623" i="16"/>
  <c r="I623" i="16"/>
  <c r="J623" i="16"/>
  <c r="H623" i="16"/>
  <c r="M697" i="16"/>
  <c r="L697" i="16"/>
  <c r="K697" i="16"/>
  <c r="J697" i="16"/>
  <c r="I697" i="16"/>
  <c r="H697" i="16"/>
  <c r="M718" i="16"/>
  <c r="L718" i="16"/>
  <c r="K718" i="16"/>
  <c r="J718" i="16"/>
  <c r="H718" i="16"/>
  <c r="I718" i="16"/>
  <c r="M953" i="16"/>
  <c r="K953" i="16"/>
  <c r="L953" i="16"/>
  <c r="J953" i="16"/>
  <c r="I953" i="16"/>
  <c r="H953" i="16"/>
  <c r="M36" i="16"/>
  <c r="L36" i="16"/>
  <c r="K36" i="16"/>
  <c r="J36" i="16"/>
  <c r="I36" i="16"/>
  <c r="H36" i="16"/>
  <c r="M52" i="16"/>
  <c r="L52" i="16"/>
  <c r="K52" i="16"/>
  <c r="J52" i="16"/>
  <c r="I52" i="16"/>
  <c r="H52" i="16"/>
  <c r="M178" i="16"/>
  <c r="L178" i="16"/>
  <c r="K178" i="16"/>
  <c r="J178" i="16"/>
  <c r="H178" i="16"/>
  <c r="I178" i="16"/>
  <c r="M213" i="16"/>
  <c r="L213" i="16"/>
  <c r="K213" i="16"/>
  <c r="I213" i="16"/>
  <c r="J213" i="16"/>
  <c r="H213" i="16"/>
  <c r="M351" i="16"/>
  <c r="K351" i="16"/>
  <c r="L351" i="16"/>
  <c r="I351" i="16"/>
  <c r="J351" i="16"/>
  <c r="H351" i="16"/>
  <c r="M412" i="16"/>
  <c r="L412" i="16"/>
  <c r="J412" i="16"/>
  <c r="K412" i="16"/>
  <c r="I412" i="16"/>
  <c r="H412" i="16"/>
  <c r="M884" i="16"/>
  <c r="L884" i="16"/>
  <c r="K884" i="16"/>
  <c r="J884" i="16"/>
  <c r="I884" i="16"/>
  <c r="H884" i="16"/>
  <c r="M898" i="16"/>
  <c r="L898" i="16"/>
  <c r="K898" i="16"/>
  <c r="J898" i="16"/>
  <c r="H898" i="16"/>
  <c r="I898" i="16"/>
  <c r="M120" i="16"/>
  <c r="L120" i="16"/>
  <c r="J120" i="16"/>
  <c r="K120" i="16"/>
  <c r="I120" i="16"/>
  <c r="H120" i="16"/>
  <c r="M245" i="16"/>
  <c r="K245" i="16"/>
  <c r="L245" i="16"/>
  <c r="J245" i="16"/>
  <c r="I245" i="16"/>
  <c r="H245" i="16"/>
  <c r="M45" i="16"/>
  <c r="L45" i="16"/>
  <c r="H45" i="16"/>
  <c r="K45" i="16"/>
  <c r="J45" i="16"/>
  <c r="I45" i="16"/>
  <c r="M236" i="16"/>
  <c r="L236" i="16"/>
  <c r="K236" i="16"/>
  <c r="J236" i="16"/>
  <c r="I236" i="16"/>
  <c r="H236" i="16"/>
  <c r="M254" i="16"/>
  <c r="L254" i="16"/>
  <c r="K254" i="16"/>
  <c r="J254" i="16"/>
  <c r="H254" i="16"/>
  <c r="I254" i="16"/>
  <c r="M287" i="16"/>
  <c r="K287" i="16"/>
  <c r="L287" i="16"/>
  <c r="I287" i="16"/>
  <c r="J287" i="16"/>
  <c r="H287" i="16"/>
  <c r="M363" i="16"/>
  <c r="K363" i="16"/>
  <c r="L363" i="16"/>
  <c r="J363" i="16"/>
  <c r="I363" i="16"/>
  <c r="H363" i="16"/>
  <c r="M418" i="16"/>
  <c r="L418" i="16"/>
  <c r="K418" i="16"/>
  <c r="J418" i="16"/>
  <c r="H418" i="16"/>
  <c r="I418" i="16"/>
  <c r="M446" i="16"/>
  <c r="L446" i="16"/>
  <c r="K446" i="16"/>
  <c r="J446" i="16"/>
  <c r="H446" i="16"/>
  <c r="I446" i="16"/>
  <c r="M60" i="16"/>
  <c r="L60" i="16"/>
  <c r="K60" i="16"/>
  <c r="J60" i="16"/>
  <c r="I60" i="16"/>
  <c r="H60" i="16"/>
  <c r="M80" i="16"/>
  <c r="L80" i="16"/>
  <c r="K80" i="16"/>
  <c r="J80" i="16"/>
  <c r="I80" i="16"/>
  <c r="H80" i="16"/>
  <c r="M140" i="16"/>
  <c r="L140" i="16"/>
  <c r="K140" i="16"/>
  <c r="J140" i="16"/>
  <c r="I140" i="16"/>
  <c r="H140" i="16"/>
  <c r="M151" i="16"/>
  <c r="L151" i="16"/>
  <c r="K151" i="16"/>
  <c r="I151" i="16"/>
  <c r="J151" i="16"/>
  <c r="H151" i="16"/>
  <c r="M159" i="16"/>
  <c r="K159" i="16"/>
  <c r="L159" i="16"/>
  <c r="I159" i="16"/>
  <c r="J159" i="16"/>
  <c r="H159" i="16"/>
  <c r="M286" i="16"/>
  <c r="L286" i="16"/>
  <c r="K286" i="16"/>
  <c r="J286" i="16"/>
  <c r="H286" i="16"/>
  <c r="I286" i="16"/>
  <c r="M79" i="16"/>
  <c r="K79" i="16"/>
  <c r="L79" i="16"/>
  <c r="I79" i="16"/>
  <c r="J79" i="16"/>
  <c r="H79" i="16"/>
  <c r="M206" i="16"/>
  <c r="L206" i="16"/>
  <c r="K206" i="16"/>
  <c r="J206" i="16"/>
  <c r="H206" i="16"/>
  <c r="I206" i="16"/>
  <c r="M238" i="16"/>
  <c r="L238" i="16"/>
  <c r="K238" i="16"/>
  <c r="J238" i="16"/>
  <c r="H238" i="16"/>
  <c r="I238" i="16"/>
  <c r="M389" i="16"/>
  <c r="K389" i="16"/>
  <c r="L389" i="16"/>
  <c r="I389" i="16"/>
  <c r="J389" i="16"/>
  <c r="H389" i="16"/>
  <c r="M385" i="16"/>
  <c r="L385" i="16"/>
  <c r="K385" i="16"/>
  <c r="J385" i="16"/>
  <c r="I385" i="16"/>
  <c r="H385" i="16"/>
  <c r="M665" i="16"/>
  <c r="L665" i="16"/>
  <c r="K665" i="16"/>
  <c r="J665" i="16"/>
  <c r="I665" i="16"/>
  <c r="H665" i="16"/>
  <c r="M680" i="16"/>
  <c r="L680" i="16"/>
  <c r="K680" i="16"/>
  <c r="J680" i="16"/>
  <c r="I680" i="16"/>
  <c r="H680" i="16"/>
  <c r="M768" i="16"/>
  <c r="L768" i="16"/>
  <c r="K768" i="16"/>
  <c r="J768" i="16"/>
  <c r="I768" i="16"/>
  <c r="H768" i="16"/>
  <c r="M784" i="16"/>
  <c r="L784" i="16"/>
  <c r="K784" i="16"/>
  <c r="J784" i="16"/>
  <c r="I784" i="16"/>
  <c r="H784" i="16"/>
  <c r="M821" i="16"/>
  <c r="K821" i="16"/>
  <c r="L821" i="16"/>
  <c r="J821" i="16"/>
  <c r="I821" i="16"/>
  <c r="H821" i="16"/>
  <c r="M835" i="16"/>
  <c r="L835" i="16"/>
  <c r="K835" i="16"/>
  <c r="I835" i="16"/>
  <c r="J835" i="16"/>
  <c r="H835" i="16"/>
  <c r="M484" i="16"/>
  <c r="L484" i="16"/>
  <c r="J484" i="16"/>
  <c r="K484" i="16"/>
  <c r="H484" i="16"/>
  <c r="I484" i="16"/>
  <c r="M500" i="16"/>
  <c r="L500" i="16"/>
  <c r="J500" i="16"/>
  <c r="K500" i="16"/>
  <c r="I500" i="16"/>
  <c r="H500" i="16"/>
  <c r="M556" i="16"/>
  <c r="L556" i="16"/>
  <c r="J556" i="16"/>
  <c r="K556" i="16"/>
  <c r="I556" i="16"/>
  <c r="H556" i="16"/>
  <c r="M605" i="16"/>
  <c r="L605" i="16"/>
  <c r="K605" i="16"/>
  <c r="J605" i="16"/>
  <c r="I605" i="16"/>
  <c r="H605" i="16"/>
  <c r="M675" i="16"/>
  <c r="L675" i="16"/>
  <c r="K675" i="16"/>
  <c r="I675" i="16"/>
  <c r="J675" i="16"/>
  <c r="H675" i="16"/>
  <c r="M707" i="16"/>
  <c r="L707" i="16"/>
  <c r="K707" i="16"/>
  <c r="I707" i="16"/>
  <c r="J707" i="16"/>
  <c r="H707" i="16"/>
  <c r="M755" i="16"/>
  <c r="L755" i="16"/>
  <c r="K755" i="16"/>
  <c r="I755" i="16"/>
  <c r="J755" i="16"/>
  <c r="H755" i="16"/>
  <c r="M771" i="16"/>
  <c r="L771" i="16"/>
  <c r="K771" i="16"/>
  <c r="I771" i="16"/>
  <c r="J771" i="16"/>
  <c r="H771" i="16"/>
  <c r="L787" i="16"/>
  <c r="M787" i="16"/>
  <c r="K787" i="16"/>
  <c r="I787" i="16"/>
  <c r="J787" i="16"/>
  <c r="H787" i="16"/>
  <c r="M807" i="16"/>
  <c r="L807" i="16"/>
  <c r="I807" i="16"/>
  <c r="K807" i="16"/>
  <c r="H807" i="16"/>
  <c r="J807" i="16"/>
  <c r="M865" i="16"/>
  <c r="L865" i="16"/>
  <c r="K865" i="16"/>
  <c r="J865" i="16"/>
  <c r="I865" i="16"/>
  <c r="H865" i="16"/>
  <c r="M903" i="16"/>
  <c r="L903" i="16"/>
  <c r="I903" i="16"/>
  <c r="K903" i="16"/>
  <c r="H903" i="16"/>
  <c r="J903" i="16"/>
  <c r="M948" i="16"/>
  <c r="L948" i="16"/>
  <c r="K948" i="16"/>
  <c r="J948" i="16"/>
  <c r="I948" i="16"/>
  <c r="H948" i="16"/>
  <c r="M989" i="16"/>
  <c r="L989" i="16"/>
  <c r="K989" i="16"/>
  <c r="J989" i="16"/>
  <c r="I989" i="16"/>
  <c r="H989" i="16"/>
  <c r="M1005" i="16"/>
  <c r="L1005" i="16"/>
  <c r="K1005" i="16"/>
  <c r="J1005" i="16"/>
  <c r="I1005" i="16"/>
  <c r="H1005" i="16"/>
  <c r="M1021" i="16"/>
  <c r="L1021" i="16"/>
  <c r="K1021" i="16"/>
  <c r="J1021" i="16"/>
  <c r="I1021" i="16"/>
  <c r="H1021" i="16"/>
  <c r="M1045" i="16"/>
  <c r="K1045" i="16"/>
  <c r="L1045" i="16"/>
  <c r="J1045" i="16"/>
  <c r="I1045" i="16"/>
  <c r="H1045" i="16"/>
  <c r="M1069" i="16"/>
  <c r="L1069" i="16"/>
  <c r="K1069" i="16"/>
  <c r="J1069" i="16"/>
  <c r="I1069" i="16"/>
  <c r="H1069" i="16"/>
  <c r="M1085" i="16"/>
  <c r="L1085" i="16"/>
  <c r="K1085" i="16"/>
  <c r="J1085" i="16"/>
  <c r="I1085" i="16"/>
  <c r="H1085" i="16"/>
  <c r="L734" i="16"/>
  <c r="M734" i="16"/>
  <c r="K734" i="16"/>
  <c r="J734" i="16"/>
  <c r="H734" i="16"/>
  <c r="I734" i="16"/>
  <c r="M754" i="16"/>
  <c r="L754" i="16"/>
  <c r="J754" i="16"/>
  <c r="H754" i="16"/>
  <c r="K754" i="16"/>
  <c r="I754" i="16"/>
  <c r="M799" i="16"/>
  <c r="L799" i="16"/>
  <c r="K799" i="16"/>
  <c r="I799" i="16"/>
  <c r="J799" i="16"/>
  <c r="H799" i="16"/>
  <c r="M857" i="16"/>
  <c r="K857" i="16"/>
  <c r="L857" i="16"/>
  <c r="J857" i="16"/>
  <c r="I857" i="16"/>
  <c r="H857" i="16"/>
  <c r="M958" i="16"/>
  <c r="L958" i="16"/>
  <c r="K958" i="16"/>
  <c r="J958" i="16"/>
  <c r="H958" i="16"/>
  <c r="I958" i="16"/>
  <c r="M974" i="16"/>
  <c r="L974" i="16"/>
  <c r="K974" i="16"/>
  <c r="J974" i="16"/>
  <c r="H974" i="16"/>
  <c r="I974" i="16"/>
  <c r="M608" i="16"/>
  <c r="K608" i="16"/>
  <c r="J608" i="16"/>
  <c r="I608" i="16"/>
  <c r="L608" i="16"/>
  <c r="H608" i="16"/>
  <c r="M691" i="16"/>
  <c r="L691" i="16"/>
  <c r="K691" i="16"/>
  <c r="I691" i="16"/>
  <c r="J691" i="16"/>
  <c r="H691" i="16"/>
  <c r="K885" i="16"/>
  <c r="M885" i="16"/>
  <c r="L885" i="16"/>
  <c r="J885" i="16"/>
  <c r="I885" i="16"/>
  <c r="H885" i="16"/>
  <c r="M936" i="16"/>
  <c r="L936" i="16"/>
  <c r="K936" i="16"/>
  <c r="J936" i="16"/>
  <c r="I936" i="16"/>
  <c r="H936" i="16"/>
  <c r="M28" i="16"/>
  <c r="L28" i="16"/>
  <c r="K28" i="16"/>
  <c r="J28" i="16"/>
  <c r="I28" i="16"/>
  <c r="H28" i="16"/>
  <c r="M58" i="16"/>
  <c r="L58" i="16"/>
  <c r="K58" i="16"/>
  <c r="I58" i="16"/>
  <c r="J58" i="16"/>
  <c r="H58" i="16"/>
  <c r="M158" i="16"/>
  <c r="L158" i="16"/>
  <c r="K158" i="16"/>
  <c r="J158" i="16"/>
  <c r="I158" i="16"/>
  <c r="H158" i="16"/>
  <c r="M185" i="16"/>
  <c r="L185" i="16"/>
  <c r="K185" i="16"/>
  <c r="H185" i="16"/>
  <c r="J185" i="16"/>
  <c r="I185" i="16"/>
  <c r="M255" i="16"/>
  <c r="K255" i="16"/>
  <c r="L255" i="16"/>
  <c r="I255" i="16"/>
  <c r="H255" i="16"/>
  <c r="J255" i="16"/>
  <c r="M296" i="16"/>
  <c r="L296" i="16"/>
  <c r="J296" i="16"/>
  <c r="K296" i="16"/>
  <c r="I296" i="16"/>
  <c r="H296" i="16"/>
  <c r="M118" i="16"/>
  <c r="L118" i="16"/>
  <c r="K118" i="16"/>
  <c r="J118" i="16"/>
  <c r="I118" i="16"/>
  <c r="H118" i="16"/>
  <c r="G64" i="16"/>
  <c r="M64" i="16"/>
  <c r="L64" i="16"/>
  <c r="K64" i="16"/>
  <c r="J64" i="16"/>
  <c r="I64" i="16"/>
  <c r="H64" i="16"/>
  <c r="M139" i="16"/>
  <c r="K139" i="16"/>
  <c r="L139" i="16"/>
  <c r="J139" i="16"/>
  <c r="I139" i="16"/>
  <c r="H139" i="16"/>
  <c r="M234" i="16"/>
  <c r="L234" i="16"/>
  <c r="K234" i="16"/>
  <c r="I234" i="16"/>
  <c r="H234" i="16"/>
  <c r="J234" i="16"/>
  <c r="M372" i="16"/>
  <c r="L372" i="16"/>
  <c r="K372" i="16"/>
  <c r="J372" i="16"/>
  <c r="H372" i="16"/>
  <c r="I372" i="16"/>
  <c r="M390" i="16"/>
  <c r="L390" i="16"/>
  <c r="K390" i="16"/>
  <c r="J390" i="16"/>
  <c r="H390" i="16"/>
  <c r="I390" i="16"/>
  <c r="M490" i="16"/>
  <c r="L490" i="16"/>
  <c r="K490" i="16"/>
  <c r="I490" i="16"/>
  <c r="H490" i="16"/>
  <c r="J490" i="16"/>
  <c r="M525" i="16"/>
  <c r="L525" i="16"/>
  <c r="K525" i="16"/>
  <c r="J525" i="16"/>
  <c r="I525" i="16"/>
  <c r="H525" i="16"/>
  <c r="M562" i="16"/>
  <c r="L562" i="16"/>
  <c r="J562" i="16"/>
  <c r="H562" i="16"/>
  <c r="K562" i="16"/>
  <c r="I562" i="16"/>
  <c r="L646" i="16"/>
  <c r="M646" i="16"/>
  <c r="K646" i="16"/>
  <c r="J646" i="16"/>
  <c r="H646" i="16"/>
  <c r="I646" i="16"/>
  <c r="M348" i="16"/>
  <c r="L348" i="16"/>
  <c r="K348" i="16"/>
  <c r="J348" i="16"/>
  <c r="I348" i="16"/>
  <c r="H348" i="16"/>
  <c r="M256" i="16"/>
  <c r="L256" i="16"/>
  <c r="K256" i="16"/>
  <c r="J256" i="16"/>
  <c r="I256" i="16"/>
  <c r="H256" i="16"/>
  <c r="M362" i="16"/>
  <c r="L362" i="16"/>
  <c r="K362" i="16"/>
  <c r="I362" i="16"/>
  <c r="H362" i="16"/>
  <c r="J362" i="16"/>
  <c r="M434" i="16"/>
  <c r="L434" i="16"/>
  <c r="J434" i="16"/>
  <c r="H434" i="16"/>
  <c r="I434" i="16"/>
  <c r="K434" i="16"/>
  <c r="M516" i="16"/>
  <c r="L516" i="16"/>
  <c r="J516" i="16"/>
  <c r="K516" i="16"/>
  <c r="I516" i="16"/>
  <c r="H516" i="16"/>
  <c r="M532" i="16"/>
  <c r="L532" i="16"/>
  <c r="J532" i="16"/>
  <c r="K532" i="16"/>
  <c r="I532" i="16"/>
  <c r="H532" i="16"/>
  <c r="M650" i="16"/>
  <c r="L650" i="16"/>
  <c r="K650" i="16"/>
  <c r="J650" i="16"/>
  <c r="I650" i="16"/>
  <c r="H650" i="16"/>
  <c r="M733" i="16"/>
  <c r="L733" i="16"/>
  <c r="K733" i="16"/>
  <c r="J733" i="16"/>
  <c r="I733" i="16"/>
  <c r="H733" i="16"/>
  <c r="M851" i="16"/>
  <c r="L851" i="16"/>
  <c r="K851" i="16"/>
  <c r="I851" i="16"/>
  <c r="J851" i="16"/>
  <c r="H851" i="16"/>
  <c r="M876" i="16"/>
  <c r="L876" i="16"/>
  <c r="J876" i="16"/>
  <c r="K876" i="16"/>
  <c r="I876" i="16"/>
  <c r="H876" i="16"/>
  <c r="M978" i="16"/>
  <c r="L978" i="16"/>
  <c r="K978" i="16"/>
  <c r="J978" i="16"/>
  <c r="H978" i="16"/>
  <c r="I978" i="16"/>
  <c r="L1002" i="16"/>
  <c r="M1002" i="16"/>
  <c r="K1002" i="16"/>
  <c r="J1002" i="16"/>
  <c r="I1002" i="16"/>
  <c r="H1002" i="16"/>
  <c r="M1028" i="16"/>
  <c r="L1028" i="16"/>
  <c r="K1028" i="16"/>
  <c r="J1028" i="16"/>
  <c r="I1028" i="16"/>
  <c r="H1028" i="16"/>
  <c r="M1052" i="16"/>
  <c r="L1052" i="16"/>
  <c r="J1052" i="16"/>
  <c r="K1052" i="16"/>
  <c r="I1052" i="16"/>
  <c r="H1052" i="16"/>
  <c r="M1068" i="16"/>
  <c r="L1068" i="16"/>
  <c r="J1068" i="16"/>
  <c r="K1068" i="16"/>
  <c r="I1068" i="16"/>
  <c r="H1068" i="16"/>
  <c r="M1084" i="16"/>
  <c r="J1084" i="16"/>
  <c r="K1084" i="16"/>
  <c r="L1084" i="16"/>
  <c r="I1084" i="16"/>
  <c r="H1084" i="16"/>
  <c r="L970" i="16"/>
  <c r="M970" i="16"/>
  <c r="K970" i="16"/>
  <c r="J970" i="16"/>
  <c r="I970" i="16"/>
  <c r="H970" i="16"/>
  <c r="M632" i="16"/>
  <c r="L632" i="16"/>
  <c r="K632" i="16"/>
  <c r="J632" i="16"/>
  <c r="I632" i="16"/>
  <c r="H632" i="16"/>
  <c r="M126" i="16"/>
  <c r="L126" i="16"/>
  <c r="K126" i="16"/>
  <c r="J126" i="16"/>
  <c r="I126" i="16"/>
  <c r="H126" i="16"/>
  <c r="M308" i="16"/>
  <c r="L308" i="16"/>
  <c r="K308" i="16"/>
  <c r="J308" i="16"/>
  <c r="H308" i="16"/>
  <c r="I308" i="16"/>
  <c r="M570" i="16"/>
  <c r="L570" i="16"/>
  <c r="K570" i="16"/>
  <c r="I570" i="16"/>
  <c r="H570" i="16"/>
  <c r="J570" i="16"/>
  <c r="M260" i="16"/>
  <c r="L260" i="16"/>
  <c r="K260" i="16"/>
  <c r="J260" i="16"/>
  <c r="H260" i="16"/>
  <c r="I260" i="16"/>
  <c r="M94" i="16"/>
  <c r="L94" i="16"/>
  <c r="K94" i="16"/>
  <c r="J94" i="16"/>
  <c r="I94" i="16"/>
  <c r="H94" i="16"/>
  <c r="M391" i="16"/>
  <c r="L391" i="16"/>
  <c r="K391" i="16"/>
  <c r="I391" i="16"/>
  <c r="J391" i="16"/>
  <c r="H391" i="16"/>
  <c r="M84" i="16"/>
  <c r="L84" i="16"/>
  <c r="K84" i="16"/>
  <c r="J84" i="16"/>
  <c r="I84" i="16"/>
  <c r="H84" i="16"/>
  <c r="M48" i="16"/>
  <c r="L48" i="16"/>
  <c r="K48" i="16"/>
  <c r="J48" i="16"/>
  <c r="I48" i="16"/>
  <c r="H48" i="16"/>
  <c r="M35" i="16"/>
  <c r="K35" i="16"/>
  <c r="L35" i="16"/>
  <c r="I35" i="16"/>
  <c r="J35" i="16"/>
  <c r="H35" i="16"/>
  <c r="M85" i="16"/>
  <c r="L85" i="16"/>
  <c r="K85" i="16"/>
  <c r="H85" i="16"/>
  <c r="I85" i="16"/>
  <c r="J85" i="16"/>
  <c r="M173" i="16"/>
  <c r="L173" i="16"/>
  <c r="H173" i="16"/>
  <c r="J173" i="16"/>
  <c r="I173" i="16"/>
  <c r="K173" i="16"/>
  <c r="M203" i="16"/>
  <c r="K203" i="16"/>
  <c r="L203" i="16"/>
  <c r="J203" i="16"/>
  <c r="I203" i="16"/>
  <c r="H203" i="16"/>
  <c r="M211" i="16"/>
  <c r="K211" i="16"/>
  <c r="L211" i="16"/>
  <c r="I211" i="16"/>
  <c r="J211" i="16"/>
  <c r="H211" i="16"/>
  <c r="M215" i="16"/>
  <c r="L215" i="16"/>
  <c r="K215" i="16"/>
  <c r="I215" i="16"/>
  <c r="J215" i="16"/>
  <c r="H215" i="16"/>
  <c r="M229" i="16"/>
  <c r="L229" i="16"/>
  <c r="K229" i="16"/>
  <c r="I229" i="16"/>
  <c r="J229" i="16"/>
  <c r="H229" i="16"/>
  <c r="M280" i="16"/>
  <c r="L280" i="16"/>
  <c r="J280" i="16"/>
  <c r="K280" i="16"/>
  <c r="I280" i="16"/>
  <c r="H280" i="16"/>
  <c r="G206" i="16"/>
  <c r="G236" i="16"/>
  <c r="G273" i="16"/>
  <c r="G296" i="16"/>
  <c r="M339" i="16"/>
  <c r="K339" i="16"/>
  <c r="L339" i="16"/>
  <c r="I339" i="16"/>
  <c r="J339" i="16"/>
  <c r="H339" i="16"/>
  <c r="M347" i="16"/>
  <c r="K347" i="16"/>
  <c r="L347" i="16"/>
  <c r="J347" i="16"/>
  <c r="I347" i="16"/>
  <c r="H347" i="16"/>
  <c r="G306" i="16"/>
  <c r="G3" i="16"/>
  <c r="M47" i="16"/>
  <c r="K47" i="16"/>
  <c r="L47" i="16"/>
  <c r="I47" i="16"/>
  <c r="H47" i="16"/>
  <c r="J47" i="16"/>
  <c r="G50" i="16"/>
  <c r="M51" i="16"/>
  <c r="K51" i="16"/>
  <c r="L51" i="16"/>
  <c r="I51" i="16"/>
  <c r="J51" i="16"/>
  <c r="H51" i="16"/>
  <c r="G118" i="16"/>
  <c r="G93" i="16"/>
  <c r="G113" i="16"/>
  <c r="M129" i="16"/>
  <c r="L129" i="16"/>
  <c r="K129" i="16"/>
  <c r="J129" i="16"/>
  <c r="H129" i="16"/>
  <c r="I129" i="16"/>
  <c r="M183" i="16"/>
  <c r="L183" i="16"/>
  <c r="K183" i="16"/>
  <c r="I183" i="16"/>
  <c r="J183" i="16"/>
  <c r="H183" i="16"/>
  <c r="G126" i="16"/>
  <c r="M221" i="16"/>
  <c r="L221" i="16"/>
  <c r="K221" i="16"/>
  <c r="J221" i="16"/>
  <c r="I221" i="16"/>
  <c r="H221" i="16"/>
  <c r="M225" i="16"/>
  <c r="L225" i="16"/>
  <c r="K225" i="16"/>
  <c r="J225" i="16"/>
  <c r="I225" i="16"/>
  <c r="H225" i="16"/>
  <c r="M235" i="16"/>
  <c r="K235" i="16"/>
  <c r="L235" i="16"/>
  <c r="J235" i="16"/>
  <c r="I235" i="16"/>
  <c r="H235" i="16"/>
  <c r="M239" i="16"/>
  <c r="K239" i="16"/>
  <c r="L239" i="16"/>
  <c r="I239" i="16"/>
  <c r="H239" i="16"/>
  <c r="J239" i="16"/>
  <c r="G216" i="16"/>
  <c r="G238" i="16"/>
  <c r="G300" i="16"/>
  <c r="M341" i="16"/>
  <c r="L341" i="16"/>
  <c r="K341" i="16"/>
  <c r="I341" i="16"/>
  <c r="J341" i="16"/>
  <c r="H341" i="16"/>
  <c r="M349" i="16"/>
  <c r="L349" i="16"/>
  <c r="K349" i="16"/>
  <c r="J349" i="16"/>
  <c r="I349" i="16"/>
  <c r="H349" i="16"/>
  <c r="G348" i="16"/>
  <c r="G390" i="16"/>
  <c r="G403" i="16"/>
  <c r="G440" i="16"/>
  <c r="M402" i="16"/>
  <c r="L402" i="16"/>
  <c r="K402" i="16"/>
  <c r="J402" i="16"/>
  <c r="H402" i="16"/>
  <c r="I402" i="16"/>
  <c r="M410" i="16"/>
  <c r="L410" i="16"/>
  <c r="K410" i="16"/>
  <c r="I410" i="16"/>
  <c r="H410" i="16"/>
  <c r="J410" i="16"/>
  <c r="M419" i="16"/>
  <c r="K419" i="16"/>
  <c r="L419" i="16"/>
  <c r="I419" i="16"/>
  <c r="J419" i="16"/>
  <c r="H419" i="16"/>
  <c r="M427" i="16"/>
  <c r="L427" i="16"/>
  <c r="K427" i="16"/>
  <c r="J427" i="16"/>
  <c r="I427" i="16"/>
  <c r="H427" i="16"/>
  <c r="G524" i="16"/>
  <c r="G509" i="16"/>
  <c r="G517" i="16"/>
  <c r="G608" i="16"/>
  <c r="G624" i="16"/>
  <c r="G635" i="16"/>
  <c r="G675" i="16"/>
  <c r="G691" i="16"/>
  <c r="G682" i="16"/>
  <c r="G763" i="16"/>
  <c r="G795" i="16"/>
  <c r="G799" i="16"/>
  <c r="G851" i="16"/>
  <c r="G754" i="16"/>
  <c r="G830" i="16"/>
  <c r="G885" i="16"/>
  <c r="G903" i="16"/>
  <c r="M888" i="16"/>
  <c r="L888" i="16"/>
  <c r="K888" i="16"/>
  <c r="J888" i="16"/>
  <c r="I888" i="16"/>
  <c r="H888" i="16"/>
  <c r="M892" i="16"/>
  <c r="J892" i="16"/>
  <c r="L892" i="16"/>
  <c r="K892" i="16"/>
  <c r="I892" i="16"/>
  <c r="H892" i="16"/>
  <c r="M896" i="16"/>
  <c r="L896" i="16"/>
  <c r="K896" i="16"/>
  <c r="J896" i="16"/>
  <c r="I896" i="16"/>
  <c r="H896" i="16"/>
  <c r="M902" i="16"/>
  <c r="L902" i="16"/>
  <c r="K902" i="16"/>
  <c r="J902" i="16"/>
  <c r="H902" i="16"/>
  <c r="I902" i="16"/>
  <c r="G1028" i="16"/>
  <c r="G1036" i="16"/>
  <c r="G1044" i="16"/>
  <c r="G1052" i="16"/>
  <c r="G1060" i="16"/>
  <c r="G1068" i="16"/>
  <c r="G1076" i="16"/>
  <c r="G1084" i="16"/>
  <c r="G1092" i="16"/>
  <c r="G1100" i="16"/>
  <c r="G983" i="16"/>
  <c r="G985" i="16"/>
  <c r="G1063" i="16"/>
  <c r="G1065" i="16"/>
  <c r="G1071" i="16"/>
  <c r="G1073" i="16"/>
  <c r="M6" i="16"/>
  <c r="L6" i="16"/>
  <c r="K6" i="16"/>
  <c r="J6" i="16"/>
  <c r="H6" i="16"/>
  <c r="I6" i="16"/>
  <c r="M33" i="16"/>
  <c r="L33" i="16"/>
  <c r="K33" i="16"/>
  <c r="J33" i="16"/>
  <c r="H33" i="16"/>
  <c r="I33" i="16"/>
  <c r="M87" i="16"/>
  <c r="L87" i="16"/>
  <c r="K87" i="16"/>
  <c r="I87" i="16"/>
  <c r="J87" i="16"/>
  <c r="H87" i="16"/>
  <c r="M202" i="16"/>
  <c r="L202" i="16"/>
  <c r="K202" i="16"/>
  <c r="J202" i="16"/>
  <c r="I202" i="16"/>
  <c r="H202" i="16"/>
  <c r="M272" i="16"/>
  <c r="L272" i="16"/>
  <c r="K272" i="16"/>
  <c r="J272" i="16"/>
  <c r="I272" i="16"/>
  <c r="H272" i="16"/>
  <c r="M317" i="16"/>
  <c r="L317" i="16"/>
  <c r="K317" i="16"/>
  <c r="J317" i="16"/>
  <c r="I317" i="16"/>
  <c r="H317" i="16"/>
  <c r="M444" i="16"/>
  <c r="L444" i="16"/>
  <c r="J444" i="16"/>
  <c r="K444" i="16"/>
  <c r="I444" i="16"/>
  <c r="H444" i="16"/>
  <c r="M39" i="16"/>
  <c r="L39" i="16"/>
  <c r="K39" i="16"/>
  <c r="I39" i="16"/>
  <c r="J39" i="16"/>
  <c r="H39" i="16"/>
  <c r="M105" i="16"/>
  <c r="L105" i="16"/>
  <c r="K105" i="16"/>
  <c r="H105" i="16"/>
  <c r="J105" i="16"/>
  <c r="I105" i="16"/>
  <c r="M176" i="16"/>
  <c r="K176" i="16"/>
  <c r="L176" i="16"/>
  <c r="J176" i="16"/>
  <c r="I176" i="16"/>
  <c r="H176" i="16"/>
  <c r="M228" i="16"/>
  <c r="L228" i="16"/>
  <c r="K228" i="16"/>
  <c r="J228" i="16"/>
  <c r="I228" i="16"/>
  <c r="H228" i="16"/>
  <c r="M253" i="16"/>
  <c r="L253" i="16"/>
  <c r="K253" i="16"/>
  <c r="J253" i="16"/>
  <c r="I253" i="16"/>
  <c r="H253" i="16"/>
  <c r="M269" i="16"/>
  <c r="L269" i="16"/>
  <c r="K269" i="16"/>
  <c r="J269" i="16"/>
  <c r="I269" i="16"/>
  <c r="H269" i="16"/>
  <c r="M283" i="16"/>
  <c r="K283" i="16"/>
  <c r="L283" i="16"/>
  <c r="J283" i="16"/>
  <c r="I283" i="16"/>
  <c r="H283" i="16"/>
  <c r="G342" i="16"/>
  <c r="M342" i="16"/>
  <c r="L342" i="16"/>
  <c r="K342" i="16"/>
  <c r="J342" i="16"/>
  <c r="H342" i="16"/>
  <c r="I342" i="16"/>
  <c r="M361" i="16"/>
  <c r="L361" i="16"/>
  <c r="K361" i="16"/>
  <c r="J361" i="16"/>
  <c r="I361" i="16"/>
  <c r="H361" i="16"/>
  <c r="M369" i="16"/>
  <c r="L369" i="16"/>
  <c r="K369" i="16"/>
  <c r="J369" i="16"/>
  <c r="I369" i="16"/>
  <c r="H369" i="16"/>
  <c r="M413" i="16"/>
  <c r="L413" i="16"/>
  <c r="K413" i="16"/>
  <c r="J413" i="16"/>
  <c r="I413" i="16"/>
  <c r="H413" i="16"/>
  <c r="M438" i="16"/>
  <c r="L438" i="16"/>
  <c r="K438" i="16"/>
  <c r="J438" i="16"/>
  <c r="H438" i="16"/>
  <c r="I438" i="16"/>
  <c r="M38" i="16"/>
  <c r="L38" i="16"/>
  <c r="K38" i="16"/>
  <c r="J38" i="16"/>
  <c r="I38" i="16"/>
  <c r="H38" i="16"/>
  <c r="M71" i="16"/>
  <c r="L71" i="16"/>
  <c r="K71" i="16"/>
  <c r="I71" i="16"/>
  <c r="J71" i="16"/>
  <c r="H71" i="16"/>
  <c r="M90" i="16"/>
  <c r="L90" i="16"/>
  <c r="K90" i="16"/>
  <c r="I90" i="16"/>
  <c r="H90" i="16"/>
  <c r="J90" i="16"/>
  <c r="M124" i="16"/>
  <c r="L124" i="16"/>
  <c r="K124" i="16"/>
  <c r="J124" i="16"/>
  <c r="I124" i="16"/>
  <c r="H124" i="16"/>
  <c r="G158" i="16"/>
  <c r="M214" i="16"/>
  <c r="L214" i="16"/>
  <c r="K214" i="16"/>
  <c r="J214" i="16"/>
  <c r="H214" i="16"/>
  <c r="I214" i="16"/>
  <c r="M282" i="16"/>
  <c r="L282" i="16"/>
  <c r="K282" i="16"/>
  <c r="I282" i="16"/>
  <c r="H282" i="16"/>
  <c r="J282" i="16"/>
  <c r="M92" i="16"/>
  <c r="L92" i="16"/>
  <c r="K92" i="16"/>
  <c r="J92" i="16"/>
  <c r="I92" i="16"/>
  <c r="H92" i="16"/>
  <c r="M297" i="16"/>
  <c r="L297" i="16"/>
  <c r="K297" i="16"/>
  <c r="J297" i="16"/>
  <c r="I297" i="16"/>
  <c r="H297" i="16"/>
  <c r="M387" i="16"/>
  <c r="K387" i="16"/>
  <c r="L387" i="16"/>
  <c r="I387" i="16"/>
  <c r="J387" i="16"/>
  <c r="H387" i="16"/>
  <c r="G137" i="16"/>
  <c r="M383" i="16"/>
  <c r="K383" i="16"/>
  <c r="L383" i="16"/>
  <c r="I383" i="16"/>
  <c r="H383" i="16"/>
  <c r="J383" i="16"/>
  <c r="M397" i="16"/>
  <c r="L397" i="16"/>
  <c r="K397" i="16"/>
  <c r="J397" i="16"/>
  <c r="I397" i="16"/>
  <c r="H397" i="16"/>
  <c r="M645" i="16"/>
  <c r="K645" i="16"/>
  <c r="L645" i="16"/>
  <c r="J645" i="16"/>
  <c r="I645" i="16"/>
  <c r="H645" i="16"/>
  <c r="M661" i="16"/>
  <c r="K661" i="16"/>
  <c r="L661" i="16"/>
  <c r="J661" i="16"/>
  <c r="I661" i="16"/>
  <c r="H661" i="16"/>
  <c r="M679" i="16"/>
  <c r="L679" i="16"/>
  <c r="I679" i="16"/>
  <c r="K679" i="16"/>
  <c r="H679" i="16"/>
  <c r="J679" i="16"/>
  <c r="M695" i="16"/>
  <c r="L695" i="16"/>
  <c r="K695" i="16"/>
  <c r="I695" i="16"/>
  <c r="J695" i="16"/>
  <c r="H695" i="16"/>
  <c r="M748" i="16"/>
  <c r="L748" i="16"/>
  <c r="J748" i="16"/>
  <c r="K748" i="16"/>
  <c r="I748" i="16"/>
  <c r="H748" i="16"/>
  <c r="M764" i="16"/>
  <c r="L764" i="16"/>
  <c r="J764" i="16"/>
  <c r="K764" i="16"/>
  <c r="I764" i="16"/>
  <c r="H764" i="16"/>
  <c r="M780" i="16"/>
  <c r="L780" i="16"/>
  <c r="K780" i="16"/>
  <c r="J780" i="16"/>
  <c r="I780" i="16"/>
  <c r="H780" i="16"/>
  <c r="M796" i="16"/>
  <c r="L796" i="16"/>
  <c r="J796" i="16"/>
  <c r="K796" i="16"/>
  <c r="I796" i="16"/>
  <c r="H796" i="16"/>
  <c r="M811" i="16"/>
  <c r="L811" i="16"/>
  <c r="K811" i="16"/>
  <c r="I811" i="16"/>
  <c r="J811" i="16"/>
  <c r="H811" i="16"/>
  <c r="M820" i="16"/>
  <c r="L820" i="16"/>
  <c r="K820" i="16"/>
  <c r="J820" i="16"/>
  <c r="I820" i="16"/>
  <c r="H820" i="16"/>
  <c r="M829" i="16"/>
  <c r="K829" i="16"/>
  <c r="L829" i="16"/>
  <c r="J829" i="16"/>
  <c r="I829" i="16"/>
  <c r="H829" i="16"/>
  <c r="G148" i="16"/>
  <c r="G266" i="16"/>
  <c r="M355" i="16"/>
  <c r="K355" i="16"/>
  <c r="L355" i="16"/>
  <c r="I355" i="16"/>
  <c r="J355" i="16"/>
  <c r="H355" i="16"/>
  <c r="G497" i="16"/>
  <c r="M572" i="16"/>
  <c r="L572" i="16"/>
  <c r="J572" i="16"/>
  <c r="K572" i="16"/>
  <c r="I572" i="16"/>
  <c r="H572" i="16"/>
  <c r="M647" i="16"/>
  <c r="L647" i="16"/>
  <c r="I647" i="16"/>
  <c r="K647" i="16"/>
  <c r="H647" i="16"/>
  <c r="J647" i="16"/>
  <c r="G674" i="16"/>
  <c r="M674" i="16"/>
  <c r="L674" i="16"/>
  <c r="K674" i="16"/>
  <c r="J674" i="16"/>
  <c r="H674" i="16"/>
  <c r="I674" i="16"/>
  <c r="M706" i="16"/>
  <c r="L706" i="16"/>
  <c r="K706" i="16"/>
  <c r="J706" i="16"/>
  <c r="H706" i="16"/>
  <c r="I706" i="16"/>
  <c r="M721" i="16"/>
  <c r="L721" i="16"/>
  <c r="K721" i="16"/>
  <c r="J721" i="16"/>
  <c r="I721" i="16"/>
  <c r="H721" i="16"/>
  <c r="M753" i="16"/>
  <c r="L753" i="16"/>
  <c r="K753" i="16"/>
  <c r="J753" i="16"/>
  <c r="I753" i="16"/>
  <c r="H753" i="16"/>
  <c r="M761" i="16"/>
  <c r="L761" i="16"/>
  <c r="K761" i="16"/>
  <c r="J761" i="16"/>
  <c r="I761" i="16"/>
  <c r="H761" i="16"/>
  <c r="M769" i="16"/>
  <c r="L769" i="16"/>
  <c r="K769" i="16"/>
  <c r="J769" i="16"/>
  <c r="I769" i="16"/>
  <c r="H769" i="16"/>
  <c r="M777" i="16"/>
  <c r="K777" i="16"/>
  <c r="L777" i="16"/>
  <c r="J777" i="16"/>
  <c r="I777" i="16"/>
  <c r="H777" i="16"/>
  <c r="M785" i="16"/>
  <c r="L785" i="16"/>
  <c r="K785" i="16"/>
  <c r="J785" i="16"/>
  <c r="I785" i="16"/>
  <c r="H785" i="16"/>
  <c r="M793" i="16"/>
  <c r="K793" i="16"/>
  <c r="L793" i="16"/>
  <c r="J793" i="16"/>
  <c r="I793" i="16"/>
  <c r="H793" i="16"/>
  <c r="L806" i="16"/>
  <c r="M806" i="16"/>
  <c r="K806" i="16"/>
  <c r="J806" i="16"/>
  <c r="H806" i="16"/>
  <c r="I806" i="16"/>
  <c r="M854" i="16"/>
  <c r="L854" i="16"/>
  <c r="K854" i="16"/>
  <c r="J854" i="16"/>
  <c r="H854" i="16"/>
  <c r="I854" i="16"/>
  <c r="L882" i="16"/>
  <c r="M882" i="16"/>
  <c r="J882" i="16"/>
  <c r="K882" i="16"/>
  <c r="H882" i="16"/>
  <c r="I882" i="16"/>
  <c r="M899" i="16"/>
  <c r="L899" i="16"/>
  <c r="K899" i="16"/>
  <c r="I899" i="16"/>
  <c r="J899" i="16"/>
  <c r="H899" i="16"/>
  <c r="M915" i="16"/>
  <c r="L915" i="16"/>
  <c r="K915" i="16"/>
  <c r="I915" i="16"/>
  <c r="J915" i="16"/>
  <c r="H915" i="16"/>
  <c r="M931" i="16"/>
  <c r="L931" i="16"/>
  <c r="K931" i="16"/>
  <c r="I931" i="16"/>
  <c r="J931" i="16"/>
  <c r="H931" i="16"/>
  <c r="M947" i="16"/>
  <c r="L947" i="16"/>
  <c r="K947" i="16"/>
  <c r="I947" i="16"/>
  <c r="J947" i="16"/>
  <c r="H947" i="16"/>
  <c r="M963" i="16"/>
  <c r="L963" i="16"/>
  <c r="K963" i="16"/>
  <c r="I963" i="16"/>
  <c r="J963" i="16"/>
  <c r="H963" i="16"/>
  <c r="M979" i="16"/>
  <c r="L979" i="16"/>
  <c r="K979" i="16"/>
  <c r="I979" i="16"/>
  <c r="J979" i="16"/>
  <c r="H979" i="16"/>
  <c r="M987" i="16"/>
  <c r="L987" i="16"/>
  <c r="K987" i="16"/>
  <c r="I987" i="16"/>
  <c r="J987" i="16"/>
  <c r="H987" i="16"/>
  <c r="M995" i="16"/>
  <c r="L995" i="16"/>
  <c r="K995" i="16"/>
  <c r="I995" i="16"/>
  <c r="J995" i="16"/>
  <c r="H995" i="16"/>
  <c r="M1003" i="16"/>
  <c r="L1003" i="16"/>
  <c r="K1003" i="16"/>
  <c r="I1003" i="16"/>
  <c r="J1003" i="16"/>
  <c r="H1003" i="16"/>
  <c r="M1011" i="16"/>
  <c r="L1011" i="16"/>
  <c r="K1011" i="16"/>
  <c r="I1011" i="16"/>
  <c r="J1011" i="16"/>
  <c r="H1011" i="16"/>
  <c r="M1019" i="16"/>
  <c r="L1019" i="16"/>
  <c r="K1019" i="16"/>
  <c r="I1019" i="16"/>
  <c r="J1019" i="16"/>
  <c r="H1019" i="16"/>
  <c r="M1027" i="16"/>
  <c r="L1027" i="16"/>
  <c r="K1027" i="16"/>
  <c r="I1027" i="16"/>
  <c r="J1027" i="16"/>
  <c r="H1027" i="16"/>
  <c r="M1035" i="16"/>
  <c r="L1035" i="16"/>
  <c r="K1035" i="16"/>
  <c r="I1035" i="16"/>
  <c r="J1035" i="16"/>
  <c r="H1035" i="16"/>
  <c r="M1043" i="16"/>
  <c r="L1043" i="16"/>
  <c r="K1043" i="16"/>
  <c r="I1043" i="16"/>
  <c r="J1043" i="16"/>
  <c r="H1043" i="16"/>
  <c r="M1051" i="16"/>
  <c r="L1051" i="16"/>
  <c r="K1051" i="16"/>
  <c r="I1051" i="16"/>
  <c r="J1051" i="16"/>
  <c r="H1051" i="16"/>
  <c r="M1059" i="16"/>
  <c r="L1059" i="16"/>
  <c r="K1059" i="16"/>
  <c r="I1059" i="16"/>
  <c r="J1059" i="16"/>
  <c r="H1059" i="16"/>
  <c r="M1067" i="16"/>
  <c r="L1067" i="16"/>
  <c r="K1067" i="16"/>
  <c r="I1067" i="16"/>
  <c r="J1067" i="16"/>
  <c r="H1067" i="16"/>
  <c r="M1075" i="16"/>
  <c r="L1075" i="16"/>
  <c r="K1075" i="16"/>
  <c r="I1075" i="16"/>
  <c r="J1075" i="16"/>
  <c r="H1075" i="16"/>
  <c r="M1083" i="16"/>
  <c r="L1083" i="16"/>
  <c r="K1083" i="16"/>
  <c r="I1083" i="16"/>
  <c r="J1083" i="16"/>
  <c r="H1083" i="16"/>
  <c r="M1091" i="16"/>
  <c r="L1091" i="16"/>
  <c r="K1091" i="16"/>
  <c r="I1091" i="16"/>
  <c r="J1091" i="16"/>
  <c r="H1091" i="16"/>
  <c r="M1099" i="16"/>
  <c r="L1099" i="16"/>
  <c r="K1099" i="16"/>
  <c r="I1099" i="16"/>
  <c r="J1099" i="16"/>
  <c r="H1099" i="16"/>
  <c r="G477" i="16"/>
  <c r="M496" i="16"/>
  <c r="L496" i="16"/>
  <c r="J496" i="16"/>
  <c r="K496" i="16"/>
  <c r="I496" i="16"/>
  <c r="H496" i="16"/>
  <c r="M652" i="16"/>
  <c r="L652" i="16"/>
  <c r="K652" i="16"/>
  <c r="J652" i="16"/>
  <c r="I652" i="16"/>
  <c r="H652" i="16"/>
  <c r="M724" i="16"/>
  <c r="L724" i="16"/>
  <c r="K724" i="16"/>
  <c r="J724" i="16"/>
  <c r="I724" i="16"/>
  <c r="H724" i="16"/>
  <c r="M732" i="16"/>
  <c r="L732" i="16"/>
  <c r="J732" i="16"/>
  <c r="K732" i="16"/>
  <c r="I732" i="16"/>
  <c r="H732" i="16"/>
  <c r="M740" i="16"/>
  <c r="L740" i="16"/>
  <c r="K740" i="16"/>
  <c r="J740" i="16"/>
  <c r="H740" i="16"/>
  <c r="I740" i="16"/>
  <c r="L750" i="16"/>
  <c r="M750" i="16"/>
  <c r="K750" i="16"/>
  <c r="J750" i="16"/>
  <c r="H750" i="16"/>
  <c r="I750" i="16"/>
  <c r="L766" i="16"/>
  <c r="M766" i="16"/>
  <c r="K766" i="16"/>
  <c r="J766" i="16"/>
  <c r="H766" i="16"/>
  <c r="I766" i="16"/>
  <c r="M782" i="16"/>
  <c r="L782" i="16"/>
  <c r="K782" i="16"/>
  <c r="J782" i="16"/>
  <c r="H782" i="16"/>
  <c r="I782" i="16"/>
  <c r="L798" i="16"/>
  <c r="M798" i="16"/>
  <c r="K798" i="16"/>
  <c r="J798" i="16"/>
  <c r="H798" i="16"/>
  <c r="I798" i="16"/>
  <c r="M847" i="16"/>
  <c r="L847" i="16"/>
  <c r="K847" i="16"/>
  <c r="I847" i="16"/>
  <c r="J847" i="16"/>
  <c r="H847" i="16"/>
  <c r="M856" i="16"/>
  <c r="L856" i="16"/>
  <c r="K856" i="16"/>
  <c r="J856" i="16"/>
  <c r="I856" i="16"/>
  <c r="H856" i="16"/>
  <c r="M925" i="16"/>
  <c r="L925" i="16"/>
  <c r="K925" i="16"/>
  <c r="J925" i="16"/>
  <c r="I925" i="16"/>
  <c r="H925" i="16"/>
  <c r="M941" i="16"/>
  <c r="L941" i="16"/>
  <c r="K941" i="16"/>
  <c r="J941" i="16"/>
  <c r="I941" i="16"/>
  <c r="H941" i="16"/>
  <c r="M957" i="16"/>
  <c r="L957" i="16"/>
  <c r="K957" i="16"/>
  <c r="J957" i="16"/>
  <c r="I957" i="16"/>
  <c r="H957" i="16"/>
  <c r="M973" i="16"/>
  <c r="L973" i="16"/>
  <c r="K973" i="16"/>
  <c r="J973" i="16"/>
  <c r="I973" i="16"/>
  <c r="H973" i="16"/>
  <c r="M476" i="16"/>
  <c r="L476" i="16"/>
  <c r="J476" i="16"/>
  <c r="K476" i="16"/>
  <c r="I476" i="16"/>
  <c r="H476" i="16"/>
  <c r="G478" i="16"/>
  <c r="M536" i="16"/>
  <c r="L536" i="16"/>
  <c r="K536" i="16"/>
  <c r="J536" i="16"/>
  <c r="I536" i="16"/>
  <c r="H536" i="16"/>
  <c r="G541" i="16"/>
  <c r="G570" i="16"/>
  <c r="M596" i="16"/>
  <c r="L596" i="16"/>
  <c r="K596" i="16"/>
  <c r="J596" i="16"/>
  <c r="I596" i="16"/>
  <c r="H596" i="16"/>
  <c r="M642" i="16"/>
  <c r="L642" i="16"/>
  <c r="K642" i="16"/>
  <c r="J642" i="16"/>
  <c r="H642" i="16"/>
  <c r="I642" i="16"/>
  <c r="M671" i="16"/>
  <c r="L671" i="16"/>
  <c r="K671" i="16"/>
  <c r="I671" i="16"/>
  <c r="J671" i="16"/>
  <c r="H671" i="16"/>
  <c r="M690" i="16"/>
  <c r="L690" i="16"/>
  <c r="J690" i="16"/>
  <c r="H690" i="16"/>
  <c r="I690" i="16"/>
  <c r="K690" i="16"/>
  <c r="M719" i="16"/>
  <c r="L719" i="16"/>
  <c r="K719" i="16"/>
  <c r="I719" i="16"/>
  <c r="J719" i="16"/>
  <c r="H719" i="16"/>
  <c r="M823" i="16"/>
  <c r="L823" i="16"/>
  <c r="K823" i="16"/>
  <c r="I823" i="16"/>
  <c r="J823" i="16"/>
  <c r="H823" i="16"/>
  <c r="L858" i="16"/>
  <c r="M858" i="16"/>
  <c r="K858" i="16"/>
  <c r="J858" i="16"/>
  <c r="I858" i="16"/>
  <c r="H858" i="16"/>
  <c r="M897" i="16"/>
  <c r="K897" i="16"/>
  <c r="L897" i="16"/>
  <c r="J897" i="16"/>
  <c r="I897" i="16"/>
  <c r="H897" i="16"/>
  <c r="M919" i="16"/>
  <c r="L919" i="16"/>
  <c r="I919" i="16"/>
  <c r="K919" i="16"/>
  <c r="H919" i="16"/>
  <c r="J919" i="16"/>
  <c r="M935" i="16"/>
  <c r="I935" i="16"/>
  <c r="K935" i="16"/>
  <c r="L935" i="16"/>
  <c r="H935" i="16"/>
  <c r="J935" i="16"/>
  <c r="M951" i="16"/>
  <c r="L951" i="16"/>
  <c r="K951" i="16"/>
  <c r="I951" i="16"/>
  <c r="J951" i="16"/>
  <c r="H951" i="16"/>
  <c r="M967" i="16"/>
  <c r="L967" i="16"/>
  <c r="I967" i="16"/>
  <c r="K967" i="16"/>
  <c r="H967" i="16"/>
  <c r="J967" i="16"/>
  <c r="G431" i="16"/>
  <c r="G485" i="16"/>
  <c r="G543" i="16"/>
  <c r="G565" i="16"/>
  <c r="G594" i="16"/>
  <c r="G969" i="16"/>
  <c r="G583" i="16"/>
  <c r="G913" i="16"/>
  <c r="G853" i="16"/>
  <c r="M25" i="16"/>
  <c r="L25" i="16"/>
  <c r="K25" i="16"/>
  <c r="J25" i="16"/>
  <c r="H25" i="16"/>
  <c r="I25" i="16"/>
  <c r="M55" i="16"/>
  <c r="L55" i="16"/>
  <c r="K55" i="16"/>
  <c r="I55" i="16"/>
  <c r="J55" i="16"/>
  <c r="H55" i="16"/>
  <c r="M83" i="16"/>
  <c r="K83" i="16"/>
  <c r="L83" i="16"/>
  <c r="I83" i="16"/>
  <c r="J83" i="16"/>
  <c r="H83" i="16"/>
  <c r="M146" i="16"/>
  <c r="L146" i="16"/>
  <c r="K146" i="16"/>
  <c r="J146" i="16"/>
  <c r="H146" i="16"/>
  <c r="I146" i="16"/>
  <c r="M180" i="16"/>
  <c r="L180" i="16"/>
  <c r="K180" i="16"/>
  <c r="J180" i="16"/>
  <c r="I180" i="16"/>
  <c r="H180" i="16"/>
  <c r="M200" i="16"/>
  <c r="L200" i="16"/>
  <c r="K200" i="16"/>
  <c r="J200" i="16"/>
  <c r="I200" i="16"/>
  <c r="H200" i="16"/>
  <c r="M251" i="16"/>
  <c r="K251" i="16"/>
  <c r="L251" i="16"/>
  <c r="J251" i="16"/>
  <c r="I251" i="16"/>
  <c r="H251" i="16"/>
  <c r="M263" i="16"/>
  <c r="L263" i="16"/>
  <c r="K263" i="16"/>
  <c r="I263" i="16"/>
  <c r="J263" i="16"/>
  <c r="H263" i="16"/>
  <c r="M294" i="16"/>
  <c r="L294" i="16"/>
  <c r="K294" i="16"/>
  <c r="J294" i="16"/>
  <c r="H294" i="16"/>
  <c r="I294" i="16"/>
  <c r="M316" i="16"/>
  <c r="L316" i="16"/>
  <c r="K316" i="16"/>
  <c r="J316" i="16"/>
  <c r="I316" i="16"/>
  <c r="H316" i="16"/>
  <c r="M106" i="16"/>
  <c r="L106" i="16"/>
  <c r="K106" i="16"/>
  <c r="I106" i="16"/>
  <c r="J106" i="16"/>
  <c r="H106" i="16"/>
  <c r="M189" i="16"/>
  <c r="L189" i="16"/>
  <c r="K189" i="16"/>
  <c r="H189" i="16"/>
  <c r="J189" i="16"/>
  <c r="I189" i="16"/>
  <c r="M59" i="16"/>
  <c r="L59" i="16"/>
  <c r="K59" i="16"/>
  <c r="J59" i="16"/>
  <c r="I59" i="16"/>
  <c r="H59" i="16"/>
  <c r="M108" i="16"/>
  <c r="L108" i="16"/>
  <c r="K108" i="16"/>
  <c r="J108" i="16"/>
  <c r="I108" i="16"/>
  <c r="H108" i="16"/>
  <c r="M132" i="16"/>
  <c r="L132" i="16"/>
  <c r="K132" i="16"/>
  <c r="J132" i="16"/>
  <c r="I132" i="16"/>
  <c r="H132" i="16"/>
  <c r="M177" i="16"/>
  <c r="L177" i="16"/>
  <c r="K177" i="16"/>
  <c r="J177" i="16"/>
  <c r="H177" i="16"/>
  <c r="I177" i="16"/>
  <c r="G95" i="16"/>
  <c r="M232" i="16"/>
  <c r="L232" i="16"/>
  <c r="J232" i="16"/>
  <c r="K232" i="16"/>
  <c r="I232" i="16"/>
  <c r="H232" i="16"/>
  <c r="M275" i="16"/>
  <c r="K275" i="16"/>
  <c r="L275" i="16"/>
  <c r="I275" i="16"/>
  <c r="J275" i="16"/>
  <c r="H275" i="16"/>
  <c r="M329" i="16"/>
  <c r="L329" i="16"/>
  <c r="K329" i="16"/>
  <c r="J329" i="16"/>
  <c r="H329" i="16"/>
  <c r="I329" i="16"/>
  <c r="M340" i="16"/>
  <c r="L340" i="16"/>
  <c r="K340" i="16"/>
  <c r="J340" i="16"/>
  <c r="H340" i="16"/>
  <c r="I340" i="16"/>
  <c r="M388" i="16"/>
  <c r="L388" i="16"/>
  <c r="K388" i="16"/>
  <c r="J388" i="16"/>
  <c r="H388" i="16"/>
  <c r="I388" i="16"/>
  <c r="M435" i="16"/>
  <c r="L435" i="16"/>
  <c r="K435" i="16"/>
  <c r="I435" i="16"/>
  <c r="J435" i="16"/>
  <c r="H435" i="16"/>
  <c r="M472" i="16"/>
  <c r="L472" i="16"/>
  <c r="K472" i="16"/>
  <c r="J472" i="16"/>
  <c r="I472" i="16"/>
  <c r="H472" i="16"/>
  <c r="M486" i="16"/>
  <c r="L486" i="16"/>
  <c r="K486" i="16"/>
  <c r="J486" i="16"/>
  <c r="H486" i="16"/>
  <c r="I486" i="16"/>
  <c r="M507" i="16"/>
  <c r="L507" i="16"/>
  <c r="K507" i="16"/>
  <c r="J507" i="16"/>
  <c r="I507" i="16"/>
  <c r="H507" i="16"/>
  <c r="M515" i="16"/>
  <c r="L515" i="16"/>
  <c r="K515" i="16"/>
  <c r="I515" i="16"/>
  <c r="J515" i="16"/>
  <c r="H515" i="16"/>
  <c r="M523" i="16"/>
  <c r="K523" i="16"/>
  <c r="J523" i="16"/>
  <c r="I523" i="16"/>
  <c r="L523" i="16"/>
  <c r="H523" i="16"/>
  <c r="M531" i="16"/>
  <c r="L531" i="16"/>
  <c r="K531" i="16"/>
  <c r="I531" i="16"/>
  <c r="J531" i="16"/>
  <c r="H531" i="16"/>
  <c r="M553" i="16"/>
  <c r="L553" i="16"/>
  <c r="K553" i="16"/>
  <c r="J553" i="16"/>
  <c r="I553" i="16"/>
  <c r="H553" i="16"/>
  <c r="M584" i="16"/>
  <c r="L584" i="16"/>
  <c r="K584" i="16"/>
  <c r="J584" i="16"/>
  <c r="I584" i="16"/>
  <c r="H584" i="16"/>
  <c r="M617" i="16"/>
  <c r="L617" i="16"/>
  <c r="K617" i="16"/>
  <c r="J617" i="16"/>
  <c r="I617" i="16"/>
  <c r="H617" i="16"/>
  <c r="M644" i="16"/>
  <c r="L644" i="16"/>
  <c r="K644" i="16"/>
  <c r="J644" i="16"/>
  <c r="I644" i="16"/>
  <c r="H644" i="16"/>
  <c r="M676" i="16"/>
  <c r="L676" i="16"/>
  <c r="K676" i="16"/>
  <c r="J676" i="16"/>
  <c r="H676" i="16"/>
  <c r="I676" i="16"/>
  <c r="M265" i="16"/>
  <c r="L265" i="16"/>
  <c r="K265" i="16"/>
  <c r="J265" i="16"/>
  <c r="H265" i="16"/>
  <c r="I265" i="16"/>
  <c r="M346" i="16"/>
  <c r="L346" i="16"/>
  <c r="K346" i="16"/>
  <c r="I346" i="16"/>
  <c r="H346" i="16"/>
  <c r="J346" i="16"/>
  <c r="M399" i="16"/>
  <c r="K399" i="16"/>
  <c r="L399" i="16"/>
  <c r="I399" i="16"/>
  <c r="J399" i="16"/>
  <c r="H399" i="16"/>
  <c r="M461" i="16"/>
  <c r="L461" i="16"/>
  <c r="K461" i="16"/>
  <c r="J461" i="16"/>
  <c r="I461" i="16"/>
  <c r="H461" i="16"/>
  <c r="G104" i="16"/>
  <c r="M250" i="16"/>
  <c r="L250" i="16"/>
  <c r="K250" i="16"/>
  <c r="I250" i="16"/>
  <c r="H250" i="16"/>
  <c r="J250" i="16"/>
  <c r="M330" i="16"/>
  <c r="L330" i="16"/>
  <c r="K330" i="16"/>
  <c r="J330" i="16"/>
  <c r="I330" i="16"/>
  <c r="H330" i="16"/>
  <c r="L360" i="16"/>
  <c r="M360" i="16"/>
  <c r="J360" i="16"/>
  <c r="K360" i="16"/>
  <c r="I360" i="16"/>
  <c r="H360" i="16"/>
  <c r="M368" i="16"/>
  <c r="K368" i="16"/>
  <c r="L368" i="16"/>
  <c r="J368" i="16"/>
  <c r="I368" i="16"/>
  <c r="H368" i="16"/>
  <c r="M396" i="16"/>
  <c r="L396" i="16"/>
  <c r="K396" i="16"/>
  <c r="J396" i="16"/>
  <c r="I396" i="16"/>
  <c r="H396" i="16"/>
  <c r="M428" i="16"/>
  <c r="L428" i="16"/>
  <c r="J428" i="16"/>
  <c r="K428" i="16"/>
  <c r="I428" i="16"/>
  <c r="H428" i="16"/>
  <c r="M469" i="16"/>
  <c r="K469" i="16"/>
  <c r="L469" i="16"/>
  <c r="I469" i="16"/>
  <c r="J469" i="16"/>
  <c r="H469" i="16"/>
  <c r="M506" i="16"/>
  <c r="L506" i="16"/>
  <c r="K506" i="16"/>
  <c r="I506" i="16"/>
  <c r="H506" i="16"/>
  <c r="J506" i="16"/>
  <c r="M514" i="16"/>
  <c r="L514" i="16"/>
  <c r="J514" i="16"/>
  <c r="K514" i="16"/>
  <c r="H514" i="16"/>
  <c r="I514" i="16"/>
  <c r="M522" i="16"/>
  <c r="L522" i="16"/>
  <c r="K522" i="16"/>
  <c r="J522" i="16"/>
  <c r="I522" i="16"/>
  <c r="H522" i="16"/>
  <c r="M530" i="16"/>
  <c r="L530" i="16"/>
  <c r="K530" i="16"/>
  <c r="J530" i="16"/>
  <c r="H530" i="16"/>
  <c r="I530" i="16"/>
  <c r="M542" i="16"/>
  <c r="L542" i="16"/>
  <c r="K542" i="16"/>
  <c r="J542" i="16"/>
  <c r="H542" i="16"/>
  <c r="I542" i="16"/>
  <c r="L582" i="16"/>
  <c r="M582" i="16"/>
  <c r="K582" i="16"/>
  <c r="J582" i="16"/>
  <c r="H582" i="16"/>
  <c r="I582" i="16"/>
  <c r="M633" i="16"/>
  <c r="L633" i="16"/>
  <c r="K633" i="16"/>
  <c r="J633" i="16"/>
  <c r="I633" i="16"/>
  <c r="H633" i="16"/>
  <c r="M686" i="16"/>
  <c r="L686" i="16"/>
  <c r="K686" i="16"/>
  <c r="J686" i="16"/>
  <c r="H686" i="16"/>
  <c r="I686" i="16"/>
  <c r="M723" i="16"/>
  <c r="L723" i="16"/>
  <c r="K723" i="16"/>
  <c r="I723" i="16"/>
  <c r="J723" i="16"/>
  <c r="H723" i="16"/>
  <c r="M731" i="16"/>
  <c r="L731" i="16"/>
  <c r="K731" i="16"/>
  <c r="I731" i="16"/>
  <c r="J731" i="16"/>
  <c r="H731" i="16"/>
  <c r="M739" i="16"/>
  <c r="L739" i="16"/>
  <c r="K739" i="16"/>
  <c r="I739" i="16"/>
  <c r="J739" i="16"/>
  <c r="H739" i="16"/>
  <c r="M808" i="16"/>
  <c r="L808" i="16"/>
  <c r="K808" i="16"/>
  <c r="J808" i="16"/>
  <c r="I808" i="16"/>
  <c r="H808" i="16"/>
  <c r="M845" i="16"/>
  <c r="K845" i="16"/>
  <c r="L845" i="16"/>
  <c r="J845" i="16"/>
  <c r="I845" i="16"/>
  <c r="H845" i="16"/>
  <c r="L866" i="16"/>
  <c r="M866" i="16"/>
  <c r="K866" i="16"/>
  <c r="J866" i="16"/>
  <c r="H866" i="16"/>
  <c r="I866" i="16"/>
  <c r="L874" i="16"/>
  <c r="M874" i="16"/>
  <c r="K874" i="16"/>
  <c r="J874" i="16"/>
  <c r="I874" i="16"/>
  <c r="H874" i="16"/>
  <c r="M883" i="16"/>
  <c r="L883" i="16"/>
  <c r="K883" i="16"/>
  <c r="I883" i="16"/>
  <c r="J883" i="16"/>
  <c r="H883" i="16"/>
  <c r="M962" i="16"/>
  <c r="L962" i="16"/>
  <c r="K962" i="16"/>
  <c r="J962" i="16"/>
  <c r="H962" i="16"/>
  <c r="I962" i="16"/>
  <c r="M984" i="16"/>
  <c r="L984" i="16"/>
  <c r="K984" i="16"/>
  <c r="J984" i="16"/>
  <c r="I984" i="16"/>
  <c r="H984" i="16"/>
  <c r="M992" i="16"/>
  <c r="L992" i="16"/>
  <c r="K992" i="16"/>
  <c r="J992" i="16"/>
  <c r="I992" i="16"/>
  <c r="H992" i="16"/>
  <c r="M1000" i="16"/>
  <c r="L1000" i="16"/>
  <c r="K1000" i="16"/>
  <c r="J1000" i="16"/>
  <c r="I1000" i="16"/>
  <c r="H1000" i="16"/>
  <c r="M1008" i="16"/>
  <c r="L1008" i="16"/>
  <c r="K1008" i="16"/>
  <c r="J1008" i="16"/>
  <c r="I1008" i="16"/>
  <c r="H1008" i="16"/>
  <c r="M1016" i="16"/>
  <c r="L1016" i="16"/>
  <c r="K1016" i="16"/>
  <c r="J1016" i="16"/>
  <c r="I1016" i="16"/>
  <c r="H1016" i="16"/>
  <c r="M1026" i="16"/>
  <c r="L1026" i="16"/>
  <c r="K1026" i="16"/>
  <c r="J1026" i="16"/>
  <c r="H1026" i="16"/>
  <c r="I1026" i="16"/>
  <c r="L1034" i="16"/>
  <c r="M1034" i="16"/>
  <c r="K1034" i="16"/>
  <c r="J1034" i="16"/>
  <c r="I1034" i="16"/>
  <c r="H1034" i="16"/>
  <c r="M1042" i="16"/>
  <c r="L1042" i="16"/>
  <c r="K1042" i="16"/>
  <c r="J1042" i="16"/>
  <c r="H1042" i="16"/>
  <c r="I1042" i="16"/>
  <c r="L1050" i="16"/>
  <c r="M1050" i="16"/>
  <c r="K1050" i="16"/>
  <c r="J1050" i="16"/>
  <c r="I1050" i="16"/>
  <c r="H1050" i="16"/>
  <c r="M1058" i="16"/>
  <c r="L1058" i="16"/>
  <c r="K1058" i="16"/>
  <c r="J1058" i="16"/>
  <c r="H1058" i="16"/>
  <c r="I1058" i="16"/>
  <c r="L1066" i="16"/>
  <c r="M1066" i="16"/>
  <c r="K1066" i="16"/>
  <c r="J1066" i="16"/>
  <c r="I1066" i="16"/>
  <c r="H1066" i="16"/>
  <c r="M1074" i="16"/>
  <c r="L1074" i="16"/>
  <c r="J1074" i="16"/>
  <c r="H1074" i="16"/>
  <c r="K1074" i="16"/>
  <c r="I1074" i="16"/>
  <c r="M1082" i="16"/>
  <c r="L1082" i="16"/>
  <c r="K1082" i="16"/>
  <c r="J1082" i="16"/>
  <c r="I1082" i="16"/>
  <c r="H1082" i="16"/>
  <c r="M1090" i="16"/>
  <c r="L1090" i="16"/>
  <c r="J1090" i="16"/>
  <c r="H1090" i="16"/>
  <c r="K1090" i="16"/>
  <c r="I1090" i="16"/>
  <c r="L1098" i="16"/>
  <c r="M1098" i="16"/>
  <c r="J1098" i="16"/>
  <c r="I1098" i="16"/>
  <c r="H1098" i="16"/>
  <c r="K1098" i="16"/>
  <c r="M658" i="16"/>
  <c r="L658" i="16"/>
  <c r="K658" i="16"/>
  <c r="J658" i="16"/>
  <c r="H658" i="16"/>
  <c r="I658" i="16"/>
  <c r="M859" i="16"/>
  <c r="L859" i="16"/>
  <c r="K859" i="16"/>
  <c r="I859" i="16"/>
  <c r="J859" i="16"/>
  <c r="H859" i="16"/>
  <c r="G452" i="16"/>
  <c r="M503" i="16"/>
  <c r="L503" i="16"/>
  <c r="K503" i="16"/>
  <c r="I503" i="16"/>
  <c r="J503" i="16"/>
  <c r="H503" i="16"/>
  <c r="M568" i="16"/>
  <c r="L568" i="16"/>
  <c r="K568" i="16"/>
  <c r="J568" i="16"/>
  <c r="I568" i="16"/>
  <c r="H568" i="16"/>
  <c r="M614" i="16"/>
  <c r="L614" i="16"/>
  <c r="K614" i="16"/>
  <c r="J614" i="16"/>
  <c r="H614" i="16"/>
  <c r="I614" i="16"/>
  <c r="M914" i="16"/>
  <c r="L914" i="16"/>
  <c r="K914" i="16"/>
  <c r="J914" i="16"/>
  <c r="H914" i="16"/>
  <c r="I914" i="16"/>
  <c r="M976" i="16"/>
  <c r="L976" i="16"/>
  <c r="K976" i="16"/>
  <c r="J976" i="16"/>
  <c r="I976" i="16"/>
  <c r="H976" i="16"/>
  <c r="M70" i="16"/>
  <c r="L70" i="16"/>
  <c r="K70" i="16"/>
  <c r="J70" i="16"/>
  <c r="H70" i="16"/>
  <c r="I70" i="16"/>
  <c r="M101" i="16"/>
  <c r="L101" i="16"/>
  <c r="K101" i="16"/>
  <c r="H101" i="16"/>
  <c r="I101" i="16"/>
  <c r="J101" i="16"/>
  <c r="M119" i="16"/>
  <c r="L119" i="16"/>
  <c r="K119" i="16"/>
  <c r="I119" i="16"/>
  <c r="J119" i="16"/>
  <c r="H119" i="16"/>
  <c r="G119" i="16"/>
  <c r="M135" i="16"/>
  <c r="L135" i="16"/>
  <c r="K135" i="16"/>
  <c r="I135" i="16"/>
  <c r="J135" i="16"/>
  <c r="H135" i="16"/>
  <c r="M168" i="16"/>
  <c r="L168" i="16"/>
  <c r="J168" i="16"/>
  <c r="K168" i="16"/>
  <c r="I168" i="16"/>
  <c r="H168" i="16"/>
  <c r="M304" i="16"/>
  <c r="K304" i="16"/>
  <c r="L304" i="16"/>
  <c r="J304" i="16"/>
  <c r="I304" i="16"/>
  <c r="H304" i="16"/>
  <c r="M382" i="16"/>
  <c r="L382" i="16"/>
  <c r="K382" i="16"/>
  <c r="J382" i="16"/>
  <c r="H382" i="16"/>
  <c r="I382" i="16"/>
  <c r="M420" i="16"/>
  <c r="L420" i="16"/>
  <c r="K420" i="16"/>
  <c r="J420" i="16"/>
  <c r="H420" i="16"/>
  <c r="I420" i="16"/>
  <c r="M449" i="16"/>
  <c r="L449" i="16"/>
  <c r="K449" i="16"/>
  <c r="J449" i="16"/>
  <c r="I449" i="16"/>
  <c r="H449" i="16"/>
  <c r="M463" i="16"/>
  <c r="L463" i="16"/>
  <c r="K463" i="16"/>
  <c r="I463" i="16"/>
  <c r="J463" i="16"/>
  <c r="H463" i="16"/>
  <c r="M483" i="16"/>
  <c r="L483" i="16"/>
  <c r="K483" i="16"/>
  <c r="I483" i="16"/>
  <c r="J483" i="16"/>
  <c r="H483" i="16"/>
  <c r="M494" i="16"/>
  <c r="L494" i="16"/>
  <c r="K494" i="16"/>
  <c r="J494" i="16"/>
  <c r="H494" i="16"/>
  <c r="I494" i="16"/>
  <c r="M616" i="16"/>
  <c r="L616" i="16"/>
  <c r="K616" i="16"/>
  <c r="J616" i="16"/>
  <c r="I616" i="16"/>
  <c r="H616" i="16"/>
  <c r="M702" i="16"/>
  <c r="L702" i="16"/>
  <c r="K702" i="16"/>
  <c r="J702" i="16"/>
  <c r="H702" i="16"/>
  <c r="I702" i="16"/>
  <c r="M954" i="16"/>
  <c r="L954" i="16"/>
  <c r="K954" i="16"/>
  <c r="J954" i="16"/>
  <c r="I954" i="16"/>
  <c r="H954" i="16"/>
  <c r="M88" i="16"/>
  <c r="L88" i="16"/>
  <c r="J88" i="16"/>
  <c r="I88" i="16"/>
  <c r="H88" i="16"/>
  <c r="K88" i="16"/>
  <c r="M102" i="16"/>
  <c r="L102" i="16"/>
  <c r="K102" i="16"/>
  <c r="J102" i="16"/>
  <c r="I102" i="16"/>
  <c r="H102" i="16"/>
  <c r="M127" i="16"/>
  <c r="K127" i="16"/>
  <c r="L127" i="16"/>
  <c r="I127" i="16"/>
  <c r="J127" i="16"/>
  <c r="H127" i="16"/>
  <c r="M167" i="16"/>
  <c r="L167" i="16"/>
  <c r="K167" i="16"/>
  <c r="I167" i="16"/>
  <c r="J167" i="16"/>
  <c r="H167" i="16"/>
  <c r="M198" i="16"/>
  <c r="L198" i="16"/>
  <c r="K198" i="16"/>
  <c r="J198" i="16"/>
  <c r="H198" i="16"/>
  <c r="I198" i="16"/>
  <c r="M249" i="16"/>
  <c r="L249" i="16"/>
  <c r="K249" i="16"/>
  <c r="J249" i="16"/>
  <c r="H249" i="16"/>
  <c r="I249" i="16"/>
  <c r="M319" i="16"/>
  <c r="K319" i="16"/>
  <c r="L319" i="16"/>
  <c r="I319" i="16"/>
  <c r="H319" i="16"/>
  <c r="J319" i="16"/>
  <c r="M448" i="16"/>
  <c r="L448" i="16"/>
  <c r="J448" i="16"/>
  <c r="K448" i="16"/>
  <c r="I448" i="16"/>
  <c r="H448" i="16"/>
  <c r="M569" i="16"/>
  <c r="L569" i="16"/>
  <c r="K569" i="16"/>
  <c r="J569" i="16"/>
  <c r="I569" i="16"/>
  <c r="H569" i="16"/>
  <c r="M709" i="16"/>
  <c r="K709" i="16"/>
  <c r="L709" i="16"/>
  <c r="J709" i="16"/>
  <c r="I709" i="16"/>
  <c r="H709" i="16"/>
  <c r="M720" i="16"/>
  <c r="L720" i="16"/>
  <c r="K720" i="16"/>
  <c r="J720" i="16"/>
  <c r="I720" i="16"/>
  <c r="H720" i="16"/>
  <c r="M961" i="16"/>
  <c r="K961" i="16"/>
  <c r="L961" i="16"/>
  <c r="J961" i="16"/>
  <c r="I961" i="16"/>
  <c r="H961" i="16"/>
  <c r="G14" i="16"/>
  <c r="G99" i="16"/>
  <c r="G163" i="16"/>
  <c r="G257" i="16"/>
  <c r="G302" i="16"/>
  <c r="G166" i="16"/>
  <c r="G112" i="16"/>
  <c r="G275" i="16"/>
  <c r="G435" i="16"/>
  <c r="G515" i="16"/>
  <c r="G584" i="16"/>
  <c r="G346" i="16"/>
  <c r="G461" i="16"/>
  <c r="G256" i="16"/>
  <c r="G362" i="16"/>
  <c r="G370" i="16"/>
  <c r="G434" i="16"/>
  <c r="G473" i="16"/>
  <c r="G508" i="16"/>
  <c r="G516" i="16"/>
  <c r="G479" i="16"/>
  <c r="G537" i="16"/>
  <c r="G667" i="16"/>
  <c r="G701" i="16"/>
  <c r="G727" i="16"/>
  <c r="G735" i="16"/>
  <c r="G743" i="16"/>
  <c r="G818" i="16"/>
  <c r="G863" i="16"/>
  <c r="G870" i="16"/>
  <c r="G878" i="16"/>
  <c r="G930" i="16"/>
  <c r="G980" i="16"/>
  <c r="G618" i="16"/>
  <c r="G548" i="16"/>
  <c r="G352" i="16"/>
  <c r="G399" i="16"/>
  <c r="G65" i="16"/>
  <c r="G141" i="16"/>
  <c r="G194" i="16"/>
  <c r="G218" i="16"/>
  <c r="G276" i="16"/>
  <c r="G57" i="16"/>
  <c r="G139" i="16"/>
  <c r="G181" i="16"/>
  <c r="G138" i="16"/>
  <c r="G232" i="16"/>
  <c r="G329" i="16"/>
  <c r="G340" i="16"/>
  <c r="G388" i="16"/>
  <c r="G472" i="16"/>
  <c r="G486" i="16"/>
  <c r="G507" i="16"/>
  <c r="G523" i="16"/>
  <c r="G531" i="16"/>
  <c r="G553" i="16"/>
  <c r="G617" i="16"/>
  <c r="G644" i="16"/>
  <c r="G676" i="16"/>
  <c r="G398" i="16"/>
  <c r="G114" i="16"/>
  <c r="G988" i="16"/>
  <c r="G1004" i="16"/>
  <c r="G1012" i="16"/>
  <c r="G1030" i="16"/>
  <c r="G1046" i="16"/>
  <c r="G1062" i="16"/>
  <c r="G1078" i="16"/>
  <c r="G593" i="16"/>
  <c r="G977" i="16"/>
  <c r="G547" i="16"/>
  <c r="G810" i="16"/>
  <c r="G996" i="16"/>
  <c r="G1020" i="16"/>
  <c r="G1038" i="16"/>
  <c r="G1054" i="16"/>
  <c r="G1070" i="16"/>
  <c r="G1086" i="16"/>
  <c r="G1094" i="16"/>
  <c r="G590" i="16"/>
  <c r="G844" i="16"/>
  <c r="G937" i="16"/>
  <c r="G632" i="16"/>
  <c r="G802" i="16"/>
  <c r="G259" i="16"/>
  <c r="G372" i="16"/>
  <c r="G251" i="16"/>
  <c r="G376" i="16"/>
  <c r="G443" i="16"/>
  <c r="G685" i="16"/>
  <c r="G380" i="16"/>
  <c r="G33" i="16"/>
  <c r="G271" i="16"/>
  <c r="G748" i="16"/>
  <c r="G796" i="16"/>
  <c r="G689" i="16"/>
  <c r="G749" i="16"/>
  <c r="G773" i="16"/>
  <c r="G797" i="16"/>
  <c r="G496" i="16"/>
  <c r="G809" i="16"/>
  <c r="G856" i="16"/>
  <c r="G925" i="16"/>
  <c r="G957" i="16"/>
  <c r="G564" i="16"/>
  <c r="G253" i="16"/>
  <c r="G724" i="16"/>
  <c r="G732" i="16"/>
  <c r="G740" i="16"/>
  <c r="G842" i="16"/>
  <c r="G979" i="16"/>
  <c r="G987" i="16"/>
  <c r="G995" i="16"/>
  <c r="G1003" i="16"/>
  <c r="G45" i="16"/>
  <c r="G254" i="16"/>
  <c r="G287" i="16"/>
  <c r="G446" i="16"/>
  <c r="G124" i="16"/>
  <c r="G151" i="16"/>
  <c r="G91" i="16"/>
  <c r="G136" i="16"/>
  <c r="G147" i="16"/>
  <c r="G680" i="16"/>
  <c r="G696" i="16"/>
  <c r="G752" i="16"/>
  <c r="G768" i="16"/>
  <c r="G784" i="16"/>
  <c r="G812" i="16"/>
  <c r="G821" i="16"/>
  <c r="G556" i="16"/>
  <c r="G800" i="16"/>
  <c r="G832" i="16"/>
  <c r="G916" i="16"/>
  <c r="G932" i="16"/>
  <c r="G948" i="16"/>
  <c r="G964" i="16"/>
  <c r="G576" i="16"/>
  <c r="G681" i="16"/>
  <c r="G692" i="16"/>
  <c r="G824" i="16"/>
  <c r="G848" i="16"/>
  <c r="G857" i="16"/>
  <c r="G580" i="16"/>
  <c r="G596" i="16"/>
  <c r="G801" i="16"/>
  <c r="G920" i="16"/>
  <c r="G936" i="16"/>
  <c r="G952" i="16"/>
  <c r="G968" i="16"/>
  <c r="G283" i="16"/>
  <c r="G438" i="16"/>
  <c r="G439" i="16"/>
  <c r="G780" i="16"/>
  <c r="G820" i="16"/>
  <c r="G700" i="16"/>
  <c r="G765" i="16"/>
  <c r="G544" i="16"/>
  <c r="G550" i="16"/>
  <c r="G941" i="16"/>
  <c r="G973" i="16"/>
  <c r="G536" i="16"/>
  <c r="G5" i="16"/>
  <c r="G22" i="16"/>
  <c r="G355" i="16"/>
  <c r="G191" i="16"/>
  <c r="G361" i="16"/>
  <c r="G413" i="16"/>
  <c r="G803" i="16"/>
  <c r="G807" i="16"/>
  <c r="G811" i="16"/>
  <c r="G823" i="16"/>
  <c r="G831" i="16"/>
  <c r="G835" i="16"/>
  <c r="G839" i="16"/>
  <c r="G847" i="16"/>
  <c r="G867" i="16"/>
  <c r="G897" i="16"/>
  <c r="G926" i="16"/>
  <c r="G942" i="16"/>
  <c r="G958" i="16"/>
  <c r="G974" i="16"/>
  <c r="G1011" i="16"/>
  <c r="G1019" i="16"/>
  <c r="G1029" i="16"/>
  <c r="G1037" i="16"/>
  <c r="G1045" i="16"/>
  <c r="G1053" i="16"/>
  <c r="G1061" i="16"/>
  <c r="G1069" i="16"/>
  <c r="G1077" i="16"/>
  <c r="G1085" i="16"/>
  <c r="G1093" i="16"/>
  <c r="G87" i="16"/>
  <c r="G176" i="16"/>
  <c r="G274" i="16"/>
  <c r="G291" i="16"/>
  <c r="G115" i="16"/>
  <c r="G92" i="16"/>
  <c r="G756" i="16"/>
  <c r="G772" i="16"/>
  <c r="G788" i="16"/>
  <c r="G804" i="16"/>
  <c r="G813" i="16"/>
  <c r="G836" i="16"/>
  <c r="G447" i="16"/>
  <c r="G484" i="16"/>
  <c r="G572" i="16"/>
  <c r="G753" i="16"/>
  <c r="G761" i="16"/>
  <c r="G769" i="16"/>
  <c r="G777" i="16"/>
  <c r="G785" i="16"/>
  <c r="G793" i="16"/>
  <c r="G464" i="16"/>
  <c r="G560" i="16"/>
  <c r="G849" i="16"/>
  <c r="G917" i="16"/>
  <c r="G933" i="16"/>
  <c r="G949" i="16"/>
  <c r="G965" i="16"/>
  <c r="G460" i="16"/>
  <c r="G492" i="16"/>
  <c r="G549" i="16"/>
  <c r="G673" i="16"/>
  <c r="G684" i="16"/>
  <c r="G816" i="16"/>
  <c r="G595" i="16"/>
  <c r="G357" i="16"/>
  <c r="G123" i="16"/>
  <c r="G764" i="16"/>
  <c r="G829" i="16"/>
  <c r="G468" i="16"/>
  <c r="G500" i="16"/>
  <c r="G757" i="16"/>
  <c r="G781" i="16"/>
  <c r="G789" i="16"/>
  <c r="G476" i="16"/>
  <c r="G18" i="16"/>
  <c r="G10" i="16"/>
  <c r="G39" i="16"/>
  <c r="G71" i="16"/>
  <c r="G719" i="16"/>
  <c r="G46" i="16"/>
  <c r="G89" i="16"/>
  <c r="G121" i="16"/>
  <c r="G77" i="16"/>
  <c r="G79" i="16"/>
  <c r="G245" i="16"/>
  <c r="G228" i="16"/>
  <c r="G286" i="16"/>
  <c r="G195" i="16"/>
  <c r="G269" i="16"/>
  <c r="G369" i="16"/>
  <c r="G383" i="16"/>
  <c r="G387" i="16"/>
  <c r="G645" i="16"/>
  <c r="G647" i="16"/>
  <c r="G649" i="16"/>
  <c r="G661" i="16"/>
  <c r="G665" i="16"/>
  <c r="G679" i="16"/>
  <c r="G695" i="16"/>
  <c r="G648" i="16"/>
  <c r="G664" i="16"/>
  <c r="G726" i="16"/>
  <c r="G734" i="16"/>
  <c r="G742" i="16"/>
  <c r="G899" i="16"/>
  <c r="G919" i="16"/>
  <c r="G935" i="16"/>
  <c r="G951" i="16"/>
  <c r="G967" i="16"/>
  <c r="G981" i="16"/>
  <c r="G989" i="16"/>
  <c r="G997" i="16"/>
  <c r="G1005" i="16"/>
  <c r="G120" i="16"/>
  <c r="G37" i="16"/>
  <c r="G262" i="16"/>
  <c r="G277" i="16"/>
  <c r="G292" i="16"/>
  <c r="G430" i="16"/>
  <c r="G41" i="16"/>
  <c r="G116" i="16"/>
  <c r="G140" i="16"/>
  <c r="G159" i="16"/>
  <c r="G144" i="16"/>
  <c r="G155" i="16"/>
  <c r="G672" i="16"/>
  <c r="G688" i="16"/>
  <c r="G704" i="16"/>
  <c r="G760" i="16"/>
  <c r="G776" i="16"/>
  <c r="G792" i="16"/>
  <c r="G805" i="16"/>
  <c r="G828" i="16"/>
  <c r="G837" i="16"/>
  <c r="G588" i="16"/>
  <c r="G817" i="16"/>
  <c r="G924" i="16"/>
  <c r="G940" i="16"/>
  <c r="G956" i="16"/>
  <c r="G972" i="16"/>
  <c r="G480" i="16"/>
  <c r="G592" i="16"/>
  <c r="G841" i="16"/>
  <c r="G551" i="16"/>
  <c r="G705" i="16"/>
  <c r="G833" i="16"/>
  <c r="G928" i="16"/>
  <c r="G944" i="16"/>
  <c r="G960" i="16"/>
  <c r="J203" i="7"/>
  <c r="K203" i="7"/>
  <c r="L203" i="7"/>
  <c r="L146" i="7"/>
  <c r="K146" i="7"/>
  <c r="J146" i="7"/>
  <c r="J199" i="7"/>
  <c r="K199" i="7"/>
  <c r="L199" i="7"/>
  <c r="K21" i="7"/>
  <c r="L21" i="7"/>
  <c r="J21" i="7"/>
  <c r="K43" i="7"/>
  <c r="J43" i="7"/>
  <c r="L43" i="7"/>
  <c r="K7" i="7"/>
  <c r="J7" i="7"/>
  <c r="L7" i="7"/>
  <c r="L10" i="7"/>
  <c r="K10" i="7"/>
  <c r="J10" i="7"/>
  <c r="K178" i="7"/>
  <c r="L178" i="7"/>
  <c r="J178" i="7"/>
  <c r="L148" i="7"/>
  <c r="K148" i="7"/>
  <c r="J148" i="7"/>
  <c r="L110" i="7"/>
  <c r="K110" i="7"/>
  <c r="J110" i="7"/>
  <c r="K41" i="7"/>
  <c r="L41" i="7"/>
  <c r="J41" i="7"/>
  <c r="K202" i="7"/>
  <c r="L202" i="7"/>
  <c r="J202" i="7"/>
  <c r="J175" i="7"/>
  <c r="K175" i="7"/>
  <c r="L175" i="7"/>
  <c r="K109" i="7"/>
  <c r="L109" i="7"/>
  <c r="J109" i="7"/>
  <c r="K145" i="7"/>
  <c r="L145" i="7"/>
  <c r="J145" i="7"/>
  <c r="K11" i="7"/>
  <c r="J11" i="7"/>
  <c r="L11" i="7"/>
  <c r="L154" i="7"/>
  <c r="K154" i="7"/>
  <c r="J154" i="7"/>
  <c r="L48" i="7"/>
  <c r="J48" i="7"/>
  <c r="K48" i="7"/>
  <c r="K212" i="7"/>
  <c r="L212" i="7"/>
  <c r="J212" i="7"/>
  <c r="K173" i="7"/>
  <c r="L173" i="7"/>
  <c r="J173" i="7"/>
  <c r="K51" i="7"/>
  <c r="J51" i="7"/>
  <c r="L51" i="7"/>
  <c r="J3" i="7"/>
  <c r="L3" i="7"/>
  <c r="K3" i="7"/>
  <c r="L166" i="7"/>
  <c r="K166" i="7"/>
  <c r="J166" i="7"/>
  <c r="K75" i="7"/>
  <c r="J75" i="7"/>
  <c r="L75" i="7"/>
  <c r="K39" i="7"/>
  <c r="J39" i="7"/>
  <c r="L39" i="7"/>
  <c r="J183" i="7"/>
  <c r="K183" i="7"/>
  <c r="L183" i="7"/>
  <c r="K193" i="7"/>
  <c r="L193" i="7"/>
  <c r="J193" i="7"/>
  <c r="K201" i="7"/>
  <c r="L201" i="7"/>
  <c r="J201" i="7"/>
  <c r="L80" i="7"/>
  <c r="J80" i="7"/>
  <c r="K80" i="7"/>
  <c r="L106" i="7"/>
  <c r="K106" i="7"/>
  <c r="J106" i="7"/>
  <c r="K49" i="7"/>
  <c r="L49" i="7"/>
  <c r="J49" i="7"/>
  <c r="L90" i="7"/>
  <c r="K90" i="7"/>
  <c r="J90" i="7"/>
  <c r="K119" i="7"/>
  <c r="J119" i="7"/>
  <c r="L119" i="7"/>
  <c r="L64" i="7"/>
  <c r="J64" i="7"/>
  <c r="K64" i="7"/>
  <c r="K198" i="7"/>
  <c r="L198" i="7"/>
  <c r="J198" i="7"/>
  <c r="K123" i="7"/>
  <c r="J123" i="7"/>
  <c r="L123" i="7"/>
  <c r="L56" i="7"/>
  <c r="J56" i="7"/>
  <c r="K56" i="7"/>
  <c r="K93" i="7"/>
  <c r="L93" i="7"/>
  <c r="J93" i="7"/>
  <c r="L167" i="7"/>
  <c r="J167" i="7"/>
  <c r="K167" i="7"/>
  <c r="L22" i="7"/>
  <c r="K22" i="7"/>
  <c r="J22" i="7"/>
  <c r="L54" i="7"/>
  <c r="K54" i="7"/>
  <c r="J54" i="7"/>
  <c r="J155" i="7"/>
  <c r="K155" i="7"/>
  <c r="L155" i="7"/>
  <c r="K113" i="7"/>
  <c r="L113" i="7"/>
  <c r="J113" i="7"/>
  <c r="L14" i="7"/>
  <c r="K14" i="7"/>
  <c r="J14" i="7"/>
  <c r="K9" i="7"/>
  <c r="L9" i="7"/>
  <c r="J9" i="7"/>
  <c r="K157" i="7"/>
  <c r="L157" i="7"/>
  <c r="J157" i="7"/>
  <c r="L164" i="7"/>
  <c r="J164" i="7"/>
  <c r="K164" i="7"/>
  <c r="K81" i="7"/>
  <c r="L81" i="7"/>
  <c r="J81" i="7"/>
  <c r="L102" i="7"/>
  <c r="K102" i="7"/>
  <c r="J102" i="7"/>
  <c r="K141" i="7"/>
  <c r="L141" i="7"/>
  <c r="J141" i="7"/>
  <c r="K45" i="7"/>
  <c r="L45" i="7"/>
  <c r="J45" i="7"/>
  <c r="L82" i="7"/>
  <c r="K82" i="7"/>
  <c r="J82" i="7"/>
  <c r="L116" i="7"/>
  <c r="K116" i="7"/>
  <c r="J116" i="7"/>
  <c r="L36" i="7"/>
  <c r="J36" i="7"/>
  <c r="K36" i="7"/>
  <c r="K147" i="7"/>
  <c r="J147" i="7"/>
  <c r="L147" i="7"/>
  <c r="L74" i="7"/>
  <c r="K74" i="7"/>
  <c r="J74" i="7"/>
  <c r="K186" i="7"/>
  <c r="L186" i="7"/>
  <c r="J186" i="7"/>
  <c r="K181" i="7"/>
  <c r="J181" i="7"/>
  <c r="L181" i="7"/>
  <c r="L136" i="7"/>
  <c r="K136" i="7"/>
  <c r="J136" i="7"/>
  <c r="K17" i="7"/>
  <c r="L17" i="7"/>
  <c r="J17" i="7"/>
  <c r="L120" i="7"/>
  <c r="K120" i="7"/>
  <c r="J120" i="7"/>
  <c r="L38" i="7"/>
  <c r="K38" i="7"/>
  <c r="J38" i="7"/>
  <c r="L44" i="7"/>
  <c r="J44" i="7"/>
  <c r="K44" i="7"/>
  <c r="L124" i="7"/>
  <c r="J124" i="7"/>
  <c r="K124" i="7"/>
  <c r="L12" i="7"/>
  <c r="J12" i="7"/>
  <c r="K12" i="7"/>
  <c r="L168" i="7"/>
  <c r="K168" i="7"/>
  <c r="J168" i="7"/>
  <c r="K79" i="7"/>
  <c r="J79" i="7"/>
  <c r="L79" i="7"/>
  <c r="K13" i="7"/>
  <c r="L13" i="7"/>
  <c r="J13" i="7"/>
  <c r="K194" i="7"/>
  <c r="L194" i="7"/>
  <c r="J194" i="7"/>
  <c r="L20" i="7"/>
  <c r="J20" i="7"/>
  <c r="K20" i="7"/>
  <c r="L144" i="7"/>
  <c r="J144" i="7"/>
  <c r="K144" i="7"/>
  <c r="K73" i="7"/>
  <c r="L73" i="7"/>
  <c r="J73" i="7"/>
  <c r="J187" i="7"/>
  <c r="K187" i="7"/>
  <c r="L187" i="7"/>
  <c r="K89" i="7"/>
  <c r="L89" i="7"/>
  <c r="J89" i="7"/>
  <c r="K19" i="7"/>
  <c r="J19" i="7"/>
  <c r="L19" i="7"/>
  <c r="K77" i="7"/>
  <c r="L77" i="7"/>
  <c r="J77" i="7"/>
  <c r="L26" i="7"/>
  <c r="K26" i="7"/>
  <c r="J26" i="7"/>
  <c r="J211" i="7"/>
  <c r="K211" i="7"/>
  <c r="L211" i="7"/>
  <c r="K129" i="7"/>
  <c r="L129" i="7"/>
  <c r="J129" i="7"/>
  <c r="L8" i="7"/>
  <c r="J8" i="7"/>
  <c r="K8" i="7"/>
  <c r="L158" i="7"/>
  <c r="K158" i="7"/>
  <c r="J158" i="7"/>
  <c r="K103" i="7"/>
  <c r="J103" i="7"/>
  <c r="L103" i="7"/>
  <c r="L138" i="7"/>
  <c r="K138" i="7"/>
  <c r="J138" i="7"/>
  <c r="K107" i="7"/>
  <c r="J107" i="7"/>
  <c r="L107" i="7"/>
  <c r="L88" i="7"/>
  <c r="K88" i="7"/>
  <c r="J88" i="7"/>
  <c r="L150" i="7"/>
  <c r="K150" i="7"/>
  <c r="J150" i="7"/>
  <c r="L126" i="7"/>
  <c r="K126" i="7"/>
  <c r="J126" i="7"/>
  <c r="K5" i="7"/>
  <c r="L5" i="7"/>
  <c r="J5" i="7"/>
  <c r="K133" i="7"/>
  <c r="L133" i="7"/>
  <c r="J133" i="7"/>
  <c r="L108" i="7"/>
  <c r="J108" i="7"/>
  <c r="K108" i="7"/>
  <c r="L70" i="7"/>
  <c r="K70" i="7"/>
  <c r="J70" i="7"/>
  <c r="L18" i="7"/>
  <c r="K18" i="7"/>
  <c r="J18" i="7"/>
  <c r="L160" i="7"/>
  <c r="K160" i="7"/>
  <c r="J160" i="7"/>
  <c r="L122" i="7"/>
  <c r="K122" i="7"/>
  <c r="J122" i="7"/>
  <c r="K25" i="7"/>
  <c r="L25" i="7"/>
  <c r="J25" i="7"/>
  <c r="K188" i="7"/>
  <c r="L188" i="7"/>
  <c r="J188" i="7"/>
  <c r="K196" i="7"/>
  <c r="L196" i="7"/>
  <c r="J196" i="7"/>
  <c r="L128" i="7"/>
  <c r="J128" i="7"/>
  <c r="K128" i="7"/>
  <c r="L52" i="7"/>
  <c r="J52" i="7"/>
  <c r="K52" i="7"/>
  <c r="K15" i="7"/>
  <c r="J15" i="7"/>
  <c r="L15" i="7"/>
  <c r="K127" i="7"/>
  <c r="J127" i="7"/>
  <c r="L127" i="7"/>
  <c r="L151" i="7"/>
  <c r="J151" i="7"/>
  <c r="K151" i="7"/>
  <c r="L112" i="7"/>
  <c r="J112" i="7"/>
  <c r="K112" i="7"/>
  <c r="L46" i="7"/>
  <c r="K46" i="7"/>
  <c r="J46" i="7"/>
  <c r="L24" i="7"/>
  <c r="J24" i="7"/>
  <c r="K24" i="7"/>
  <c r="L6" i="7"/>
  <c r="K6" i="7"/>
  <c r="J6" i="7"/>
  <c r="K210" i="7"/>
  <c r="L210" i="7"/>
  <c r="J210" i="7"/>
  <c r="K189" i="7"/>
  <c r="L189" i="7"/>
  <c r="J189" i="7"/>
  <c r="J171" i="7"/>
  <c r="K171" i="7"/>
  <c r="L171" i="7"/>
  <c r="K55" i="7"/>
  <c r="J55" i="7"/>
  <c r="L55" i="7"/>
  <c r="K115" i="7"/>
  <c r="J115" i="7"/>
  <c r="L115" i="7"/>
  <c r="K135" i="7"/>
  <c r="J135" i="7"/>
  <c r="L135" i="7"/>
  <c r="L72" i="7"/>
  <c r="K72" i="7"/>
  <c r="J72" i="7"/>
  <c r="K153" i="7"/>
  <c r="L153" i="7"/>
  <c r="J153" i="7"/>
  <c r="J191" i="7"/>
  <c r="K191" i="7"/>
  <c r="L191" i="7"/>
  <c r="K97" i="7"/>
  <c r="L97" i="7"/>
  <c r="J97" i="7"/>
  <c r="L86" i="7"/>
  <c r="K86" i="7"/>
  <c r="J86" i="7"/>
  <c r="L68" i="7"/>
  <c r="K68" i="7"/>
  <c r="J68" i="7"/>
  <c r="K37" i="7"/>
  <c r="L37" i="7"/>
  <c r="J37" i="7"/>
  <c r="K209" i="7"/>
  <c r="L209" i="7"/>
  <c r="J209" i="7"/>
  <c r="J195" i="7"/>
  <c r="K195" i="7"/>
  <c r="L195" i="7"/>
  <c r="K61" i="7"/>
  <c r="L61" i="7"/>
  <c r="J61" i="7"/>
  <c r="L96" i="7"/>
  <c r="J96" i="7"/>
  <c r="K96" i="7"/>
  <c r="K206" i="7"/>
  <c r="L206" i="7"/>
  <c r="J206" i="7"/>
  <c r="L159" i="7"/>
  <c r="J159" i="7"/>
  <c r="K159" i="7"/>
  <c r="K121" i="7"/>
  <c r="L121" i="7"/>
  <c r="J121" i="7"/>
  <c r="L94" i="7"/>
  <c r="K94" i="7"/>
  <c r="J94" i="7"/>
  <c r="L58" i="7"/>
  <c r="K58" i="7"/>
  <c r="J58" i="7"/>
  <c r="K218" i="7"/>
  <c r="L218" i="7"/>
  <c r="J218" i="7"/>
  <c r="L156" i="7"/>
  <c r="K156" i="7"/>
  <c r="J156" i="7"/>
  <c r="K117" i="7"/>
  <c r="L117" i="7"/>
  <c r="J117" i="7"/>
  <c r="L76" i="7"/>
  <c r="J76" i="7"/>
  <c r="K76" i="7"/>
  <c r="K23" i="7"/>
  <c r="J23" i="7"/>
  <c r="L23" i="7"/>
  <c r="L152" i="7"/>
  <c r="K152" i="7"/>
  <c r="J152" i="7"/>
  <c r="K192" i="7"/>
  <c r="L192" i="7"/>
  <c r="J192" i="7"/>
  <c r="K111" i="7"/>
  <c r="J111" i="7"/>
  <c r="L111" i="7"/>
  <c r="K47" i="7"/>
  <c r="J47" i="7"/>
  <c r="L47" i="7"/>
  <c r="K205" i="7"/>
  <c r="L205" i="7"/>
  <c r="J205" i="7"/>
  <c r="K125" i="7"/>
  <c r="L125" i="7"/>
  <c r="J125" i="7"/>
  <c r="K91" i="7"/>
  <c r="J91" i="7"/>
  <c r="L91" i="7"/>
  <c r="K149" i="7"/>
  <c r="L149" i="7"/>
  <c r="J149" i="7"/>
  <c r="K87" i="7"/>
  <c r="J87" i="7"/>
  <c r="L87" i="7"/>
  <c r="L40" i="7"/>
  <c r="J40" i="7"/>
  <c r="K40" i="7"/>
  <c r="L16" i="7"/>
  <c r="J16" i="7"/>
  <c r="K16" i="7"/>
  <c r="L4" i="7"/>
  <c r="J4" i="7"/>
  <c r="K4" i="7"/>
  <c r="J207" i="7"/>
  <c r="K207" i="7"/>
  <c r="L207" i="7"/>
  <c r="L78" i="7"/>
  <c r="K78" i="7"/>
  <c r="J78" i="7"/>
  <c r="K185" i="7"/>
  <c r="L185" i="7"/>
  <c r="J185" i="7"/>
  <c r="K165" i="7"/>
  <c r="L165" i="7"/>
  <c r="J165" i="7"/>
  <c r="L50" i="7"/>
  <c r="K50" i="7"/>
  <c r="J50" i="7"/>
  <c r="J163" i="7"/>
  <c r="K163" i="7"/>
  <c r="L163" i="7"/>
  <c r="L130" i="7"/>
  <c r="K130" i="7"/>
  <c r="J130" i="7"/>
  <c r="K69" i="7"/>
  <c r="L69" i="7"/>
  <c r="J69" i="7"/>
  <c r="L42" i="7"/>
  <c r="K42" i="7"/>
  <c r="J42" i="7"/>
  <c r="L114" i="7"/>
  <c r="K114" i="7"/>
  <c r="J114" i="7"/>
  <c r="K172" i="7"/>
  <c r="L172" i="7"/>
  <c r="J172" i="7"/>
  <c r="K95" i="7"/>
  <c r="J95" i="7"/>
  <c r="L95" i="7"/>
  <c r="K83" i="7"/>
  <c r="J83" i="7"/>
  <c r="L83" i="7"/>
  <c r="K57" i="7"/>
  <c r="L57" i="7"/>
  <c r="J57" i="7"/>
  <c r="K35" i="7"/>
  <c r="J35" i="7"/>
  <c r="L35" i="7"/>
  <c r="K204" i="7"/>
  <c r="L204" i="7"/>
  <c r="J204" i="7"/>
  <c r="I61" i="7"/>
  <c r="M61" i="7"/>
  <c r="I159" i="7"/>
  <c r="M159" i="7"/>
  <c r="I94" i="7"/>
  <c r="M94" i="7"/>
  <c r="I156" i="7"/>
  <c r="M156" i="7"/>
  <c r="I152" i="7"/>
  <c r="M152" i="7"/>
  <c r="M205" i="7"/>
  <c r="I205" i="7"/>
  <c r="I149" i="7"/>
  <c r="M149" i="7"/>
  <c r="I40" i="7"/>
  <c r="M40" i="7"/>
  <c r="I207" i="7"/>
  <c r="M207" i="7"/>
  <c r="I185" i="7"/>
  <c r="M185" i="7"/>
  <c r="I163" i="7"/>
  <c r="M163" i="7"/>
  <c r="I42" i="7"/>
  <c r="M42" i="7"/>
  <c r="I83" i="7"/>
  <c r="M83" i="7"/>
  <c r="M193" i="7"/>
  <c r="I193" i="7"/>
  <c r="M201" i="7"/>
  <c r="I201" i="7"/>
  <c r="I36" i="7"/>
  <c r="M36" i="7"/>
  <c r="I106" i="7"/>
  <c r="M106" i="7"/>
  <c r="I186" i="7"/>
  <c r="M186" i="7"/>
  <c r="I181" i="7"/>
  <c r="M181" i="7"/>
  <c r="I64" i="7"/>
  <c r="M64" i="7"/>
  <c r="I120" i="7"/>
  <c r="M120" i="7"/>
  <c r="I38" i="7"/>
  <c r="M38" i="7"/>
  <c r="I123" i="7"/>
  <c r="M123" i="7"/>
  <c r="I148" i="7"/>
  <c r="M148" i="7"/>
  <c r="I124" i="7"/>
  <c r="M124" i="7"/>
  <c r="I56" i="7"/>
  <c r="M56" i="7"/>
  <c r="I12" i="7"/>
  <c r="M12" i="7"/>
  <c r="I110" i="7"/>
  <c r="M110" i="7"/>
  <c r="I168" i="7"/>
  <c r="M168" i="7"/>
  <c r="I93" i="7"/>
  <c r="M93" i="7"/>
  <c r="I79" i="7"/>
  <c r="M79" i="7"/>
  <c r="I41" i="7"/>
  <c r="M41" i="7"/>
  <c r="I13" i="7"/>
  <c r="M13" i="7"/>
  <c r="I202" i="7"/>
  <c r="M202" i="7"/>
  <c r="I96" i="7"/>
  <c r="M96" i="7"/>
  <c r="I121" i="7"/>
  <c r="M121" i="7"/>
  <c r="I218" i="7"/>
  <c r="M218" i="7"/>
  <c r="I76" i="7"/>
  <c r="M76" i="7"/>
  <c r="I111" i="7"/>
  <c r="M111" i="7"/>
  <c r="I91" i="7"/>
  <c r="M91" i="7"/>
  <c r="I16" i="7"/>
  <c r="M16" i="7"/>
  <c r="I78" i="7"/>
  <c r="M78" i="7"/>
  <c r="I50" i="7"/>
  <c r="M50" i="7"/>
  <c r="I130" i="7"/>
  <c r="M130" i="7"/>
  <c r="I172" i="7"/>
  <c r="M172" i="7"/>
  <c r="M57" i="7"/>
  <c r="I57" i="7"/>
  <c r="I204" i="7"/>
  <c r="M204" i="7"/>
  <c r="I203" i="7"/>
  <c r="M203" i="7"/>
  <c r="I116" i="7"/>
  <c r="M116" i="7"/>
  <c r="I199" i="7"/>
  <c r="M199" i="7"/>
  <c r="I74" i="7"/>
  <c r="M74" i="7"/>
  <c r="I90" i="7"/>
  <c r="M90" i="7"/>
  <c r="I119" i="7"/>
  <c r="M119" i="7"/>
  <c r="I17" i="7"/>
  <c r="M17" i="7"/>
  <c r="I178" i="7"/>
  <c r="M178" i="7"/>
  <c r="I175" i="7"/>
  <c r="M175" i="7"/>
  <c r="M73" i="7"/>
  <c r="I73" i="7"/>
  <c r="M89" i="7"/>
  <c r="I89" i="7"/>
  <c r="I155" i="7"/>
  <c r="M155" i="7"/>
  <c r="I211" i="7"/>
  <c r="M211" i="7"/>
  <c r="I212" i="7"/>
  <c r="M212" i="7"/>
  <c r="I138" i="7"/>
  <c r="M138" i="7"/>
  <c r="I3" i="7"/>
  <c r="I39" i="7"/>
  <c r="M39" i="7"/>
  <c r="I195" i="7"/>
  <c r="M195" i="7"/>
  <c r="I206" i="7"/>
  <c r="M206" i="7"/>
  <c r="I58" i="7"/>
  <c r="M58" i="7"/>
  <c r="I117" i="7"/>
  <c r="M117" i="7"/>
  <c r="I23" i="7"/>
  <c r="M23" i="7"/>
  <c r="I192" i="7"/>
  <c r="M192" i="7"/>
  <c r="I47" i="7"/>
  <c r="M47" i="7"/>
  <c r="I125" i="7"/>
  <c r="M125" i="7"/>
  <c r="I87" i="7"/>
  <c r="M87" i="7"/>
  <c r="I4" i="7"/>
  <c r="M4" i="7"/>
  <c r="I165" i="7"/>
  <c r="M165" i="7"/>
  <c r="I69" i="7"/>
  <c r="M69" i="7"/>
  <c r="I114" i="7"/>
  <c r="M114" i="7"/>
  <c r="I95" i="7"/>
  <c r="M95" i="7"/>
  <c r="I35" i="7"/>
  <c r="M35" i="7"/>
  <c r="I82" i="7"/>
  <c r="M82" i="7"/>
  <c r="I146" i="7"/>
  <c r="M146" i="7"/>
  <c r="I80" i="7"/>
  <c r="M80" i="7"/>
  <c r="I147" i="7"/>
  <c r="M147" i="7"/>
  <c r="I21" i="7"/>
  <c r="M21" i="7"/>
  <c r="I49" i="7"/>
  <c r="M49" i="7"/>
  <c r="I43" i="7"/>
  <c r="M43" i="7"/>
  <c r="I7" i="7"/>
  <c r="M7" i="7"/>
  <c r="I136" i="7"/>
  <c r="M136" i="7"/>
  <c r="I10" i="7"/>
  <c r="M10" i="7"/>
  <c r="I198" i="7"/>
  <c r="M198" i="7"/>
  <c r="I44" i="7"/>
  <c r="M44" i="7"/>
  <c r="I194" i="7"/>
  <c r="M194" i="7"/>
  <c r="I20" i="7"/>
  <c r="M20" i="7"/>
  <c r="I167" i="7"/>
  <c r="M167" i="7"/>
  <c r="I144" i="7"/>
  <c r="M144" i="7"/>
  <c r="I109" i="7"/>
  <c r="M109" i="7"/>
  <c r="I22" i="7"/>
  <c r="M22" i="7"/>
  <c r="I187" i="7"/>
  <c r="M187" i="7"/>
  <c r="I145" i="7"/>
  <c r="M145" i="7"/>
  <c r="I54" i="7"/>
  <c r="M54" i="7"/>
  <c r="I19" i="7"/>
  <c r="M19" i="7"/>
  <c r="I11" i="7"/>
  <c r="M11" i="7"/>
  <c r="I77" i="7"/>
  <c r="M77" i="7"/>
  <c r="I26" i="7"/>
  <c r="M26" i="7"/>
  <c r="I154" i="7"/>
  <c r="M154" i="7"/>
  <c r="I113" i="7"/>
  <c r="M113" i="7"/>
  <c r="I129" i="7"/>
  <c r="M129" i="7"/>
  <c r="I48" i="7"/>
  <c r="M48" i="7"/>
  <c r="I14" i="7"/>
  <c r="M14" i="7"/>
  <c r="I8" i="7"/>
  <c r="M8" i="7"/>
  <c r="I158" i="7"/>
  <c r="M158" i="7"/>
  <c r="M9" i="7"/>
  <c r="I9" i="7"/>
  <c r="I173" i="7"/>
  <c r="M173" i="7"/>
  <c r="I103" i="7"/>
  <c r="M103" i="7"/>
  <c r="I107" i="7"/>
  <c r="M107" i="7"/>
  <c r="I51" i="7"/>
  <c r="M51" i="7"/>
  <c r="I157" i="7"/>
  <c r="M157" i="7"/>
  <c r="I166" i="7"/>
  <c r="M166" i="7"/>
  <c r="I88" i="7"/>
  <c r="M88" i="7"/>
  <c r="I75" i="7"/>
  <c r="M75" i="7"/>
  <c r="I183" i="7"/>
  <c r="M183" i="7"/>
  <c r="I150" i="7"/>
  <c r="M150" i="7"/>
  <c r="I126" i="7"/>
  <c r="M126" i="7"/>
  <c r="I5" i="7"/>
  <c r="M5" i="7"/>
  <c r="I164" i="7"/>
  <c r="M164" i="7"/>
  <c r="I133" i="7"/>
  <c r="M133" i="7"/>
  <c r="I108" i="7"/>
  <c r="M108" i="7"/>
  <c r="I70" i="7"/>
  <c r="M70" i="7"/>
  <c r="I18" i="7"/>
  <c r="M18" i="7"/>
  <c r="I160" i="7"/>
  <c r="M160" i="7"/>
  <c r="I122" i="7"/>
  <c r="M122" i="7"/>
  <c r="I81" i="7"/>
  <c r="M81" i="7"/>
  <c r="I25" i="7"/>
  <c r="M25" i="7"/>
  <c r="I188" i="7"/>
  <c r="M188" i="7"/>
  <c r="I196" i="7"/>
  <c r="M196" i="7"/>
  <c r="I128" i="7"/>
  <c r="M128" i="7"/>
  <c r="I52" i="7"/>
  <c r="M52" i="7"/>
  <c r="I15" i="7"/>
  <c r="M15" i="7"/>
  <c r="I127" i="7"/>
  <c r="M127" i="7"/>
  <c r="I102" i="7"/>
  <c r="M102" i="7"/>
  <c r="I151" i="7"/>
  <c r="M151" i="7"/>
  <c r="I112" i="7"/>
  <c r="M112" i="7"/>
  <c r="I46" i="7"/>
  <c r="M46" i="7"/>
  <c r="I24" i="7"/>
  <c r="M24" i="7"/>
  <c r="I6" i="7"/>
  <c r="M6" i="7"/>
  <c r="I210" i="7"/>
  <c r="M210" i="7"/>
  <c r="I141" i="7"/>
  <c r="M141" i="7"/>
  <c r="I189" i="7"/>
  <c r="M189" i="7"/>
  <c r="I171" i="7"/>
  <c r="M171" i="7"/>
  <c r="I55" i="7"/>
  <c r="M55" i="7"/>
  <c r="I115" i="7"/>
  <c r="M115" i="7"/>
  <c r="I135" i="7"/>
  <c r="M135" i="7"/>
  <c r="I72" i="7"/>
  <c r="M72" i="7"/>
  <c r="I45" i="7"/>
  <c r="M45" i="7"/>
  <c r="I153" i="7"/>
  <c r="M153" i="7"/>
  <c r="I191" i="7"/>
  <c r="M191" i="7"/>
  <c r="I97" i="7"/>
  <c r="M97" i="7"/>
  <c r="I86" i="7"/>
  <c r="M86" i="7"/>
  <c r="I68" i="7"/>
  <c r="M68" i="7"/>
  <c r="I37" i="7"/>
  <c r="M37" i="7"/>
  <c r="M209" i="7"/>
  <c r="I209" i="7"/>
  <c r="M3" i="7"/>
  <c r="H126" i="7"/>
  <c r="H195" i="7"/>
  <c r="H61" i="7"/>
  <c r="H96" i="7"/>
  <c r="H206" i="7"/>
  <c r="H159" i="7"/>
  <c r="H121" i="7"/>
  <c r="H94" i="7"/>
  <c r="H58" i="7"/>
  <c r="H218" i="7"/>
  <c r="H156" i="7"/>
  <c r="H117" i="7"/>
  <c r="H76" i="7"/>
  <c r="H23" i="7"/>
  <c r="H152" i="7"/>
  <c r="H192" i="7"/>
  <c r="H111" i="7"/>
  <c r="H47" i="7"/>
  <c r="H205" i="7"/>
  <c r="H125" i="7"/>
  <c r="H91" i="7"/>
  <c r="H149" i="7"/>
  <c r="H87" i="7"/>
  <c r="H40" i="7"/>
  <c r="H16" i="7"/>
  <c r="H4" i="7"/>
  <c r="H207" i="7"/>
  <c r="H78" i="7"/>
  <c r="H185" i="7"/>
  <c r="H165" i="7"/>
  <c r="H50" i="7"/>
  <c r="H163" i="7"/>
  <c r="H130" i="7"/>
  <c r="H69" i="7"/>
  <c r="H42" i="7"/>
  <c r="H114" i="7"/>
  <c r="H172" i="7"/>
  <c r="H95" i="7"/>
  <c r="H83" i="7"/>
  <c r="H57" i="7"/>
  <c r="H35" i="7"/>
  <c r="H204" i="7"/>
  <c r="H203" i="7"/>
  <c r="H201" i="7"/>
  <c r="H146" i="7"/>
  <c r="H116" i="7"/>
  <c r="H80" i="7"/>
  <c r="H36" i="7"/>
  <c r="H199" i="7"/>
  <c r="H147" i="7"/>
  <c r="H106" i="7"/>
  <c r="H74" i="7"/>
  <c r="H21" i="7"/>
  <c r="H49" i="7"/>
  <c r="H186" i="7"/>
  <c r="H90" i="7"/>
  <c r="H43" i="7"/>
  <c r="H181" i="7"/>
  <c r="H119" i="7"/>
  <c r="H7" i="7"/>
  <c r="H136" i="7"/>
  <c r="H64" i="7"/>
  <c r="H17" i="7"/>
  <c r="H10" i="7"/>
  <c r="H120" i="7"/>
  <c r="H198" i="7"/>
  <c r="H38" i="7"/>
  <c r="H178" i="7"/>
  <c r="H123" i="7"/>
  <c r="H44" i="7"/>
  <c r="H148" i="7"/>
  <c r="H124" i="7"/>
  <c r="H56" i="7"/>
  <c r="H12" i="7"/>
  <c r="H110" i="7"/>
  <c r="H168" i="7"/>
  <c r="H93" i="7"/>
  <c r="H79" i="7"/>
  <c r="H41" i="7"/>
  <c r="H13" i="7"/>
  <c r="H202" i="7"/>
  <c r="H193" i="7"/>
  <c r="H82" i="7"/>
  <c r="H194" i="7"/>
  <c r="H175" i="7"/>
  <c r="H20" i="7"/>
  <c r="H167" i="7"/>
  <c r="H144" i="7"/>
  <c r="H109" i="7"/>
  <c r="H73" i="7"/>
  <c r="H22" i="7"/>
  <c r="H187" i="7"/>
  <c r="H145" i="7"/>
  <c r="H89" i="7"/>
  <c r="H54" i="7"/>
  <c r="H19" i="7"/>
  <c r="H11" i="7"/>
  <c r="H155" i="7"/>
  <c r="H77" i="7"/>
  <c r="H26" i="7"/>
  <c r="H154" i="7"/>
  <c r="H113" i="7"/>
  <c r="H211" i="7"/>
  <c r="H129" i="7"/>
  <c r="H48" i="7"/>
  <c r="H14" i="7"/>
  <c r="H8" i="7"/>
  <c r="H212" i="7"/>
  <c r="H158" i="7"/>
  <c r="H9" i="7"/>
  <c r="H173" i="7"/>
  <c r="H103" i="7"/>
  <c r="H138" i="7"/>
  <c r="H107" i="7"/>
  <c r="H51" i="7"/>
  <c r="H157" i="7"/>
  <c r="H3" i="7"/>
  <c r="H166" i="7"/>
  <c r="H88" i="7"/>
  <c r="H75" i="7"/>
  <c r="H39" i="7"/>
  <c r="H183" i="7"/>
  <c r="H150" i="7"/>
  <c r="H5" i="7"/>
  <c r="H164" i="7"/>
  <c r="H133" i="7"/>
  <c r="H108" i="7"/>
  <c r="H70" i="7"/>
  <c r="H18" i="7"/>
  <c r="H160" i="7"/>
  <c r="H122" i="7"/>
  <c r="H81" i="7"/>
  <c r="H25" i="7"/>
  <c r="H188" i="7"/>
  <c r="H196" i="7"/>
  <c r="H128" i="7"/>
  <c r="H52" i="7"/>
  <c r="H15" i="7"/>
  <c r="H127" i="7"/>
  <c r="H102" i="7"/>
  <c r="H151" i="7"/>
  <c r="H112" i="7"/>
  <c r="H46" i="7"/>
  <c r="H24" i="7"/>
  <c r="H6" i="7"/>
  <c r="H210" i="7"/>
  <c r="H141" i="7"/>
  <c r="H189" i="7"/>
  <c r="H171" i="7"/>
  <c r="H55" i="7"/>
  <c r="H115" i="7"/>
  <c r="H135" i="7"/>
  <c r="H72" i="7"/>
  <c r="H45" i="7"/>
  <c r="H153" i="7"/>
  <c r="H191" i="7"/>
  <c r="H97" i="7"/>
  <c r="H86" i="7"/>
  <c r="H68" i="7"/>
  <c r="H37" i="7"/>
  <c r="H209" i="7"/>
  <c r="M286" i="17"/>
  <c r="K286" i="17"/>
  <c r="L286" i="17"/>
  <c r="H285" i="17"/>
  <c r="J286" i="17"/>
  <c r="H286" i="17"/>
  <c r="L285" i="17"/>
  <c r="G40" i="16"/>
  <c r="G43" i="16"/>
  <c r="G54" i="16"/>
  <c r="G35" i="16"/>
  <c r="G85" i="16"/>
  <c r="G131" i="16"/>
  <c r="G183" i="16"/>
  <c r="G203" i="16"/>
  <c r="G211" i="16"/>
  <c r="G219" i="16"/>
  <c r="G227" i="16"/>
  <c r="G235" i="16"/>
  <c r="G337" i="16"/>
  <c r="G345" i="16"/>
  <c r="G353" i="16"/>
  <c r="G400" i="16"/>
  <c r="G408" i="16"/>
  <c r="G417" i="16"/>
  <c r="G425" i="16"/>
  <c r="G888" i="16"/>
  <c r="G896" i="16"/>
  <c r="G904" i="16"/>
  <c r="G36" i="16"/>
  <c r="G52" i="16"/>
  <c r="G63" i="16"/>
  <c r="G130" i="16"/>
  <c r="G84" i="16"/>
  <c r="G179" i="16"/>
  <c r="G201" i="16"/>
  <c r="G209" i="16"/>
  <c r="G217" i="16"/>
  <c r="G225" i="16"/>
  <c r="G233" i="16"/>
  <c r="G241" i="16"/>
  <c r="G339" i="16"/>
  <c r="G347" i="16"/>
  <c r="G402" i="16"/>
  <c r="G410" i="16"/>
  <c r="G419" i="16"/>
  <c r="G427" i="16"/>
  <c r="G886" i="16"/>
  <c r="G894" i="16"/>
  <c r="G902" i="16"/>
  <c r="G910" i="16"/>
  <c r="G9" i="16"/>
  <c r="G48" i="16"/>
  <c r="G51" i="16"/>
  <c r="G173" i="16"/>
  <c r="G175" i="16"/>
  <c r="G207" i="16"/>
  <c r="G215" i="16"/>
  <c r="G223" i="16"/>
  <c r="G231" i="16"/>
  <c r="G239" i="16"/>
  <c r="G341" i="16"/>
  <c r="G349" i="16"/>
  <c r="G404" i="16"/>
  <c r="G412" i="16"/>
  <c r="G421" i="16"/>
  <c r="G884" i="16"/>
  <c r="G892" i="16"/>
  <c r="G900" i="16"/>
  <c r="G908" i="16"/>
  <c r="G44" i="16"/>
  <c r="G47" i="16"/>
  <c r="G129" i="16"/>
  <c r="G178" i="16"/>
  <c r="G182" i="16"/>
  <c r="G205" i="16"/>
  <c r="G213" i="16"/>
  <c r="G221" i="16"/>
  <c r="G229" i="16"/>
  <c r="G237" i="16"/>
  <c r="G247" i="16"/>
  <c r="G280" i="16"/>
  <c r="G335" i="16"/>
  <c r="G343" i="16"/>
  <c r="G351" i="16"/>
  <c r="G406" i="16"/>
  <c r="G415" i="16"/>
  <c r="G423" i="16"/>
  <c r="G890" i="16"/>
  <c r="G898" i="16"/>
  <c r="G906" i="16"/>
  <c r="G1024" i="16"/>
  <c r="G147" i="13"/>
  <c r="G135" i="13"/>
  <c r="G191" i="13"/>
  <c r="G114" i="13"/>
  <c r="G80" i="13"/>
  <c r="G49" i="13"/>
  <c r="G199" i="13"/>
  <c r="G75" i="13"/>
  <c r="G50" i="13"/>
  <c r="G4" i="13"/>
  <c r="G120" i="13"/>
  <c r="G70" i="13"/>
  <c r="G7" i="13"/>
  <c r="G175" i="13"/>
  <c r="G159" i="13"/>
  <c r="G150" i="13"/>
  <c r="G96" i="13"/>
  <c r="G77" i="13"/>
  <c r="G12" i="13"/>
  <c r="G146" i="13"/>
  <c r="G103" i="13"/>
  <c r="G36" i="13"/>
  <c r="G177" i="13"/>
  <c r="G132" i="13"/>
  <c r="G76" i="13"/>
  <c r="G16" i="13"/>
  <c r="G190" i="13"/>
  <c r="G179" i="13"/>
  <c r="G100" i="13"/>
  <c r="G3" i="13"/>
  <c r="G153" i="13"/>
  <c r="G62" i="13"/>
  <c r="G23" i="13"/>
  <c r="G105" i="13"/>
  <c r="G66" i="13"/>
  <c r="G72" i="13"/>
  <c r="G189" i="13"/>
  <c r="G178" i="13"/>
  <c r="G143" i="13"/>
  <c r="G102" i="13"/>
  <c r="G74" i="13"/>
  <c r="G37" i="13"/>
  <c r="G197" i="13"/>
  <c r="G69" i="13"/>
  <c r="G42" i="13"/>
  <c r="G128" i="13"/>
  <c r="G113" i="13"/>
  <c r="G58" i="13"/>
  <c r="G8" i="13"/>
  <c r="G173" i="13"/>
  <c r="G157" i="13"/>
  <c r="G133" i="13"/>
  <c r="G90" i="13"/>
  <c r="G68" i="13"/>
  <c r="G10" i="13"/>
  <c r="G144" i="13"/>
  <c r="G101" i="13"/>
  <c r="G21" i="13"/>
  <c r="G174" i="13"/>
  <c r="G130" i="13"/>
  <c r="G39" i="13"/>
  <c r="G211" i="13"/>
  <c r="G186" i="13"/>
  <c r="G116" i="13"/>
  <c r="G17" i="13"/>
  <c r="G160" i="13"/>
  <c r="G151" i="13"/>
  <c r="G134" i="13"/>
  <c r="G9" i="13"/>
  <c r="G95" i="13"/>
  <c r="G44" i="13"/>
  <c r="G81" i="13"/>
  <c r="G185" i="13"/>
  <c r="G176" i="13"/>
  <c r="G164" i="13"/>
  <c r="G97" i="13"/>
  <c r="G61" i="13"/>
  <c r="G20" i="13"/>
  <c r="G194" i="13"/>
  <c r="G64" i="13"/>
  <c r="G33" i="13"/>
  <c r="G202" i="13"/>
  <c r="G109" i="13"/>
  <c r="G55" i="13"/>
  <c r="G140" i="13"/>
  <c r="G165" i="13"/>
  <c r="G154" i="13"/>
  <c r="G131" i="13"/>
  <c r="G82" i="13"/>
  <c r="G65" i="13"/>
  <c r="G195" i="13"/>
  <c r="G142" i="13"/>
  <c r="G94" i="13"/>
  <c r="G19" i="13"/>
  <c r="G166" i="13"/>
  <c r="G122" i="13"/>
  <c r="G22" i="13"/>
  <c r="G198" i="13"/>
  <c r="G184" i="13"/>
  <c r="G108" i="13"/>
  <c r="G15" i="13"/>
  <c r="G158" i="13"/>
  <c r="G149" i="13"/>
  <c r="G71" i="13"/>
  <c r="G138" i="13"/>
  <c r="G35" i="13"/>
  <c r="G32" i="13"/>
  <c r="G40" i="13"/>
  <c r="G182" i="13"/>
  <c r="G119" i="13"/>
  <c r="G86" i="13"/>
  <c r="G51" i="13"/>
  <c r="G11" i="13"/>
  <c r="G78" i="13"/>
  <c r="G53" i="13"/>
  <c r="G6" i="13"/>
  <c r="G127" i="13"/>
  <c r="G73" i="13"/>
  <c r="G34" i="13"/>
  <c r="G139" i="13"/>
  <c r="G161" i="13"/>
  <c r="G152" i="13"/>
  <c r="G111" i="13"/>
  <c r="G79" i="13"/>
  <c r="G63" i="13"/>
  <c r="G148" i="13"/>
  <c r="G117" i="13"/>
  <c r="G38" i="13"/>
  <c r="G13" i="13"/>
  <c r="G163" i="13"/>
  <c r="G88" i="13"/>
  <c r="G18" i="13"/>
  <c r="G196" i="13"/>
  <c r="G181" i="13"/>
  <c r="G104" i="13"/>
  <c r="G5" i="13"/>
  <c r="G155" i="13"/>
  <c r="G85" i="13"/>
  <c r="G67" i="13"/>
  <c r="G136" i="13"/>
  <c r="G203" i="13"/>
  <c r="G14" i="13"/>
  <c r="G180" i="13"/>
  <c r="G3" i="10"/>
  <c r="G108" i="10"/>
  <c r="G127" i="10"/>
  <c r="G88" i="10"/>
  <c r="G57" i="10"/>
  <c r="G24" i="10"/>
  <c r="G144" i="10"/>
  <c r="G8" i="10"/>
  <c r="G66" i="10"/>
  <c r="G119" i="10"/>
  <c r="G77" i="10"/>
  <c r="G6" i="10"/>
  <c r="G65" i="10"/>
  <c r="G52" i="10"/>
  <c r="G16" i="10"/>
  <c r="G107" i="10"/>
  <c r="G106" i="10"/>
  <c r="G5" i="10"/>
  <c r="G41" i="10"/>
  <c r="G68" i="10"/>
  <c r="G25" i="10"/>
  <c r="G140" i="10"/>
  <c r="G123" i="10"/>
  <c r="G89" i="10"/>
  <c r="G72" i="10"/>
  <c r="G73" i="10"/>
  <c r="G138" i="10"/>
  <c r="G10" i="10"/>
  <c r="G118" i="10"/>
  <c r="G44" i="10"/>
  <c r="G14" i="10"/>
  <c r="G117" i="10"/>
  <c r="G128" i="10"/>
  <c r="G50" i="10"/>
  <c r="G15" i="10"/>
  <c r="G147" i="10"/>
  <c r="G38" i="10"/>
  <c r="G102" i="10"/>
  <c r="G69" i="10"/>
  <c r="G143" i="10"/>
  <c r="G104" i="10"/>
  <c r="G76" i="10"/>
  <c r="G29" i="10"/>
  <c r="G12" i="10"/>
  <c r="G45" i="10"/>
  <c r="G112" i="10"/>
  <c r="G37" i="10"/>
  <c r="G97" i="10"/>
  <c r="G34" i="10"/>
  <c r="G126" i="10"/>
  <c r="G61" i="10"/>
  <c r="G99" i="10"/>
  <c r="G114" i="10"/>
  <c r="G51" i="10"/>
  <c r="G13" i="10"/>
  <c r="G142" i="10"/>
  <c r="G48" i="10"/>
  <c r="G36" i="10"/>
  <c r="G31" i="10"/>
  <c r="G131" i="10"/>
  <c r="G96" i="10"/>
  <c r="G80" i="10"/>
  <c r="G121" i="10"/>
  <c r="G70" i="10"/>
  <c r="G83" i="10"/>
  <c r="G105" i="10"/>
  <c r="G46" i="10"/>
  <c r="G75" i="10"/>
  <c r="G63" i="10"/>
  <c r="G64" i="10"/>
  <c r="G145" i="10"/>
  <c r="G135" i="10"/>
  <c r="G86" i="10"/>
  <c r="G28" i="10"/>
  <c r="G130" i="10"/>
  <c r="G91" i="10"/>
  <c r="G60" i="10"/>
  <c r="G26" i="10"/>
  <c r="G7" i="10"/>
  <c r="G30" i="10"/>
  <c r="G101" i="10"/>
  <c r="G148" i="10"/>
  <c r="G79" i="10"/>
  <c r="G9" i="10"/>
  <c r="G78" i="10"/>
  <c r="G59" i="10"/>
  <c r="G62" i="10"/>
  <c r="G110" i="10"/>
  <c r="G49" i="10"/>
  <c r="G11" i="10"/>
  <c r="G132" i="10"/>
  <c r="G103" i="10"/>
  <c r="G33" i="10"/>
  <c r="G4" i="10"/>
  <c r="G129" i="10"/>
  <c r="G94" i="10"/>
  <c r="G74" i="10"/>
  <c r="G95" i="10"/>
  <c r="G167" i="7"/>
  <c r="G73" i="7"/>
  <c r="G19" i="7"/>
  <c r="G26" i="7"/>
  <c r="G129" i="7"/>
  <c r="G9" i="7"/>
  <c r="G124" i="7"/>
  <c r="G93" i="7"/>
  <c r="G150" i="7"/>
  <c r="G70" i="7"/>
  <c r="G128" i="7"/>
  <c r="G24" i="7"/>
  <c r="G138" i="7"/>
  <c r="G75" i="7"/>
  <c r="G194" i="7"/>
  <c r="G144" i="7"/>
  <c r="G145" i="7"/>
  <c r="G11" i="7"/>
  <c r="G77" i="7"/>
  <c r="G211" i="7"/>
  <c r="G8" i="7"/>
  <c r="G158" i="7"/>
  <c r="G148" i="7"/>
  <c r="G56" i="7"/>
  <c r="G168" i="7"/>
  <c r="G41" i="7"/>
  <c r="G202" i="7"/>
  <c r="G5" i="7"/>
  <c r="G133" i="7"/>
  <c r="G18" i="7"/>
  <c r="G122" i="7"/>
  <c r="G25" i="7"/>
  <c r="G196" i="7"/>
  <c r="G15" i="7"/>
  <c r="G127" i="7"/>
  <c r="G151" i="7"/>
  <c r="G112" i="7"/>
  <c r="G6" i="7"/>
  <c r="G141" i="7"/>
  <c r="G55" i="7"/>
  <c r="G51" i="7"/>
  <c r="G3" i="7"/>
  <c r="G88" i="7"/>
  <c r="G183" i="7"/>
  <c r="G195" i="7"/>
  <c r="G61" i="7"/>
  <c r="G96" i="7"/>
  <c r="G206" i="7"/>
  <c r="G159" i="7"/>
  <c r="G121" i="7"/>
  <c r="G94" i="7"/>
  <c r="G58" i="7"/>
  <c r="G218" i="7"/>
  <c r="G156" i="7"/>
  <c r="G117" i="7"/>
  <c r="G76" i="7"/>
  <c r="G23" i="7"/>
  <c r="G152" i="7"/>
  <c r="G192" i="7"/>
  <c r="G111" i="7"/>
  <c r="G47" i="7"/>
  <c r="G205" i="7"/>
  <c r="G125" i="7"/>
  <c r="G91" i="7"/>
  <c r="G149" i="7"/>
  <c r="G87" i="7"/>
  <c r="G40" i="7"/>
  <c r="G16" i="7"/>
  <c r="G4" i="7"/>
  <c r="G207" i="7"/>
  <c r="G78" i="7"/>
  <c r="G185" i="7"/>
  <c r="G165" i="7"/>
  <c r="G50" i="7"/>
  <c r="G115" i="7"/>
  <c r="G135" i="7"/>
  <c r="G72" i="7"/>
  <c r="G45" i="7"/>
  <c r="G153" i="7"/>
  <c r="G191" i="7"/>
  <c r="G97" i="7"/>
  <c r="G86" i="7"/>
  <c r="G68" i="7"/>
  <c r="G37" i="7"/>
  <c r="G209" i="7"/>
  <c r="G175" i="7"/>
  <c r="G109" i="7"/>
  <c r="G187" i="7"/>
  <c r="G89" i="7"/>
  <c r="G155" i="7"/>
  <c r="G113" i="7"/>
  <c r="G48" i="7"/>
  <c r="G212" i="7"/>
  <c r="G173" i="7"/>
  <c r="G12" i="7"/>
  <c r="G79" i="7"/>
  <c r="G13" i="7"/>
  <c r="G126" i="7"/>
  <c r="G164" i="7"/>
  <c r="G108" i="7"/>
  <c r="G160" i="7"/>
  <c r="G81" i="7"/>
  <c r="G188" i="7"/>
  <c r="G52" i="7"/>
  <c r="G102" i="7"/>
  <c r="G46" i="7"/>
  <c r="G210" i="7"/>
  <c r="G189" i="7"/>
  <c r="G171" i="7"/>
  <c r="G107" i="7"/>
  <c r="G157" i="7"/>
  <c r="G166" i="7"/>
  <c r="G39" i="7"/>
  <c r="G193" i="7"/>
  <c r="G203" i="7"/>
  <c r="G82" i="7"/>
  <c r="G201" i="7"/>
  <c r="G146" i="7"/>
  <c r="G116" i="7"/>
  <c r="G80" i="7"/>
  <c r="G36" i="7"/>
  <c r="G199" i="7"/>
  <c r="G147" i="7"/>
  <c r="G106" i="7"/>
  <c r="G74" i="7"/>
  <c r="G21" i="7"/>
  <c r="G49" i="7"/>
  <c r="G186" i="7"/>
  <c r="G90" i="7"/>
  <c r="G43" i="7"/>
  <c r="G181" i="7"/>
  <c r="G119" i="7"/>
  <c r="G7" i="7"/>
  <c r="G136" i="7"/>
  <c r="G64" i="7"/>
  <c r="G17" i="7"/>
  <c r="G10" i="7"/>
  <c r="G120" i="7"/>
  <c r="G198" i="7"/>
  <c r="G38" i="7"/>
  <c r="G178" i="7"/>
  <c r="G123" i="7"/>
  <c r="G44" i="7"/>
  <c r="G163" i="7"/>
  <c r="G130" i="7"/>
  <c r="G69" i="7"/>
  <c r="G42" i="7"/>
  <c r="G114" i="7"/>
  <c r="G172" i="7"/>
  <c r="G95" i="7"/>
  <c r="G83" i="7"/>
  <c r="G57" i="7"/>
  <c r="G35" i="7"/>
  <c r="G204" i="7"/>
  <c r="G20" i="7"/>
  <c r="G22" i="7"/>
  <c r="G54" i="7"/>
  <c r="G154" i="7"/>
  <c r="G14" i="7"/>
  <c r="G103" i="7"/>
  <c r="G110" i="7"/>
  <c r="K213" i="13" l="1"/>
  <c r="K214" i="13" s="1"/>
  <c r="K216" i="13"/>
  <c r="K217" i="13" s="1"/>
  <c r="K212" i="13"/>
  <c r="M213" i="13"/>
  <c r="L213" i="13"/>
  <c r="L214" i="13" s="1"/>
  <c r="L216" i="13"/>
  <c r="L217" i="13" s="1"/>
  <c r="L212" i="13"/>
  <c r="I212" i="13"/>
  <c r="I213" i="13"/>
  <c r="I214" i="13" s="1"/>
  <c r="I216" i="13"/>
  <c r="I217" i="13" s="1"/>
  <c r="N213" i="13"/>
  <c r="J216" i="13"/>
  <c r="J217" i="13" s="1"/>
  <c r="J212" i="13"/>
  <c r="J213" i="13"/>
  <c r="J214" i="13" s="1"/>
  <c r="H150" i="10"/>
  <c r="H151" i="10"/>
  <c r="H152" i="10" s="1"/>
  <c r="H154" i="10"/>
  <c r="H155" i="10" s="1"/>
  <c r="I150" i="10"/>
  <c r="I151" i="10"/>
  <c r="I154" i="10"/>
  <c r="I155" i="10" s="1"/>
  <c r="J1106" i="16"/>
  <c r="J1101" i="16"/>
  <c r="J1102" i="16"/>
  <c r="J1103" i="16"/>
  <c r="J1104" i="16" s="1"/>
  <c r="K1101" i="16"/>
  <c r="K1106" i="16"/>
  <c r="K1102" i="16"/>
  <c r="K1103" i="16"/>
  <c r="K1104" i="16" s="1"/>
  <c r="I1102" i="16"/>
  <c r="I1103" i="16"/>
  <c r="I1104" i="16" s="1"/>
  <c r="I1105" i="16" s="1"/>
  <c r="I1101" i="16"/>
  <c r="I1106" i="16"/>
  <c r="I1107" i="16" s="1"/>
  <c r="L1102" i="16"/>
  <c r="L1106" i="16"/>
  <c r="L1101" i="16"/>
  <c r="L1103" i="16"/>
  <c r="L1104" i="16" s="1"/>
  <c r="L1105" i="16" s="1"/>
  <c r="H1102" i="16"/>
  <c r="H1103" i="16"/>
  <c r="H1104" i="16" s="1"/>
  <c r="H1106" i="16"/>
  <c r="H1107" i="16" s="1"/>
  <c r="H1101" i="16"/>
  <c r="M1101" i="16"/>
  <c r="M1106" i="16"/>
  <c r="M1102" i="16"/>
  <c r="M1103" i="16"/>
  <c r="M1104" i="16" s="1"/>
  <c r="P1105" i="16"/>
  <c r="Q1105" i="16"/>
  <c r="R1105" i="16"/>
  <c r="T1105" i="16"/>
  <c r="O1105" i="16"/>
  <c r="S1105" i="16"/>
  <c r="G1102" i="16"/>
  <c r="J219" i="7"/>
  <c r="J223" i="7"/>
  <c r="J220" i="7"/>
  <c r="J221" i="7" s="1"/>
  <c r="K219" i="7"/>
  <c r="K223" i="7"/>
  <c r="K220" i="7"/>
  <c r="K221" i="7" s="1"/>
  <c r="L219" i="7"/>
  <c r="L223" i="7"/>
  <c r="L220" i="7"/>
  <c r="M220" i="7"/>
  <c r="I220" i="7"/>
  <c r="I221" i="7" s="1"/>
  <c r="I223" i="7"/>
  <c r="I219" i="7"/>
  <c r="H219" i="7"/>
  <c r="H223" i="7"/>
  <c r="H220" i="7"/>
  <c r="H221" i="7" s="1"/>
  <c r="G1103" i="16"/>
  <c r="G1104" i="16" s="1"/>
  <c r="G150" i="10"/>
  <c r="G151" i="10"/>
  <c r="G152" i="10" s="1"/>
  <c r="O151" i="10"/>
  <c r="N151" i="10"/>
  <c r="Q151" i="10"/>
  <c r="M151" i="10"/>
  <c r="P151" i="10"/>
  <c r="G212" i="13"/>
  <c r="G213" i="13"/>
  <c r="G214" i="13" s="1"/>
  <c r="O213" i="13"/>
  <c r="P213" i="13"/>
  <c r="Q213" i="13"/>
  <c r="G219" i="7"/>
  <c r="G220" i="7"/>
  <c r="G221" i="7" s="1"/>
  <c r="P220" i="7"/>
  <c r="N220" i="7"/>
  <c r="O220" i="7"/>
  <c r="Q220" i="7"/>
  <c r="J215" i="13" l="1"/>
  <c r="I215" i="13"/>
  <c r="L215" i="13"/>
  <c r="K215" i="13"/>
  <c r="I153" i="10"/>
  <c r="I152" i="10"/>
  <c r="H153" i="10"/>
  <c r="M1105" i="16"/>
  <c r="K1105" i="16"/>
  <c r="J1105" i="16"/>
  <c r="M1107" i="16"/>
  <c r="L1107" i="16"/>
  <c r="K1107" i="16"/>
  <c r="H1105" i="16"/>
  <c r="J1107" i="16"/>
  <c r="H9" i="14"/>
  <c r="G1105" i="16"/>
  <c r="L1108" i="16" s="1"/>
  <c r="H7" i="14"/>
  <c r="K222" i="7"/>
  <c r="J224" i="7"/>
  <c r="L224" i="7"/>
  <c r="L221" i="7"/>
  <c r="L222" i="7" s="1"/>
  <c r="K224" i="7"/>
  <c r="J222" i="7"/>
  <c r="I222" i="7"/>
  <c r="N8" i="8"/>
  <c r="I224" i="7"/>
  <c r="N7" i="8" s="1"/>
  <c r="N9" i="8"/>
  <c r="H224" i="7"/>
  <c r="N6" i="8" s="1"/>
  <c r="H222" i="7"/>
  <c r="H10" i="14"/>
  <c r="F13" i="12"/>
  <c r="I13" i="12" s="1"/>
  <c r="G153" i="10"/>
  <c r="G10" i="12"/>
  <c r="F11" i="12"/>
  <c r="I11" i="12" s="1"/>
  <c r="G11" i="12"/>
  <c r="G12" i="12"/>
  <c r="G9" i="12"/>
  <c r="G13" i="12"/>
  <c r="O12" i="12"/>
  <c r="O13" i="12"/>
  <c r="O11" i="12"/>
  <c r="G215" i="13"/>
  <c r="H218" i="13" s="1"/>
  <c r="O10" i="12"/>
  <c r="N11" i="12"/>
  <c r="Q11" i="12" s="1"/>
  <c r="O9" i="12"/>
  <c r="N10" i="12"/>
  <c r="Q10" i="12" s="1"/>
  <c r="N10" i="8"/>
  <c r="I218" i="13" l="1"/>
  <c r="K218" i="13"/>
  <c r="J218" i="13"/>
  <c r="L218" i="13"/>
  <c r="I156" i="10"/>
  <c r="H156" i="10"/>
  <c r="K1108" i="16"/>
  <c r="M1108" i="16"/>
  <c r="J1108" i="16"/>
  <c r="H1108" i="16"/>
  <c r="I1108" i="16"/>
  <c r="H11" i="14"/>
  <c r="H12" i="14" s="1"/>
  <c r="I5" i="14" s="1"/>
  <c r="L225" i="7"/>
  <c r="G21" i="15" s="1"/>
  <c r="M10" i="8" s="1"/>
  <c r="P10" i="8" s="1"/>
  <c r="J225" i="7"/>
  <c r="E21" i="15" s="1"/>
  <c r="M8" i="8" s="1"/>
  <c r="P8" i="8" s="1"/>
  <c r="K225" i="7"/>
  <c r="I225" i="7"/>
  <c r="H225" i="7"/>
  <c r="F12" i="12"/>
  <c r="I12" i="12" s="1"/>
  <c r="F10" i="12"/>
  <c r="I10" i="12" s="1"/>
  <c r="F9" i="12"/>
  <c r="I9" i="12" s="1"/>
  <c r="N13" i="12"/>
  <c r="Q13" i="12" s="1"/>
  <c r="N12" i="12"/>
  <c r="Q12" i="12" s="1"/>
  <c r="N9" i="12"/>
  <c r="Q9" i="12" s="1"/>
  <c r="C21" i="15" l="1"/>
  <c r="M6" i="8" s="1"/>
  <c r="P6" i="8" s="1"/>
  <c r="D21" i="15"/>
  <c r="M7" i="8" s="1"/>
  <c r="P7" i="8" s="1"/>
  <c r="F21" i="15"/>
  <c r="M9" i="8" s="1"/>
  <c r="P9" i="8" s="1"/>
  <c r="I14" i="12"/>
  <c r="J8" i="12" s="1"/>
  <c r="Q14" i="12"/>
  <c r="R8" i="12" s="1"/>
  <c r="H6" i="8"/>
  <c r="P11" i="8" l="1"/>
  <c r="Q5" i="8" s="1"/>
  <c r="I6" i="8"/>
  <c r="I12" i="8" s="1"/>
  <c r="J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tc={6102E316-84C5-614D-8594-7FB35AE6D235}</author>
    <author>tc={9316B005-A1D3-AE40-B471-D63BEC5A3F75}</author>
    <author>tc={E44CB98E-9FB5-B144-86AC-7C2BC2247CC0}</author>
  </authors>
  <commentList>
    <comment ref="I17" authorId="0" shapeId="0" xr:uid="{6102E316-84C5-614D-8594-7FB35AE6D23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experience</t>
      </text>
    </comment>
    <comment ref="E18" authorId="1" shapeId="0" xr:uid="{9316B005-A1D3-AE40-B471-D63BEC5A3F75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Starting values
n=0.5, EC50=20
Change it to fit it to the experimental data
Reply:
    Use Solver, minimise error (target)</t>
      </text>
    </comment>
    <comment ref="I18" authorId="2" shapeId="0" xr:uid="{E44CB98E-9FB5-B144-86AC-7C2BC2247CC0}">
      <text>
        <t>[Threaded comment]
Your version of Excel allows you to read this threaded comment; however, any edits to it will get removed if the file is opened in a newer version of Excel. Learn more: https://go.microsoft.com/fwlink/?linkid=870924
Comment:
    Determine by looking for 0.5 in the experimental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tc={F83DE55E-7E62-8149-83E0-BA3EE9F61516}</author>
    <author>tc={E52C53BC-3B3D-554F-93CC-BC7B803428C1}</author>
  </authors>
  <commentList>
    <comment ref="J17" authorId="0" shapeId="0" xr:uid="{F83DE55E-7E62-8149-83E0-BA3EE9F6151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experience</t>
      </text>
    </comment>
    <comment ref="J18" authorId="1" shapeId="0" xr:uid="{E52C53BC-3B3D-554F-93CC-BC7B803428C1}">
      <text>
        <t>[Threaded comment]
Your version of Excel allows you to read this threaded comment; however, any edits to it will get removed if the file is opened in a newer version of Excel. Learn more: https://go.microsoft.com/fwlink/?linkid=870924
Comment:
    Determine by looking for 0.5 in the experimental data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tc={CB9E87E6-8CED-0F41-B8F5-C7E07B694D54}</author>
  </authors>
  <commentList>
    <comment ref="J19" authorId="0" shapeId="0" xr:uid="{CB9E87E6-8CED-0F41-B8F5-C7E07B694D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experience</t>
      </text>
    </comment>
  </commentList>
</comments>
</file>

<file path=xl/sharedStrings.xml><?xml version="1.0" encoding="utf-8"?>
<sst xmlns="http://schemas.openxmlformats.org/spreadsheetml/2006/main" count="288" uniqueCount="98">
  <si>
    <t>[propoxur] %</t>
  </si>
  <si>
    <t>Combined weight (g)</t>
  </si>
  <si>
    <t>No dead (/2)</t>
  </si>
  <si>
    <t>mg applied</t>
  </si>
  <si>
    <t>Average weight (kg)</t>
  </si>
  <si>
    <t>Dose (mg/Kg)</t>
  </si>
  <si>
    <t>[propoxur] % (inc PBO)</t>
  </si>
  <si>
    <t>[Cyfluthrin] %</t>
  </si>
  <si>
    <t>[Cyfluthrin] %_x000D_(inc PBO)</t>
  </si>
  <si>
    <t>Responses in Dose Ranges</t>
  </si>
  <si>
    <t>Sum</t>
  </si>
  <si>
    <t>Count (n)</t>
  </si>
  <si>
    <t>Count*2</t>
  </si>
  <si>
    <t>Rate</t>
  </si>
  <si>
    <t>SD</t>
  </si>
  <si>
    <t>SEM</t>
  </si>
  <si>
    <t>Dose - Class Centres</t>
  </si>
  <si>
    <t>Median Dose</t>
  </si>
  <si>
    <t>Dose</t>
  </si>
  <si>
    <t>Response</t>
  </si>
  <si>
    <t>Propoxur Summary Table</t>
  </si>
  <si>
    <t>Propoxur + PBO Summary Table</t>
  </si>
  <si>
    <t>Dose (mg/kg)</t>
  </si>
  <si>
    <t>Experimental</t>
  </si>
  <si>
    <t>Predicted</t>
  </si>
  <si>
    <t>Rate (%)</t>
  </si>
  <si>
    <t>Value (%)</t>
  </si>
  <si>
    <r>
      <t>Error (</t>
    </r>
    <r>
      <rPr>
        <b/>
        <sz val="10"/>
        <rFont val="Symbol"/>
        <family val="1"/>
        <charset val="2"/>
      </rPr>
      <t>D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)</t>
    </r>
  </si>
  <si>
    <t>Error:</t>
  </si>
  <si>
    <t>Parameters</t>
  </si>
  <si>
    <t>Values</t>
  </si>
  <si>
    <t>SD of Estimate</t>
  </si>
  <si>
    <t>CI of Estimate</t>
  </si>
  <si>
    <t>Range</t>
  </si>
  <si>
    <t>Min</t>
  </si>
  <si>
    <t>Max</t>
  </si>
  <si>
    <r>
      <t>R</t>
    </r>
    <r>
      <rPr>
        <b/>
        <vertAlign val="subscript"/>
        <sz val="10"/>
        <rFont val="Times New Roman"/>
        <family val="1"/>
      </rPr>
      <t>m</t>
    </r>
  </si>
  <si>
    <t>-</t>
  </si>
  <si>
    <t>n</t>
  </si>
  <si>
    <t>Propoxur</t>
  </si>
  <si>
    <t>Predicted Propoxur (%)</t>
  </si>
  <si>
    <t>Predicted Propoxur +PBO (%)</t>
  </si>
  <si>
    <t>Propoxur+PBO</t>
  </si>
  <si>
    <t>Solver</t>
  </si>
  <si>
    <t>&gt;1-5</t>
  </si>
  <si>
    <t>&gt;0 - 0.01</t>
  </si>
  <si>
    <t>Cyfluthrin Summary Table</t>
  </si>
  <si>
    <t>Cyfluthrin</t>
  </si>
  <si>
    <t>&gt;0.1-1</t>
  </si>
  <si>
    <t>Adjusted rate</t>
  </si>
  <si>
    <t>&gt;0-0.02</t>
  </si>
  <si>
    <t>&gt;0.02 - 0.1</t>
  </si>
  <si>
    <t>&gt;0 - 0.02</t>
  </si>
  <si>
    <t>Median</t>
  </si>
  <si>
    <t>Cyfluthrin+PBO Summary Table</t>
  </si>
  <si>
    <t>Adjusted Rate</t>
  </si>
  <si>
    <t>&gt;0.01 - 0.1</t>
  </si>
  <si>
    <r>
      <t>LD</t>
    </r>
    <r>
      <rPr>
        <b/>
        <vertAlign val="subscript"/>
        <sz val="10"/>
        <rFont val="Times New Roman"/>
        <family val="1"/>
      </rPr>
      <t>50</t>
    </r>
  </si>
  <si>
    <t>Predicted response (%)</t>
  </si>
  <si>
    <t>cyfluthrin+PBO</t>
  </si>
  <si>
    <t>cyfluthrin</t>
  </si>
  <si>
    <t>propoxur+PBO</t>
  </si>
  <si>
    <t>propoxur</t>
  </si>
  <si>
    <t>P australisiae</t>
  </si>
  <si>
    <t>P americana</t>
  </si>
  <si>
    <t>LD50</t>
  </si>
  <si>
    <t>P Americana</t>
  </si>
  <si>
    <t>Doses - &gt;</t>
  </si>
  <si>
    <t>Responses -&gt;</t>
  </si>
  <si>
    <t>Mean</t>
  </si>
  <si>
    <t>0</t>
  </si>
  <si>
    <t>No dead</t>
  </si>
  <si>
    <t>Sanity Check</t>
  </si>
  <si>
    <t>Working Out Dose Values from the Ranges</t>
  </si>
  <si>
    <t>Doses in Ranges ( mg / kg)</t>
  </si>
  <si>
    <t>Predicted Cyfluthrin (%)</t>
  </si>
  <si>
    <t>Predicted Cyfluthrin +PBO (%)</t>
  </si>
  <si>
    <t>&gt;5-50</t>
  </si>
  <si>
    <t>&gt;50</t>
  </si>
  <si>
    <t>&gt;0.1 - 1</t>
  </si>
  <si>
    <t>&gt;0 - 1.1</t>
  </si>
  <si>
    <t>&gt;1.1 - 6</t>
  </si>
  <si>
    <t>&gt;6 - 12</t>
  </si>
  <si>
    <t>&gt;12-60</t>
  </si>
  <si>
    <t>&gt;60</t>
  </si>
  <si>
    <t>&gt;0 - 0.06</t>
  </si>
  <si>
    <t>&gt;0.06 - 0.3</t>
  </si>
  <si>
    <t>&gt;0.3 - 1</t>
  </si>
  <si>
    <t>&gt;1- 3</t>
  </si>
  <si>
    <t>&gt;3-7</t>
  </si>
  <si>
    <t>&gt;7</t>
  </si>
  <si>
    <t>Cyfluthrin+PBO</t>
  </si>
  <si>
    <t>&gt;0.1-0.5</t>
  </si>
  <si>
    <t>&gt;0.1-0.7</t>
  </si>
  <si>
    <t>&gt;0.7-5</t>
  </si>
  <si>
    <t>&gt;5</t>
  </si>
  <si>
    <t>&gt;0.02-0.1</t>
  </si>
  <si>
    <t>&gt;0.5-5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</si>
</sst>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0.00000"/>
    <numFmt numFmtId="168" formatCode="0_);[Red]\(0\)"/>
    <numFmt numFmtId="169" formatCode="0.0000_);[Red]\(0.0000\)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Symbol"/>
      <family val="1"/>
      <charset val="2"/>
    </font>
    <font>
      <b/>
      <vertAlign val="superscript"/>
      <sz val="10"/>
      <name val="Times New Roman"/>
      <family val="1"/>
    </font>
    <font>
      <sz val="9"/>
      <name val="Arial"/>
      <family val="2"/>
    </font>
    <font>
      <b/>
      <sz val="9"/>
      <name val="Times New Roman"/>
      <family val="1"/>
    </font>
    <font>
      <b/>
      <vertAlign val="subscript"/>
      <sz val="10"/>
      <name val="Times New Roman"/>
      <family val="1"/>
    </font>
    <font>
      <sz val="9"/>
      <name val="Arial"/>
    </font>
    <font>
      <b/>
      <sz val="10"/>
      <name val="Arial"/>
      <family val="2"/>
    </font>
    <font>
      <sz val="14"/>
      <name val="Arial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5" fillId="0" borderId="0"/>
    <xf numFmtId="43" fontId="15" fillId="0" borderId="0" applyFont="0" applyFill="0" applyBorder="0" applyAlignment="0" applyProtection="0"/>
  </cellStyleXfs>
  <cellXfs count="27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0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7" xfId="0" applyNumberFormat="1" applyBorder="1"/>
    <xf numFmtId="1" fontId="0" fillId="0" borderId="9" xfId="0" applyNumberFormat="1" applyBorder="1"/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" fontId="6" fillId="0" borderId="14" xfId="2" quotePrefix="1" applyNumberFormat="1" applyBorder="1" applyAlignment="1">
      <alignment horizontal="center" vertical="center"/>
    </xf>
    <xf numFmtId="0" fontId="6" fillId="0" borderId="4" xfId="2" quotePrefix="1" applyBorder="1" applyAlignment="1">
      <alignment horizontal="center" vertical="center"/>
    </xf>
    <xf numFmtId="0" fontId="6" fillId="0" borderId="14" xfId="2" quotePrefix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9" fillId="0" borderId="23" xfId="3" applyNumberFormat="1" applyFont="1" applyBorder="1" applyAlignment="1">
      <alignment horizontal="center"/>
    </xf>
    <xf numFmtId="1" fontId="0" fillId="0" borderId="24" xfId="0" applyNumberFormat="1" applyBorder="1"/>
    <xf numFmtId="2" fontId="9" fillId="0" borderId="6" xfId="3" applyNumberFormat="1" applyFont="1" applyBorder="1" applyAlignment="1">
      <alignment horizontal="center"/>
    </xf>
    <xf numFmtId="166" fontId="9" fillId="0" borderId="6" xfId="3" applyNumberFormat="1" applyFont="1" applyBorder="1" applyAlignment="1">
      <alignment horizontal="center"/>
    </xf>
    <xf numFmtId="1" fontId="9" fillId="0" borderId="6" xfId="3" applyNumberFormat="1" applyFont="1" applyBorder="1" applyAlignment="1">
      <alignment horizontal="center"/>
    </xf>
    <xf numFmtId="0" fontId="8" fillId="0" borderId="5" xfId="4" applyFont="1" applyBorder="1" applyAlignment="1">
      <alignment horizontal="centerContinuous" vertical="center"/>
    </xf>
    <xf numFmtId="0" fontId="8" fillId="0" borderId="14" xfId="4" applyFont="1" applyBorder="1" applyAlignment="1">
      <alignment horizontal="centerContinuous" vertical="center"/>
    </xf>
    <xf numFmtId="0" fontId="8" fillId="0" borderId="25" xfId="4" applyFont="1" applyBorder="1" applyAlignment="1">
      <alignment horizontal="centerContinuous" vertical="center"/>
    </xf>
    <xf numFmtId="0" fontId="8" fillId="0" borderId="26" xfId="4" applyFont="1" applyBorder="1" applyAlignment="1">
      <alignment horizontal="centerContinuous" vertical="center"/>
    </xf>
    <xf numFmtId="0" fontId="8" fillId="0" borderId="27" xfId="4" applyFont="1" applyBorder="1" applyAlignment="1">
      <alignment horizontal="centerContinuous" vertical="center"/>
    </xf>
    <xf numFmtId="1" fontId="0" fillId="0" borderId="13" xfId="0" applyNumberFormat="1" applyBorder="1"/>
    <xf numFmtId="2" fontId="12" fillId="0" borderId="13" xfId="1" applyNumberFormat="1" applyFont="1" applyBorder="1" applyAlignment="1">
      <alignment horizontal="center"/>
    </xf>
    <xf numFmtId="1" fontId="0" fillId="0" borderId="4" xfId="0" applyNumberFormat="1" applyBorder="1"/>
    <xf numFmtId="2" fontId="12" fillId="0" borderId="4" xfId="1" applyNumberFormat="1" applyFont="1" applyBorder="1" applyAlignment="1">
      <alignment horizontal="center"/>
    </xf>
    <xf numFmtId="0" fontId="12" fillId="0" borderId="0" xfId="5"/>
    <xf numFmtId="2" fontId="12" fillId="2" borderId="4" xfId="5" applyNumberForma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2" fontId="9" fillId="0" borderId="12" xfId="0" applyNumberFormat="1" applyFont="1" applyBorder="1" applyAlignment="1">
      <alignment horizontal="center"/>
    </xf>
    <xf numFmtId="0" fontId="12" fillId="0" borderId="2" xfId="5" applyBorder="1"/>
    <xf numFmtId="0" fontId="12" fillId="0" borderId="3" xfId="5" applyBorder="1"/>
    <xf numFmtId="2" fontId="9" fillId="2" borderId="12" xfId="0" applyNumberFormat="1" applyFont="1" applyFill="1" applyBorder="1" applyAlignment="1">
      <alignment horizontal="center"/>
    </xf>
    <xf numFmtId="0" fontId="12" fillId="0" borderId="6" xfId="5" applyBorder="1"/>
    <xf numFmtId="0" fontId="12" fillId="0" borderId="7" xfId="5" applyBorder="1"/>
    <xf numFmtId="165" fontId="9" fillId="0" borderId="12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12" fillId="0" borderId="11" xfId="5" applyBorder="1"/>
    <xf numFmtId="0" fontId="12" fillId="0" borderId="9" xfId="5" applyBorder="1"/>
    <xf numFmtId="165" fontId="9" fillId="0" borderId="13" xfId="0" applyNumberFormat="1" applyFont="1" applyBorder="1" applyAlignment="1">
      <alignment horizontal="center"/>
    </xf>
    <xf numFmtId="166" fontId="0" fillId="0" borderId="13" xfId="0" applyNumberFormat="1" applyBorder="1"/>
    <xf numFmtId="2" fontId="0" fillId="0" borderId="13" xfId="0" applyNumberFormat="1" applyBorder="1"/>
    <xf numFmtId="2" fontId="6" fillId="0" borderId="5" xfId="2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6" fillId="0" borderId="1" xfId="2" applyBorder="1"/>
    <xf numFmtId="0" fontId="6" fillId="0" borderId="12" xfId="2" applyBorder="1"/>
    <xf numFmtId="1" fontId="0" fillId="0" borderId="12" xfId="0" applyNumberFormat="1" applyBorder="1"/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4" xfId="0" applyBorder="1" applyAlignment="1">
      <alignment horizontal="center"/>
    </xf>
    <xf numFmtId="2" fontId="12" fillId="0" borderId="0" xfId="5" applyNumberFormat="1" applyBorder="1" applyAlignment="1">
      <alignment horizontal="center"/>
    </xf>
    <xf numFmtId="165" fontId="9" fillId="0" borderId="6" xfId="3" applyNumberFormat="1" applyFont="1" applyBorder="1" applyAlignment="1">
      <alignment horizontal="center"/>
    </xf>
    <xf numFmtId="164" fontId="9" fillId="0" borderId="23" xfId="3" applyNumberFormat="1" applyFont="1" applyBorder="1" applyAlignment="1">
      <alignment horizontal="center"/>
    </xf>
    <xf numFmtId="164" fontId="9" fillId="0" borderId="6" xfId="3" applyNumberFormat="1" applyFont="1" applyBorder="1" applyAlignment="1">
      <alignment horizontal="center"/>
    </xf>
    <xf numFmtId="1" fontId="9" fillId="0" borderId="11" xfId="3" applyNumberFormat="1" applyFont="1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5" fillId="0" borderId="0" xfId="7"/>
    <xf numFmtId="1" fontId="15" fillId="0" borderId="7" xfId="7" applyNumberFormat="1" applyBorder="1"/>
    <xf numFmtId="165" fontId="9" fillId="0" borderId="13" xfId="7" applyNumberFormat="1" applyFont="1" applyBorder="1" applyAlignment="1">
      <alignment horizontal="center"/>
    </xf>
    <xf numFmtId="2" fontId="9" fillId="2" borderId="13" xfId="7" applyNumberFormat="1" applyFont="1" applyFill="1" applyBorder="1" applyAlignment="1">
      <alignment horizontal="center"/>
    </xf>
    <xf numFmtId="0" fontId="8" fillId="0" borderId="11" xfId="7" applyFont="1" applyBorder="1" applyAlignment="1">
      <alignment horizontal="center"/>
    </xf>
    <xf numFmtId="165" fontId="9" fillId="0" borderId="12" xfId="7" applyNumberFormat="1" applyFont="1" applyBorder="1" applyAlignment="1">
      <alignment horizontal="center"/>
    </xf>
    <xf numFmtId="2" fontId="9" fillId="2" borderId="12" xfId="7" applyNumberFormat="1" applyFont="1" applyFill="1" applyBorder="1" applyAlignment="1">
      <alignment horizontal="center"/>
    </xf>
    <xf numFmtId="0" fontId="8" fillId="0" borderId="6" xfId="7" applyFont="1" applyBorder="1" applyAlignment="1">
      <alignment horizontal="center"/>
    </xf>
    <xf numFmtId="2" fontId="9" fillId="0" borderId="12" xfId="7" applyNumberFormat="1" applyFont="1" applyBorder="1" applyAlignment="1">
      <alignment horizontal="center"/>
    </xf>
    <xf numFmtId="0" fontId="8" fillId="0" borderId="22" xfId="7" applyFont="1" applyBorder="1" applyAlignment="1">
      <alignment horizontal="center" vertical="center"/>
    </xf>
    <xf numFmtId="0" fontId="8" fillId="0" borderId="3" xfId="7" applyFont="1" applyBorder="1" applyAlignment="1">
      <alignment horizontal="center" vertical="center"/>
    </xf>
    <xf numFmtId="0" fontId="8" fillId="0" borderId="2" xfId="7" applyFont="1" applyBorder="1" applyAlignment="1">
      <alignment horizontal="center" vertical="center"/>
    </xf>
    <xf numFmtId="2" fontId="12" fillId="0" borderId="4" xfId="8" applyNumberFormat="1" applyFont="1" applyBorder="1" applyAlignment="1">
      <alignment horizontal="center"/>
    </xf>
    <xf numFmtId="1" fontId="15" fillId="0" borderId="4" xfId="7" applyNumberFormat="1" applyBorder="1"/>
    <xf numFmtId="1" fontId="9" fillId="0" borderId="13" xfId="7" applyNumberFormat="1" applyFont="1" applyBorder="1" applyAlignment="1">
      <alignment horizontal="center" vertical="center"/>
    </xf>
    <xf numFmtId="166" fontId="6" fillId="0" borderId="5" xfId="2" applyNumberFormat="1" applyBorder="1" applyAlignment="1">
      <alignment horizontal="center" vertical="center"/>
    </xf>
    <xf numFmtId="1" fontId="15" fillId="0" borderId="13" xfId="7" applyNumberFormat="1" applyBorder="1"/>
    <xf numFmtId="164" fontId="9" fillId="0" borderId="13" xfId="7" applyNumberFormat="1" applyFont="1" applyBorder="1" applyAlignment="1">
      <alignment horizontal="center" vertical="center"/>
    </xf>
    <xf numFmtId="1" fontId="15" fillId="0" borderId="24" xfId="7" applyNumberFormat="1" applyBorder="1"/>
    <xf numFmtId="2" fontId="15" fillId="3" borderId="4" xfId="7" applyNumberFormat="1" applyFill="1" applyBorder="1" applyAlignment="1">
      <alignment horizontal="center" vertical="center"/>
    </xf>
    <xf numFmtId="0" fontId="15" fillId="0" borderId="4" xfId="7" applyBorder="1" applyAlignment="1">
      <alignment horizontal="left"/>
    </xf>
    <xf numFmtId="2" fontId="15" fillId="4" borderId="4" xfId="7" applyNumberFormat="1" applyFill="1" applyBorder="1" applyAlignment="1">
      <alignment horizontal="center" vertical="center"/>
    </xf>
    <xf numFmtId="2" fontId="9" fillId="5" borderId="4" xfId="7" applyNumberFormat="1" applyFont="1" applyFill="1" applyBorder="1" applyAlignment="1">
      <alignment horizontal="center"/>
    </xf>
    <xf numFmtId="0" fontId="15" fillId="0" borderId="4" xfId="7" applyBorder="1"/>
    <xf numFmtId="0" fontId="6" fillId="0" borderId="0" xfId="7" applyFont="1"/>
    <xf numFmtId="2" fontId="6" fillId="0" borderId="0" xfId="7" quotePrefix="1" applyNumberFormat="1" applyFont="1"/>
    <xf numFmtId="0" fontId="6" fillId="0" borderId="0" xfId="2"/>
    <xf numFmtId="0" fontId="6" fillId="2" borderId="0" xfId="2" applyFill="1"/>
    <xf numFmtId="166" fontId="6" fillId="0" borderId="0" xfId="2" applyNumberFormat="1"/>
    <xf numFmtId="166" fontId="6" fillId="2" borderId="0" xfId="2" applyNumberFormat="1" applyFill="1"/>
    <xf numFmtId="0" fontId="6" fillId="0" borderId="0" xfId="2" quotePrefix="1"/>
    <xf numFmtId="0" fontId="6" fillId="0" borderId="0" xfId="2" applyAlignment="1">
      <alignment horizontal="center"/>
    </xf>
    <xf numFmtId="2" fontId="6" fillId="0" borderId="0" xfId="2" applyNumberFormat="1"/>
    <xf numFmtId="2" fontId="6" fillId="2" borderId="0" xfId="2" applyNumberFormat="1" applyFill="1"/>
    <xf numFmtId="0" fontId="6" fillId="0" borderId="10" xfId="2" applyBorder="1" applyAlignment="1">
      <alignment horizontal="center"/>
    </xf>
    <xf numFmtId="16" fontId="6" fillId="0" borderId="0" xfId="2" applyNumberFormat="1"/>
    <xf numFmtId="0" fontId="6" fillId="0" borderId="35" xfId="2" applyBorder="1" applyAlignment="1">
      <alignment horizontal="center"/>
    </xf>
    <xf numFmtId="0" fontId="6" fillId="0" borderId="38" xfId="2" applyBorder="1" applyAlignment="1">
      <alignment horizontal="center"/>
    </xf>
    <xf numFmtId="2" fontId="6" fillId="0" borderId="0" xfId="2" applyNumberFormat="1" applyAlignment="1">
      <alignment horizontal="center"/>
    </xf>
    <xf numFmtId="2" fontId="6" fillId="0" borderId="10" xfId="2" applyNumberFormat="1" applyBorder="1" applyAlignment="1">
      <alignment horizontal="center"/>
    </xf>
    <xf numFmtId="2" fontId="6" fillId="0" borderId="4" xfId="2" applyNumberFormat="1" applyBorder="1"/>
    <xf numFmtId="0" fontId="6" fillId="0" borderId="4" xfId="2" applyBorder="1" applyAlignment="1">
      <alignment horizontal="center"/>
    </xf>
    <xf numFmtId="0" fontId="6" fillId="0" borderId="4" xfId="2" applyBorder="1"/>
    <xf numFmtId="0" fontId="12" fillId="0" borderId="4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 wrapText="1"/>
    </xf>
    <xf numFmtId="168" fontId="12" fillId="0" borderId="4" xfId="2" applyNumberFormat="1" applyFont="1" applyBorder="1" applyAlignment="1">
      <alignment horizontal="center" vertical="center"/>
    </xf>
    <xf numFmtId="169" fontId="12" fillId="0" borderId="4" xfId="2" applyNumberFormat="1" applyFont="1" applyBorder="1" applyAlignment="1">
      <alignment horizontal="center" vertical="center"/>
    </xf>
    <xf numFmtId="2" fontId="12" fillId="0" borderId="4" xfId="2" applyNumberFormat="1" applyFont="1" applyBorder="1" applyAlignment="1">
      <alignment horizontal="center" vertical="center"/>
    </xf>
    <xf numFmtId="0" fontId="12" fillId="0" borderId="4" xfId="7" applyFont="1" applyBorder="1" applyAlignment="1">
      <alignment horizontal="center" vertical="center"/>
    </xf>
    <xf numFmtId="166" fontId="12" fillId="0" borderId="4" xfId="2" applyNumberFormat="1" applyFont="1" applyBorder="1" applyAlignment="1">
      <alignment horizontal="center" vertical="center"/>
    </xf>
    <xf numFmtId="49" fontId="12" fillId="0" borderId="4" xfId="2" applyNumberFormat="1" applyFont="1" applyBorder="1" applyAlignment="1">
      <alignment horizontal="center" vertical="center" wrapText="1"/>
    </xf>
    <xf numFmtId="1" fontId="12" fillId="0" borderId="4" xfId="2" applyNumberFormat="1" applyFont="1" applyBorder="1" applyAlignment="1">
      <alignment horizontal="center" vertical="center"/>
    </xf>
    <xf numFmtId="165" fontId="12" fillId="0" borderId="4" xfId="2" applyNumberFormat="1" applyFont="1" applyBorder="1" applyAlignment="1">
      <alignment horizontal="center" vertical="center"/>
    </xf>
    <xf numFmtId="166" fontId="12" fillId="0" borderId="4" xfId="2" applyNumberFormat="1" applyFont="1" applyBorder="1" applyAlignment="1">
      <alignment horizontal="center" vertical="center" wrapText="1"/>
    </xf>
    <xf numFmtId="1" fontId="6" fillId="0" borderId="0" xfId="2" applyNumberFormat="1"/>
    <xf numFmtId="0" fontId="16" fillId="0" borderId="4" xfId="2" applyFont="1" applyBorder="1"/>
    <xf numFmtId="166" fontId="16" fillId="0" borderId="5" xfId="2" applyNumberFormat="1" applyFont="1" applyBorder="1"/>
    <xf numFmtId="2" fontId="6" fillId="0" borderId="10" xfId="2" applyNumberFormat="1" applyBorder="1"/>
    <xf numFmtId="0" fontId="6" fillId="0" borderId="0" xfId="2" applyAlignment="1">
      <alignment vertical="center"/>
    </xf>
    <xf numFmtId="0" fontId="6" fillId="0" borderId="0" xfId="2" applyAlignment="1">
      <alignment vertical="center" wrapText="1"/>
    </xf>
    <xf numFmtId="0" fontId="6" fillId="0" borderId="14" xfId="2" quotePrefix="1" applyBorder="1" applyAlignment="1">
      <alignment vertical="center"/>
    </xf>
    <xf numFmtId="0" fontId="6" fillId="0" borderId="4" xfId="2" quotePrefix="1" applyBorder="1" applyAlignment="1">
      <alignment vertical="center"/>
    </xf>
    <xf numFmtId="16" fontId="6" fillId="0" borderId="39" xfId="2" quotePrefix="1" applyNumberFormat="1" applyBorder="1" applyAlignment="1">
      <alignment vertical="center"/>
    </xf>
    <xf numFmtId="0" fontId="6" fillId="0" borderId="19" xfId="2" quotePrefix="1" applyBorder="1" applyAlignment="1">
      <alignment vertical="center"/>
    </xf>
    <xf numFmtId="0" fontId="6" fillId="0" borderId="4" xfId="2" applyBorder="1" applyAlignment="1">
      <alignment vertical="center"/>
    </xf>
    <xf numFmtId="0" fontId="6" fillId="0" borderId="4" xfId="2" applyBorder="1" applyAlignment="1">
      <alignment vertical="center" wrapText="1"/>
    </xf>
    <xf numFmtId="0" fontId="16" fillId="0" borderId="0" xfId="2" applyFont="1"/>
    <xf numFmtId="0" fontId="16" fillId="0" borderId="0" xfId="2" applyFont="1" applyAlignment="1">
      <alignment horizontal="center"/>
    </xf>
    <xf numFmtId="0" fontId="16" fillId="0" borderId="40" xfId="2" applyFont="1" applyBorder="1" applyAlignment="1">
      <alignment horizontal="center"/>
    </xf>
    <xf numFmtId="0" fontId="16" fillId="0" borderId="41" xfId="2" applyFont="1" applyBorder="1" applyAlignment="1">
      <alignment horizontal="center"/>
    </xf>
    <xf numFmtId="0" fontId="6" fillId="5" borderId="4" xfId="7" applyFont="1" applyFill="1" applyBorder="1"/>
    <xf numFmtId="2" fontId="6" fillId="0" borderId="4" xfId="7" applyNumberFormat="1" applyFont="1" applyBorder="1"/>
    <xf numFmtId="0" fontId="15" fillId="4" borderId="4" xfId="7" applyFill="1" applyBorder="1"/>
    <xf numFmtId="2" fontId="15" fillId="0" borderId="4" xfId="7" applyNumberFormat="1" applyBorder="1"/>
    <xf numFmtId="0" fontId="15" fillId="3" borderId="4" xfId="7" applyFill="1" applyBorder="1"/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6" fillId="0" borderId="0" xfId="7" applyNumberFormat="1" applyFont="1" applyBorder="1"/>
    <xf numFmtId="0" fontId="6" fillId="0" borderId="0" xfId="7" applyFont="1" applyBorder="1"/>
    <xf numFmtId="2" fontId="6" fillId="0" borderId="6" xfId="7" applyNumberFormat="1" applyFont="1" applyBorder="1"/>
    <xf numFmtId="0" fontId="6" fillId="0" borderId="6" xfId="7" applyFont="1" applyBorder="1"/>
    <xf numFmtId="2" fontId="15" fillId="0" borderId="0" xfId="7" applyNumberFormat="1"/>
    <xf numFmtId="2" fontId="15" fillId="0" borderId="5" xfId="7" applyNumberFormat="1" applyBorder="1"/>
    <xf numFmtId="2" fontId="15" fillId="0" borderId="0" xfId="7" applyNumberFormat="1" applyBorder="1"/>
    <xf numFmtId="0" fontId="15" fillId="0" borderId="0" xfId="7" applyBorder="1"/>
    <xf numFmtId="2" fontId="15" fillId="0" borderId="6" xfId="7" applyNumberFormat="1" applyBorder="1"/>
    <xf numFmtId="0" fontId="15" fillId="0" borderId="6" xfId="7" applyBorder="1"/>
    <xf numFmtId="0" fontId="18" fillId="0" borderId="0" xfId="0" applyFont="1" applyAlignment="1">
      <alignment horizontal="center"/>
    </xf>
    <xf numFmtId="2" fontId="19" fillId="0" borderId="0" xfId="3" applyNumberFormat="1" applyFont="1" applyBorder="1" applyAlignment="1">
      <alignment horizontal="center"/>
    </xf>
    <xf numFmtId="2" fontId="19" fillId="0" borderId="6" xfId="3" applyNumberFormat="1" applyFont="1" applyBorder="1" applyAlignment="1">
      <alignment horizontal="center"/>
    </xf>
    <xf numFmtId="166" fontId="19" fillId="0" borderId="6" xfId="3" applyNumberFormat="1" applyFont="1" applyBorder="1" applyAlignment="1">
      <alignment horizontal="center"/>
    </xf>
    <xf numFmtId="1" fontId="19" fillId="0" borderId="6" xfId="3" applyNumberFormat="1" applyFont="1" applyBorder="1" applyAlignment="1">
      <alignment horizontal="center"/>
    </xf>
    <xf numFmtId="1" fontId="19" fillId="0" borderId="11" xfId="3" applyNumberFormat="1" applyFont="1" applyBorder="1" applyAlignment="1">
      <alignment horizontal="center"/>
    </xf>
    <xf numFmtId="0" fontId="18" fillId="0" borderId="0" xfId="0" applyFont="1"/>
    <xf numFmtId="0" fontId="6" fillId="0" borderId="0" xfId="2" applyFill="1"/>
    <xf numFmtId="1" fontId="9" fillId="0" borderId="0" xfId="3" applyNumberFormat="1" applyFont="1" applyBorder="1" applyAlignment="1">
      <alignment horizontal="center"/>
    </xf>
    <xf numFmtId="1" fontId="15" fillId="0" borderId="0" xfId="7" applyNumberFormat="1" applyBorder="1"/>
    <xf numFmtId="1" fontId="9" fillId="0" borderId="10" xfId="3" applyNumberFormat="1" applyFont="1" applyBorder="1" applyAlignment="1">
      <alignment horizontal="center"/>
    </xf>
    <xf numFmtId="1" fontId="15" fillId="0" borderId="10" xfId="7" applyNumberFormat="1" applyBorder="1"/>
    <xf numFmtId="0" fontId="0" fillId="0" borderId="0" xfId="0" applyFont="1" applyFill="1" applyAlignment="1">
      <alignment horizontal="center"/>
    </xf>
    <xf numFmtId="0" fontId="2" fillId="0" borderId="25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7" fillId="2" borderId="4" xfId="2" applyFont="1" applyFill="1" applyBorder="1" applyAlignment="1">
      <alignment horizontal="center"/>
    </xf>
    <xf numFmtId="0" fontId="15" fillId="0" borderId="4" xfId="7" applyBorder="1" applyAlignment="1">
      <alignment horizontal="center" vertical="center"/>
    </xf>
    <xf numFmtId="0" fontId="7" fillId="0" borderId="1" xfId="7" applyFont="1" applyBorder="1" applyAlignment="1">
      <alignment horizontal="center" vertical="center" wrapText="1"/>
    </xf>
    <xf numFmtId="0" fontId="7" fillId="0" borderId="22" xfId="7" applyFont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 wrapText="1"/>
    </xf>
    <xf numFmtId="0" fontId="8" fillId="0" borderId="22" xfId="7" applyFont="1" applyBorder="1" applyAlignment="1">
      <alignment horizontal="center" vertical="center" wrapText="1"/>
    </xf>
    <xf numFmtId="0" fontId="7" fillId="0" borderId="5" xfId="5" applyFont="1" applyBorder="1" applyAlignment="1">
      <alignment horizontal="center"/>
    </xf>
    <xf numFmtId="0" fontId="7" fillId="0" borderId="19" xfId="5" applyFont="1" applyBorder="1" applyAlignment="1">
      <alignment horizontal="center"/>
    </xf>
    <xf numFmtId="0" fontId="13" fillId="0" borderId="1" xfId="7" applyFont="1" applyBorder="1" applyAlignment="1">
      <alignment horizontal="center" vertical="center"/>
    </xf>
    <xf numFmtId="0" fontId="13" fillId="0" borderId="22" xfId="7" applyFont="1" applyBorder="1" applyAlignment="1">
      <alignment horizontal="center" vertical="center"/>
    </xf>
    <xf numFmtId="0" fontId="8" fillId="0" borderId="1" xfId="7" applyFont="1" applyBorder="1" applyAlignment="1">
      <alignment horizontal="center" vertical="center"/>
    </xf>
    <xf numFmtId="0" fontId="8" fillId="0" borderId="22" xfId="7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 wrapText="1"/>
    </xf>
    <xf numFmtId="0" fontId="15" fillId="0" borderId="12" xfId="7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</cellXfs>
  <cellStyles count="9">
    <cellStyle name="Comma" xfId="1" builtinId="3"/>
    <cellStyle name="Comma 2" xfId="8" xr:uid="{4EE9F64C-B76A-1042-A7F6-0934B5D07998}"/>
    <cellStyle name="Normal" xfId="0" builtinId="0"/>
    <cellStyle name="Normal 2" xfId="2" xr:uid="{4B1141E5-A402-9145-B4E7-D9BDC923F845}"/>
    <cellStyle name="Normal 3" xfId="7" xr:uid="{D6B0137D-1A9F-564A-ABE7-425BF682C8F4}"/>
    <cellStyle name="Normal_DM_3" xfId="6" xr:uid="{9FF58A01-3669-554A-BB2F-027CAC304058}"/>
    <cellStyle name="Normal_GABA Analogues_P2" xfId="4" xr:uid="{1DF0D565-C4A3-624D-8EC2-02CBAE708D62}"/>
    <cellStyle name="Normal_Graphing Exercise" xfId="5" xr:uid="{68DA859C-49C5-AF4A-A11D-4083ABD6614F}"/>
    <cellStyle name="Normal_Neural Net" xfId="3" xr:uid="{03ECB0E0-39DB-E84E-AF91-A169CAF129E8}"/>
  </cellStyles>
  <dxfs count="0"/>
  <tableStyles count="0" defaultTableStyle="TableStyleMedium2" defaultPivotStyle="PivotStyleLight16"/>
  <colors>
    <mruColors>
      <color rgb="FF78D690"/>
      <color rgb="FF6EEB85"/>
      <color rgb="FFF05F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'DR curve-americ'!$B$1</c:f>
              <c:strCache>
                <c:ptCount val="1"/>
                <c:pt idx="0">
                  <c:v>Predicted response (%)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'DR curve-americ'!$A$2:$A$43</c:f>
              <c:numCache>
                <c:formatCode>0.00</c:formatCode>
                <c:ptCount val="42"/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 formatCode="0.0">
                  <c:v>0.1</c:v>
                </c:pt>
                <c:pt idx="11" formatCode="0.0">
                  <c:v>0.2</c:v>
                </c:pt>
                <c:pt idx="12" formatCode="0.0">
                  <c:v>0.3</c:v>
                </c:pt>
                <c:pt idx="13" formatCode="0.0">
                  <c:v>0.4</c:v>
                </c:pt>
                <c:pt idx="14" formatCode="0.0">
                  <c:v>0.5</c:v>
                </c:pt>
                <c:pt idx="15" formatCode="0.0">
                  <c:v>0.6</c:v>
                </c:pt>
                <c:pt idx="16" formatCode="0.0">
                  <c:v>0.7</c:v>
                </c:pt>
                <c:pt idx="17" formatCode="0.0">
                  <c:v>0.8</c:v>
                </c:pt>
                <c:pt idx="18" formatCode="0.0">
                  <c:v>0.9</c:v>
                </c:pt>
                <c:pt idx="19" formatCode="0">
                  <c:v>1</c:v>
                </c:pt>
                <c:pt idx="20" formatCode="0">
                  <c:v>2</c:v>
                </c:pt>
                <c:pt idx="21" formatCode="0">
                  <c:v>3</c:v>
                </c:pt>
                <c:pt idx="22" formatCode="0">
                  <c:v>4</c:v>
                </c:pt>
                <c:pt idx="23" formatCode="0">
                  <c:v>5</c:v>
                </c:pt>
                <c:pt idx="24" formatCode="0">
                  <c:v>6</c:v>
                </c:pt>
                <c:pt idx="25" formatCode="0">
                  <c:v>7</c:v>
                </c:pt>
                <c:pt idx="26" formatCode="0">
                  <c:v>8</c:v>
                </c:pt>
                <c:pt idx="27" formatCode="0">
                  <c:v>9</c:v>
                </c:pt>
                <c:pt idx="28" formatCode="0">
                  <c:v>10</c:v>
                </c:pt>
                <c:pt idx="29" formatCode="0">
                  <c:v>20</c:v>
                </c:pt>
                <c:pt idx="30" formatCode="0">
                  <c:v>30</c:v>
                </c:pt>
                <c:pt idx="31" formatCode="0">
                  <c:v>40</c:v>
                </c:pt>
                <c:pt idx="32" formatCode="0">
                  <c:v>50</c:v>
                </c:pt>
              </c:numCache>
            </c:numRef>
          </c:xVal>
          <c:yVal>
            <c:numRef>
              <c:f>'DR curve-americ'!$B$2:$B$43</c:f>
              <c:numCache>
                <c:formatCode>0</c:formatCode>
                <c:ptCount val="42"/>
                <c:pt idx="1">
                  <c:v>1.1140981784503976</c:v>
                </c:pt>
                <c:pt idx="2">
                  <c:v>2.2348252833143687</c:v>
                </c:pt>
                <c:pt idx="3">
                  <c:v>3.3422407278465252</c:v>
                </c:pt>
                <c:pt idx="4">
                  <c:v>4.4324140301723647</c:v>
                </c:pt>
                <c:pt idx="5">
                  <c:v>5.5038042033592776</c:v>
                </c:pt>
                <c:pt idx="6">
                  <c:v>6.5557713388622139</c:v>
                </c:pt>
                <c:pt idx="7">
                  <c:v>7.5881122037629849</c:v>
                </c:pt>
                <c:pt idx="8">
                  <c:v>8.6008644446505169</c:v>
                </c:pt>
                <c:pt idx="9">
                  <c:v>9.5942089603712954</c:v>
                </c:pt>
                <c:pt idx="10">
                  <c:v>10.568415635047272</c:v>
                </c:pt>
                <c:pt idx="11">
                  <c:v>19.339677364782908</c:v>
                </c:pt>
                <c:pt idx="12">
                  <c:v>26.615526484515385</c:v>
                </c:pt>
                <c:pt idx="13">
                  <c:v>32.726704871572807</c:v>
                </c:pt>
                <c:pt idx="14">
                  <c:v>37.923355566547542</c:v>
                </c:pt>
                <c:pt idx="15">
                  <c:v>42.392004483331533</c:v>
                </c:pt>
                <c:pt idx="16">
                  <c:v>46.27304069061298</c:v>
                </c:pt>
                <c:pt idx="17">
                  <c:v>49.67360682513366</c:v>
                </c:pt>
                <c:pt idx="18">
                  <c:v>52.676657443606111</c:v>
                </c:pt>
                <c:pt idx="19">
                  <c:v>55.347306797235248</c:v>
                </c:pt>
                <c:pt idx="20">
                  <c:v>71.549614576835879</c:v>
                </c:pt>
                <c:pt idx="21">
                  <c:v>79.184781673711612</c:v>
                </c:pt>
                <c:pt idx="22">
                  <c:v>83.61347644485663</c:v>
                </c:pt>
                <c:pt idx="23">
                  <c:v>86.500700712433215</c:v>
                </c:pt>
                <c:pt idx="24">
                  <c:v>88.530093912218049</c:v>
                </c:pt>
                <c:pt idx="25">
                  <c:v>90.033586545327751</c:v>
                </c:pt>
                <c:pt idx="26">
                  <c:v>91.191636184421341</c:v>
                </c:pt>
                <c:pt idx="27">
                  <c:v>92.11071773356862</c:v>
                </c:pt>
                <c:pt idx="28">
                  <c:v>92.857682818194746</c:v>
                </c:pt>
                <c:pt idx="29">
                  <c:v>96.347490222758211</c:v>
                </c:pt>
                <c:pt idx="30">
                  <c:v>97.555109609936792</c:v>
                </c:pt>
                <c:pt idx="31">
                  <c:v>98.165824077643791</c:v>
                </c:pt>
                <c:pt idx="32">
                  <c:v>98.533953869568208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4-314D-9C4E-EF51A82C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64336"/>
        <c:axId val="706451728"/>
      </c:scatterChart>
      <c:scatterChart>
        <c:scatterStyle val="lineMarker"/>
        <c:varyColors val="0"/>
        <c:ser>
          <c:idx val="1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'DR curve-americ'!$D$6:$D$11</c:f>
              <c:numCache>
                <c:formatCode>0.0</c:formatCode>
                <c:ptCount val="6"/>
                <c:pt idx="0">
                  <c:v>9.9999999999999933E-3</c:v>
                </c:pt>
                <c:pt idx="1">
                  <c:v>0.15325895478567234</c:v>
                </c:pt>
                <c:pt idx="2">
                  <c:v>0.5</c:v>
                </c:pt>
                <c:pt idx="3">
                  <c:v>1.8181818181818181</c:v>
                </c:pt>
                <c:pt idx="4">
                  <c:v>4.1885964912280702</c:v>
                </c:pt>
                <c:pt idx="5">
                  <c:v>14.099378881987578</c:v>
                </c:pt>
              </c:numCache>
            </c:numRef>
          </c:xVal>
          <c:yVal>
            <c:numRef>
              <c:f>'DR curve-americ'!$E$6:$E$11</c:f>
              <c:numCache>
                <c:formatCode>0</c:formatCode>
                <c:ptCount val="6"/>
                <c:pt idx="0">
                  <c:v>3.9574090505767519</c:v>
                </c:pt>
                <c:pt idx="1">
                  <c:v>10.922448979591836</c:v>
                </c:pt>
                <c:pt idx="2">
                  <c:v>40.91836734693878</c:v>
                </c:pt>
                <c:pt idx="3">
                  <c:v>69.314772266522496</c:v>
                </c:pt>
                <c:pt idx="4">
                  <c:v>85.394639783624299</c:v>
                </c:pt>
                <c:pt idx="5">
                  <c:v>89.690098261526828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4-314D-9C4E-EF51A82C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64336"/>
        <c:axId val="706451728"/>
      </c:scatterChart>
      <c:valAx>
        <c:axId val="7570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Dose</a:t>
                </a:r>
                <a:r>
                  <a:rPr lang="en-GB" baseline="0"/>
                  <a:t> (mg/kg)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51728"/>
        <c:crosses val="autoZero"/>
        <c:crossBetween val="midCat"/>
      </c:valAx>
      <c:valAx>
        <c:axId val="70645172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Mortality</a:t>
                </a:r>
                <a:r>
                  <a:rPr lang="en-GB" baseline="0"/>
                  <a:t>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64336"/>
        <c:crossesAt val="1.0000000000000002E-3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Propoxur</c:v>
          </c:tx>
          <c:spPr>
            <a:ln w="19050" cap="rnd">
              <a:solidFill>
                <a:srgbClr val="F05F4C"/>
              </a:solidFill>
              <a:round/>
            </a:ln>
            <a:effectLst/>
          </c:spPr>
          <c:marker>
            <c:symbol val="none"/>
          </c:marker>
          <c:xVal>
            <c:numRef>
              <c:f>'Pro DR curve'!$A$2:$A$52</c:f>
              <c:numCache>
                <c:formatCode>General</c:formatCode>
                <c:ptCount val="51"/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 formatCode="0.00">
                  <c:v>0.01</c:v>
                </c:pt>
                <c:pt idx="11" formatCode="0.00">
                  <c:v>0.02</c:v>
                </c:pt>
                <c:pt idx="12" formatCode="0.00">
                  <c:v>0.03</c:v>
                </c:pt>
                <c:pt idx="13" formatCode="0.00">
                  <c:v>0.04</c:v>
                </c:pt>
                <c:pt idx="14" formatCode="0.00">
                  <c:v>0.05</c:v>
                </c:pt>
                <c:pt idx="15" formatCode="0.00">
                  <c:v>0.06</c:v>
                </c:pt>
                <c:pt idx="16" formatCode="0.00">
                  <c:v>7.0000000000000007E-2</c:v>
                </c:pt>
                <c:pt idx="17" formatCode="0.00">
                  <c:v>0.08</c:v>
                </c:pt>
                <c:pt idx="18" formatCode="0.00">
                  <c:v>0.09</c:v>
                </c:pt>
                <c:pt idx="19" formatCode="0.0">
                  <c:v>0.1</c:v>
                </c:pt>
                <c:pt idx="20" formatCode="0.0">
                  <c:v>0.2</c:v>
                </c:pt>
                <c:pt idx="21" formatCode="0.0">
                  <c:v>0.3</c:v>
                </c:pt>
                <c:pt idx="22" formatCode="0.0">
                  <c:v>0.4</c:v>
                </c:pt>
                <c:pt idx="23" formatCode="0.0">
                  <c:v>0.5</c:v>
                </c:pt>
                <c:pt idx="24" formatCode="0.0">
                  <c:v>0.6</c:v>
                </c:pt>
                <c:pt idx="25" formatCode="0.0">
                  <c:v>0.7</c:v>
                </c:pt>
                <c:pt idx="26" formatCode="0.0">
                  <c:v>0.8</c:v>
                </c:pt>
                <c:pt idx="27" formatCode="0.0">
                  <c:v>0.9</c:v>
                </c:pt>
                <c:pt idx="28" formatCode="0">
                  <c:v>1</c:v>
                </c:pt>
                <c:pt idx="29" formatCode="0">
                  <c:v>2</c:v>
                </c:pt>
                <c:pt idx="30" formatCode="0">
                  <c:v>3</c:v>
                </c:pt>
                <c:pt idx="31" formatCode="0">
                  <c:v>4</c:v>
                </c:pt>
                <c:pt idx="32" formatCode="0">
                  <c:v>5</c:v>
                </c:pt>
                <c:pt idx="33" formatCode="0">
                  <c:v>6</c:v>
                </c:pt>
                <c:pt idx="34" formatCode="0">
                  <c:v>7</c:v>
                </c:pt>
                <c:pt idx="35" formatCode="0">
                  <c:v>8</c:v>
                </c:pt>
                <c:pt idx="36" formatCode="0">
                  <c:v>9</c:v>
                </c:pt>
                <c:pt idx="37" formatCode="0">
                  <c:v>10</c:v>
                </c:pt>
                <c:pt idx="38" formatCode="0">
                  <c:v>20</c:v>
                </c:pt>
                <c:pt idx="39" formatCode="0">
                  <c:v>30</c:v>
                </c:pt>
                <c:pt idx="40" formatCode="0">
                  <c:v>40</c:v>
                </c:pt>
                <c:pt idx="41" formatCode="0">
                  <c:v>50</c:v>
                </c:pt>
                <c:pt idx="42" formatCode="0">
                  <c:v>60</c:v>
                </c:pt>
                <c:pt idx="43" formatCode="0">
                  <c:v>70</c:v>
                </c:pt>
                <c:pt idx="44" formatCode="0">
                  <c:v>80</c:v>
                </c:pt>
                <c:pt idx="45" formatCode="0">
                  <c:v>90</c:v>
                </c:pt>
                <c:pt idx="46" formatCode="0">
                  <c:v>100</c:v>
                </c:pt>
                <c:pt idx="47" formatCode="0">
                  <c:v>200</c:v>
                </c:pt>
                <c:pt idx="48" formatCode="0">
                  <c:v>300</c:v>
                </c:pt>
                <c:pt idx="49" formatCode="0">
                  <c:v>400</c:v>
                </c:pt>
                <c:pt idx="50" formatCode="0">
                  <c:v>500</c:v>
                </c:pt>
              </c:numCache>
            </c:numRef>
          </c:xVal>
          <c:yVal>
            <c:numRef>
              <c:f>'Pro DR curve'!$B$2:$B$52</c:f>
              <c:numCache>
                <c:formatCode>0</c:formatCode>
                <c:ptCount val="51"/>
                <c:pt idx="1">
                  <c:v>0.40736826143543836</c:v>
                </c:pt>
                <c:pt idx="2">
                  <c:v>0.64163533689891683</c:v>
                </c:pt>
                <c:pt idx="3">
                  <c:v>0.83646516373990443</c:v>
                </c:pt>
                <c:pt idx="4">
                  <c:v>1.0092581756100574</c:v>
                </c:pt>
                <c:pt idx="5">
                  <c:v>1.1672253397197563</c:v>
                </c:pt>
                <c:pt idx="6">
                  <c:v>1.3142385853744807</c:v>
                </c:pt>
                <c:pt idx="7">
                  <c:v>1.4526809929510989</c:v>
                </c:pt>
                <c:pt idx="8">
                  <c:v>1.5841510829863261</c:v>
                </c:pt>
                <c:pt idx="9">
                  <c:v>1.7097870116951135</c:v>
                </c:pt>
                <c:pt idx="10">
                  <c:v>1.8304355489093709</c:v>
                </c:pt>
                <c:pt idx="11">
                  <c:v>2.8595746379768539</c:v>
                </c:pt>
                <c:pt idx="12">
                  <c:v>3.7027742217389714</c:v>
                </c:pt>
                <c:pt idx="13">
                  <c:v>4.4411574939490439</c:v>
                </c:pt>
                <c:pt idx="14">
                  <c:v>5.1085583764522582</c:v>
                </c:pt>
                <c:pt idx="15">
                  <c:v>5.7232400587445884</c:v>
                </c:pt>
                <c:pt idx="16">
                  <c:v>6.2964951411518477</c:v>
                </c:pt>
                <c:pt idx="17">
                  <c:v>6.8359299767465433</c:v>
                </c:pt>
                <c:pt idx="18">
                  <c:v>7.346980880437834</c:v>
                </c:pt>
                <c:pt idx="19">
                  <c:v>7.8337065094561567</c:v>
                </c:pt>
                <c:pt idx="20">
                  <c:v>11.831324094864078</c:v>
                </c:pt>
                <c:pt idx="21">
                  <c:v>14.913854522727272</c:v>
                </c:pt>
                <c:pt idx="22">
                  <c:v>17.482015550609773</c:v>
                </c:pt>
                <c:pt idx="23">
                  <c:v>19.70503554960171</c:v>
                </c:pt>
                <c:pt idx="24">
                  <c:v>21.674851774677428</c:v>
                </c:pt>
                <c:pt idx="25">
                  <c:v>23.448469937491922</c:v>
                </c:pt>
                <c:pt idx="26">
                  <c:v>25.064297294504762</c:v>
                </c:pt>
                <c:pt idx="27">
                  <c:v>26.549739815291684</c:v>
                </c:pt>
                <c:pt idx="28">
                  <c:v>27.925196503139137</c:v>
                </c:pt>
                <c:pt idx="29">
                  <c:v>37.953613080753506</c:v>
                </c:pt>
                <c:pt idx="30">
                  <c:v>44.413669384730916</c:v>
                </c:pt>
                <c:pt idx="31">
                  <c:v>49.12858784157536</c:v>
                </c:pt>
                <c:pt idx="32">
                  <c:v>52.800836964822281</c:v>
                </c:pt>
                <c:pt idx="33">
                  <c:v>55.780723330786188</c:v>
                </c:pt>
                <c:pt idx="34">
                  <c:v>58.268969622120451</c:v>
                </c:pt>
                <c:pt idx="35">
                  <c:v>60.391330612638058</c:v>
                </c:pt>
                <c:pt idx="36">
                  <c:v>62.231716222720401</c:v>
                </c:pt>
                <c:pt idx="37">
                  <c:v>63.848818385441675</c:v>
                </c:pt>
                <c:pt idx="38">
                  <c:v>73.603594190351046</c:v>
                </c:pt>
                <c:pt idx="39">
                  <c:v>78.458585080367271</c:v>
                </c:pt>
                <c:pt idx="40">
                  <c:v>81.489311780196871</c:v>
                </c:pt>
                <c:pt idx="41">
                  <c:v>83.605103385781689</c:v>
                </c:pt>
                <c:pt idx="42">
                  <c:v>85.185832003290045</c:v>
                </c:pt>
                <c:pt idx="43">
                  <c:v>86.422197750060548</c:v>
                </c:pt>
                <c:pt idx="44">
                  <c:v>87.421817570789599</c:v>
                </c:pt>
                <c:pt idx="45">
                  <c:v>88.250603503617882</c:v>
                </c:pt>
                <c:pt idx="46">
                  <c:v>88.951454925411184</c:v>
                </c:pt>
                <c:pt idx="47">
                  <c:v>92.706463015684392</c:v>
                </c:pt>
                <c:pt idx="48">
                  <c:v>94.319116520248301</c:v>
                </c:pt>
                <c:pt idx="49">
                  <c:v>95.253377400008972</c:v>
                </c:pt>
                <c:pt idx="50">
                  <c:v>95.875548883016691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D-DF47-AE22-B1BE64373078}"/>
            </c:ext>
          </c:extLst>
        </c:ser>
        <c:ser>
          <c:idx val="2"/>
          <c:order val="2"/>
          <c:tx>
            <c:v>Propoxur + PBO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 DR curve'!$A$3:$A$52</c:f>
              <c:numCache>
                <c:formatCode>General</c:formatCode>
                <c:ptCount val="5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 formatCode="0.00">
                  <c:v>0.01</c:v>
                </c:pt>
                <c:pt idx="10" formatCode="0.00">
                  <c:v>0.02</c:v>
                </c:pt>
                <c:pt idx="11" formatCode="0.00">
                  <c:v>0.03</c:v>
                </c:pt>
                <c:pt idx="12" formatCode="0.00">
                  <c:v>0.04</c:v>
                </c:pt>
                <c:pt idx="13" formatCode="0.00">
                  <c:v>0.05</c:v>
                </c:pt>
                <c:pt idx="14" formatCode="0.00">
                  <c:v>0.06</c:v>
                </c:pt>
                <c:pt idx="15" formatCode="0.00">
                  <c:v>7.0000000000000007E-2</c:v>
                </c:pt>
                <c:pt idx="16" formatCode="0.00">
                  <c:v>0.08</c:v>
                </c:pt>
                <c:pt idx="17" formatCode="0.00">
                  <c:v>0.09</c:v>
                </c:pt>
                <c:pt idx="18" formatCode="0.0">
                  <c:v>0.1</c:v>
                </c:pt>
                <c:pt idx="19" formatCode="0.0">
                  <c:v>0.2</c:v>
                </c:pt>
                <c:pt idx="20" formatCode="0.0">
                  <c:v>0.3</c:v>
                </c:pt>
                <c:pt idx="21" formatCode="0.0">
                  <c:v>0.4</c:v>
                </c:pt>
                <c:pt idx="22" formatCode="0.0">
                  <c:v>0.5</c:v>
                </c:pt>
                <c:pt idx="23" formatCode="0.0">
                  <c:v>0.6</c:v>
                </c:pt>
                <c:pt idx="24" formatCode="0.0">
                  <c:v>0.7</c:v>
                </c:pt>
                <c:pt idx="25" formatCode="0.0">
                  <c:v>0.8</c:v>
                </c:pt>
                <c:pt idx="26" formatCode="0.0">
                  <c:v>0.9</c:v>
                </c:pt>
                <c:pt idx="27" formatCode="0">
                  <c:v>1</c:v>
                </c:pt>
                <c:pt idx="28" formatCode="0">
                  <c:v>2</c:v>
                </c:pt>
                <c:pt idx="29" formatCode="0">
                  <c:v>3</c:v>
                </c:pt>
                <c:pt idx="30" formatCode="0">
                  <c:v>4</c:v>
                </c:pt>
                <c:pt idx="31" formatCode="0">
                  <c:v>5</c:v>
                </c:pt>
                <c:pt idx="32" formatCode="0">
                  <c:v>6</c:v>
                </c:pt>
                <c:pt idx="33" formatCode="0">
                  <c:v>7</c:v>
                </c:pt>
                <c:pt idx="34" formatCode="0">
                  <c:v>8</c:v>
                </c:pt>
                <c:pt idx="35" formatCode="0">
                  <c:v>9</c:v>
                </c:pt>
                <c:pt idx="36" formatCode="0">
                  <c:v>10</c:v>
                </c:pt>
                <c:pt idx="37" formatCode="0">
                  <c:v>20</c:v>
                </c:pt>
                <c:pt idx="38" formatCode="0">
                  <c:v>30</c:v>
                </c:pt>
                <c:pt idx="39" formatCode="0">
                  <c:v>40</c:v>
                </c:pt>
                <c:pt idx="40" formatCode="0">
                  <c:v>50</c:v>
                </c:pt>
                <c:pt idx="41" formatCode="0">
                  <c:v>60</c:v>
                </c:pt>
                <c:pt idx="42" formatCode="0">
                  <c:v>70</c:v>
                </c:pt>
                <c:pt idx="43" formatCode="0">
                  <c:v>80</c:v>
                </c:pt>
                <c:pt idx="44" formatCode="0">
                  <c:v>90</c:v>
                </c:pt>
                <c:pt idx="45" formatCode="0">
                  <c:v>100</c:v>
                </c:pt>
                <c:pt idx="46" formatCode="0">
                  <c:v>200</c:v>
                </c:pt>
                <c:pt idx="47" formatCode="0">
                  <c:v>300</c:v>
                </c:pt>
                <c:pt idx="48" formatCode="0">
                  <c:v>400</c:v>
                </c:pt>
                <c:pt idx="49" formatCode="0">
                  <c:v>500</c:v>
                </c:pt>
              </c:numCache>
            </c:numRef>
          </c:xVal>
          <c:yVal>
            <c:numRef>
              <c:f>'Pro DR curve'!$C$3:$C$52</c:f>
              <c:numCache>
                <c:formatCode>0</c:formatCode>
                <c:ptCount val="50"/>
                <c:pt idx="0">
                  <c:v>7.3100749486868066E-2</c:v>
                </c:pt>
                <c:pt idx="1">
                  <c:v>0.12682836452720259</c:v>
                </c:pt>
                <c:pt idx="2">
                  <c:v>0.17503370980998614</c:v>
                </c:pt>
                <c:pt idx="3">
                  <c:v>0.21995779920549677</c:v>
                </c:pt>
                <c:pt idx="4">
                  <c:v>0.26258181110832829</c:v>
                </c:pt>
                <c:pt idx="5">
                  <c:v>0.30345253945750522</c:v>
                </c:pt>
                <c:pt idx="6">
                  <c:v>0.342916255742585</c:v>
                </c:pt>
                <c:pt idx="7">
                  <c:v>0.38121069267733709</c:v>
                </c:pt>
                <c:pt idx="8">
                  <c:v>0.41850847725566231</c:v>
                </c:pt>
                <c:pt idx="9">
                  <c:v>0.45494024930634702</c:v>
                </c:pt>
                <c:pt idx="10">
                  <c:v>0.78710182251223038</c:v>
                </c:pt>
                <c:pt idx="11">
                  <c:v>1.083543390806486</c:v>
                </c:pt>
                <c:pt idx="12">
                  <c:v>1.3584720411905011</c:v>
                </c:pt>
                <c:pt idx="13">
                  <c:v>1.6181425084749665</c:v>
                </c:pt>
                <c:pt idx="14">
                  <c:v>1.8660579801628701</c:v>
                </c:pt>
                <c:pt idx="15">
                  <c:v>2.1044474814419343</c:v>
                </c:pt>
                <c:pt idx="16">
                  <c:v>2.3348483312617812</c:v>
                </c:pt>
                <c:pt idx="17">
                  <c:v>2.5583817694213686</c:v>
                </c:pt>
                <c:pt idx="18">
                  <c:v>2.7758999732206959</c:v>
                </c:pt>
                <c:pt idx="19">
                  <c:v>4.72225549497891</c:v>
                </c:pt>
                <c:pt idx="20">
                  <c:v>6.4050897599833272</c:v>
                </c:pt>
                <c:pt idx="21">
                  <c:v>7.9221206723859812</c:v>
                </c:pt>
                <c:pt idx="22">
                  <c:v>9.3179098037641594</c:v>
                </c:pt>
                <c:pt idx="23">
                  <c:v>10.61818503659425</c:v>
                </c:pt>
                <c:pt idx="24">
                  <c:v>11.839765436532756</c:v>
                </c:pt>
                <c:pt idx="25">
                  <c:v>12.99453672706019</c:v>
                </c:pt>
                <c:pt idx="26">
                  <c:v>14.091360806743008</c:v>
                </c:pt>
                <c:pt idx="27">
                  <c:v>15.137108904209009</c:v>
                </c:pt>
                <c:pt idx="28">
                  <c:v>23.642980011056121</c:v>
                </c:pt>
                <c:pt idx="29">
                  <c:v>29.949011255037821</c:v>
                </c:pt>
                <c:pt idx="30">
                  <c:v>34.959501833809945</c:v>
                </c:pt>
                <c:pt idx="31">
                  <c:v>39.09631264418956</c:v>
                </c:pt>
                <c:pt idx="32">
                  <c:v>42.599923697074928</c:v>
                </c:pt>
                <c:pt idx="33">
                  <c:v>45.622828458332059</c:v>
                </c:pt>
                <c:pt idx="34">
                  <c:v>48.268544671156654</c:v>
                </c:pt>
                <c:pt idx="35">
                  <c:v>50.610806674768149</c:v>
                </c:pt>
                <c:pt idx="36">
                  <c:v>52.704067643676275</c:v>
                </c:pt>
                <c:pt idx="37">
                  <c:v>65.921596492890643</c:v>
                </c:pt>
                <c:pt idx="38">
                  <c:v>72.758989755179499</c:v>
                </c:pt>
                <c:pt idx="39">
                  <c:v>77.053528083967848</c:v>
                </c:pt>
                <c:pt idx="40">
                  <c:v>80.041504504790552</c:v>
                </c:pt>
                <c:pt idx="41">
                  <c:v>82.258538059724259</c:v>
                </c:pt>
                <c:pt idx="42">
                  <c:v>83.978372518033552</c:v>
                </c:pt>
                <c:pt idx="43">
                  <c:v>85.356875078328812</c:v>
                </c:pt>
                <c:pt idx="44">
                  <c:v>86.489892643858255</c:v>
                </c:pt>
                <c:pt idx="45">
                  <c:v>87.439875213998363</c:v>
                </c:pt>
                <c:pt idx="46">
                  <c:v>92.357613536910435</c:v>
                </c:pt>
                <c:pt idx="47">
                  <c:v>94.345889383515782</c:v>
                </c:pt>
                <c:pt idx="48">
                  <c:v>95.450073029760276</c:v>
                </c:pt>
                <c:pt idx="49">
                  <c:v>96.161865364677425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ED-DF47-AE22-B1BE6437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34736"/>
        <c:axId val="690036384"/>
      </c:scatterChart>
      <c:scatterChart>
        <c:scatterStyle val="lineMarker"/>
        <c:varyColors val="0"/>
        <c:ser>
          <c:idx val="1"/>
          <c:order val="1"/>
          <c:tx>
            <c:v>Experimental Pro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05F4C"/>
              </a:solidFill>
              <a:ln w="9525">
                <a:solidFill>
                  <a:srgbClr val="F05F4C"/>
                </a:solidFill>
              </a:ln>
              <a:effectLst/>
            </c:spPr>
          </c:marker>
          <c:xVal>
            <c:numRef>
              <c:f>'Pro DR curve'!$E$6:$E$11</c:f>
              <c:numCache>
                <c:formatCode>0.00</c:formatCode>
                <c:ptCount val="6"/>
                <c:pt idx="0">
                  <c:v>8.8692232055063921E-3</c:v>
                </c:pt>
                <c:pt idx="1">
                  <c:v>6.0606060606060615E-2</c:v>
                </c:pt>
                <c:pt idx="2">
                  <c:v>0.51282051282051333</c:v>
                </c:pt>
                <c:pt idx="3">
                  <c:v>2.1515326778484702</c:v>
                </c:pt>
                <c:pt idx="4">
                  <c:v>9.8780487804878021</c:v>
                </c:pt>
                <c:pt idx="5">
                  <c:v>83.333333333333343</c:v>
                </c:pt>
              </c:numCache>
            </c:numRef>
          </c:xVal>
          <c:yVal>
            <c:numRef>
              <c:f>'Pro DR curve'!$F$6:$F$11</c:f>
              <c:numCache>
                <c:formatCode>0.0</c:formatCode>
                <c:ptCount val="6"/>
                <c:pt idx="0">
                  <c:v>6.73992673992674</c:v>
                </c:pt>
                <c:pt idx="1">
                  <c:v>9.0598290598290578</c:v>
                </c:pt>
                <c:pt idx="2">
                  <c:v>17.066189624329162</c:v>
                </c:pt>
                <c:pt idx="3">
                  <c:v>38.29059829059829</c:v>
                </c:pt>
                <c:pt idx="4">
                  <c:v>65.685618729097001</c:v>
                </c:pt>
                <c:pt idx="5">
                  <c:v>87.008547008546998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ED-DF47-AE22-B1BE64373078}"/>
            </c:ext>
          </c:extLst>
        </c:ser>
        <c:ser>
          <c:idx val="3"/>
          <c:order val="3"/>
          <c:tx>
            <c:v>Experimental ProPBO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 DR curve'!$L$6:$L$10</c:f>
              <c:numCache>
                <c:formatCode>0.00</c:formatCode>
                <c:ptCount val="5"/>
                <c:pt idx="0">
                  <c:v>6.4516129032258063E-2</c:v>
                </c:pt>
                <c:pt idx="1">
                  <c:v>3.7735849056603774</c:v>
                </c:pt>
                <c:pt idx="2">
                  <c:v>7.9277864992150686</c:v>
                </c:pt>
                <c:pt idx="3">
                  <c:v>36.151270113534252</c:v>
                </c:pt>
                <c:pt idx="4">
                  <c:v>87.922705314009676</c:v>
                </c:pt>
              </c:numCache>
            </c:numRef>
          </c:xVal>
          <c:yVal>
            <c:numRef>
              <c:f>'Pro DR curve'!$M$6:$M$10</c:f>
              <c:numCache>
                <c:formatCode>0.0</c:formatCode>
                <c:ptCount val="5"/>
                <c:pt idx="0">
                  <c:v>0.70435941366837873</c:v>
                </c:pt>
                <c:pt idx="1">
                  <c:v>46.218487394957982</c:v>
                </c:pt>
                <c:pt idx="2">
                  <c:v>34.117647058823522</c:v>
                </c:pt>
                <c:pt idx="3">
                  <c:v>74.901960784313729</c:v>
                </c:pt>
                <c:pt idx="4">
                  <c:v>93.725490196078425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ED-DF47-AE22-B1BE6437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34736"/>
        <c:axId val="690036384"/>
      </c:scatterChart>
      <c:valAx>
        <c:axId val="690034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Dose</a:t>
                </a:r>
                <a:r>
                  <a:rPr lang="en-GB" baseline="0"/>
                  <a:t> (mg/kg)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36384"/>
        <c:crosses val="autoZero"/>
        <c:crossBetween val="midCat"/>
      </c:valAx>
      <c:valAx>
        <c:axId val="6900363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Mortality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34736"/>
        <c:crossesAt val="1.0000000000000002E-3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2133366744089678"/>
          <c:y val="0.37094852726742494"/>
          <c:w val="0.2243555475105841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Experimental Cyf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8D690"/>
              </a:solidFill>
              <a:ln w="9525">
                <a:solidFill>
                  <a:srgbClr val="78D690"/>
                </a:solidFill>
              </a:ln>
              <a:effectLst/>
            </c:spPr>
          </c:marker>
          <c:xVal>
            <c:numRef>
              <c:f>'Cyf DR curve'!$E$9:$E$13</c:f>
              <c:numCache>
                <c:formatCode>0.00</c:formatCode>
                <c:ptCount val="5"/>
                <c:pt idx="0">
                  <c:v>1.0810810810810811E-3</c:v>
                </c:pt>
                <c:pt idx="1">
                  <c:v>4.2553191489361729E-2</c:v>
                </c:pt>
                <c:pt idx="2">
                  <c:v>0.310850439882698</c:v>
                </c:pt>
                <c:pt idx="3">
                  <c:v>1.242283950617284</c:v>
                </c:pt>
                <c:pt idx="4">
                  <c:v>9.7206637925943511</c:v>
                </c:pt>
              </c:numCache>
            </c:numRef>
          </c:xVal>
          <c:yVal>
            <c:numRef>
              <c:f>'Cyf DR curve'!$F$9:$F$13</c:f>
              <c:numCache>
                <c:formatCode>0.0</c:formatCode>
                <c:ptCount val="5"/>
                <c:pt idx="0">
                  <c:v>5.2631578947368416</c:v>
                </c:pt>
                <c:pt idx="1">
                  <c:v>7.1578947368421062</c:v>
                </c:pt>
                <c:pt idx="2">
                  <c:v>37.828947368421048</c:v>
                </c:pt>
                <c:pt idx="3">
                  <c:v>72.368421052631575</c:v>
                </c:pt>
                <c:pt idx="4">
                  <c:v>97.23684210526315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3-4841-8DA2-6363C95B41CD}"/>
            </c:ext>
          </c:extLst>
        </c:ser>
        <c:ser>
          <c:idx val="3"/>
          <c:order val="3"/>
          <c:tx>
            <c:v>Experimental CyfPBO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'Cyf DR curve'!$M$9:$M$13</c:f>
              <c:numCache>
                <c:formatCode>0.00</c:formatCode>
                <c:ptCount val="5"/>
                <c:pt idx="0">
                  <c:v>2.1287976037655115E-3</c:v>
                </c:pt>
                <c:pt idx="1">
                  <c:v>4.9382716049382713E-2</c:v>
                </c:pt>
                <c:pt idx="2">
                  <c:v>0.30769230769230771</c:v>
                </c:pt>
                <c:pt idx="3">
                  <c:v>0.9095607235142118</c:v>
                </c:pt>
                <c:pt idx="4">
                  <c:v>8.9898989898989861</c:v>
                </c:pt>
              </c:numCache>
            </c:numRef>
          </c:xVal>
          <c:yVal>
            <c:numRef>
              <c:f>'Cyf DR curve'!$N$9:$N$13</c:f>
              <c:numCache>
                <c:formatCode>0.0</c:formatCode>
                <c:ptCount val="5"/>
                <c:pt idx="0">
                  <c:v>1.8659076533839323</c:v>
                </c:pt>
                <c:pt idx="1">
                  <c:v>9.4408133623819879</c:v>
                </c:pt>
                <c:pt idx="2">
                  <c:v>52.941176470588225</c:v>
                </c:pt>
                <c:pt idx="3">
                  <c:v>85.784313725490193</c:v>
                </c:pt>
                <c:pt idx="4">
                  <c:v>94.313725490196077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E3-4841-8DA2-6363C95B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52176"/>
        <c:axId val="727184272"/>
      </c:scatterChart>
      <c:scatterChart>
        <c:scatterStyle val="smoothMarker"/>
        <c:varyColors val="0"/>
        <c:ser>
          <c:idx val="0"/>
          <c:order val="0"/>
          <c:tx>
            <c:v>Cyfluthrin</c:v>
          </c:tx>
          <c:spPr>
            <a:ln w="19050" cap="rnd">
              <a:solidFill>
                <a:srgbClr val="78D690"/>
              </a:solidFill>
              <a:round/>
            </a:ln>
            <a:effectLst/>
          </c:spPr>
          <c:marker>
            <c:symbol val="none"/>
          </c:marker>
          <c:xVal>
            <c:numRef>
              <c:f>'Cyf DR curve'!$A$2:$A$61</c:f>
              <c:numCache>
                <c:formatCode>0.0000</c:formatCode>
                <c:ptCount val="60"/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 formatCode="0.000">
                  <c:v>1E-3</c:v>
                </c:pt>
                <c:pt idx="11" formatCode="0.000">
                  <c:v>2E-3</c:v>
                </c:pt>
                <c:pt idx="12" formatCode="0.000">
                  <c:v>3.0000000000000001E-3</c:v>
                </c:pt>
                <c:pt idx="13" formatCode="0.000">
                  <c:v>4.0000000000000001E-3</c:v>
                </c:pt>
                <c:pt idx="14" formatCode="0.000">
                  <c:v>5.0000000000000001E-3</c:v>
                </c:pt>
                <c:pt idx="15" formatCode="0.000">
                  <c:v>6.0000000000000001E-3</c:v>
                </c:pt>
                <c:pt idx="16" formatCode="0.000">
                  <c:v>7.0000000000000001E-3</c:v>
                </c:pt>
                <c:pt idx="17" formatCode="0.000">
                  <c:v>8.0000000000000002E-3</c:v>
                </c:pt>
                <c:pt idx="18" formatCode="0.000">
                  <c:v>8.9999999999999993E-3</c:v>
                </c:pt>
                <c:pt idx="19" formatCode="0.00">
                  <c:v>0.01</c:v>
                </c:pt>
                <c:pt idx="20" formatCode="0.00">
                  <c:v>0.02</c:v>
                </c:pt>
                <c:pt idx="21" formatCode="0.00">
                  <c:v>0.03</c:v>
                </c:pt>
                <c:pt idx="22" formatCode="0.00">
                  <c:v>0.04</c:v>
                </c:pt>
                <c:pt idx="23" formatCode="0.00">
                  <c:v>0.05</c:v>
                </c:pt>
                <c:pt idx="24" formatCode="0.00">
                  <c:v>0.06</c:v>
                </c:pt>
                <c:pt idx="25" formatCode="0.00">
                  <c:v>7.0000000000000007E-2</c:v>
                </c:pt>
                <c:pt idx="26" formatCode="0.00">
                  <c:v>0.08</c:v>
                </c:pt>
                <c:pt idx="27" formatCode="0.00">
                  <c:v>0.09</c:v>
                </c:pt>
                <c:pt idx="28" formatCode="0.0">
                  <c:v>0.1</c:v>
                </c:pt>
                <c:pt idx="29" formatCode="0.0">
                  <c:v>0.2</c:v>
                </c:pt>
                <c:pt idx="30" formatCode="0.0">
                  <c:v>0.3</c:v>
                </c:pt>
                <c:pt idx="31" formatCode="0.0">
                  <c:v>0.4</c:v>
                </c:pt>
                <c:pt idx="32" formatCode="0.0">
                  <c:v>0.5</c:v>
                </c:pt>
                <c:pt idx="33" formatCode="0.0">
                  <c:v>0.6</c:v>
                </c:pt>
                <c:pt idx="34" formatCode="0.0">
                  <c:v>0.7</c:v>
                </c:pt>
                <c:pt idx="35" formatCode="0.0">
                  <c:v>0.8</c:v>
                </c:pt>
                <c:pt idx="36" formatCode="0.0">
                  <c:v>0.9</c:v>
                </c:pt>
                <c:pt idx="37" formatCode="0.0">
                  <c:v>1</c:v>
                </c:pt>
                <c:pt idx="38" formatCode="0.0">
                  <c:v>1.5</c:v>
                </c:pt>
                <c:pt idx="39" formatCode="0.0">
                  <c:v>2</c:v>
                </c:pt>
                <c:pt idx="40" formatCode="0.0">
                  <c:v>2.5</c:v>
                </c:pt>
                <c:pt idx="41" formatCode="0.0">
                  <c:v>3</c:v>
                </c:pt>
                <c:pt idx="42" formatCode="0.0">
                  <c:v>3.5</c:v>
                </c:pt>
                <c:pt idx="43" formatCode="0.0">
                  <c:v>4</c:v>
                </c:pt>
                <c:pt idx="44" formatCode="0.0">
                  <c:v>4.5</c:v>
                </c:pt>
                <c:pt idx="45" formatCode="0.0">
                  <c:v>5</c:v>
                </c:pt>
                <c:pt idx="46" formatCode="0.0">
                  <c:v>5.5</c:v>
                </c:pt>
                <c:pt idx="47" formatCode="0.0">
                  <c:v>6</c:v>
                </c:pt>
                <c:pt idx="48" formatCode="0.0">
                  <c:v>6.5</c:v>
                </c:pt>
                <c:pt idx="49" formatCode="0.0">
                  <c:v>7</c:v>
                </c:pt>
                <c:pt idx="50" formatCode="0.0">
                  <c:v>7.5</c:v>
                </c:pt>
                <c:pt idx="51" formatCode="0.0">
                  <c:v>8</c:v>
                </c:pt>
                <c:pt idx="52" formatCode="0.0">
                  <c:v>8.5</c:v>
                </c:pt>
                <c:pt idx="53" formatCode="0.0">
                  <c:v>9</c:v>
                </c:pt>
                <c:pt idx="54" formatCode="0.0">
                  <c:v>9.5</c:v>
                </c:pt>
                <c:pt idx="55" formatCode="0">
                  <c:v>10</c:v>
                </c:pt>
                <c:pt idx="56" formatCode="0">
                  <c:v>20</c:v>
                </c:pt>
                <c:pt idx="57" formatCode="0">
                  <c:v>30</c:v>
                </c:pt>
                <c:pt idx="58" formatCode="0">
                  <c:v>40</c:v>
                </c:pt>
                <c:pt idx="59" formatCode="0">
                  <c:v>50</c:v>
                </c:pt>
              </c:numCache>
            </c:numRef>
          </c:xVal>
          <c:yVal>
            <c:numRef>
              <c:f>'Cyf DR curve'!$B$2:$B$61</c:f>
              <c:numCache>
                <c:formatCode>0</c:formatCode>
                <c:ptCount val="60"/>
                <c:pt idx="1">
                  <c:v>1.175405842587853E-2</c:v>
                </c:pt>
                <c:pt idx="2">
                  <c:v>2.4565926394055713E-2</c:v>
                </c:pt>
                <c:pt idx="3">
                  <c:v>3.7807779337320893E-2</c:v>
                </c:pt>
                <c:pt idx="4">
                  <c:v>5.1335499936017853E-2</c:v>
                </c:pt>
                <c:pt idx="5">
                  <c:v>6.507883308766188E-2</c:v>
                </c:pt>
                <c:pt idx="6">
                  <c:v>7.8995643438880561E-2</c:v>
                </c:pt>
                <c:pt idx="7">
                  <c:v>9.3057693217916196E-2</c:v>
                </c:pt>
                <c:pt idx="8">
                  <c:v>0.10724467689216988</c:v>
                </c:pt>
                <c:pt idx="9">
                  <c:v>0.12154125936868673</c:v>
                </c:pt>
                <c:pt idx="10">
                  <c:v>0.13593543260834623</c:v>
                </c:pt>
                <c:pt idx="11">
                  <c:v>0.28372032901604649</c:v>
                </c:pt>
                <c:pt idx="12">
                  <c:v>0.43604576637232895</c:v>
                </c:pt>
                <c:pt idx="13">
                  <c:v>0.59122130878511914</c:v>
                </c:pt>
                <c:pt idx="14">
                  <c:v>0.74841840482510968</c:v>
                </c:pt>
                <c:pt idx="15">
                  <c:v>0.9071377974686381</c:v>
                </c:pt>
                <c:pt idx="16">
                  <c:v>1.0670435446852227</c:v>
                </c:pt>
                <c:pt idx="17">
                  <c:v>1.2278932441577879</c:v>
                </c:pt>
                <c:pt idx="18">
                  <c:v>1.3895033122055696</c:v>
                </c:pt>
                <c:pt idx="19">
                  <c:v>1.5517296751465595</c:v>
                </c:pt>
                <c:pt idx="20">
                  <c:v>3.1895624570259717</c:v>
                </c:pt>
                <c:pt idx="21">
                  <c:v>4.8264810454802571</c:v>
                </c:pt>
                <c:pt idx="22">
                  <c:v>6.4429727433470241</c:v>
                </c:pt>
                <c:pt idx="23">
                  <c:v>8.03037758969141</c:v>
                </c:pt>
                <c:pt idx="24">
                  <c:v>9.5842776511688772</c:v>
                </c:pt>
                <c:pt idx="25">
                  <c:v>11.102374126436425</c:v>
                </c:pt>
                <c:pt idx="26">
                  <c:v>12.583570753955476</c:v>
                </c:pt>
                <c:pt idx="27">
                  <c:v>14.027507178087525</c:v>
                </c:pt>
                <c:pt idx="28">
                  <c:v>15.434294771374955</c:v>
                </c:pt>
                <c:pt idx="29">
                  <c:v>27.614861874807566</c:v>
                </c:pt>
                <c:pt idx="30">
                  <c:v>36.996663899212798</c:v>
                </c:pt>
                <c:pt idx="31">
                  <c:v>44.365115191832523</c:v>
                </c:pt>
                <c:pt idx="32">
                  <c:v>50.274931813107912</c:v>
                </c:pt>
                <c:pt idx="33">
                  <c:v>55.105395297051054</c:v>
                </c:pt>
                <c:pt idx="34">
                  <c:v>59.119259696470927</c:v>
                </c:pt>
                <c:pt idx="35">
                  <c:v>62.502516070194481</c:v>
                </c:pt>
                <c:pt idx="36">
                  <c:v>65.389780196217799</c:v>
                </c:pt>
                <c:pt idx="37">
                  <c:v>67.880540102519134</c:v>
                </c:pt>
                <c:pt idx="38">
                  <c:v>76.487125138906137</c:v>
                </c:pt>
                <c:pt idx="39">
                  <c:v>81.541351579486332</c:v>
                </c:pt>
                <c:pt idx="40">
                  <c:v>84.850606082246003</c:v>
                </c:pt>
                <c:pt idx="41">
                  <c:v>87.178834638062312</c:v>
                </c:pt>
                <c:pt idx="42">
                  <c:v>88.902613648033551</c:v>
                </c:pt>
                <c:pt idx="43">
                  <c:v>90.22842811641857</c:v>
                </c:pt>
                <c:pt idx="44">
                  <c:v>91.278716263742652</c:v>
                </c:pt>
                <c:pt idx="45">
                  <c:v>92.130572694729025</c:v>
                </c:pt>
                <c:pt idx="46">
                  <c:v>92.834905885585442</c:v>
                </c:pt>
                <c:pt idx="47">
                  <c:v>93.426656937484793</c:v>
                </c:pt>
                <c:pt idx="48">
                  <c:v>93.930588041876376</c:v>
                </c:pt>
                <c:pt idx="49">
                  <c:v>94.364727584499136</c:v>
                </c:pt>
                <c:pt idx="50">
                  <c:v>94.742507268724438</c:v>
                </c:pt>
                <c:pt idx="51">
                  <c:v>95.074135379452841</c:v>
                </c:pt>
                <c:pt idx="52">
                  <c:v>95.367506386468634</c:v>
                </c:pt>
                <c:pt idx="53">
                  <c:v>95.628819555148027</c:v>
                </c:pt>
                <c:pt idx="54">
                  <c:v>95.863009530262019</c:v>
                </c:pt>
                <c:pt idx="55">
                  <c:v>96.07405226536001</c:v>
                </c:pt>
                <c:pt idx="56">
                  <c:v>98.082527687262072</c:v>
                </c:pt>
                <c:pt idx="57">
                  <c:v>98.745846371849581</c:v>
                </c:pt>
                <c:pt idx="58">
                  <c:v>99.073397312955052</c:v>
                </c:pt>
                <c:pt idx="59">
                  <c:v>99.267743949447492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3-4841-8DA2-6363C95B41CD}"/>
            </c:ext>
          </c:extLst>
        </c:ser>
        <c:ser>
          <c:idx val="2"/>
          <c:order val="2"/>
          <c:tx>
            <c:v>Cyfluthrin + PBO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'Cyf DR curve'!$A$3:$A$61</c:f>
              <c:numCache>
                <c:formatCode>0.0000</c:formatCode>
                <c:ptCount val="59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 formatCode="0.000">
                  <c:v>1E-3</c:v>
                </c:pt>
                <c:pt idx="10" formatCode="0.000">
                  <c:v>2E-3</c:v>
                </c:pt>
                <c:pt idx="11" formatCode="0.000">
                  <c:v>3.0000000000000001E-3</c:v>
                </c:pt>
                <c:pt idx="12" formatCode="0.000">
                  <c:v>4.0000000000000001E-3</c:v>
                </c:pt>
                <c:pt idx="13" formatCode="0.000">
                  <c:v>5.0000000000000001E-3</c:v>
                </c:pt>
                <c:pt idx="14" formatCode="0.000">
                  <c:v>6.0000000000000001E-3</c:v>
                </c:pt>
                <c:pt idx="15" formatCode="0.000">
                  <c:v>7.0000000000000001E-3</c:v>
                </c:pt>
                <c:pt idx="16" formatCode="0.000">
                  <c:v>8.0000000000000002E-3</c:v>
                </c:pt>
                <c:pt idx="17" formatCode="0.000">
                  <c:v>8.9999999999999993E-3</c:v>
                </c:pt>
                <c:pt idx="18" formatCode="0.00">
                  <c:v>0.01</c:v>
                </c:pt>
                <c:pt idx="19" formatCode="0.00">
                  <c:v>0.02</c:v>
                </c:pt>
                <c:pt idx="20" formatCode="0.00">
                  <c:v>0.03</c:v>
                </c:pt>
                <c:pt idx="21" formatCode="0.00">
                  <c:v>0.04</c:v>
                </c:pt>
                <c:pt idx="22" formatCode="0.00">
                  <c:v>0.05</c:v>
                </c:pt>
                <c:pt idx="23" formatCode="0.00">
                  <c:v>0.06</c:v>
                </c:pt>
                <c:pt idx="24" formatCode="0.00">
                  <c:v>7.0000000000000007E-2</c:v>
                </c:pt>
                <c:pt idx="25" formatCode="0.00">
                  <c:v>0.08</c:v>
                </c:pt>
                <c:pt idx="26" formatCode="0.00">
                  <c:v>0.09</c:v>
                </c:pt>
                <c:pt idx="27" formatCode="0.0">
                  <c:v>0.1</c:v>
                </c:pt>
                <c:pt idx="28" formatCode="0.0">
                  <c:v>0.2</c:v>
                </c:pt>
                <c:pt idx="29" formatCode="0.0">
                  <c:v>0.3</c:v>
                </c:pt>
                <c:pt idx="30" formatCode="0.0">
                  <c:v>0.4</c:v>
                </c:pt>
                <c:pt idx="31" formatCode="0.0">
                  <c:v>0.5</c:v>
                </c:pt>
                <c:pt idx="32" formatCode="0.0">
                  <c:v>0.6</c:v>
                </c:pt>
                <c:pt idx="33" formatCode="0.0">
                  <c:v>0.7</c:v>
                </c:pt>
                <c:pt idx="34" formatCode="0.0">
                  <c:v>0.8</c:v>
                </c:pt>
                <c:pt idx="35" formatCode="0.0">
                  <c:v>0.9</c:v>
                </c:pt>
                <c:pt idx="36" formatCode="0.0">
                  <c:v>1</c:v>
                </c:pt>
                <c:pt idx="37" formatCode="0.0">
                  <c:v>1.5</c:v>
                </c:pt>
                <c:pt idx="38" formatCode="0.0">
                  <c:v>2</c:v>
                </c:pt>
                <c:pt idx="39" formatCode="0.0">
                  <c:v>2.5</c:v>
                </c:pt>
                <c:pt idx="40" formatCode="0.0">
                  <c:v>3</c:v>
                </c:pt>
                <c:pt idx="41" formatCode="0.0">
                  <c:v>3.5</c:v>
                </c:pt>
                <c:pt idx="42" formatCode="0.0">
                  <c:v>4</c:v>
                </c:pt>
                <c:pt idx="43" formatCode="0.0">
                  <c:v>4.5</c:v>
                </c:pt>
                <c:pt idx="44" formatCode="0.0">
                  <c:v>5</c:v>
                </c:pt>
                <c:pt idx="45" formatCode="0.0">
                  <c:v>5.5</c:v>
                </c:pt>
                <c:pt idx="46" formatCode="0.0">
                  <c:v>6</c:v>
                </c:pt>
                <c:pt idx="47" formatCode="0.0">
                  <c:v>6.5</c:v>
                </c:pt>
                <c:pt idx="48" formatCode="0.0">
                  <c:v>7</c:v>
                </c:pt>
                <c:pt idx="49" formatCode="0.0">
                  <c:v>7.5</c:v>
                </c:pt>
                <c:pt idx="50" formatCode="0.0">
                  <c:v>8</c:v>
                </c:pt>
                <c:pt idx="51" formatCode="0.0">
                  <c:v>8.5</c:v>
                </c:pt>
                <c:pt idx="52" formatCode="0.0">
                  <c:v>9</c:v>
                </c:pt>
                <c:pt idx="53" formatCode="0.0">
                  <c:v>9.5</c:v>
                </c:pt>
                <c:pt idx="54" formatCode="0">
                  <c:v>10</c:v>
                </c:pt>
                <c:pt idx="55" formatCode="0">
                  <c:v>20</c:v>
                </c:pt>
                <c:pt idx="56" formatCode="0">
                  <c:v>30</c:v>
                </c:pt>
                <c:pt idx="57" formatCode="0">
                  <c:v>40</c:v>
                </c:pt>
                <c:pt idx="58" formatCode="0">
                  <c:v>50</c:v>
                </c:pt>
              </c:numCache>
            </c:numRef>
          </c:xVal>
          <c:yVal>
            <c:numRef>
              <c:f>'Cyf DR curve'!$C$3:$C$61</c:f>
              <c:numCache>
                <c:formatCode>0.0</c:formatCode>
                <c:ptCount val="59"/>
                <c:pt idx="0">
                  <c:v>1.8067726215581185E-3</c:v>
                </c:pt>
                <c:pt idx="1">
                  <c:v>4.7020191274560336E-3</c:v>
                </c:pt>
                <c:pt idx="2">
                  <c:v>8.2273255087086366E-3</c:v>
                </c:pt>
                <c:pt idx="3">
                  <c:v>1.2236159604366251E-2</c:v>
                </c:pt>
                <c:pt idx="4">
                  <c:v>1.6647644694452839E-2</c:v>
                </c:pt>
                <c:pt idx="5">
                  <c:v>2.140892642114689E-2</c:v>
                </c:pt>
                <c:pt idx="6">
                  <c:v>2.6482148100824238E-2</c:v>
                </c:pt>
                <c:pt idx="7">
                  <c:v>3.1838562189094172E-2</c:v>
                </c:pt>
                <c:pt idx="8">
                  <c:v>3.745542936676647E-2</c:v>
                </c:pt>
                <c:pt idx="9">
                  <c:v>4.3314211908655281E-2</c:v>
                </c:pt>
                <c:pt idx="10">
                  <c:v>0.11264775345663249</c:v>
                </c:pt>
                <c:pt idx="11">
                  <c:v>0.19694523060650079</c:v>
                </c:pt>
                <c:pt idx="12">
                  <c:v>0.29263934679469</c:v>
                </c:pt>
                <c:pt idx="13">
                  <c:v>0.39774205119094191</c:v>
                </c:pt>
                <c:pt idx="14">
                  <c:v>0.51094061140013092</c:v>
                </c:pt>
                <c:pt idx="15">
                  <c:v>0.6312845095805506</c:v>
                </c:pt>
                <c:pt idx="16">
                  <c:v>0.7580437645433119</c:v>
                </c:pt>
                <c:pt idx="17">
                  <c:v>0.89063425622312709</c:v>
                </c:pt>
                <c:pt idx="18">
                  <c:v>1.0285741772543471</c:v>
                </c:pt>
                <c:pt idx="19">
                  <c:v>2.6334733783597675</c:v>
                </c:pt>
                <c:pt idx="20">
                  <c:v>4.5188357977572258</c:v>
                </c:pt>
                <c:pt idx="21">
                  <c:v>6.5761325928931482</c:v>
                </c:pt>
                <c:pt idx="22">
                  <c:v>8.7401575462127781</c:v>
                </c:pt>
                <c:pt idx="23">
                  <c:v>10.966223988624066</c:v>
                </c:pt>
                <c:pt idx="24">
                  <c:v>13.221872178780854</c:v>
                </c:pt>
                <c:pt idx="25">
                  <c:v>15.482853674510908</c:v>
                </c:pt>
                <c:pt idx="26">
                  <c:v>17.730828974901211</c:v>
                </c:pt>
                <c:pt idx="27">
                  <c:v>19.951891904374623</c:v>
                </c:pt>
                <c:pt idx="28">
                  <c:v>39.345194163916133</c:v>
                </c:pt>
                <c:pt idx="29">
                  <c:v>53.16275148795394</c:v>
                </c:pt>
                <c:pt idx="30">
                  <c:v>62.800174122327668</c:v>
                </c:pt>
                <c:pt idx="31">
                  <c:v>69.668704152985555</c:v>
                </c:pt>
                <c:pt idx="32">
                  <c:v>74.709113945417499</c:v>
                </c:pt>
                <c:pt idx="33">
                  <c:v>78.51393656731554</c:v>
                </c:pt>
                <c:pt idx="34">
                  <c:v>81.459260308232871</c:v>
                </c:pt>
                <c:pt idx="35">
                  <c:v>83.789686162024708</c:v>
                </c:pt>
                <c:pt idx="36">
                  <c:v>85.668802986380371</c:v>
                </c:pt>
                <c:pt idx="37">
                  <c:v>91.273962541522323</c:v>
                </c:pt>
                <c:pt idx="38">
                  <c:v>93.960361017162313</c:v>
                </c:pt>
                <c:pt idx="39">
                  <c:v>95.488801684822249</c:v>
                </c:pt>
                <c:pt idx="40">
                  <c:v>96.456690727093672</c:v>
                </c:pt>
                <c:pt idx="41">
                  <c:v>97.116052399851966</c:v>
                </c:pt>
                <c:pt idx="42">
                  <c:v>97.589669018247463</c:v>
                </c:pt>
                <c:pt idx="43">
                  <c:v>97.943806038662245</c:v>
                </c:pt>
                <c:pt idx="44">
                  <c:v>98.217075270520368</c:v>
                </c:pt>
                <c:pt idx="45">
                  <c:v>98.433356288941738</c:v>
                </c:pt>
                <c:pt idx="46">
                  <c:v>98.608138574611885</c:v>
                </c:pt>
                <c:pt idx="47">
                  <c:v>98.751869253682798</c:v>
                </c:pt>
                <c:pt idx="48">
                  <c:v>98.871827674952954</c:v>
                </c:pt>
                <c:pt idx="49">
                  <c:v>98.973227697412597</c:v>
                </c:pt>
                <c:pt idx="50">
                  <c:v>99.05989312577141</c:v>
                </c:pt>
                <c:pt idx="51">
                  <c:v>99.134686423392736</c:v>
                </c:pt>
                <c:pt idx="52">
                  <c:v>99.199789238568954</c:v>
                </c:pt>
                <c:pt idx="53">
                  <c:v>99.256890913410217</c:v>
                </c:pt>
                <c:pt idx="54">
                  <c:v>99.307318162689626</c:v>
                </c:pt>
                <c:pt idx="55">
                  <c:v>99.732701412119226</c:v>
                </c:pt>
                <c:pt idx="56">
                  <c:v>99.847065739202876</c:v>
                </c:pt>
                <c:pt idx="57">
                  <c:v>99.897122927472751</c:v>
                </c:pt>
                <c:pt idx="58">
                  <c:v>99.924367196853012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E3-4841-8DA2-6363C95B4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52176"/>
        <c:axId val="727184272"/>
      </c:scatterChart>
      <c:valAx>
        <c:axId val="726252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Dose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4272"/>
        <c:crosses val="autoZero"/>
        <c:crossBetween val="midCat"/>
      </c:valAx>
      <c:valAx>
        <c:axId val="727184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</a:t>
                </a:r>
                <a:r>
                  <a:rPr lang="en-GB" baseline="0"/>
                  <a:t> Mortality Rate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52176"/>
        <c:crossesAt val="1.0000000000000003E-4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6918000874890646"/>
          <c:y val="0.44241870807815692"/>
          <c:w val="0.21854621808637556"/>
          <c:h val="0.1470598528125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44331</xdr:colOff>
      <xdr:row>19</xdr:row>
      <xdr:rowOff>120052</xdr:rowOff>
    </xdr:from>
    <xdr:to>
      <xdr:col>9</xdr:col>
      <xdr:colOff>131793</xdr:colOff>
      <xdr:row>38</xdr:row>
      <xdr:rowOff>95849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B7DE5-0A7B-884B-A27F-CAE2BDCF9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21</xdr:row>
      <xdr:rowOff>82550</xdr:rowOff>
    </xdr:from>
    <xdr:to>
      <xdr:col>10</xdr:col>
      <xdr:colOff>698500</xdr:colOff>
      <xdr:row>35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8B304-5157-394E-AE52-674112AB6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27</xdr:row>
      <xdr:rowOff>82550</xdr:rowOff>
    </xdr:from>
    <xdr:to>
      <xdr:col>11</xdr:col>
      <xdr:colOff>88900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6EA37-8CF2-A74A-BB67-217C9029F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mantha Du" id="{024EFAB7-3933-5C49-9010-B251F3457252}" userId="afb40a37162809a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7" dT="2021-04-19T01:46:14.76" personId="{024EFAB7-3933-5C49-9010-B251F3457252}" id="{6102E316-84C5-614D-8594-7FB35AE6D235}">
    <text>From experience</text>
  </threadedComment>
  <threadedComment ref="E18" dT="2021-04-19T01:47:00.64" personId="{024EFAB7-3933-5C49-9010-B251F3457252}" id="{9316B005-A1D3-AE40-B471-D63BEC5A3F75}">
    <text>Starting values
n=0.5, EC50=20
Change it to fit it to the experimental data</text>
  </threadedComment>
  <threadedComment ref="E18" dT="2021-04-19T01:54:47.64" personId="{024EFAB7-3933-5C49-9010-B251F3457252}" id="{FA845022-1E8A-6342-B722-B9F02226C582}" parentId="{9316B005-A1D3-AE40-B471-D63BEC5A3F75}">
    <text>Use Solver, minimise error (target)</text>
  </threadedComment>
  <threadedComment ref="I18" dT="2021-04-19T01:45:49.51" personId="{024EFAB7-3933-5C49-9010-B251F3457252}" id="{E44CB98E-9FB5-B144-86AC-7C2BC2247CC0}">
    <text>Determine by looking for 0.5 in the experimental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7" dT="2021-04-19T01:46:14.76" personId="{024EFAB7-3933-5C49-9010-B251F3457252}" id="{F83DE55E-7E62-8149-83E0-BA3EE9F61516}">
    <text>From experience</text>
  </threadedComment>
  <threadedComment ref="J18" dT="2021-04-19T01:45:49.51" personId="{024EFAB7-3933-5C49-9010-B251F3457252}" id="{E52C53BC-3B3D-554F-93CC-BC7B803428C1}">
    <text>Determine by looking for 0.5 in the experimental data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19" dT="2021-04-19T01:46:14.76" personId="{024EFAB7-3933-5C49-9010-B251F3457252}" id="{CB9E87E6-8CED-0F41-B8F5-C7E07B694D54}">
    <text>From experience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61AB-34CC-2D43-9203-595313F46644}">
  <dimension ref="A1:AM1108"/>
  <sheetViews>
    <sheetView topLeftCell="C1085" workbookViewId="0">
      <selection activeCell="G1105" sqref="G1105"/>
    </sheetView>
  </sheetViews>
  <sheetFormatPr baseColWidth="10" defaultColWidth="7.5" defaultRowHeight="13" x14ac:dyDescent="0.15"/>
  <cols>
    <col min="1" max="6" width="12" style="153" customWidth="1"/>
    <col min="7" max="7" width="11.5" style="153" bestFit="1" customWidth="1"/>
    <col min="8" max="8" width="8.6640625" style="153" customWidth="1"/>
    <col min="9" max="9" width="10" style="153" customWidth="1"/>
    <col min="10" max="14" width="8.6640625" style="153" customWidth="1"/>
    <col min="15" max="20" width="10.33203125" style="153" customWidth="1"/>
    <col min="21" max="21" width="7.5" style="153"/>
    <col min="22" max="23" width="8.83203125" style="153" customWidth="1"/>
    <col min="24" max="33" width="7.5" style="153"/>
    <col min="34" max="34" width="10.6640625" style="153" customWidth="1"/>
    <col min="35" max="39" width="13.5" style="153" customWidth="1"/>
    <col min="40" max="16384" width="7.5" style="153"/>
  </cols>
  <sheetData>
    <row r="1" spans="1:39" x14ac:dyDescent="0.15">
      <c r="A1" s="169"/>
      <c r="B1" s="169"/>
      <c r="C1" s="169"/>
      <c r="D1" s="169"/>
      <c r="E1" s="169"/>
      <c r="F1" s="169"/>
      <c r="H1" s="196" t="s">
        <v>74</v>
      </c>
      <c r="I1" s="195"/>
      <c r="J1" s="195"/>
      <c r="K1" s="195"/>
      <c r="L1" s="194"/>
      <c r="M1" s="194"/>
      <c r="N1" s="194"/>
      <c r="O1" s="193" t="s">
        <v>73</v>
      </c>
      <c r="AI1" s="153" t="s">
        <v>72</v>
      </c>
    </row>
    <row r="2" spans="1:39" s="185" customFormat="1" ht="28" x14ac:dyDescent="0.2">
      <c r="A2" s="170" t="s">
        <v>0</v>
      </c>
      <c r="B2" s="171" t="s">
        <v>1</v>
      </c>
      <c r="C2" s="170" t="s">
        <v>71</v>
      </c>
      <c r="D2" s="192" t="s">
        <v>3</v>
      </c>
      <c r="E2" s="192" t="s">
        <v>4</v>
      </c>
      <c r="F2" s="191" t="s">
        <v>5</v>
      </c>
      <c r="G2" s="190" t="s">
        <v>70</v>
      </c>
      <c r="H2" s="189" t="s">
        <v>85</v>
      </c>
      <c r="I2" s="188" t="s">
        <v>86</v>
      </c>
      <c r="J2" s="188" t="s">
        <v>87</v>
      </c>
      <c r="K2" s="188" t="s">
        <v>88</v>
      </c>
      <c r="L2" s="187" t="s">
        <v>89</v>
      </c>
      <c r="M2" s="187" t="s">
        <v>90</v>
      </c>
      <c r="N2" s="187"/>
      <c r="O2" s="189" t="s">
        <v>85</v>
      </c>
      <c r="P2" s="188" t="s">
        <v>86</v>
      </c>
      <c r="Q2" s="188" t="s">
        <v>87</v>
      </c>
      <c r="R2" s="188" t="s">
        <v>88</v>
      </c>
      <c r="S2" s="187" t="s">
        <v>89</v>
      </c>
      <c r="T2" s="187" t="s">
        <v>90</v>
      </c>
      <c r="AH2" s="186"/>
    </row>
    <row r="3" spans="1:39" ht="14" customHeight="1" x14ac:dyDescent="0.2">
      <c r="A3" s="170">
        <v>0</v>
      </c>
      <c r="B3" s="170">
        <v>0.84</v>
      </c>
      <c r="C3" s="170">
        <v>0</v>
      </c>
      <c r="D3" s="169">
        <f t="shared" ref="D3:D66" si="0">A3*0.02</f>
        <v>0</v>
      </c>
      <c r="E3" s="168">
        <f t="shared" ref="E3:E66" si="1">(B3/2)/1000</f>
        <v>4.1999999999999996E-4</v>
      </c>
      <c r="F3" s="167">
        <f t="shared" ref="F3:F66" si="2">D3/E3</f>
        <v>0</v>
      </c>
      <c r="G3" s="184">
        <f t="shared" ref="G3:G66" si="3">IF(F3=0,C3,"-")</f>
        <v>0</v>
      </c>
      <c r="H3" s="164" t="str">
        <f>IF(AND($F3&gt;0,$F3&lt;=0.06),$C3,"-")</f>
        <v>-</v>
      </c>
      <c r="I3" s="161" t="str">
        <f>IF(AND($F3&gt;0.06,$F3&lt;=0.3),$C3,"-")</f>
        <v>-</v>
      </c>
      <c r="J3" s="161" t="str">
        <f>IF(AND($F3&gt;0.3,$F3&lt;=1),$C3,"-")</f>
        <v>-</v>
      </c>
      <c r="K3" s="161" t="str">
        <f>IF(AND($F3&gt;1,$F3&lt;=3),$C3,"-")</f>
        <v>-</v>
      </c>
      <c r="L3" s="161" t="str">
        <f>IF(AND($F3&gt;3,$F3&lt;=7),$C3,"-")</f>
        <v>-</v>
      </c>
      <c r="M3" s="166" t="str">
        <f>IF(F3&gt;7,C3,"-")</f>
        <v>-</v>
      </c>
      <c r="N3" s="166"/>
      <c r="O3" s="164" t="str">
        <f>IF(AND($F3&gt;0,$F3&lt;=0.06),$F3,"-")</f>
        <v>-</v>
      </c>
      <c r="P3" s="161" t="str">
        <f>IF(AND($F3&gt;0.06,$F3&lt;=0.3),$F3,"-")</f>
        <v>-</v>
      </c>
      <c r="Q3" s="161" t="str">
        <f>IF(AND($F3&gt;0.3,$F3&lt;=1),$F3,"-")</f>
        <v>-</v>
      </c>
      <c r="R3" s="161" t="str">
        <f>IF(AND($F3&gt;1,$F3&lt;=3),$F3,"-")</f>
        <v>-</v>
      </c>
      <c r="S3" s="161" t="str">
        <f>IF(AND($F3&gt;3,$F3&lt;=7),$F3,"-")</f>
        <v>-</v>
      </c>
      <c r="T3" s="163" t="str">
        <f>IF($F3&gt;7,$F3,"-")</f>
        <v>-</v>
      </c>
      <c r="V3" s="251"/>
      <c r="W3" s="251"/>
      <c r="AM3" s="181"/>
    </row>
    <row r="4" spans="1:39" x14ac:dyDescent="0.15">
      <c r="A4" s="170">
        <v>0</v>
      </c>
      <c r="B4" s="170">
        <v>0.52</v>
      </c>
      <c r="C4" s="170">
        <v>0</v>
      </c>
      <c r="D4" s="169">
        <f t="shared" si="0"/>
        <v>0</v>
      </c>
      <c r="E4" s="168">
        <f t="shared" si="1"/>
        <v>2.6000000000000003E-4</v>
      </c>
      <c r="F4" s="167">
        <f t="shared" si="2"/>
        <v>0</v>
      </c>
      <c r="G4" s="159">
        <f t="shared" si="3"/>
        <v>0</v>
      </c>
      <c r="H4" s="164" t="str">
        <f>IF(AND($F4&gt;0,$F4&lt;=0.06),$C4,"-")</f>
        <v>-</v>
      </c>
      <c r="I4" s="161" t="str">
        <f t="shared" ref="I4:I67" si="4">IF(AND($F4&gt;0.06,$F4&lt;=0.3),$C4,"-")</f>
        <v>-</v>
      </c>
      <c r="J4" s="161" t="str">
        <f t="shared" ref="J4:J67" si="5">IF(AND($F4&gt;0.3,$F4&lt;=1),$C4,"-")</f>
        <v>-</v>
      </c>
      <c r="K4" s="161" t="str">
        <f t="shared" ref="K4:K67" si="6">IF(AND($F4&gt;1,$F4&lt;=3),$C4,"-")</f>
        <v>-</v>
      </c>
      <c r="L4" s="161" t="str">
        <f t="shared" ref="L4:L67" si="7">IF(AND($F4&gt;3,$F4&lt;=7),$C4,"-")</f>
        <v>-</v>
      </c>
      <c r="M4" s="166" t="str">
        <f t="shared" ref="M4:M67" si="8">IF(F4&gt;7,C4,"-")</f>
        <v>-</v>
      </c>
      <c r="N4" s="165"/>
      <c r="O4" s="164" t="str">
        <f t="shared" ref="O4:O67" si="9">IF(AND($F4&gt;0,$F4&lt;=0.06),$F4,"-")</f>
        <v>-</v>
      </c>
      <c r="P4" s="161" t="str">
        <f t="shared" ref="P4:P67" si="10">IF(AND($F4&gt;0.06,$F4&lt;=0.3),$F4,"-")</f>
        <v>-</v>
      </c>
      <c r="Q4" s="161" t="str">
        <f t="shared" ref="Q4:Q67" si="11">IF(AND($F4&gt;0.3,$F4&lt;=1),$F4,"-")</f>
        <v>-</v>
      </c>
      <c r="R4" s="161" t="str">
        <f t="shared" ref="R4:R67" si="12">IF(AND($F4&gt;1,$F4&lt;=3),$F4,"-")</f>
        <v>-</v>
      </c>
      <c r="S4" s="161" t="str">
        <f t="shared" ref="S4:S67" si="13">IF(AND($F4&gt;3,$F4&lt;=7),$F4,"-")</f>
        <v>-</v>
      </c>
      <c r="T4" s="163" t="str">
        <f t="shared" ref="T4:T67" si="14">IF($F4&gt;7,$F4,"-")</f>
        <v>-</v>
      </c>
      <c r="V4" s="182"/>
      <c r="W4" s="182"/>
      <c r="AM4" s="181"/>
    </row>
    <row r="5" spans="1:39" x14ac:dyDescent="0.15">
      <c r="A5" s="170">
        <v>0</v>
      </c>
      <c r="B5" s="170">
        <v>0.4</v>
      </c>
      <c r="C5" s="170">
        <v>0</v>
      </c>
      <c r="D5" s="169">
        <f t="shared" si="0"/>
        <v>0</v>
      </c>
      <c r="E5" s="168">
        <f t="shared" si="1"/>
        <v>2.0000000000000001E-4</v>
      </c>
      <c r="F5" s="167">
        <f t="shared" si="2"/>
        <v>0</v>
      </c>
      <c r="G5" s="159">
        <f t="shared" si="3"/>
        <v>0</v>
      </c>
      <c r="H5" s="164" t="str">
        <f t="shared" ref="H5:H68" si="15">IF(AND($F5&gt;0,$F5&lt;=0.06),$C5,"-")</f>
        <v>-</v>
      </c>
      <c r="I5" s="161" t="str">
        <f t="shared" si="4"/>
        <v>-</v>
      </c>
      <c r="J5" s="161" t="str">
        <f t="shared" si="5"/>
        <v>-</v>
      </c>
      <c r="K5" s="161" t="str">
        <f t="shared" si="6"/>
        <v>-</v>
      </c>
      <c r="L5" s="161" t="str">
        <f t="shared" si="7"/>
        <v>-</v>
      </c>
      <c r="M5" s="166" t="str">
        <f t="shared" si="8"/>
        <v>-</v>
      </c>
      <c r="N5" s="165"/>
      <c r="O5" s="164" t="str">
        <f t="shared" si="9"/>
        <v>-</v>
      </c>
      <c r="P5" s="161" t="str">
        <f t="shared" si="10"/>
        <v>-</v>
      </c>
      <c r="Q5" s="161" t="str">
        <f t="shared" si="11"/>
        <v>-</v>
      </c>
      <c r="R5" s="161" t="str">
        <f t="shared" si="12"/>
        <v>-</v>
      </c>
      <c r="S5" s="161" t="str">
        <f t="shared" si="13"/>
        <v>-</v>
      </c>
      <c r="T5" s="163" t="str">
        <f t="shared" si="14"/>
        <v>-</v>
      </c>
      <c r="V5" s="183"/>
      <c r="W5" s="182"/>
      <c r="AM5" s="181"/>
    </row>
    <row r="6" spans="1:39" x14ac:dyDescent="0.15">
      <c r="A6" s="170">
        <v>0</v>
      </c>
      <c r="B6" s="170">
        <v>0.52</v>
      </c>
      <c r="C6" s="170">
        <v>0</v>
      </c>
      <c r="D6" s="169">
        <f t="shared" si="0"/>
        <v>0</v>
      </c>
      <c r="E6" s="168">
        <f t="shared" si="1"/>
        <v>2.6000000000000003E-4</v>
      </c>
      <c r="F6" s="167">
        <f t="shared" si="2"/>
        <v>0</v>
      </c>
      <c r="G6" s="159">
        <f t="shared" si="3"/>
        <v>0</v>
      </c>
      <c r="H6" s="164" t="str">
        <f t="shared" si="15"/>
        <v>-</v>
      </c>
      <c r="I6" s="161" t="str">
        <f t="shared" si="4"/>
        <v>-</v>
      </c>
      <c r="J6" s="161" t="str">
        <f t="shared" si="5"/>
        <v>-</v>
      </c>
      <c r="K6" s="161" t="str">
        <f t="shared" si="6"/>
        <v>-</v>
      </c>
      <c r="L6" s="161" t="str">
        <f t="shared" si="7"/>
        <v>-</v>
      </c>
      <c r="M6" s="166" t="str">
        <f t="shared" si="8"/>
        <v>-</v>
      </c>
      <c r="N6" s="165"/>
      <c r="O6" s="164" t="str">
        <f t="shared" si="9"/>
        <v>-</v>
      </c>
      <c r="P6" s="161" t="str">
        <f t="shared" si="10"/>
        <v>-</v>
      </c>
      <c r="Q6" s="161" t="str">
        <f t="shared" si="11"/>
        <v>-</v>
      </c>
      <c r="R6" s="161" t="str">
        <f t="shared" si="12"/>
        <v>-</v>
      </c>
      <c r="S6" s="161" t="str">
        <f t="shared" si="13"/>
        <v>-</v>
      </c>
      <c r="T6" s="163" t="str">
        <f t="shared" si="14"/>
        <v>-</v>
      </c>
      <c r="V6" s="183"/>
      <c r="W6" s="182"/>
      <c r="AM6" s="181"/>
    </row>
    <row r="7" spans="1:39" x14ac:dyDescent="0.15">
      <c r="A7" s="170">
        <v>0</v>
      </c>
      <c r="B7" s="170">
        <v>0.49</v>
      </c>
      <c r="C7" s="170">
        <v>1</v>
      </c>
      <c r="D7" s="169">
        <f t="shared" si="0"/>
        <v>0</v>
      </c>
      <c r="E7" s="168">
        <f t="shared" si="1"/>
        <v>2.4499999999999999E-4</v>
      </c>
      <c r="F7" s="167">
        <f t="shared" si="2"/>
        <v>0</v>
      </c>
      <c r="G7" s="159">
        <f t="shared" si="3"/>
        <v>1</v>
      </c>
      <c r="H7" s="164" t="str">
        <f t="shared" si="15"/>
        <v>-</v>
      </c>
      <c r="I7" s="161" t="str">
        <f t="shared" si="4"/>
        <v>-</v>
      </c>
      <c r="J7" s="161" t="str">
        <f t="shared" si="5"/>
        <v>-</v>
      </c>
      <c r="K7" s="161" t="str">
        <f t="shared" si="6"/>
        <v>-</v>
      </c>
      <c r="L7" s="161" t="str">
        <f t="shared" si="7"/>
        <v>-</v>
      </c>
      <c r="M7" s="166" t="str">
        <f t="shared" si="8"/>
        <v>-</v>
      </c>
      <c r="N7" s="165"/>
      <c r="O7" s="164" t="str">
        <f t="shared" si="9"/>
        <v>-</v>
      </c>
      <c r="P7" s="161" t="str">
        <f t="shared" si="10"/>
        <v>-</v>
      </c>
      <c r="Q7" s="161" t="str">
        <f t="shared" si="11"/>
        <v>-</v>
      </c>
      <c r="R7" s="161" t="str">
        <f t="shared" si="12"/>
        <v>-</v>
      </c>
      <c r="S7" s="161" t="str">
        <f t="shared" si="13"/>
        <v>-</v>
      </c>
      <c r="T7" s="163" t="str">
        <f t="shared" si="14"/>
        <v>-</v>
      </c>
      <c r="V7" s="183"/>
      <c r="W7" s="182"/>
      <c r="AM7" s="181"/>
    </row>
    <row r="8" spans="1:39" x14ac:dyDescent="0.15">
      <c r="A8" s="170">
        <v>0</v>
      </c>
      <c r="B8" s="170">
        <v>0.35</v>
      </c>
      <c r="C8" s="170">
        <v>1</v>
      </c>
      <c r="D8" s="169">
        <f t="shared" si="0"/>
        <v>0</v>
      </c>
      <c r="E8" s="168">
        <f t="shared" si="1"/>
        <v>1.75E-4</v>
      </c>
      <c r="F8" s="167">
        <f t="shared" si="2"/>
        <v>0</v>
      </c>
      <c r="G8" s="159">
        <f t="shared" si="3"/>
        <v>1</v>
      </c>
      <c r="H8" s="164" t="str">
        <f t="shared" si="15"/>
        <v>-</v>
      </c>
      <c r="I8" s="161" t="str">
        <f t="shared" si="4"/>
        <v>-</v>
      </c>
      <c r="J8" s="161" t="str">
        <f t="shared" si="5"/>
        <v>-</v>
      </c>
      <c r="K8" s="161" t="str">
        <f t="shared" si="6"/>
        <v>-</v>
      </c>
      <c r="L8" s="161" t="str">
        <f t="shared" si="7"/>
        <v>-</v>
      </c>
      <c r="M8" s="166" t="str">
        <f t="shared" si="8"/>
        <v>-</v>
      </c>
      <c r="N8" s="165"/>
      <c r="O8" s="164" t="str">
        <f t="shared" si="9"/>
        <v>-</v>
      </c>
      <c r="P8" s="161" t="str">
        <f t="shared" si="10"/>
        <v>-</v>
      </c>
      <c r="Q8" s="161" t="str">
        <f t="shared" si="11"/>
        <v>-</v>
      </c>
      <c r="R8" s="161" t="str">
        <f t="shared" si="12"/>
        <v>-</v>
      </c>
      <c r="S8" s="161" t="str">
        <f t="shared" si="13"/>
        <v>-</v>
      </c>
      <c r="T8" s="163" t="str">
        <f t="shared" si="14"/>
        <v>-</v>
      </c>
      <c r="V8" s="183"/>
      <c r="W8" s="182"/>
      <c r="AM8" s="181"/>
    </row>
    <row r="9" spans="1:39" x14ac:dyDescent="0.15">
      <c r="A9" s="170">
        <v>0</v>
      </c>
      <c r="B9" s="170">
        <v>0.4</v>
      </c>
      <c r="C9" s="170">
        <v>1</v>
      </c>
      <c r="D9" s="169">
        <f t="shared" si="0"/>
        <v>0</v>
      </c>
      <c r="E9" s="168">
        <f t="shared" si="1"/>
        <v>2.0000000000000001E-4</v>
      </c>
      <c r="F9" s="167">
        <f t="shared" si="2"/>
        <v>0</v>
      </c>
      <c r="G9" s="159">
        <f t="shared" si="3"/>
        <v>1</v>
      </c>
      <c r="H9" s="164" t="str">
        <f t="shared" si="15"/>
        <v>-</v>
      </c>
      <c r="I9" s="161" t="str">
        <f t="shared" si="4"/>
        <v>-</v>
      </c>
      <c r="J9" s="161" t="str">
        <f t="shared" si="5"/>
        <v>-</v>
      </c>
      <c r="K9" s="161" t="str">
        <f t="shared" si="6"/>
        <v>-</v>
      </c>
      <c r="L9" s="161" t="str">
        <f t="shared" si="7"/>
        <v>-</v>
      </c>
      <c r="M9" s="166" t="str">
        <f t="shared" si="8"/>
        <v>-</v>
      </c>
      <c r="N9" s="165"/>
      <c r="O9" s="164" t="str">
        <f t="shared" si="9"/>
        <v>-</v>
      </c>
      <c r="P9" s="161" t="str">
        <f t="shared" si="10"/>
        <v>-</v>
      </c>
      <c r="Q9" s="161" t="str">
        <f t="shared" si="11"/>
        <v>-</v>
      </c>
      <c r="R9" s="161" t="str">
        <f t="shared" si="12"/>
        <v>-</v>
      </c>
      <c r="S9" s="161" t="str">
        <f t="shared" si="13"/>
        <v>-</v>
      </c>
      <c r="T9" s="163" t="str">
        <f t="shared" si="14"/>
        <v>-</v>
      </c>
      <c r="V9" s="183"/>
      <c r="W9" s="182"/>
      <c r="AM9" s="181"/>
    </row>
    <row r="10" spans="1:39" x14ac:dyDescent="0.15">
      <c r="A10" s="170">
        <v>0</v>
      </c>
      <c r="B10" s="170">
        <v>0.47</v>
      </c>
      <c r="C10" s="170">
        <v>1</v>
      </c>
      <c r="D10" s="169">
        <f t="shared" si="0"/>
        <v>0</v>
      </c>
      <c r="E10" s="168">
        <f t="shared" si="1"/>
        <v>2.3499999999999999E-4</v>
      </c>
      <c r="F10" s="167">
        <f t="shared" si="2"/>
        <v>0</v>
      </c>
      <c r="G10" s="159">
        <f t="shared" si="3"/>
        <v>1</v>
      </c>
      <c r="H10" s="164" t="str">
        <f t="shared" si="15"/>
        <v>-</v>
      </c>
      <c r="I10" s="161" t="str">
        <f t="shared" si="4"/>
        <v>-</v>
      </c>
      <c r="J10" s="161" t="str">
        <f t="shared" si="5"/>
        <v>-</v>
      </c>
      <c r="K10" s="161" t="str">
        <f t="shared" si="6"/>
        <v>-</v>
      </c>
      <c r="L10" s="161" t="str">
        <f t="shared" si="7"/>
        <v>-</v>
      </c>
      <c r="M10" s="166" t="str">
        <f t="shared" si="8"/>
        <v>-</v>
      </c>
      <c r="N10" s="165"/>
      <c r="O10" s="164" t="str">
        <f t="shared" si="9"/>
        <v>-</v>
      </c>
      <c r="P10" s="161" t="str">
        <f t="shared" si="10"/>
        <v>-</v>
      </c>
      <c r="Q10" s="161" t="str">
        <f t="shared" si="11"/>
        <v>-</v>
      </c>
      <c r="R10" s="161" t="str">
        <f t="shared" si="12"/>
        <v>-</v>
      </c>
      <c r="S10" s="161" t="str">
        <f t="shared" si="13"/>
        <v>-</v>
      </c>
      <c r="T10" s="163" t="str">
        <f t="shared" si="14"/>
        <v>-</v>
      </c>
      <c r="V10" s="183"/>
      <c r="W10" s="182"/>
      <c r="AM10" s="181"/>
    </row>
    <row r="11" spans="1:39" x14ac:dyDescent="0.15">
      <c r="A11" s="170">
        <v>0</v>
      </c>
      <c r="B11" s="170">
        <v>1.58</v>
      </c>
      <c r="C11" s="170">
        <v>0</v>
      </c>
      <c r="D11" s="169">
        <f t="shared" si="0"/>
        <v>0</v>
      </c>
      <c r="E11" s="168">
        <f t="shared" si="1"/>
        <v>7.9000000000000001E-4</v>
      </c>
      <c r="F11" s="167">
        <f t="shared" si="2"/>
        <v>0</v>
      </c>
      <c r="G11" s="159">
        <f t="shared" si="3"/>
        <v>0</v>
      </c>
      <c r="H11" s="164" t="str">
        <f t="shared" si="15"/>
        <v>-</v>
      </c>
      <c r="I11" s="161" t="str">
        <f t="shared" si="4"/>
        <v>-</v>
      </c>
      <c r="J11" s="161" t="str">
        <f t="shared" si="5"/>
        <v>-</v>
      </c>
      <c r="K11" s="161" t="str">
        <f t="shared" si="6"/>
        <v>-</v>
      </c>
      <c r="L11" s="161" t="str">
        <f t="shared" si="7"/>
        <v>-</v>
      </c>
      <c r="M11" s="166" t="str">
        <f t="shared" si="8"/>
        <v>-</v>
      </c>
      <c r="N11" s="165"/>
      <c r="O11" s="164" t="str">
        <f t="shared" si="9"/>
        <v>-</v>
      </c>
      <c r="P11" s="161" t="str">
        <f t="shared" si="10"/>
        <v>-</v>
      </c>
      <c r="Q11" s="161" t="str">
        <f t="shared" si="11"/>
        <v>-</v>
      </c>
      <c r="R11" s="161" t="str">
        <f t="shared" si="12"/>
        <v>-</v>
      </c>
      <c r="S11" s="161" t="str">
        <f t="shared" si="13"/>
        <v>-</v>
      </c>
      <c r="T11" s="163" t="str">
        <f t="shared" si="14"/>
        <v>-</v>
      </c>
      <c r="V11" s="183"/>
      <c r="W11" s="182"/>
      <c r="AM11" s="181"/>
    </row>
    <row r="12" spans="1:39" x14ac:dyDescent="0.15">
      <c r="A12" s="170">
        <v>0</v>
      </c>
      <c r="B12" s="170">
        <v>0.46</v>
      </c>
      <c r="C12" s="170">
        <v>0</v>
      </c>
      <c r="D12" s="169">
        <f t="shared" si="0"/>
        <v>0</v>
      </c>
      <c r="E12" s="168">
        <f t="shared" si="1"/>
        <v>2.3000000000000001E-4</v>
      </c>
      <c r="F12" s="167">
        <f t="shared" si="2"/>
        <v>0</v>
      </c>
      <c r="G12" s="159">
        <f t="shared" si="3"/>
        <v>0</v>
      </c>
      <c r="H12" s="164" t="str">
        <f t="shared" si="15"/>
        <v>-</v>
      </c>
      <c r="I12" s="161" t="str">
        <f t="shared" si="4"/>
        <v>-</v>
      </c>
      <c r="J12" s="161" t="str">
        <f t="shared" si="5"/>
        <v>-</v>
      </c>
      <c r="K12" s="161" t="str">
        <f t="shared" si="6"/>
        <v>-</v>
      </c>
      <c r="L12" s="161" t="str">
        <f t="shared" si="7"/>
        <v>-</v>
      </c>
      <c r="M12" s="166" t="str">
        <f t="shared" si="8"/>
        <v>-</v>
      </c>
      <c r="N12" s="165"/>
      <c r="O12" s="164" t="str">
        <f t="shared" si="9"/>
        <v>-</v>
      </c>
      <c r="P12" s="161" t="str">
        <f t="shared" si="10"/>
        <v>-</v>
      </c>
      <c r="Q12" s="161" t="str">
        <f t="shared" si="11"/>
        <v>-</v>
      </c>
      <c r="R12" s="161" t="str">
        <f t="shared" si="12"/>
        <v>-</v>
      </c>
      <c r="S12" s="161" t="str">
        <f t="shared" si="13"/>
        <v>-</v>
      </c>
      <c r="T12" s="163" t="str">
        <f t="shared" si="14"/>
        <v>-</v>
      </c>
      <c r="V12" s="183"/>
      <c r="W12" s="182"/>
      <c r="AM12" s="181"/>
    </row>
    <row r="13" spans="1:39" x14ac:dyDescent="0.15">
      <c r="A13" s="170">
        <v>0</v>
      </c>
      <c r="B13" s="170">
        <v>0.9</v>
      </c>
      <c r="C13" s="170">
        <v>0</v>
      </c>
      <c r="D13" s="169">
        <f t="shared" si="0"/>
        <v>0</v>
      </c>
      <c r="E13" s="168">
        <f t="shared" si="1"/>
        <v>4.4999999999999999E-4</v>
      </c>
      <c r="F13" s="167">
        <f t="shared" si="2"/>
        <v>0</v>
      </c>
      <c r="G13" s="159">
        <f t="shared" si="3"/>
        <v>0</v>
      </c>
      <c r="H13" s="164" t="str">
        <f t="shared" si="15"/>
        <v>-</v>
      </c>
      <c r="I13" s="161" t="str">
        <f t="shared" si="4"/>
        <v>-</v>
      </c>
      <c r="J13" s="161" t="str">
        <f t="shared" si="5"/>
        <v>-</v>
      </c>
      <c r="K13" s="161" t="str">
        <f t="shared" si="6"/>
        <v>-</v>
      </c>
      <c r="L13" s="161" t="str">
        <f t="shared" si="7"/>
        <v>-</v>
      </c>
      <c r="M13" s="166" t="str">
        <f t="shared" si="8"/>
        <v>-</v>
      </c>
      <c r="N13" s="165"/>
      <c r="O13" s="164" t="str">
        <f t="shared" si="9"/>
        <v>-</v>
      </c>
      <c r="P13" s="161" t="str">
        <f t="shared" si="10"/>
        <v>-</v>
      </c>
      <c r="Q13" s="161" t="str">
        <f t="shared" si="11"/>
        <v>-</v>
      </c>
      <c r="R13" s="161" t="str">
        <f t="shared" si="12"/>
        <v>-</v>
      </c>
      <c r="S13" s="161" t="str">
        <f t="shared" si="13"/>
        <v>-</v>
      </c>
      <c r="T13" s="163" t="str">
        <f t="shared" si="14"/>
        <v>-</v>
      </c>
      <c r="AM13" s="181"/>
    </row>
    <row r="14" spans="1:39" x14ac:dyDescent="0.15">
      <c r="A14" s="170">
        <v>0</v>
      </c>
      <c r="B14" s="170">
        <v>0.63</v>
      </c>
      <c r="C14" s="170">
        <v>2</v>
      </c>
      <c r="D14" s="169">
        <f t="shared" si="0"/>
        <v>0</v>
      </c>
      <c r="E14" s="168">
        <f t="shared" si="1"/>
        <v>3.1500000000000001E-4</v>
      </c>
      <c r="F14" s="167">
        <f t="shared" si="2"/>
        <v>0</v>
      </c>
      <c r="G14" s="159">
        <f t="shared" si="3"/>
        <v>2</v>
      </c>
      <c r="H14" s="164" t="str">
        <f t="shared" si="15"/>
        <v>-</v>
      </c>
      <c r="I14" s="161" t="str">
        <f t="shared" si="4"/>
        <v>-</v>
      </c>
      <c r="J14" s="161" t="str">
        <f t="shared" si="5"/>
        <v>-</v>
      </c>
      <c r="K14" s="161" t="str">
        <f t="shared" si="6"/>
        <v>-</v>
      </c>
      <c r="L14" s="161" t="str">
        <f t="shared" si="7"/>
        <v>-</v>
      </c>
      <c r="M14" s="166" t="str">
        <f t="shared" si="8"/>
        <v>-</v>
      </c>
      <c r="N14" s="165"/>
      <c r="O14" s="164" t="str">
        <f t="shared" si="9"/>
        <v>-</v>
      </c>
      <c r="P14" s="161" t="str">
        <f t="shared" si="10"/>
        <v>-</v>
      </c>
      <c r="Q14" s="161" t="str">
        <f t="shared" si="11"/>
        <v>-</v>
      </c>
      <c r="R14" s="161" t="str">
        <f t="shared" si="12"/>
        <v>-</v>
      </c>
      <c r="S14" s="161" t="str">
        <f t="shared" si="13"/>
        <v>-</v>
      </c>
      <c r="T14" s="163" t="str">
        <f t="shared" si="14"/>
        <v>-</v>
      </c>
      <c r="AM14" s="181"/>
    </row>
    <row r="15" spans="1:39" x14ac:dyDescent="0.15">
      <c r="A15" s="170">
        <v>0</v>
      </c>
      <c r="B15" s="170">
        <v>0.6</v>
      </c>
      <c r="C15" s="170">
        <v>0</v>
      </c>
      <c r="D15" s="169">
        <f t="shared" si="0"/>
        <v>0</v>
      </c>
      <c r="E15" s="168">
        <f t="shared" si="1"/>
        <v>2.9999999999999997E-4</v>
      </c>
      <c r="F15" s="167">
        <f t="shared" si="2"/>
        <v>0</v>
      </c>
      <c r="G15" s="159">
        <f t="shared" si="3"/>
        <v>0</v>
      </c>
      <c r="H15" s="164" t="str">
        <f t="shared" si="15"/>
        <v>-</v>
      </c>
      <c r="I15" s="161" t="str">
        <f t="shared" si="4"/>
        <v>-</v>
      </c>
      <c r="J15" s="161" t="str">
        <f t="shared" si="5"/>
        <v>-</v>
      </c>
      <c r="K15" s="161" t="str">
        <f t="shared" si="6"/>
        <v>-</v>
      </c>
      <c r="L15" s="161" t="str">
        <f t="shared" si="7"/>
        <v>-</v>
      </c>
      <c r="M15" s="166" t="str">
        <f t="shared" si="8"/>
        <v>-</v>
      </c>
      <c r="N15" s="165"/>
      <c r="O15" s="164" t="str">
        <f t="shared" si="9"/>
        <v>-</v>
      </c>
      <c r="P15" s="161" t="str">
        <f t="shared" si="10"/>
        <v>-</v>
      </c>
      <c r="Q15" s="161" t="str">
        <f t="shared" si="11"/>
        <v>-</v>
      </c>
      <c r="R15" s="161" t="str">
        <f t="shared" si="12"/>
        <v>-</v>
      </c>
      <c r="S15" s="161" t="str">
        <f t="shared" si="13"/>
        <v>-</v>
      </c>
      <c r="T15" s="163" t="str">
        <f t="shared" si="14"/>
        <v>-</v>
      </c>
      <c r="AC15" s="155"/>
      <c r="AD15" s="155"/>
      <c r="AE15" s="155"/>
      <c r="AF15" s="155"/>
      <c r="AG15" s="155"/>
      <c r="AM15" s="181"/>
    </row>
    <row r="16" spans="1:39" x14ac:dyDescent="0.15">
      <c r="A16" s="170">
        <v>0</v>
      </c>
      <c r="B16" s="170">
        <v>0.96</v>
      </c>
      <c r="C16" s="170">
        <v>1</v>
      </c>
      <c r="D16" s="169">
        <f t="shared" si="0"/>
        <v>0</v>
      </c>
      <c r="E16" s="168">
        <f t="shared" si="1"/>
        <v>4.7999999999999996E-4</v>
      </c>
      <c r="F16" s="167">
        <f t="shared" si="2"/>
        <v>0</v>
      </c>
      <c r="G16" s="159">
        <f t="shared" si="3"/>
        <v>1</v>
      </c>
      <c r="H16" s="164" t="str">
        <f t="shared" si="15"/>
        <v>-</v>
      </c>
      <c r="I16" s="161" t="str">
        <f t="shared" si="4"/>
        <v>-</v>
      </c>
      <c r="J16" s="161" t="str">
        <f t="shared" si="5"/>
        <v>-</v>
      </c>
      <c r="K16" s="161" t="str">
        <f t="shared" si="6"/>
        <v>-</v>
      </c>
      <c r="L16" s="161" t="str">
        <f t="shared" si="7"/>
        <v>-</v>
      </c>
      <c r="M16" s="166" t="str">
        <f t="shared" si="8"/>
        <v>-</v>
      </c>
      <c r="N16" s="165"/>
      <c r="O16" s="164" t="str">
        <f t="shared" si="9"/>
        <v>-</v>
      </c>
      <c r="P16" s="161" t="str">
        <f t="shared" si="10"/>
        <v>-</v>
      </c>
      <c r="Q16" s="161" t="str">
        <f t="shared" si="11"/>
        <v>-</v>
      </c>
      <c r="R16" s="161" t="str">
        <f t="shared" si="12"/>
        <v>-</v>
      </c>
      <c r="S16" s="161" t="str">
        <f t="shared" si="13"/>
        <v>-</v>
      </c>
      <c r="T16" s="163" t="str">
        <f t="shared" si="14"/>
        <v>-</v>
      </c>
    </row>
    <row r="17" spans="1:35" x14ac:dyDescent="0.15">
      <c r="A17" s="170">
        <v>0</v>
      </c>
      <c r="B17" s="170">
        <v>0.6</v>
      </c>
      <c r="C17" s="170">
        <v>0</v>
      </c>
      <c r="D17" s="169">
        <f t="shared" si="0"/>
        <v>0</v>
      </c>
      <c r="E17" s="168">
        <f t="shared" si="1"/>
        <v>2.9999999999999997E-4</v>
      </c>
      <c r="F17" s="167">
        <f t="shared" si="2"/>
        <v>0</v>
      </c>
      <c r="G17" s="159">
        <f t="shared" si="3"/>
        <v>0</v>
      </c>
      <c r="H17" s="164" t="str">
        <f t="shared" si="15"/>
        <v>-</v>
      </c>
      <c r="I17" s="161" t="str">
        <f t="shared" si="4"/>
        <v>-</v>
      </c>
      <c r="J17" s="161" t="str">
        <f t="shared" si="5"/>
        <v>-</v>
      </c>
      <c r="K17" s="161" t="str">
        <f t="shared" si="6"/>
        <v>-</v>
      </c>
      <c r="L17" s="161" t="str">
        <f t="shared" si="7"/>
        <v>-</v>
      </c>
      <c r="M17" s="166" t="str">
        <f t="shared" si="8"/>
        <v>-</v>
      </c>
      <c r="N17" s="165"/>
      <c r="O17" s="164" t="str">
        <f t="shared" si="9"/>
        <v>-</v>
      </c>
      <c r="P17" s="161" t="str">
        <f t="shared" si="10"/>
        <v>-</v>
      </c>
      <c r="Q17" s="161" t="str">
        <f t="shared" si="11"/>
        <v>-</v>
      </c>
      <c r="R17" s="161" t="str">
        <f t="shared" si="12"/>
        <v>-</v>
      </c>
      <c r="S17" s="161" t="str">
        <f t="shared" si="13"/>
        <v>-</v>
      </c>
      <c r="T17" s="163" t="str">
        <f t="shared" si="14"/>
        <v>-</v>
      </c>
    </row>
    <row r="18" spans="1:35" x14ac:dyDescent="0.15">
      <c r="A18" s="170">
        <v>0</v>
      </c>
      <c r="B18" s="170">
        <v>0.96</v>
      </c>
      <c r="C18" s="170">
        <v>1</v>
      </c>
      <c r="D18" s="169">
        <f t="shared" si="0"/>
        <v>0</v>
      </c>
      <c r="E18" s="168">
        <f t="shared" si="1"/>
        <v>4.7999999999999996E-4</v>
      </c>
      <c r="F18" s="167">
        <f t="shared" si="2"/>
        <v>0</v>
      </c>
      <c r="G18" s="159">
        <f t="shared" si="3"/>
        <v>1</v>
      </c>
      <c r="H18" s="164" t="str">
        <f t="shared" si="15"/>
        <v>-</v>
      </c>
      <c r="I18" s="161" t="str">
        <f t="shared" si="4"/>
        <v>-</v>
      </c>
      <c r="J18" s="161" t="str">
        <f t="shared" si="5"/>
        <v>-</v>
      </c>
      <c r="K18" s="161" t="str">
        <f t="shared" si="6"/>
        <v>-</v>
      </c>
      <c r="L18" s="161" t="str">
        <f t="shared" si="7"/>
        <v>-</v>
      </c>
      <c r="M18" s="166" t="str">
        <f t="shared" si="8"/>
        <v>-</v>
      </c>
      <c r="N18" s="165"/>
      <c r="O18" s="164" t="str">
        <f t="shared" si="9"/>
        <v>-</v>
      </c>
      <c r="P18" s="161" t="str">
        <f t="shared" si="10"/>
        <v>-</v>
      </c>
      <c r="Q18" s="161" t="str">
        <f t="shared" si="11"/>
        <v>-</v>
      </c>
      <c r="R18" s="161" t="str">
        <f t="shared" si="12"/>
        <v>-</v>
      </c>
      <c r="S18" s="161" t="str">
        <f t="shared" si="13"/>
        <v>-</v>
      </c>
      <c r="T18" s="163" t="str">
        <f t="shared" si="14"/>
        <v>-</v>
      </c>
    </row>
    <row r="19" spans="1:35" x14ac:dyDescent="0.15">
      <c r="A19" s="170">
        <v>0</v>
      </c>
      <c r="B19" s="170">
        <v>0.42</v>
      </c>
      <c r="C19" s="170">
        <v>0</v>
      </c>
      <c r="D19" s="169">
        <f t="shared" si="0"/>
        <v>0</v>
      </c>
      <c r="E19" s="168">
        <f t="shared" si="1"/>
        <v>2.0999999999999998E-4</v>
      </c>
      <c r="F19" s="167">
        <f t="shared" si="2"/>
        <v>0</v>
      </c>
      <c r="G19" s="159">
        <f t="shared" si="3"/>
        <v>0</v>
      </c>
      <c r="H19" s="164" t="str">
        <f t="shared" si="15"/>
        <v>-</v>
      </c>
      <c r="I19" s="161" t="str">
        <f t="shared" si="4"/>
        <v>-</v>
      </c>
      <c r="J19" s="161" t="str">
        <f t="shared" si="5"/>
        <v>-</v>
      </c>
      <c r="K19" s="161" t="str">
        <f t="shared" si="6"/>
        <v>-</v>
      </c>
      <c r="L19" s="161" t="str">
        <f t="shared" si="7"/>
        <v>-</v>
      </c>
      <c r="M19" s="166" t="str">
        <f t="shared" si="8"/>
        <v>-</v>
      </c>
      <c r="N19" s="165"/>
      <c r="O19" s="164" t="str">
        <f t="shared" si="9"/>
        <v>-</v>
      </c>
      <c r="P19" s="161" t="str">
        <f t="shared" si="10"/>
        <v>-</v>
      </c>
      <c r="Q19" s="161" t="str">
        <f t="shared" si="11"/>
        <v>-</v>
      </c>
      <c r="R19" s="161" t="str">
        <f t="shared" si="12"/>
        <v>-</v>
      </c>
      <c r="S19" s="161" t="str">
        <f t="shared" si="13"/>
        <v>-</v>
      </c>
      <c r="T19" s="163" t="str">
        <f t="shared" si="14"/>
        <v>-</v>
      </c>
    </row>
    <row r="20" spans="1:35" x14ac:dyDescent="0.15">
      <c r="A20" s="170">
        <v>0</v>
      </c>
      <c r="B20" s="170">
        <v>0.88</v>
      </c>
      <c r="C20" s="170">
        <v>0</v>
      </c>
      <c r="D20" s="169">
        <f t="shared" si="0"/>
        <v>0</v>
      </c>
      <c r="E20" s="168">
        <f t="shared" si="1"/>
        <v>4.4000000000000002E-4</v>
      </c>
      <c r="F20" s="167">
        <f t="shared" si="2"/>
        <v>0</v>
      </c>
      <c r="G20" s="159">
        <f t="shared" si="3"/>
        <v>0</v>
      </c>
      <c r="H20" s="164" t="str">
        <f t="shared" si="15"/>
        <v>-</v>
      </c>
      <c r="I20" s="161" t="str">
        <f t="shared" si="4"/>
        <v>-</v>
      </c>
      <c r="J20" s="161" t="str">
        <f t="shared" si="5"/>
        <v>-</v>
      </c>
      <c r="K20" s="161" t="str">
        <f t="shared" si="6"/>
        <v>-</v>
      </c>
      <c r="L20" s="161" t="str">
        <f t="shared" si="7"/>
        <v>-</v>
      </c>
      <c r="M20" s="166" t="str">
        <f t="shared" si="8"/>
        <v>-</v>
      </c>
      <c r="N20" s="165"/>
      <c r="O20" s="164" t="str">
        <f t="shared" si="9"/>
        <v>-</v>
      </c>
      <c r="P20" s="161" t="str">
        <f t="shared" si="10"/>
        <v>-</v>
      </c>
      <c r="Q20" s="161" t="str">
        <f t="shared" si="11"/>
        <v>-</v>
      </c>
      <c r="R20" s="161" t="str">
        <f t="shared" si="12"/>
        <v>-</v>
      </c>
      <c r="S20" s="161" t="str">
        <f t="shared" si="13"/>
        <v>-</v>
      </c>
      <c r="T20" s="163" t="str">
        <f t="shared" si="14"/>
        <v>-</v>
      </c>
    </row>
    <row r="21" spans="1:35" x14ac:dyDescent="0.15">
      <c r="A21" s="170">
        <v>0</v>
      </c>
      <c r="B21" s="170">
        <v>1.1000000000000001</v>
      </c>
      <c r="C21" s="170">
        <v>0</v>
      </c>
      <c r="D21" s="169">
        <f t="shared" si="0"/>
        <v>0</v>
      </c>
      <c r="E21" s="168">
        <f t="shared" si="1"/>
        <v>5.5000000000000003E-4</v>
      </c>
      <c r="F21" s="167">
        <f t="shared" si="2"/>
        <v>0</v>
      </c>
      <c r="G21" s="159">
        <f t="shared" si="3"/>
        <v>0</v>
      </c>
      <c r="H21" s="164" t="str">
        <f t="shared" si="15"/>
        <v>-</v>
      </c>
      <c r="I21" s="161" t="str">
        <f t="shared" si="4"/>
        <v>-</v>
      </c>
      <c r="J21" s="161" t="str">
        <f t="shared" si="5"/>
        <v>-</v>
      </c>
      <c r="K21" s="161" t="str">
        <f t="shared" si="6"/>
        <v>-</v>
      </c>
      <c r="L21" s="161" t="str">
        <f t="shared" si="7"/>
        <v>-</v>
      </c>
      <c r="M21" s="166" t="str">
        <f t="shared" si="8"/>
        <v>-</v>
      </c>
      <c r="N21" s="165"/>
      <c r="O21" s="164" t="str">
        <f t="shared" si="9"/>
        <v>-</v>
      </c>
      <c r="P21" s="161" t="str">
        <f t="shared" si="10"/>
        <v>-</v>
      </c>
      <c r="Q21" s="161" t="str">
        <f t="shared" si="11"/>
        <v>-</v>
      </c>
      <c r="R21" s="161" t="str">
        <f t="shared" si="12"/>
        <v>-</v>
      </c>
      <c r="S21" s="161" t="str">
        <f t="shared" si="13"/>
        <v>-</v>
      </c>
      <c r="T21" s="163" t="str">
        <f t="shared" si="14"/>
        <v>-</v>
      </c>
    </row>
    <row r="22" spans="1:35" x14ac:dyDescent="0.15">
      <c r="A22" s="170">
        <v>0</v>
      </c>
      <c r="B22" s="170">
        <v>0.6</v>
      </c>
      <c r="C22" s="170">
        <v>0</v>
      </c>
      <c r="D22" s="169">
        <f t="shared" si="0"/>
        <v>0</v>
      </c>
      <c r="E22" s="168">
        <f t="shared" si="1"/>
        <v>2.9999999999999997E-4</v>
      </c>
      <c r="F22" s="167">
        <f t="shared" si="2"/>
        <v>0</v>
      </c>
      <c r="G22" s="159">
        <f t="shared" si="3"/>
        <v>0</v>
      </c>
      <c r="H22" s="164" t="str">
        <f t="shared" si="15"/>
        <v>-</v>
      </c>
      <c r="I22" s="161" t="str">
        <f t="shared" si="4"/>
        <v>-</v>
      </c>
      <c r="J22" s="161" t="str">
        <f t="shared" si="5"/>
        <v>-</v>
      </c>
      <c r="K22" s="161" t="str">
        <f t="shared" si="6"/>
        <v>-</v>
      </c>
      <c r="L22" s="161" t="str">
        <f t="shared" si="7"/>
        <v>-</v>
      </c>
      <c r="M22" s="166" t="str">
        <f t="shared" si="8"/>
        <v>-</v>
      </c>
      <c r="N22" s="165"/>
      <c r="O22" s="164" t="str">
        <f t="shared" si="9"/>
        <v>-</v>
      </c>
      <c r="P22" s="161" t="str">
        <f t="shared" si="10"/>
        <v>-</v>
      </c>
      <c r="Q22" s="161" t="str">
        <f t="shared" si="11"/>
        <v>-</v>
      </c>
      <c r="R22" s="161" t="str">
        <f t="shared" si="12"/>
        <v>-</v>
      </c>
      <c r="S22" s="161" t="str">
        <f t="shared" si="13"/>
        <v>-</v>
      </c>
      <c r="T22" s="163" t="str">
        <f t="shared" si="14"/>
        <v>-</v>
      </c>
    </row>
    <row r="23" spans="1:35" x14ac:dyDescent="0.15">
      <c r="A23" s="170">
        <v>0</v>
      </c>
      <c r="B23" s="170">
        <v>0.6</v>
      </c>
      <c r="C23" s="170">
        <v>0</v>
      </c>
      <c r="D23" s="169">
        <f t="shared" si="0"/>
        <v>0</v>
      </c>
      <c r="E23" s="168">
        <f t="shared" si="1"/>
        <v>2.9999999999999997E-4</v>
      </c>
      <c r="F23" s="167">
        <f t="shared" si="2"/>
        <v>0</v>
      </c>
      <c r="G23" s="159">
        <f t="shared" si="3"/>
        <v>0</v>
      </c>
      <c r="H23" s="164" t="str">
        <f t="shared" si="15"/>
        <v>-</v>
      </c>
      <c r="I23" s="161" t="str">
        <f t="shared" si="4"/>
        <v>-</v>
      </c>
      <c r="J23" s="161" t="str">
        <f t="shared" si="5"/>
        <v>-</v>
      </c>
      <c r="K23" s="161" t="str">
        <f t="shared" si="6"/>
        <v>-</v>
      </c>
      <c r="L23" s="161" t="str">
        <f t="shared" si="7"/>
        <v>-</v>
      </c>
      <c r="M23" s="166" t="str">
        <f t="shared" si="8"/>
        <v>-</v>
      </c>
      <c r="N23" s="165"/>
      <c r="O23" s="164" t="str">
        <f t="shared" si="9"/>
        <v>-</v>
      </c>
      <c r="P23" s="161" t="str">
        <f t="shared" si="10"/>
        <v>-</v>
      </c>
      <c r="Q23" s="161" t="str">
        <f t="shared" si="11"/>
        <v>-</v>
      </c>
      <c r="R23" s="161" t="str">
        <f t="shared" si="12"/>
        <v>-</v>
      </c>
      <c r="S23" s="161" t="str">
        <f t="shared" si="13"/>
        <v>-</v>
      </c>
      <c r="T23" s="163" t="str">
        <f t="shared" si="14"/>
        <v>-</v>
      </c>
      <c r="W23" s="155"/>
      <c r="X23" s="155"/>
      <c r="Y23" s="155"/>
      <c r="Z23" s="155"/>
      <c r="AA23" s="155"/>
      <c r="AB23" s="155"/>
    </row>
    <row r="24" spans="1:35" x14ac:dyDescent="0.15">
      <c r="A24" s="170">
        <v>0</v>
      </c>
      <c r="B24" s="170">
        <v>0.5</v>
      </c>
      <c r="C24" s="170">
        <v>0</v>
      </c>
      <c r="D24" s="169">
        <f t="shared" si="0"/>
        <v>0</v>
      </c>
      <c r="E24" s="168">
        <f t="shared" si="1"/>
        <v>2.5000000000000001E-4</v>
      </c>
      <c r="F24" s="167">
        <f t="shared" si="2"/>
        <v>0</v>
      </c>
      <c r="G24" s="159">
        <f t="shared" si="3"/>
        <v>0</v>
      </c>
      <c r="H24" s="164" t="str">
        <f t="shared" si="15"/>
        <v>-</v>
      </c>
      <c r="I24" s="161" t="str">
        <f t="shared" si="4"/>
        <v>-</v>
      </c>
      <c r="J24" s="161" t="str">
        <f t="shared" si="5"/>
        <v>-</v>
      </c>
      <c r="K24" s="161" t="str">
        <f t="shared" si="6"/>
        <v>-</v>
      </c>
      <c r="L24" s="161" t="str">
        <f t="shared" si="7"/>
        <v>-</v>
      </c>
      <c r="M24" s="166" t="str">
        <f t="shared" si="8"/>
        <v>-</v>
      </c>
      <c r="N24" s="165"/>
      <c r="O24" s="164" t="str">
        <f t="shared" si="9"/>
        <v>-</v>
      </c>
      <c r="P24" s="161" t="str">
        <f t="shared" si="10"/>
        <v>-</v>
      </c>
      <c r="Q24" s="161" t="str">
        <f t="shared" si="11"/>
        <v>-</v>
      </c>
      <c r="R24" s="161" t="str">
        <f t="shared" si="12"/>
        <v>-</v>
      </c>
      <c r="S24" s="161" t="str">
        <f t="shared" si="13"/>
        <v>-</v>
      </c>
      <c r="T24" s="163" t="str">
        <f t="shared" si="14"/>
        <v>-</v>
      </c>
    </row>
    <row r="25" spans="1:35" x14ac:dyDescent="0.15">
      <c r="A25" s="170">
        <v>0</v>
      </c>
      <c r="B25" s="170">
        <v>0.93</v>
      </c>
      <c r="C25" s="170">
        <v>0</v>
      </c>
      <c r="D25" s="169">
        <f t="shared" si="0"/>
        <v>0</v>
      </c>
      <c r="E25" s="168">
        <f t="shared" si="1"/>
        <v>4.6500000000000003E-4</v>
      </c>
      <c r="F25" s="167">
        <f t="shared" si="2"/>
        <v>0</v>
      </c>
      <c r="G25" s="159">
        <f t="shared" si="3"/>
        <v>0</v>
      </c>
      <c r="H25" s="164" t="str">
        <f t="shared" si="15"/>
        <v>-</v>
      </c>
      <c r="I25" s="161" t="str">
        <f t="shared" si="4"/>
        <v>-</v>
      </c>
      <c r="J25" s="161" t="str">
        <f t="shared" si="5"/>
        <v>-</v>
      </c>
      <c r="K25" s="161" t="str">
        <f t="shared" si="6"/>
        <v>-</v>
      </c>
      <c r="L25" s="161" t="str">
        <f t="shared" si="7"/>
        <v>-</v>
      </c>
      <c r="M25" s="166" t="str">
        <f t="shared" si="8"/>
        <v>-</v>
      </c>
      <c r="N25" s="165"/>
      <c r="O25" s="164" t="str">
        <f t="shared" si="9"/>
        <v>-</v>
      </c>
      <c r="P25" s="161" t="str">
        <f t="shared" si="10"/>
        <v>-</v>
      </c>
      <c r="Q25" s="161" t="str">
        <f t="shared" si="11"/>
        <v>-</v>
      </c>
      <c r="R25" s="161" t="str">
        <f t="shared" si="12"/>
        <v>-</v>
      </c>
      <c r="S25" s="161" t="str">
        <f t="shared" si="13"/>
        <v>-</v>
      </c>
      <c r="T25" s="163" t="str">
        <f t="shared" si="14"/>
        <v>-</v>
      </c>
    </row>
    <row r="26" spans="1:35" x14ac:dyDescent="0.15">
      <c r="A26" s="170">
        <v>0</v>
      </c>
      <c r="B26" s="170">
        <v>1.335</v>
      </c>
      <c r="C26" s="170">
        <v>0</v>
      </c>
      <c r="D26" s="169">
        <f t="shared" si="0"/>
        <v>0</v>
      </c>
      <c r="E26" s="168">
        <f t="shared" si="1"/>
        <v>6.6750000000000002E-4</v>
      </c>
      <c r="F26" s="167">
        <f t="shared" si="2"/>
        <v>0</v>
      </c>
      <c r="G26" s="159">
        <f t="shared" si="3"/>
        <v>0</v>
      </c>
      <c r="H26" s="164" t="str">
        <f t="shared" si="15"/>
        <v>-</v>
      </c>
      <c r="I26" s="161" t="str">
        <f t="shared" si="4"/>
        <v>-</v>
      </c>
      <c r="J26" s="161" t="str">
        <f t="shared" si="5"/>
        <v>-</v>
      </c>
      <c r="K26" s="161" t="str">
        <f t="shared" si="6"/>
        <v>-</v>
      </c>
      <c r="L26" s="161" t="str">
        <f t="shared" si="7"/>
        <v>-</v>
      </c>
      <c r="M26" s="166" t="str">
        <f t="shared" si="8"/>
        <v>-</v>
      </c>
      <c r="N26" s="165"/>
      <c r="O26" s="164" t="str">
        <f t="shared" si="9"/>
        <v>-</v>
      </c>
      <c r="P26" s="161" t="str">
        <f t="shared" si="10"/>
        <v>-</v>
      </c>
      <c r="Q26" s="161" t="str">
        <f t="shared" si="11"/>
        <v>-</v>
      </c>
      <c r="R26" s="161" t="str">
        <f t="shared" si="12"/>
        <v>-</v>
      </c>
      <c r="S26" s="161" t="str">
        <f t="shared" si="13"/>
        <v>-</v>
      </c>
      <c r="T26" s="163" t="str">
        <f t="shared" si="14"/>
        <v>-</v>
      </c>
    </row>
    <row r="27" spans="1:35" x14ac:dyDescent="0.15">
      <c r="A27" s="170">
        <v>0</v>
      </c>
      <c r="B27" s="170">
        <v>1.6</v>
      </c>
      <c r="C27" s="170">
        <v>0</v>
      </c>
      <c r="D27" s="169">
        <f t="shared" si="0"/>
        <v>0</v>
      </c>
      <c r="E27" s="168">
        <f t="shared" si="1"/>
        <v>8.0000000000000004E-4</v>
      </c>
      <c r="F27" s="167">
        <f t="shared" si="2"/>
        <v>0</v>
      </c>
      <c r="G27" s="159">
        <f t="shared" si="3"/>
        <v>0</v>
      </c>
      <c r="H27" s="164" t="str">
        <f t="shared" si="15"/>
        <v>-</v>
      </c>
      <c r="I27" s="161" t="str">
        <f t="shared" si="4"/>
        <v>-</v>
      </c>
      <c r="J27" s="161" t="str">
        <f t="shared" si="5"/>
        <v>-</v>
      </c>
      <c r="K27" s="161" t="str">
        <f t="shared" si="6"/>
        <v>-</v>
      </c>
      <c r="L27" s="161" t="str">
        <f t="shared" si="7"/>
        <v>-</v>
      </c>
      <c r="M27" s="166" t="str">
        <f t="shared" si="8"/>
        <v>-</v>
      </c>
      <c r="N27" s="165"/>
      <c r="O27" s="164" t="str">
        <f t="shared" si="9"/>
        <v>-</v>
      </c>
      <c r="P27" s="161" t="str">
        <f t="shared" si="10"/>
        <v>-</v>
      </c>
      <c r="Q27" s="161" t="str">
        <f t="shared" si="11"/>
        <v>-</v>
      </c>
      <c r="R27" s="161" t="str">
        <f t="shared" si="12"/>
        <v>-</v>
      </c>
      <c r="S27" s="161" t="str">
        <f t="shared" si="13"/>
        <v>-</v>
      </c>
      <c r="T27" s="163" t="str">
        <f t="shared" si="14"/>
        <v>-</v>
      </c>
      <c r="AC27" s="157"/>
      <c r="AD27" s="155"/>
      <c r="AE27" s="155"/>
      <c r="AF27" s="155"/>
      <c r="AG27" s="155"/>
      <c r="AH27" s="155"/>
      <c r="AI27" s="155"/>
    </row>
    <row r="28" spans="1:35" x14ac:dyDescent="0.15">
      <c r="A28" s="170">
        <v>0</v>
      </c>
      <c r="B28" s="170">
        <v>0.98799999999999999</v>
      </c>
      <c r="C28" s="170">
        <v>1</v>
      </c>
      <c r="D28" s="169">
        <f t="shared" si="0"/>
        <v>0</v>
      </c>
      <c r="E28" s="168">
        <f t="shared" si="1"/>
        <v>4.9399999999999997E-4</v>
      </c>
      <c r="F28" s="167">
        <f t="shared" si="2"/>
        <v>0</v>
      </c>
      <c r="G28" s="159">
        <f t="shared" si="3"/>
        <v>1</v>
      </c>
      <c r="H28" s="164" t="str">
        <f t="shared" si="15"/>
        <v>-</v>
      </c>
      <c r="I28" s="161" t="str">
        <f t="shared" si="4"/>
        <v>-</v>
      </c>
      <c r="J28" s="161" t="str">
        <f t="shared" si="5"/>
        <v>-</v>
      </c>
      <c r="K28" s="161" t="str">
        <f t="shared" si="6"/>
        <v>-</v>
      </c>
      <c r="L28" s="161" t="str">
        <f t="shared" si="7"/>
        <v>-</v>
      </c>
      <c r="M28" s="166" t="str">
        <f t="shared" si="8"/>
        <v>-</v>
      </c>
      <c r="N28" s="165"/>
      <c r="O28" s="164" t="str">
        <f t="shared" si="9"/>
        <v>-</v>
      </c>
      <c r="P28" s="161" t="str">
        <f t="shared" si="10"/>
        <v>-</v>
      </c>
      <c r="Q28" s="161" t="str">
        <f t="shared" si="11"/>
        <v>-</v>
      </c>
      <c r="R28" s="161" t="str">
        <f t="shared" si="12"/>
        <v>-</v>
      </c>
      <c r="S28" s="161" t="str">
        <f t="shared" si="13"/>
        <v>-</v>
      </c>
      <c r="T28" s="163" t="str">
        <f t="shared" si="14"/>
        <v>-</v>
      </c>
    </row>
    <row r="29" spans="1:35" x14ac:dyDescent="0.15">
      <c r="A29" s="170">
        <v>0</v>
      </c>
      <c r="B29" s="170">
        <v>1.069</v>
      </c>
      <c r="C29" s="170">
        <v>0</v>
      </c>
      <c r="D29" s="169">
        <f t="shared" si="0"/>
        <v>0</v>
      </c>
      <c r="E29" s="168">
        <f t="shared" si="1"/>
        <v>5.3449999999999993E-4</v>
      </c>
      <c r="F29" s="167">
        <f t="shared" si="2"/>
        <v>0</v>
      </c>
      <c r="G29" s="159">
        <f t="shared" si="3"/>
        <v>0</v>
      </c>
      <c r="H29" s="164" t="str">
        <f t="shared" si="15"/>
        <v>-</v>
      </c>
      <c r="I29" s="161" t="str">
        <f t="shared" si="4"/>
        <v>-</v>
      </c>
      <c r="J29" s="161" t="str">
        <f t="shared" si="5"/>
        <v>-</v>
      </c>
      <c r="K29" s="161" t="str">
        <f t="shared" si="6"/>
        <v>-</v>
      </c>
      <c r="L29" s="161" t="str">
        <f t="shared" si="7"/>
        <v>-</v>
      </c>
      <c r="M29" s="166" t="str">
        <f t="shared" si="8"/>
        <v>-</v>
      </c>
      <c r="N29" s="165"/>
      <c r="O29" s="164" t="str">
        <f t="shared" si="9"/>
        <v>-</v>
      </c>
      <c r="P29" s="161" t="str">
        <f t="shared" si="10"/>
        <v>-</v>
      </c>
      <c r="Q29" s="161" t="str">
        <f t="shared" si="11"/>
        <v>-</v>
      </c>
      <c r="R29" s="161" t="str">
        <f t="shared" si="12"/>
        <v>-</v>
      </c>
      <c r="S29" s="161" t="str">
        <f t="shared" si="13"/>
        <v>-</v>
      </c>
      <c r="T29" s="163" t="str">
        <f t="shared" si="14"/>
        <v>-</v>
      </c>
    </row>
    <row r="30" spans="1:35" x14ac:dyDescent="0.15">
      <c r="A30" s="170">
        <v>0</v>
      </c>
      <c r="B30" s="170">
        <v>1.25</v>
      </c>
      <c r="C30" s="170">
        <v>0</v>
      </c>
      <c r="D30" s="169">
        <f t="shared" si="0"/>
        <v>0</v>
      </c>
      <c r="E30" s="168">
        <f t="shared" si="1"/>
        <v>6.2500000000000001E-4</v>
      </c>
      <c r="F30" s="167">
        <f t="shared" si="2"/>
        <v>0</v>
      </c>
      <c r="G30" s="159">
        <f t="shared" si="3"/>
        <v>0</v>
      </c>
      <c r="H30" s="164" t="str">
        <f t="shared" si="15"/>
        <v>-</v>
      </c>
      <c r="I30" s="161" t="str">
        <f t="shared" si="4"/>
        <v>-</v>
      </c>
      <c r="J30" s="161" t="str">
        <f t="shared" si="5"/>
        <v>-</v>
      </c>
      <c r="K30" s="161" t="str">
        <f t="shared" si="6"/>
        <v>-</v>
      </c>
      <c r="L30" s="161" t="str">
        <f t="shared" si="7"/>
        <v>-</v>
      </c>
      <c r="M30" s="166" t="str">
        <f t="shared" si="8"/>
        <v>-</v>
      </c>
      <c r="N30" s="165"/>
      <c r="O30" s="164" t="str">
        <f t="shared" si="9"/>
        <v>-</v>
      </c>
      <c r="P30" s="161" t="str">
        <f t="shared" si="10"/>
        <v>-</v>
      </c>
      <c r="Q30" s="161" t="str">
        <f t="shared" si="11"/>
        <v>-</v>
      </c>
      <c r="R30" s="161" t="str">
        <f t="shared" si="12"/>
        <v>-</v>
      </c>
      <c r="S30" s="161" t="str">
        <f t="shared" si="13"/>
        <v>-</v>
      </c>
      <c r="T30" s="163" t="str">
        <f t="shared" si="14"/>
        <v>-</v>
      </c>
    </row>
    <row r="31" spans="1:35" x14ac:dyDescent="0.15">
      <c r="A31" s="170">
        <v>0</v>
      </c>
      <c r="B31" s="170">
        <v>0.87060000000000004</v>
      </c>
      <c r="C31" s="170">
        <v>0</v>
      </c>
      <c r="D31" s="169">
        <f t="shared" si="0"/>
        <v>0</v>
      </c>
      <c r="E31" s="168">
        <f t="shared" si="1"/>
        <v>4.3530000000000001E-4</v>
      </c>
      <c r="F31" s="167">
        <f t="shared" si="2"/>
        <v>0</v>
      </c>
      <c r="G31" s="159">
        <f t="shared" si="3"/>
        <v>0</v>
      </c>
      <c r="H31" s="164" t="str">
        <f t="shared" si="15"/>
        <v>-</v>
      </c>
      <c r="I31" s="161" t="str">
        <f t="shared" si="4"/>
        <v>-</v>
      </c>
      <c r="J31" s="161" t="str">
        <f t="shared" si="5"/>
        <v>-</v>
      </c>
      <c r="K31" s="161" t="str">
        <f t="shared" si="6"/>
        <v>-</v>
      </c>
      <c r="L31" s="161" t="str">
        <f t="shared" si="7"/>
        <v>-</v>
      </c>
      <c r="M31" s="166" t="str">
        <f t="shared" si="8"/>
        <v>-</v>
      </c>
      <c r="N31" s="165"/>
      <c r="O31" s="164" t="str">
        <f t="shared" si="9"/>
        <v>-</v>
      </c>
      <c r="P31" s="161" t="str">
        <f t="shared" si="10"/>
        <v>-</v>
      </c>
      <c r="Q31" s="161" t="str">
        <f t="shared" si="11"/>
        <v>-</v>
      </c>
      <c r="R31" s="161" t="str">
        <f t="shared" si="12"/>
        <v>-</v>
      </c>
      <c r="S31" s="161" t="str">
        <f t="shared" si="13"/>
        <v>-</v>
      </c>
      <c r="T31" s="163" t="str">
        <f t="shared" si="14"/>
        <v>-</v>
      </c>
    </row>
    <row r="32" spans="1:35" x14ac:dyDescent="0.15">
      <c r="A32" s="170">
        <v>0</v>
      </c>
      <c r="B32" s="170">
        <v>1.07</v>
      </c>
      <c r="C32" s="170">
        <v>0</v>
      </c>
      <c r="D32" s="169">
        <f t="shared" si="0"/>
        <v>0</v>
      </c>
      <c r="E32" s="168">
        <f t="shared" si="1"/>
        <v>5.3499999999999999E-4</v>
      </c>
      <c r="F32" s="167">
        <f t="shared" si="2"/>
        <v>0</v>
      </c>
      <c r="G32" s="159">
        <f t="shared" si="3"/>
        <v>0</v>
      </c>
      <c r="H32" s="164" t="str">
        <f t="shared" si="15"/>
        <v>-</v>
      </c>
      <c r="I32" s="161" t="str">
        <f t="shared" si="4"/>
        <v>-</v>
      </c>
      <c r="J32" s="161" t="str">
        <f t="shared" si="5"/>
        <v>-</v>
      </c>
      <c r="K32" s="161" t="str">
        <f t="shared" si="6"/>
        <v>-</v>
      </c>
      <c r="L32" s="161" t="str">
        <f t="shared" si="7"/>
        <v>-</v>
      </c>
      <c r="M32" s="166" t="str">
        <f t="shared" si="8"/>
        <v>-</v>
      </c>
      <c r="N32" s="165"/>
      <c r="O32" s="164" t="str">
        <f t="shared" si="9"/>
        <v>-</v>
      </c>
      <c r="P32" s="161" t="str">
        <f t="shared" si="10"/>
        <v>-</v>
      </c>
      <c r="Q32" s="161" t="str">
        <f t="shared" si="11"/>
        <v>-</v>
      </c>
      <c r="R32" s="161" t="str">
        <f t="shared" si="12"/>
        <v>-</v>
      </c>
      <c r="S32" s="161" t="str">
        <f t="shared" si="13"/>
        <v>-</v>
      </c>
      <c r="T32" s="163" t="str">
        <f t="shared" si="14"/>
        <v>-</v>
      </c>
    </row>
    <row r="33" spans="1:20" x14ac:dyDescent="0.15">
      <c r="A33" s="170">
        <v>0</v>
      </c>
      <c r="B33" s="170">
        <v>0.68</v>
      </c>
      <c r="C33" s="170">
        <v>0</v>
      </c>
      <c r="D33" s="169">
        <f t="shared" si="0"/>
        <v>0</v>
      </c>
      <c r="E33" s="168">
        <f t="shared" si="1"/>
        <v>3.4000000000000002E-4</v>
      </c>
      <c r="F33" s="167">
        <f t="shared" si="2"/>
        <v>0</v>
      </c>
      <c r="G33" s="159">
        <f t="shared" si="3"/>
        <v>0</v>
      </c>
      <c r="H33" s="164" t="str">
        <f t="shared" si="15"/>
        <v>-</v>
      </c>
      <c r="I33" s="161" t="str">
        <f t="shared" si="4"/>
        <v>-</v>
      </c>
      <c r="J33" s="161" t="str">
        <f t="shared" si="5"/>
        <v>-</v>
      </c>
      <c r="K33" s="161" t="str">
        <f t="shared" si="6"/>
        <v>-</v>
      </c>
      <c r="L33" s="161" t="str">
        <f t="shared" si="7"/>
        <v>-</v>
      </c>
      <c r="M33" s="166" t="str">
        <f t="shared" si="8"/>
        <v>-</v>
      </c>
      <c r="N33" s="165"/>
      <c r="O33" s="164" t="str">
        <f t="shared" si="9"/>
        <v>-</v>
      </c>
      <c r="P33" s="161" t="str">
        <f t="shared" si="10"/>
        <v>-</v>
      </c>
      <c r="Q33" s="161" t="str">
        <f t="shared" si="11"/>
        <v>-</v>
      </c>
      <c r="R33" s="161" t="str">
        <f t="shared" si="12"/>
        <v>-</v>
      </c>
      <c r="S33" s="161" t="str">
        <f t="shared" si="13"/>
        <v>-</v>
      </c>
      <c r="T33" s="163" t="str">
        <f t="shared" si="14"/>
        <v>-</v>
      </c>
    </row>
    <row r="34" spans="1:20" x14ac:dyDescent="0.15">
      <c r="A34" s="170">
        <v>0</v>
      </c>
      <c r="B34" s="170">
        <v>0.83</v>
      </c>
      <c r="C34" s="170">
        <v>0</v>
      </c>
      <c r="D34" s="169">
        <f t="shared" si="0"/>
        <v>0</v>
      </c>
      <c r="E34" s="168">
        <f t="shared" si="1"/>
        <v>4.15E-4</v>
      </c>
      <c r="F34" s="167">
        <f t="shared" si="2"/>
        <v>0</v>
      </c>
      <c r="G34" s="159">
        <f t="shared" si="3"/>
        <v>0</v>
      </c>
      <c r="H34" s="164" t="str">
        <f t="shared" si="15"/>
        <v>-</v>
      </c>
      <c r="I34" s="161" t="str">
        <f t="shared" si="4"/>
        <v>-</v>
      </c>
      <c r="J34" s="161" t="str">
        <f t="shared" si="5"/>
        <v>-</v>
      </c>
      <c r="K34" s="161" t="str">
        <f t="shared" si="6"/>
        <v>-</v>
      </c>
      <c r="L34" s="161" t="str">
        <f t="shared" si="7"/>
        <v>-</v>
      </c>
      <c r="M34" s="166" t="str">
        <f t="shared" si="8"/>
        <v>-</v>
      </c>
      <c r="N34" s="165"/>
      <c r="O34" s="164" t="str">
        <f t="shared" si="9"/>
        <v>-</v>
      </c>
      <c r="P34" s="161" t="str">
        <f t="shared" si="10"/>
        <v>-</v>
      </c>
      <c r="Q34" s="161" t="str">
        <f t="shared" si="11"/>
        <v>-</v>
      </c>
      <c r="R34" s="161" t="str">
        <f t="shared" si="12"/>
        <v>-</v>
      </c>
      <c r="S34" s="161" t="str">
        <f t="shared" si="13"/>
        <v>-</v>
      </c>
      <c r="T34" s="163" t="str">
        <f t="shared" si="14"/>
        <v>-</v>
      </c>
    </row>
    <row r="35" spans="1:20" x14ac:dyDescent="0.15">
      <c r="A35" s="170">
        <v>0</v>
      </c>
      <c r="B35" s="170">
        <v>0.84</v>
      </c>
      <c r="C35" s="170">
        <v>0</v>
      </c>
      <c r="D35" s="169">
        <f t="shared" si="0"/>
        <v>0</v>
      </c>
      <c r="E35" s="168">
        <f t="shared" si="1"/>
        <v>4.1999999999999996E-4</v>
      </c>
      <c r="F35" s="167">
        <f t="shared" si="2"/>
        <v>0</v>
      </c>
      <c r="G35" s="159">
        <f t="shared" si="3"/>
        <v>0</v>
      </c>
      <c r="H35" s="164" t="str">
        <f t="shared" si="15"/>
        <v>-</v>
      </c>
      <c r="I35" s="161" t="str">
        <f t="shared" si="4"/>
        <v>-</v>
      </c>
      <c r="J35" s="161" t="str">
        <f t="shared" si="5"/>
        <v>-</v>
      </c>
      <c r="K35" s="161" t="str">
        <f t="shared" si="6"/>
        <v>-</v>
      </c>
      <c r="L35" s="161" t="str">
        <f t="shared" si="7"/>
        <v>-</v>
      </c>
      <c r="M35" s="166" t="str">
        <f t="shared" si="8"/>
        <v>-</v>
      </c>
      <c r="N35" s="165"/>
      <c r="O35" s="164" t="str">
        <f t="shared" si="9"/>
        <v>-</v>
      </c>
      <c r="P35" s="161" t="str">
        <f t="shared" si="10"/>
        <v>-</v>
      </c>
      <c r="Q35" s="161" t="str">
        <f t="shared" si="11"/>
        <v>-</v>
      </c>
      <c r="R35" s="161" t="str">
        <f t="shared" si="12"/>
        <v>-</v>
      </c>
      <c r="S35" s="161" t="str">
        <f t="shared" si="13"/>
        <v>-</v>
      </c>
      <c r="T35" s="163" t="str">
        <f t="shared" si="14"/>
        <v>-</v>
      </c>
    </row>
    <row r="36" spans="1:20" x14ac:dyDescent="0.15">
      <c r="A36" s="170">
        <v>0</v>
      </c>
      <c r="B36" s="170">
        <v>1.2</v>
      </c>
      <c r="C36" s="170">
        <v>0</v>
      </c>
      <c r="D36" s="169">
        <f t="shared" si="0"/>
        <v>0</v>
      </c>
      <c r="E36" s="168">
        <f t="shared" si="1"/>
        <v>5.9999999999999995E-4</v>
      </c>
      <c r="F36" s="167">
        <f t="shared" si="2"/>
        <v>0</v>
      </c>
      <c r="G36" s="159">
        <f t="shared" si="3"/>
        <v>0</v>
      </c>
      <c r="H36" s="164" t="str">
        <f t="shared" si="15"/>
        <v>-</v>
      </c>
      <c r="I36" s="161" t="str">
        <f t="shared" si="4"/>
        <v>-</v>
      </c>
      <c r="J36" s="161" t="str">
        <f t="shared" si="5"/>
        <v>-</v>
      </c>
      <c r="K36" s="161" t="str">
        <f t="shared" si="6"/>
        <v>-</v>
      </c>
      <c r="L36" s="161" t="str">
        <f t="shared" si="7"/>
        <v>-</v>
      </c>
      <c r="M36" s="166" t="str">
        <f t="shared" si="8"/>
        <v>-</v>
      </c>
      <c r="N36" s="165"/>
      <c r="O36" s="164" t="str">
        <f t="shared" si="9"/>
        <v>-</v>
      </c>
      <c r="P36" s="161" t="str">
        <f t="shared" si="10"/>
        <v>-</v>
      </c>
      <c r="Q36" s="161" t="str">
        <f t="shared" si="11"/>
        <v>-</v>
      </c>
      <c r="R36" s="161" t="str">
        <f t="shared" si="12"/>
        <v>-</v>
      </c>
      <c r="S36" s="161" t="str">
        <f t="shared" si="13"/>
        <v>-</v>
      </c>
      <c r="T36" s="163" t="str">
        <f t="shared" si="14"/>
        <v>-</v>
      </c>
    </row>
    <row r="37" spans="1:20" x14ac:dyDescent="0.15">
      <c r="A37" s="170">
        <v>0</v>
      </c>
      <c r="B37" s="170">
        <v>0.9</v>
      </c>
      <c r="C37" s="170">
        <v>0</v>
      </c>
      <c r="D37" s="169">
        <f t="shared" si="0"/>
        <v>0</v>
      </c>
      <c r="E37" s="168">
        <f t="shared" si="1"/>
        <v>4.4999999999999999E-4</v>
      </c>
      <c r="F37" s="167">
        <f t="shared" si="2"/>
        <v>0</v>
      </c>
      <c r="G37" s="159">
        <f t="shared" si="3"/>
        <v>0</v>
      </c>
      <c r="H37" s="164" t="str">
        <f t="shared" si="15"/>
        <v>-</v>
      </c>
      <c r="I37" s="161" t="str">
        <f t="shared" si="4"/>
        <v>-</v>
      </c>
      <c r="J37" s="161" t="str">
        <f t="shared" si="5"/>
        <v>-</v>
      </c>
      <c r="K37" s="161" t="str">
        <f t="shared" si="6"/>
        <v>-</v>
      </c>
      <c r="L37" s="161" t="str">
        <f t="shared" si="7"/>
        <v>-</v>
      </c>
      <c r="M37" s="166" t="str">
        <f t="shared" si="8"/>
        <v>-</v>
      </c>
      <c r="N37" s="165"/>
      <c r="O37" s="164" t="str">
        <f t="shared" si="9"/>
        <v>-</v>
      </c>
      <c r="P37" s="161" t="str">
        <f t="shared" si="10"/>
        <v>-</v>
      </c>
      <c r="Q37" s="161" t="str">
        <f t="shared" si="11"/>
        <v>-</v>
      </c>
      <c r="R37" s="161" t="str">
        <f t="shared" si="12"/>
        <v>-</v>
      </c>
      <c r="S37" s="161" t="str">
        <f t="shared" si="13"/>
        <v>-</v>
      </c>
      <c r="T37" s="163" t="str">
        <f t="shared" si="14"/>
        <v>-</v>
      </c>
    </row>
    <row r="38" spans="1:20" x14ac:dyDescent="0.15">
      <c r="A38" s="170">
        <v>0</v>
      </c>
      <c r="B38" s="170">
        <v>0.60699999999999998</v>
      </c>
      <c r="C38" s="170">
        <v>0</v>
      </c>
      <c r="D38" s="169">
        <f t="shared" si="0"/>
        <v>0</v>
      </c>
      <c r="E38" s="168">
        <f t="shared" si="1"/>
        <v>3.035E-4</v>
      </c>
      <c r="F38" s="167">
        <f t="shared" si="2"/>
        <v>0</v>
      </c>
      <c r="G38" s="159">
        <f t="shared" si="3"/>
        <v>0</v>
      </c>
      <c r="H38" s="164" t="str">
        <f t="shared" si="15"/>
        <v>-</v>
      </c>
      <c r="I38" s="161" t="str">
        <f t="shared" si="4"/>
        <v>-</v>
      </c>
      <c r="J38" s="161" t="str">
        <f t="shared" si="5"/>
        <v>-</v>
      </c>
      <c r="K38" s="161" t="str">
        <f t="shared" si="6"/>
        <v>-</v>
      </c>
      <c r="L38" s="161" t="str">
        <f t="shared" si="7"/>
        <v>-</v>
      </c>
      <c r="M38" s="166" t="str">
        <f t="shared" si="8"/>
        <v>-</v>
      </c>
      <c r="N38" s="165"/>
      <c r="O38" s="164" t="str">
        <f t="shared" si="9"/>
        <v>-</v>
      </c>
      <c r="P38" s="161" t="str">
        <f t="shared" si="10"/>
        <v>-</v>
      </c>
      <c r="Q38" s="161" t="str">
        <f t="shared" si="11"/>
        <v>-</v>
      </c>
      <c r="R38" s="161" t="str">
        <f t="shared" si="12"/>
        <v>-</v>
      </c>
      <c r="S38" s="161" t="str">
        <f t="shared" si="13"/>
        <v>-</v>
      </c>
      <c r="T38" s="163" t="str">
        <f t="shared" si="14"/>
        <v>-</v>
      </c>
    </row>
    <row r="39" spans="1:20" x14ac:dyDescent="0.15">
      <c r="A39" s="170">
        <v>0</v>
      </c>
      <c r="B39" s="170">
        <v>0.54200000000000004</v>
      </c>
      <c r="C39" s="170">
        <v>0</v>
      </c>
      <c r="D39" s="169">
        <f t="shared" si="0"/>
        <v>0</v>
      </c>
      <c r="E39" s="168">
        <f t="shared" si="1"/>
        <v>2.7100000000000003E-4</v>
      </c>
      <c r="F39" s="167">
        <f t="shared" si="2"/>
        <v>0</v>
      </c>
      <c r="G39" s="159">
        <f t="shared" si="3"/>
        <v>0</v>
      </c>
      <c r="H39" s="164" t="str">
        <f t="shared" si="15"/>
        <v>-</v>
      </c>
      <c r="I39" s="161" t="str">
        <f t="shared" si="4"/>
        <v>-</v>
      </c>
      <c r="J39" s="161" t="str">
        <f t="shared" si="5"/>
        <v>-</v>
      </c>
      <c r="K39" s="161" t="str">
        <f t="shared" si="6"/>
        <v>-</v>
      </c>
      <c r="L39" s="161" t="str">
        <f t="shared" si="7"/>
        <v>-</v>
      </c>
      <c r="M39" s="166" t="str">
        <f t="shared" si="8"/>
        <v>-</v>
      </c>
      <c r="N39" s="165"/>
      <c r="O39" s="164" t="str">
        <f t="shared" si="9"/>
        <v>-</v>
      </c>
      <c r="P39" s="161" t="str">
        <f t="shared" si="10"/>
        <v>-</v>
      </c>
      <c r="Q39" s="161" t="str">
        <f t="shared" si="11"/>
        <v>-</v>
      </c>
      <c r="R39" s="161" t="str">
        <f t="shared" si="12"/>
        <v>-</v>
      </c>
      <c r="S39" s="161" t="str">
        <f t="shared" si="13"/>
        <v>-</v>
      </c>
      <c r="T39" s="163" t="str">
        <f t="shared" si="14"/>
        <v>-</v>
      </c>
    </row>
    <row r="40" spans="1:20" x14ac:dyDescent="0.15">
      <c r="A40" s="170">
        <v>0</v>
      </c>
      <c r="B40" s="170">
        <v>0.85</v>
      </c>
      <c r="C40" s="170">
        <v>0</v>
      </c>
      <c r="D40" s="169">
        <f t="shared" si="0"/>
        <v>0</v>
      </c>
      <c r="E40" s="168">
        <f t="shared" si="1"/>
        <v>4.2499999999999998E-4</v>
      </c>
      <c r="F40" s="167">
        <f t="shared" si="2"/>
        <v>0</v>
      </c>
      <c r="G40" s="159">
        <f t="shared" si="3"/>
        <v>0</v>
      </c>
      <c r="H40" s="164" t="str">
        <f t="shared" si="15"/>
        <v>-</v>
      </c>
      <c r="I40" s="161" t="str">
        <f t="shared" si="4"/>
        <v>-</v>
      </c>
      <c r="J40" s="161" t="str">
        <f t="shared" si="5"/>
        <v>-</v>
      </c>
      <c r="K40" s="161" t="str">
        <f t="shared" si="6"/>
        <v>-</v>
      </c>
      <c r="L40" s="161" t="str">
        <f t="shared" si="7"/>
        <v>-</v>
      </c>
      <c r="M40" s="166" t="str">
        <f t="shared" si="8"/>
        <v>-</v>
      </c>
      <c r="N40" s="165"/>
      <c r="O40" s="164" t="str">
        <f t="shared" si="9"/>
        <v>-</v>
      </c>
      <c r="P40" s="161" t="str">
        <f t="shared" si="10"/>
        <v>-</v>
      </c>
      <c r="Q40" s="161" t="str">
        <f t="shared" si="11"/>
        <v>-</v>
      </c>
      <c r="R40" s="161" t="str">
        <f t="shared" si="12"/>
        <v>-</v>
      </c>
      <c r="S40" s="161" t="str">
        <f t="shared" si="13"/>
        <v>-</v>
      </c>
      <c r="T40" s="163" t="str">
        <f t="shared" si="14"/>
        <v>-</v>
      </c>
    </row>
    <row r="41" spans="1:20" x14ac:dyDescent="0.15">
      <c r="A41" s="170">
        <v>0</v>
      </c>
      <c r="B41" s="170">
        <v>1.1000000000000001</v>
      </c>
      <c r="C41" s="170">
        <v>0</v>
      </c>
      <c r="D41" s="169">
        <f t="shared" si="0"/>
        <v>0</v>
      </c>
      <c r="E41" s="168">
        <f t="shared" si="1"/>
        <v>5.5000000000000003E-4</v>
      </c>
      <c r="F41" s="167">
        <f t="shared" si="2"/>
        <v>0</v>
      </c>
      <c r="G41" s="159">
        <f t="shared" si="3"/>
        <v>0</v>
      </c>
      <c r="H41" s="164" t="str">
        <f t="shared" si="15"/>
        <v>-</v>
      </c>
      <c r="I41" s="161" t="str">
        <f t="shared" si="4"/>
        <v>-</v>
      </c>
      <c r="J41" s="161" t="str">
        <f t="shared" si="5"/>
        <v>-</v>
      </c>
      <c r="K41" s="161" t="str">
        <f t="shared" si="6"/>
        <v>-</v>
      </c>
      <c r="L41" s="161" t="str">
        <f t="shared" si="7"/>
        <v>-</v>
      </c>
      <c r="M41" s="166" t="str">
        <f t="shared" si="8"/>
        <v>-</v>
      </c>
      <c r="N41" s="165"/>
      <c r="O41" s="164" t="str">
        <f t="shared" si="9"/>
        <v>-</v>
      </c>
      <c r="P41" s="161" t="str">
        <f t="shared" si="10"/>
        <v>-</v>
      </c>
      <c r="Q41" s="161" t="str">
        <f t="shared" si="11"/>
        <v>-</v>
      </c>
      <c r="R41" s="161" t="str">
        <f t="shared" si="12"/>
        <v>-</v>
      </c>
      <c r="S41" s="161" t="str">
        <f t="shared" si="13"/>
        <v>-</v>
      </c>
      <c r="T41" s="163" t="str">
        <f t="shared" si="14"/>
        <v>-</v>
      </c>
    </row>
    <row r="42" spans="1:20" x14ac:dyDescent="0.15">
      <c r="A42" s="170">
        <v>0</v>
      </c>
      <c r="B42" s="170">
        <v>0.8</v>
      </c>
      <c r="C42" s="170">
        <v>0</v>
      </c>
      <c r="D42" s="169">
        <f t="shared" si="0"/>
        <v>0</v>
      </c>
      <c r="E42" s="168">
        <f t="shared" si="1"/>
        <v>4.0000000000000002E-4</v>
      </c>
      <c r="F42" s="167">
        <f t="shared" si="2"/>
        <v>0</v>
      </c>
      <c r="G42" s="159">
        <f t="shared" si="3"/>
        <v>0</v>
      </c>
      <c r="H42" s="164" t="str">
        <f t="shared" si="15"/>
        <v>-</v>
      </c>
      <c r="I42" s="161" t="str">
        <f t="shared" si="4"/>
        <v>-</v>
      </c>
      <c r="J42" s="161" t="str">
        <f t="shared" si="5"/>
        <v>-</v>
      </c>
      <c r="K42" s="161" t="str">
        <f t="shared" si="6"/>
        <v>-</v>
      </c>
      <c r="L42" s="161" t="str">
        <f t="shared" si="7"/>
        <v>-</v>
      </c>
      <c r="M42" s="166" t="str">
        <f t="shared" si="8"/>
        <v>-</v>
      </c>
      <c r="N42" s="165"/>
      <c r="O42" s="164" t="str">
        <f t="shared" si="9"/>
        <v>-</v>
      </c>
      <c r="P42" s="161" t="str">
        <f t="shared" si="10"/>
        <v>-</v>
      </c>
      <c r="Q42" s="161" t="str">
        <f t="shared" si="11"/>
        <v>-</v>
      </c>
      <c r="R42" s="161" t="str">
        <f t="shared" si="12"/>
        <v>-</v>
      </c>
      <c r="S42" s="161" t="str">
        <f t="shared" si="13"/>
        <v>-</v>
      </c>
      <c r="T42" s="163" t="str">
        <f t="shared" si="14"/>
        <v>-</v>
      </c>
    </row>
    <row r="43" spans="1:20" x14ac:dyDescent="0.15">
      <c r="A43" s="170">
        <v>0</v>
      </c>
      <c r="B43" s="170">
        <v>0.71799999999999997</v>
      </c>
      <c r="C43" s="170">
        <v>0</v>
      </c>
      <c r="D43" s="169">
        <f t="shared" si="0"/>
        <v>0</v>
      </c>
      <c r="E43" s="168">
        <f t="shared" si="1"/>
        <v>3.59E-4</v>
      </c>
      <c r="F43" s="167">
        <f t="shared" si="2"/>
        <v>0</v>
      </c>
      <c r="G43" s="159">
        <f t="shared" si="3"/>
        <v>0</v>
      </c>
      <c r="H43" s="164" t="str">
        <f t="shared" si="15"/>
        <v>-</v>
      </c>
      <c r="I43" s="161" t="str">
        <f t="shared" si="4"/>
        <v>-</v>
      </c>
      <c r="J43" s="161" t="str">
        <f t="shared" si="5"/>
        <v>-</v>
      </c>
      <c r="K43" s="161" t="str">
        <f t="shared" si="6"/>
        <v>-</v>
      </c>
      <c r="L43" s="161" t="str">
        <f t="shared" si="7"/>
        <v>-</v>
      </c>
      <c r="M43" s="166" t="str">
        <f t="shared" si="8"/>
        <v>-</v>
      </c>
      <c r="N43" s="165"/>
      <c r="O43" s="164" t="str">
        <f t="shared" si="9"/>
        <v>-</v>
      </c>
      <c r="P43" s="161" t="str">
        <f t="shared" si="10"/>
        <v>-</v>
      </c>
      <c r="Q43" s="161" t="str">
        <f t="shared" si="11"/>
        <v>-</v>
      </c>
      <c r="R43" s="161" t="str">
        <f t="shared" si="12"/>
        <v>-</v>
      </c>
      <c r="S43" s="161" t="str">
        <f t="shared" si="13"/>
        <v>-</v>
      </c>
      <c r="T43" s="163" t="str">
        <f t="shared" si="14"/>
        <v>-</v>
      </c>
    </row>
    <row r="44" spans="1:20" x14ac:dyDescent="0.15">
      <c r="A44" s="170">
        <v>0</v>
      </c>
      <c r="B44" s="170">
        <v>0.57999999999999996</v>
      </c>
      <c r="C44" s="170">
        <v>0</v>
      </c>
      <c r="D44" s="169">
        <f t="shared" si="0"/>
        <v>0</v>
      </c>
      <c r="E44" s="168">
        <f t="shared" si="1"/>
        <v>2.9E-4</v>
      </c>
      <c r="F44" s="167">
        <f t="shared" si="2"/>
        <v>0</v>
      </c>
      <c r="G44" s="159">
        <f t="shared" si="3"/>
        <v>0</v>
      </c>
      <c r="H44" s="164" t="str">
        <f t="shared" si="15"/>
        <v>-</v>
      </c>
      <c r="I44" s="161" t="str">
        <f t="shared" si="4"/>
        <v>-</v>
      </c>
      <c r="J44" s="161" t="str">
        <f t="shared" si="5"/>
        <v>-</v>
      </c>
      <c r="K44" s="161" t="str">
        <f t="shared" si="6"/>
        <v>-</v>
      </c>
      <c r="L44" s="161" t="str">
        <f t="shared" si="7"/>
        <v>-</v>
      </c>
      <c r="M44" s="166" t="str">
        <f t="shared" si="8"/>
        <v>-</v>
      </c>
      <c r="N44" s="165"/>
      <c r="O44" s="164" t="str">
        <f t="shared" si="9"/>
        <v>-</v>
      </c>
      <c r="P44" s="161" t="str">
        <f t="shared" si="10"/>
        <v>-</v>
      </c>
      <c r="Q44" s="161" t="str">
        <f t="shared" si="11"/>
        <v>-</v>
      </c>
      <c r="R44" s="161" t="str">
        <f t="shared" si="12"/>
        <v>-</v>
      </c>
      <c r="S44" s="161" t="str">
        <f t="shared" si="13"/>
        <v>-</v>
      </c>
      <c r="T44" s="163" t="str">
        <f t="shared" si="14"/>
        <v>-</v>
      </c>
    </row>
    <row r="45" spans="1:20" x14ac:dyDescent="0.15">
      <c r="A45" s="170">
        <v>0</v>
      </c>
      <c r="B45" s="170">
        <v>0.51</v>
      </c>
      <c r="C45" s="170">
        <v>0</v>
      </c>
      <c r="D45" s="169">
        <f t="shared" si="0"/>
        <v>0</v>
      </c>
      <c r="E45" s="168">
        <f t="shared" si="1"/>
        <v>2.5500000000000002E-4</v>
      </c>
      <c r="F45" s="167">
        <f t="shared" si="2"/>
        <v>0</v>
      </c>
      <c r="G45" s="159">
        <f t="shared" si="3"/>
        <v>0</v>
      </c>
      <c r="H45" s="164" t="str">
        <f t="shared" si="15"/>
        <v>-</v>
      </c>
      <c r="I45" s="161" t="str">
        <f t="shared" si="4"/>
        <v>-</v>
      </c>
      <c r="J45" s="161" t="str">
        <f t="shared" si="5"/>
        <v>-</v>
      </c>
      <c r="K45" s="161" t="str">
        <f t="shared" si="6"/>
        <v>-</v>
      </c>
      <c r="L45" s="161" t="str">
        <f t="shared" si="7"/>
        <v>-</v>
      </c>
      <c r="M45" s="166" t="str">
        <f t="shared" si="8"/>
        <v>-</v>
      </c>
      <c r="N45" s="165"/>
      <c r="O45" s="164" t="str">
        <f t="shared" si="9"/>
        <v>-</v>
      </c>
      <c r="P45" s="161" t="str">
        <f t="shared" si="10"/>
        <v>-</v>
      </c>
      <c r="Q45" s="161" t="str">
        <f t="shared" si="11"/>
        <v>-</v>
      </c>
      <c r="R45" s="161" t="str">
        <f t="shared" si="12"/>
        <v>-</v>
      </c>
      <c r="S45" s="161" t="str">
        <f t="shared" si="13"/>
        <v>-</v>
      </c>
      <c r="T45" s="163" t="str">
        <f t="shared" si="14"/>
        <v>-</v>
      </c>
    </row>
    <row r="46" spans="1:20" x14ac:dyDescent="0.15">
      <c r="A46" s="170">
        <v>0</v>
      </c>
      <c r="B46" s="170">
        <v>1.0900000000000001</v>
      </c>
      <c r="C46" s="170">
        <v>0</v>
      </c>
      <c r="D46" s="169">
        <f t="shared" si="0"/>
        <v>0</v>
      </c>
      <c r="E46" s="168">
        <f t="shared" si="1"/>
        <v>5.4500000000000002E-4</v>
      </c>
      <c r="F46" s="167">
        <f t="shared" si="2"/>
        <v>0</v>
      </c>
      <c r="G46" s="159">
        <f t="shared" si="3"/>
        <v>0</v>
      </c>
      <c r="H46" s="164" t="str">
        <f t="shared" si="15"/>
        <v>-</v>
      </c>
      <c r="I46" s="161" t="str">
        <f t="shared" si="4"/>
        <v>-</v>
      </c>
      <c r="J46" s="161" t="str">
        <f t="shared" si="5"/>
        <v>-</v>
      </c>
      <c r="K46" s="161" t="str">
        <f t="shared" si="6"/>
        <v>-</v>
      </c>
      <c r="L46" s="161" t="str">
        <f t="shared" si="7"/>
        <v>-</v>
      </c>
      <c r="M46" s="166" t="str">
        <f t="shared" si="8"/>
        <v>-</v>
      </c>
      <c r="N46" s="165"/>
      <c r="O46" s="164" t="str">
        <f t="shared" si="9"/>
        <v>-</v>
      </c>
      <c r="P46" s="161" t="str">
        <f t="shared" si="10"/>
        <v>-</v>
      </c>
      <c r="Q46" s="161" t="str">
        <f t="shared" si="11"/>
        <v>-</v>
      </c>
      <c r="R46" s="161" t="str">
        <f t="shared" si="12"/>
        <v>-</v>
      </c>
      <c r="S46" s="161" t="str">
        <f t="shared" si="13"/>
        <v>-</v>
      </c>
      <c r="T46" s="163" t="str">
        <f t="shared" si="14"/>
        <v>-</v>
      </c>
    </row>
    <row r="47" spans="1:20" x14ac:dyDescent="0.15">
      <c r="A47" s="170">
        <v>0</v>
      </c>
      <c r="B47" s="170">
        <v>1.1100000000000001</v>
      </c>
      <c r="C47" s="170">
        <v>1</v>
      </c>
      <c r="D47" s="169">
        <f t="shared" si="0"/>
        <v>0</v>
      </c>
      <c r="E47" s="168">
        <f t="shared" si="1"/>
        <v>5.5500000000000005E-4</v>
      </c>
      <c r="F47" s="167">
        <f t="shared" si="2"/>
        <v>0</v>
      </c>
      <c r="G47" s="159">
        <f t="shared" si="3"/>
        <v>1</v>
      </c>
      <c r="H47" s="164" t="str">
        <f t="shared" si="15"/>
        <v>-</v>
      </c>
      <c r="I47" s="161" t="str">
        <f t="shared" si="4"/>
        <v>-</v>
      </c>
      <c r="J47" s="161" t="str">
        <f t="shared" si="5"/>
        <v>-</v>
      </c>
      <c r="K47" s="161" t="str">
        <f t="shared" si="6"/>
        <v>-</v>
      </c>
      <c r="L47" s="161" t="str">
        <f t="shared" si="7"/>
        <v>-</v>
      </c>
      <c r="M47" s="166" t="str">
        <f t="shared" si="8"/>
        <v>-</v>
      </c>
      <c r="N47" s="165"/>
      <c r="O47" s="164" t="str">
        <f t="shared" si="9"/>
        <v>-</v>
      </c>
      <c r="P47" s="161" t="str">
        <f t="shared" si="10"/>
        <v>-</v>
      </c>
      <c r="Q47" s="161" t="str">
        <f t="shared" si="11"/>
        <v>-</v>
      </c>
      <c r="R47" s="161" t="str">
        <f t="shared" si="12"/>
        <v>-</v>
      </c>
      <c r="S47" s="161" t="str">
        <f t="shared" si="13"/>
        <v>-</v>
      </c>
      <c r="T47" s="163" t="str">
        <f t="shared" si="14"/>
        <v>-</v>
      </c>
    </row>
    <row r="48" spans="1:20" x14ac:dyDescent="0.15">
      <c r="A48" s="170">
        <v>0</v>
      </c>
      <c r="B48" s="170">
        <v>0.75</v>
      </c>
      <c r="C48" s="170">
        <v>0</v>
      </c>
      <c r="D48" s="169">
        <f t="shared" si="0"/>
        <v>0</v>
      </c>
      <c r="E48" s="168">
        <f t="shared" si="1"/>
        <v>3.7500000000000001E-4</v>
      </c>
      <c r="F48" s="167">
        <f t="shared" si="2"/>
        <v>0</v>
      </c>
      <c r="G48" s="159">
        <f t="shared" si="3"/>
        <v>0</v>
      </c>
      <c r="H48" s="164" t="str">
        <f t="shared" si="15"/>
        <v>-</v>
      </c>
      <c r="I48" s="161" t="str">
        <f t="shared" si="4"/>
        <v>-</v>
      </c>
      <c r="J48" s="161" t="str">
        <f t="shared" si="5"/>
        <v>-</v>
      </c>
      <c r="K48" s="161" t="str">
        <f t="shared" si="6"/>
        <v>-</v>
      </c>
      <c r="L48" s="161" t="str">
        <f t="shared" si="7"/>
        <v>-</v>
      </c>
      <c r="M48" s="166" t="str">
        <f t="shared" si="8"/>
        <v>-</v>
      </c>
      <c r="N48" s="165"/>
      <c r="O48" s="164" t="str">
        <f t="shared" si="9"/>
        <v>-</v>
      </c>
      <c r="P48" s="161" t="str">
        <f t="shared" si="10"/>
        <v>-</v>
      </c>
      <c r="Q48" s="161" t="str">
        <f t="shared" si="11"/>
        <v>-</v>
      </c>
      <c r="R48" s="161" t="str">
        <f t="shared" si="12"/>
        <v>-</v>
      </c>
      <c r="S48" s="161" t="str">
        <f t="shared" si="13"/>
        <v>-</v>
      </c>
      <c r="T48" s="163" t="str">
        <f t="shared" si="14"/>
        <v>-</v>
      </c>
    </row>
    <row r="49" spans="1:20" x14ac:dyDescent="0.15">
      <c r="A49" s="170">
        <v>0</v>
      </c>
      <c r="B49" s="170">
        <v>0.95</v>
      </c>
      <c r="C49" s="170">
        <v>0</v>
      </c>
      <c r="D49" s="169">
        <f t="shared" si="0"/>
        <v>0</v>
      </c>
      <c r="E49" s="168">
        <f t="shared" si="1"/>
        <v>4.75E-4</v>
      </c>
      <c r="F49" s="167">
        <f t="shared" si="2"/>
        <v>0</v>
      </c>
      <c r="G49" s="159">
        <f t="shared" si="3"/>
        <v>0</v>
      </c>
      <c r="H49" s="164" t="str">
        <f t="shared" si="15"/>
        <v>-</v>
      </c>
      <c r="I49" s="161" t="str">
        <f t="shared" si="4"/>
        <v>-</v>
      </c>
      <c r="J49" s="161" t="str">
        <f t="shared" si="5"/>
        <v>-</v>
      </c>
      <c r="K49" s="161" t="str">
        <f t="shared" si="6"/>
        <v>-</v>
      </c>
      <c r="L49" s="161" t="str">
        <f t="shared" si="7"/>
        <v>-</v>
      </c>
      <c r="M49" s="166" t="str">
        <f t="shared" si="8"/>
        <v>-</v>
      </c>
      <c r="N49" s="165"/>
      <c r="O49" s="164" t="str">
        <f t="shared" si="9"/>
        <v>-</v>
      </c>
      <c r="P49" s="161" t="str">
        <f t="shared" si="10"/>
        <v>-</v>
      </c>
      <c r="Q49" s="161" t="str">
        <f t="shared" si="11"/>
        <v>-</v>
      </c>
      <c r="R49" s="161" t="str">
        <f t="shared" si="12"/>
        <v>-</v>
      </c>
      <c r="S49" s="161" t="str">
        <f t="shared" si="13"/>
        <v>-</v>
      </c>
      <c r="T49" s="163" t="str">
        <f t="shared" si="14"/>
        <v>-</v>
      </c>
    </row>
    <row r="50" spans="1:20" x14ac:dyDescent="0.15">
      <c r="A50" s="170">
        <v>0</v>
      </c>
      <c r="B50" s="170">
        <v>1</v>
      </c>
      <c r="C50" s="170">
        <v>0</v>
      </c>
      <c r="D50" s="169">
        <f t="shared" si="0"/>
        <v>0</v>
      </c>
      <c r="E50" s="168">
        <f t="shared" si="1"/>
        <v>5.0000000000000001E-4</v>
      </c>
      <c r="F50" s="167">
        <f t="shared" si="2"/>
        <v>0</v>
      </c>
      <c r="G50" s="159">
        <f t="shared" si="3"/>
        <v>0</v>
      </c>
      <c r="H50" s="164" t="str">
        <f t="shared" si="15"/>
        <v>-</v>
      </c>
      <c r="I50" s="161" t="str">
        <f t="shared" si="4"/>
        <v>-</v>
      </c>
      <c r="J50" s="161" t="str">
        <f t="shared" si="5"/>
        <v>-</v>
      </c>
      <c r="K50" s="161" t="str">
        <f t="shared" si="6"/>
        <v>-</v>
      </c>
      <c r="L50" s="161" t="str">
        <f t="shared" si="7"/>
        <v>-</v>
      </c>
      <c r="M50" s="166" t="str">
        <f t="shared" si="8"/>
        <v>-</v>
      </c>
      <c r="N50" s="165"/>
      <c r="O50" s="164" t="str">
        <f t="shared" si="9"/>
        <v>-</v>
      </c>
      <c r="P50" s="161" t="str">
        <f t="shared" si="10"/>
        <v>-</v>
      </c>
      <c r="Q50" s="161" t="str">
        <f t="shared" si="11"/>
        <v>-</v>
      </c>
      <c r="R50" s="161" t="str">
        <f t="shared" si="12"/>
        <v>-</v>
      </c>
      <c r="S50" s="161" t="str">
        <f t="shared" si="13"/>
        <v>-</v>
      </c>
      <c r="T50" s="163" t="str">
        <f t="shared" si="14"/>
        <v>-</v>
      </c>
    </row>
    <row r="51" spans="1:20" x14ac:dyDescent="0.15">
      <c r="A51" s="170">
        <v>0</v>
      </c>
      <c r="B51" s="170">
        <v>0.82</v>
      </c>
      <c r="C51" s="170">
        <v>0</v>
      </c>
      <c r="D51" s="169">
        <f t="shared" si="0"/>
        <v>0</v>
      </c>
      <c r="E51" s="168">
        <f t="shared" si="1"/>
        <v>4.0999999999999999E-4</v>
      </c>
      <c r="F51" s="167">
        <f t="shared" si="2"/>
        <v>0</v>
      </c>
      <c r="G51" s="159">
        <f t="shared" si="3"/>
        <v>0</v>
      </c>
      <c r="H51" s="164" t="str">
        <f t="shared" si="15"/>
        <v>-</v>
      </c>
      <c r="I51" s="161" t="str">
        <f t="shared" si="4"/>
        <v>-</v>
      </c>
      <c r="J51" s="161" t="str">
        <f t="shared" si="5"/>
        <v>-</v>
      </c>
      <c r="K51" s="161" t="str">
        <f t="shared" si="6"/>
        <v>-</v>
      </c>
      <c r="L51" s="161" t="str">
        <f t="shared" si="7"/>
        <v>-</v>
      </c>
      <c r="M51" s="166" t="str">
        <f t="shared" si="8"/>
        <v>-</v>
      </c>
      <c r="N51" s="165"/>
      <c r="O51" s="164" t="str">
        <f t="shared" si="9"/>
        <v>-</v>
      </c>
      <c r="P51" s="161" t="str">
        <f t="shared" si="10"/>
        <v>-</v>
      </c>
      <c r="Q51" s="161" t="str">
        <f t="shared" si="11"/>
        <v>-</v>
      </c>
      <c r="R51" s="161" t="str">
        <f t="shared" si="12"/>
        <v>-</v>
      </c>
      <c r="S51" s="161" t="str">
        <f t="shared" si="13"/>
        <v>-</v>
      </c>
      <c r="T51" s="163" t="str">
        <f t="shared" si="14"/>
        <v>-</v>
      </c>
    </row>
    <row r="52" spans="1:20" x14ac:dyDescent="0.15">
      <c r="A52" s="170">
        <v>0</v>
      </c>
      <c r="B52" s="170">
        <v>0.81</v>
      </c>
      <c r="C52" s="170">
        <v>0</v>
      </c>
      <c r="D52" s="169">
        <f t="shared" si="0"/>
        <v>0</v>
      </c>
      <c r="E52" s="168">
        <f t="shared" si="1"/>
        <v>4.0500000000000003E-4</v>
      </c>
      <c r="F52" s="167">
        <f t="shared" si="2"/>
        <v>0</v>
      </c>
      <c r="G52" s="159">
        <f t="shared" si="3"/>
        <v>0</v>
      </c>
      <c r="H52" s="164" t="str">
        <f t="shared" si="15"/>
        <v>-</v>
      </c>
      <c r="I52" s="161" t="str">
        <f t="shared" si="4"/>
        <v>-</v>
      </c>
      <c r="J52" s="161" t="str">
        <f t="shared" si="5"/>
        <v>-</v>
      </c>
      <c r="K52" s="161" t="str">
        <f t="shared" si="6"/>
        <v>-</v>
      </c>
      <c r="L52" s="161" t="str">
        <f t="shared" si="7"/>
        <v>-</v>
      </c>
      <c r="M52" s="166" t="str">
        <f t="shared" si="8"/>
        <v>-</v>
      </c>
      <c r="N52" s="165"/>
      <c r="O52" s="164" t="str">
        <f t="shared" si="9"/>
        <v>-</v>
      </c>
      <c r="P52" s="161" t="str">
        <f t="shared" si="10"/>
        <v>-</v>
      </c>
      <c r="Q52" s="161" t="str">
        <f t="shared" si="11"/>
        <v>-</v>
      </c>
      <c r="R52" s="161" t="str">
        <f t="shared" si="12"/>
        <v>-</v>
      </c>
      <c r="S52" s="161" t="str">
        <f t="shared" si="13"/>
        <v>-</v>
      </c>
      <c r="T52" s="163" t="str">
        <f t="shared" si="14"/>
        <v>-</v>
      </c>
    </row>
    <row r="53" spans="1:20" x14ac:dyDescent="0.15">
      <c r="A53" s="170">
        <v>0</v>
      </c>
      <c r="B53" s="170">
        <v>0.62</v>
      </c>
      <c r="C53" s="170">
        <v>0</v>
      </c>
      <c r="D53" s="169">
        <f t="shared" si="0"/>
        <v>0</v>
      </c>
      <c r="E53" s="168">
        <f t="shared" si="1"/>
        <v>3.1E-4</v>
      </c>
      <c r="F53" s="167">
        <f t="shared" si="2"/>
        <v>0</v>
      </c>
      <c r="G53" s="159">
        <f t="shared" si="3"/>
        <v>0</v>
      </c>
      <c r="H53" s="164" t="str">
        <f t="shared" si="15"/>
        <v>-</v>
      </c>
      <c r="I53" s="161" t="str">
        <f t="shared" si="4"/>
        <v>-</v>
      </c>
      <c r="J53" s="161" t="str">
        <f t="shared" si="5"/>
        <v>-</v>
      </c>
      <c r="K53" s="161" t="str">
        <f t="shared" si="6"/>
        <v>-</v>
      </c>
      <c r="L53" s="161" t="str">
        <f t="shared" si="7"/>
        <v>-</v>
      </c>
      <c r="M53" s="166" t="str">
        <f t="shared" si="8"/>
        <v>-</v>
      </c>
      <c r="N53" s="165"/>
      <c r="O53" s="164" t="str">
        <f t="shared" si="9"/>
        <v>-</v>
      </c>
      <c r="P53" s="161" t="str">
        <f t="shared" si="10"/>
        <v>-</v>
      </c>
      <c r="Q53" s="161" t="str">
        <f t="shared" si="11"/>
        <v>-</v>
      </c>
      <c r="R53" s="161" t="str">
        <f t="shared" si="12"/>
        <v>-</v>
      </c>
      <c r="S53" s="161" t="str">
        <f t="shared" si="13"/>
        <v>-</v>
      </c>
      <c r="T53" s="163" t="str">
        <f t="shared" si="14"/>
        <v>-</v>
      </c>
    </row>
    <row r="54" spans="1:20" x14ac:dyDescent="0.15">
      <c r="A54" s="170">
        <v>0</v>
      </c>
      <c r="B54" s="170">
        <v>0.46</v>
      </c>
      <c r="C54" s="170">
        <v>0</v>
      </c>
      <c r="D54" s="169">
        <f t="shared" si="0"/>
        <v>0</v>
      </c>
      <c r="E54" s="168">
        <f t="shared" si="1"/>
        <v>2.3000000000000001E-4</v>
      </c>
      <c r="F54" s="167">
        <f t="shared" si="2"/>
        <v>0</v>
      </c>
      <c r="G54" s="159">
        <f t="shared" si="3"/>
        <v>0</v>
      </c>
      <c r="H54" s="164" t="str">
        <f t="shared" si="15"/>
        <v>-</v>
      </c>
      <c r="I54" s="161" t="str">
        <f t="shared" si="4"/>
        <v>-</v>
      </c>
      <c r="J54" s="161" t="str">
        <f t="shared" si="5"/>
        <v>-</v>
      </c>
      <c r="K54" s="161" t="str">
        <f t="shared" si="6"/>
        <v>-</v>
      </c>
      <c r="L54" s="161" t="str">
        <f t="shared" si="7"/>
        <v>-</v>
      </c>
      <c r="M54" s="166" t="str">
        <f t="shared" si="8"/>
        <v>-</v>
      </c>
      <c r="N54" s="165"/>
      <c r="O54" s="164" t="str">
        <f t="shared" si="9"/>
        <v>-</v>
      </c>
      <c r="P54" s="161" t="str">
        <f t="shared" si="10"/>
        <v>-</v>
      </c>
      <c r="Q54" s="161" t="str">
        <f t="shared" si="11"/>
        <v>-</v>
      </c>
      <c r="R54" s="161" t="str">
        <f t="shared" si="12"/>
        <v>-</v>
      </c>
      <c r="S54" s="161" t="str">
        <f t="shared" si="13"/>
        <v>-</v>
      </c>
      <c r="T54" s="163" t="str">
        <f t="shared" si="14"/>
        <v>-</v>
      </c>
    </row>
    <row r="55" spans="1:20" x14ac:dyDescent="0.15">
      <c r="A55" s="170">
        <v>0</v>
      </c>
      <c r="B55" s="170">
        <v>1.38</v>
      </c>
      <c r="C55" s="170">
        <v>0</v>
      </c>
      <c r="D55" s="169">
        <f t="shared" si="0"/>
        <v>0</v>
      </c>
      <c r="E55" s="168">
        <f t="shared" si="1"/>
        <v>6.8999999999999997E-4</v>
      </c>
      <c r="F55" s="167">
        <f t="shared" si="2"/>
        <v>0</v>
      </c>
      <c r="G55" s="159">
        <f t="shared" si="3"/>
        <v>0</v>
      </c>
      <c r="H55" s="164" t="str">
        <f t="shared" si="15"/>
        <v>-</v>
      </c>
      <c r="I55" s="161" t="str">
        <f t="shared" si="4"/>
        <v>-</v>
      </c>
      <c r="J55" s="161" t="str">
        <f t="shared" si="5"/>
        <v>-</v>
      </c>
      <c r="K55" s="161" t="str">
        <f t="shared" si="6"/>
        <v>-</v>
      </c>
      <c r="L55" s="161" t="str">
        <f t="shared" si="7"/>
        <v>-</v>
      </c>
      <c r="M55" s="166" t="str">
        <f t="shared" si="8"/>
        <v>-</v>
      </c>
      <c r="N55" s="165"/>
      <c r="O55" s="164" t="str">
        <f t="shared" si="9"/>
        <v>-</v>
      </c>
      <c r="P55" s="161" t="str">
        <f t="shared" si="10"/>
        <v>-</v>
      </c>
      <c r="Q55" s="161" t="str">
        <f t="shared" si="11"/>
        <v>-</v>
      </c>
      <c r="R55" s="161" t="str">
        <f t="shared" si="12"/>
        <v>-</v>
      </c>
      <c r="S55" s="161" t="str">
        <f t="shared" si="13"/>
        <v>-</v>
      </c>
      <c r="T55" s="163" t="str">
        <f t="shared" si="14"/>
        <v>-</v>
      </c>
    </row>
    <row r="56" spans="1:20" x14ac:dyDescent="0.15">
      <c r="A56" s="170">
        <v>0</v>
      </c>
      <c r="B56" s="170">
        <v>1.24</v>
      </c>
      <c r="C56" s="170">
        <v>0</v>
      </c>
      <c r="D56" s="169">
        <f t="shared" si="0"/>
        <v>0</v>
      </c>
      <c r="E56" s="168">
        <f t="shared" si="1"/>
        <v>6.2E-4</v>
      </c>
      <c r="F56" s="167">
        <f t="shared" si="2"/>
        <v>0</v>
      </c>
      <c r="G56" s="159">
        <f t="shared" si="3"/>
        <v>0</v>
      </c>
      <c r="H56" s="164" t="str">
        <f t="shared" si="15"/>
        <v>-</v>
      </c>
      <c r="I56" s="161" t="str">
        <f t="shared" si="4"/>
        <v>-</v>
      </c>
      <c r="J56" s="161" t="str">
        <f t="shared" si="5"/>
        <v>-</v>
      </c>
      <c r="K56" s="161" t="str">
        <f t="shared" si="6"/>
        <v>-</v>
      </c>
      <c r="L56" s="161" t="str">
        <f t="shared" si="7"/>
        <v>-</v>
      </c>
      <c r="M56" s="166" t="str">
        <f t="shared" si="8"/>
        <v>-</v>
      </c>
      <c r="N56" s="165"/>
      <c r="O56" s="164" t="str">
        <f t="shared" si="9"/>
        <v>-</v>
      </c>
      <c r="P56" s="161" t="str">
        <f t="shared" si="10"/>
        <v>-</v>
      </c>
      <c r="Q56" s="161" t="str">
        <f t="shared" si="11"/>
        <v>-</v>
      </c>
      <c r="R56" s="161" t="str">
        <f t="shared" si="12"/>
        <v>-</v>
      </c>
      <c r="S56" s="161" t="str">
        <f t="shared" si="13"/>
        <v>-</v>
      </c>
      <c r="T56" s="163" t="str">
        <f t="shared" si="14"/>
        <v>-</v>
      </c>
    </row>
    <row r="57" spans="1:20" x14ac:dyDescent="0.15">
      <c r="A57" s="170">
        <v>0</v>
      </c>
      <c r="B57" s="170">
        <v>0.76</v>
      </c>
      <c r="C57" s="170">
        <v>0</v>
      </c>
      <c r="D57" s="169">
        <f t="shared" si="0"/>
        <v>0</v>
      </c>
      <c r="E57" s="168">
        <f t="shared" si="1"/>
        <v>3.8000000000000002E-4</v>
      </c>
      <c r="F57" s="167">
        <f t="shared" si="2"/>
        <v>0</v>
      </c>
      <c r="G57" s="159">
        <f t="shared" si="3"/>
        <v>0</v>
      </c>
      <c r="H57" s="164" t="str">
        <f t="shared" si="15"/>
        <v>-</v>
      </c>
      <c r="I57" s="161" t="str">
        <f t="shared" si="4"/>
        <v>-</v>
      </c>
      <c r="J57" s="161" t="str">
        <f t="shared" si="5"/>
        <v>-</v>
      </c>
      <c r="K57" s="161" t="str">
        <f t="shared" si="6"/>
        <v>-</v>
      </c>
      <c r="L57" s="161" t="str">
        <f t="shared" si="7"/>
        <v>-</v>
      </c>
      <c r="M57" s="166" t="str">
        <f t="shared" si="8"/>
        <v>-</v>
      </c>
      <c r="N57" s="165"/>
      <c r="O57" s="164" t="str">
        <f t="shared" si="9"/>
        <v>-</v>
      </c>
      <c r="P57" s="161" t="str">
        <f t="shared" si="10"/>
        <v>-</v>
      </c>
      <c r="Q57" s="161" t="str">
        <f t="shared" si="11"/>
        <v>-</v>
      </c>
      <c r="R57" s="161" t="str">
        <f t="shared" si="12"/>
        <v>-</v>
      </c>
      <c r="S57" s="161" t="str">
        <f t="shared" si="13"/>
        <v>-</v>
      </c>
      <c r="T57" s="163" t="str">
        <f t="shared" si="14"/>
        <v>-</v>
      </c>
    </row>
    <row r="58" spans="1:20" x14ac:dyDescent="0.15">
      <c r="A58" s="170">
        <v>0</v>
      </c>
      <c r="B58" s="170">
        <v>0.62</v>
      </c>
      <c r="C58" s="170">
        <v>0</v>
      </c>
      <c r="D58" s="169">
        <f t="shared" si="0"/>
        <v>0</v>
      </c>
      <c r="E58" s="168">
        <f t="shared" si="1"/>
        <v>3.1E-4</v>
      </c>
      <c r="F58" s="167">
        <f t="shared" si="2"/>
        <v>0</v>
      </c>
      <c r="G58" s="159">
        <f t="shared" si="3"/>
        <v>0</v>
      </c>
      <c r="H58" s="164" t="str">
        <f t="shared" si="15"/>
        <v>-</v>
      </c>
      <c r="I58" s="161" t="str">
        <f t="shared" si="4"/>
        <v>-</v>
      </c>
      <c r="J58" s="161" t="str">
        <f t="shared" si="5"/>
        <v>-</v>
      </c>
      <c r="K58" s="161" t="str">
        <f t="shared" si="6"/>
        <v>-</v>
      </c>
      <c r="L58" s="161" t="str">
        <f t="shared" si="7"/>
        <v>-</v>
      </c>
      <c r="M58" s="166" t="str">
        <f t="shared" si="8"/>
        <v>-</v>
      </c>
      <c r="N58" s="165"/>
      <c r="O58" s="164" t="str">
        <f t="shared" si="9"/>
        <v>-</v>
      </c>
      <c r="P58" s="161" t="str">
        <f t="shared" si="10"/>
        <v>-</v>
      </c>
      <c r="Q58" s="161" t="str">
        <f t="shared" si="11"/>
        <v>-</v>
      </c>
      <c r="R58" s="161" t="str">
        <f t="shared" si="12"/>
        <v>-</v>
      </c>
      <c r="S58" s="161" t="str">
        <f t="shared" si="13"/>
        <v>-</v>
      </c>
      <c r="T58" s="163" t="str">
        <f t="shared" si="14"/>
        <v>-</v>
      </c>
    </row>
    <row r="59" spans="1:20" x14ac:dyDescent="0.15">
      <c r="A59" s="170">
        <v>0</v>
      </c>
      <c r="B59" s="170">
        <v>0.78</v>
      </c>
      <c r="C59" s="170">
        <v>0</v>
      </c>
      <c r="D59" s="169">
        <f t="shared" si="0"/>
        <v>0</v>
      </c>
      <c r="E59" s="168">
        <f t="shared" si="1"/>
        <v>3.8999999999999999E-4</v>
      </c>
      <c r="F59" s="167">
        <f t="shared" si="2"/>
        <v>0</v>
      </c>
      <c r="G59" s="159">
        <f t="shared" si="3"/>
        <v>0</v>
      </c>
      <c r="H59" s="164" t="str">
        <f t="shared" si="15"/>
        <v>-</v>
      </c>
      <c r="I59" s="161" t="str">
        <f t="shared" si="4"/>
        <v>-</v>
      </c>
      <c r="J59" s="161" t="str">
        <f t="shared" si="5"/>
        <v>-</v>
      </c>
      <c r="K59" s="161" t="str">
        <f t="shared" si="6"/>
        <v>-</v>
      </c>
      <c r="L59" s="161" t="str">
        <f t="shared" si="7"/>
        <v>-</v>
      </c>
      <c r="M59" s="166" t="str">
        <f t="shared" si="8"/>
        <v>-</v>
      </c>
      <c r="N59" s="165"/>
      <c r="O59" s="164" t="str">
        <f t="shared" si="9"/>
        <v>-</v>
      </c>
      <c r="P59" s="161" t="str">
        <f t="shared" si="10"/>
        <v>-</v>
      </c>
      <c r="Q59" s="161" t="str">
        <f t="shared" si="11"/>
        <v>-</v>
      </c>
      <c r="R59" s="161" t="str">
        <f t="shared" si="12"/>
        <v>-</v>
      </c>
      <c r="S59" s="161" t="str">
        <f t="shared" si="13"/>
        <v>-</v>
      </c>
      <c r="T59" s="163" t="str">
        <f t="shared" si="14"/>
        <v>-</v>
      </c>
    </row>
    <row r="60" spans="1:20" x14ac:dyDescent="0.15">
      <c r="A60" s="170">
        <v>0</v>
      </c>
      <c r="B60" s="170">
        <v>0.82</v>
      </c>
      <c r="C60" s="170">
        <v>2</v>
      </c>
      <c r="D60" s="169">
        <f t="shared" si="0"/>
        <v>0</v>
      </c>
      <c r="E60" s="168">
        <f t="shared" si="1"/>
        <v>4.0999999999999999E-4</v>
      </c>
      <c r="F60" s="167">
        <f t="shared" si="2"/>
        <v>0</v>
      </c>
      <c r="G60" s="159">
        <f t="shared" si="3"/>
        <v>2</v>
      </c>
      <c r="H60" s="164" t="str">
        <f t="shared" si="15"/>
        <v>-</v>
      </c>
      <c r="I60" s="161" t="str">
        <f t="shared" si="4"/>
        <v>-</v>
      </c>
      <c r="J60" s="161" t="str">
        <f t="shared" si="5"/>
        <v>-</v>
      </c>
      <c r="K60" s="161" t="str">
        <f t="shared" si="6"/>
        <v>-</v>
      </c>
      <c r="L60" s="161" t="str">
        <f t="shared" si="7"/>
        <v>-</v>
      </c>
      <c r="M60" s="166" t="str">
        <f t="shared" si="8"/>
        <v>-</v>
      </c>
      <c r="N60" s="165"/>
      <c r="O60" s="164" t="str">
        <f t="shared" si="9"/>
        <v>-</v>
      </c>
      <c r="P60" s="161" t="str">
        <f t="shared" si="10"/>
        <v>-</v>
      </c>
      <c r="Q60" s="161" t="str">
        <f t="shared" si="11"/>
        <v>-</v>
      </c>
      <c r="R60" s="161" t="str">
        <f t="shared" si="12"/>
        <v>-</v>
      </c>
      <c r="S60" s="161" t="str">
        <f t="shared" si="13"/>
        <v>-</v>
      </c>
      <c r="T60" s="163" t="str">
        <f t="shared" si="14"/>
        <v>-</v>
      </c>
    </row>
    <row r="61" spans="1:20" x14ac:dyDescent="0.15">
      <c r="A61" s="170">
        <v>0</v>
      </c>
      <c r="B61" s="170">
        <v>0.52</v>
      </c>
      <c r="C61" s="170">
        <v>0</v>
      </c>
      <c r="D61" s="169">
        <f t="shared" si="0"/>
        <v>0</v>
      </c>
      <c r="E61" s="168">
        <f t="shared" si="1"/>
        <v>2.6000000000000003E-4</v>
      </c>
      <c r="F61" s="167">
        <f t="shared" si="2"/>
        <v>0</v>
      </c>
      <c r="G61" s="159">
        <f t="shared" si="3"/>
        <v>0</v>
      </c>
      <c r="H61" s="164" t="str">
        <f t="shared" si="15"/>
        <v>-</v>
      </c>
      <c r="I61" s="161" t="str">
        <f t="shared" si="4"/>
        <v>-</v>
      </c>
      <c r="J61" s="161" t="str">
        <f t="shared" si="5"/>
        <v>-</v>
      </c>
      <c r="K61" s="161" t="str">
        <f t="shared" si="6"/>
        <v>-</v>
      </c>
      <c r="L61" s="161" t="str">
        <f t="shared" si="7"/>
        <v>-</v>
      </c>
      <c r="M61" s="166" t="str">
        <f t="shared" si="8"/>
        <v>-</v>
      </c>
      <c r="N61" s="165"/>
      <c r="O61" s="164" t="str">
        <f t="shared" si="9"/>
        <v>-</v>
      </c>
      <c r="P61" s="161" t="str">
        <f t="shared" si="10"/>
        <v>-</v>
      </c>
      <c r="Q61" s="161" t="str">
        <f t="shared" si="11"/>
        <v>-</v>
      </c>
      <c r="R61" s="161" t="str">
        <f t="shared" si="12"/>
        <v>-</v>
      </c>
      <c r="S61" s="161" t="str">
        <f t="shared" si="13"/>
        <v>-</v>
      </c>
      <c r="T61" s="163" t="str">
        <f t="shared" si="14"/>
        <v>-</v>
      </c>
    </row>
    <row r="62" spans="1:20" x14ac:dyDescent="0.15">
      <c r="A62" s="170">
        <v>0</v>
      </c>
      <c r="B62" s="170">
        <v>0.3</v>
      </c>
      <c r="C62" s="170">
        <v>0</v>
      </c>
      <c r="D62" s="169">
        <f t="shared" si="0"/>
        <v>0</v>
      </c>
      <c r="E62" s="168">
        <f t="shared" si="1"/>
        <v>1.4999999999999999E-4</v>
      </c>
      <c r="F62" s="167">
        <f t="shared" si="2"/>
        <v>0</v>
      </c>
      <c r="G62" s="159">
        <f t="shared" si="3"/>
        <v>0</v>
      </c>
      <c r="H62" s="164" t="str">
        <f t="shared" si="15"/>
        <v>-</v>
      </c>
      <c r="I62" s="161" t="str">
        <f t="shared" si="4"/>
        <v>-</v>
      </c>
      <c r="J62" s="161" t="str">
        <f t="shared" si="5"/>
        <v>-</v>
      </c>
      <c r="K62" s="161" t="str">
        <f t="shared" si="6"/>
        <v>-</v>
      </c>
      <c r="L62" s="161" t="str">
        <f t="shared" si="7"/>
        <v>-</v>
      </c>
      <c r="M62" s="166" t="str">
        <f t="shared" si="8"/>
        <v>-</v>
      </c>
      <c r="N62" s="165"/>
      <c r="O62" s="164" t="str">
        <f t="shared" si="9"/>
        <v>-</v>
      </c>
      <c r="P62" s="161" t="str">
        <f t="shared" si="10"/>
        <v>-</v>
      </c>
      <c r="Q62" s="161" t="str">
        <f t="shared" si="11"/>
        <v>-</v>
      </c>
      <c r="R62" s="161" t="str">
        <f t="shared" si="12"/>
        <v>-</v>
      </c>
      <c r="S62" s="161" t="str">
        <f t="shared" si="13"/>
        <v>-</v>
      </c>
      <c r="T62" s="163" t="str">
        <f t="shared" si="14"/>
        <v>-</v>
      </c>
    </row>
    <row r="63" spans="1:20" x14ac:dyDescent="0.15">
      <c r="A63" s="170">
        <v>0</v>
      </c>
      <c r="B63" s="170">
        <v>0.9</v>
      </c>
      <c r="C63" s="170">
        <v>0</v>
      </c>
      <c r="D63" s="169">
        <f t="shared" si="0"/>
        <v>0</v>
      </c>
      <c r="E63" s="168">
        <f t="shared" si="1"/>
        <v>4.4999999999999999E-4</v>
      </c>
      <c r="F63" s="167">
        <f t="shared" si="2"/>
        <v>0</v>
      </c>
      <c r="G63" s="159">
        <f t="shared" si="3"/>
        <v>0</v>
      </c>
      <c r="H63" s="164" t="str">
        <f t="shared" si="15"/>
        <v>-</v>
      </c>
      <c r="I63" s="161" t="str">
        <f t="shared" si="4"/>
        <v>-</v>
      </c>
      <c r="J63" s="161" t="str">
        <f t="shared" si="5"/>
        <v>-</v>
      </c>
      <c r="K63" s="161" t="str">
        <f t="shared" si="6"/>
        <v>-</v>
      </c>
      <c r="L63" s="161" t="str">
        <f t="shared" si="7"/>
        <v>-</v>
      </c>
      <c r="M63" s="166" t="str">
        <f t="shared" si="8"/>
        <v>-</v>
      </c>
      <c r="N63" s="165"/>
      <c r="O63" s="164" t="str">
        <f t="shared" si="9"/>
        <v>-</v>
      </c>
      <c r="P63" s="161" t="str">
        <f t="shared" si="10"/>
        <v>-</v>
      </c>
      <c r="Q63" s="161" t="str">
        <f t="shared" si="11"/>
        <v>-</v>
      </c>
      <c r="R63" s="161" t="str">
        <f t="shared" si="12"/>
        <v>-</v>
      </c>
      <c r="S63" s="161" t="str">
        <f t="shared" si="13"/>
        <v>-</v>
      </c>
      <c r="T63" s="163" t="str">
        <f t="shared" si="14"/>
        <v>-</v>
      </c>
    </row>
    <row r="64" spans="1:20" x14ac:dyDescent="0.15">
      <c r="A64" s="170">
        <v>0</v>
      </c>
      <c r="B64" s="170">
        <v>0.7</v>
      </c>
      <c r="C64" s="170">
        <v>0</v>
      </c>
      <c r="D64" s="169">
        <f t="shared" si="0"/>
        <v>0</v>
      </c>
      <c r="E64" s="168">
        <f t="shared" si="1"/>
        <v>3.5E-4</v>
      </c>
      <c r="F64" s="167">
        <f t="shared" si="2"/>
        <v>0</v>
      </c>
      <c r="G64" s="159">
        <f t="shared" si="3"/>
        <v>0</v>
      </c>
      <c r="H64" s="164" t="str">
        <f t="shared" si="15"/>
        <v>-</v>
      </c>
      <c r="I64" s="161" t="str">
        <f t="shared" si="4"/>
        <v>-</v>
      </c>
      <c r="J64" s="161" t="str">
        <f t="shared" si="5"/>
        <v>-</v>
      </c>
      <c r="K64" s="161" t="str">
        <f t="shared" si="6"/>
        <v>-</v>
      </c>
      <c r="L64" s="161" t="str">
        <f t="shared" si="7"/>
        <v>-</v>
      </c>
      <c r="M64" s="166" t="str">
        <f t="shared" si="8"/>
        <v>-</v>
      </c>
      <c r="N64" s="165"/>
      <c r="O64" s="164" t="str">
        <f t="shared" si="9"/>
        <v>-</v>
      </c>
      <c r="P64" s="161" t="str">
        <f t="shared" si="10"/>
        <v>-</v>
      </c>
      <c r="Q64" s="161" t="str">
        <f t="shared" si="11"/>
        <v>-</v>
      </c>
      <c r="R64" s="161" t="str">
        <f t="shared" si="12"/>
        <v>-</v>
      </c>
      <c r="S64" s="161" t="str">
        <f t="shared" si="13"/>
        <v>-</v>
      </c>
      <c r="T64" s="163" t="str">
        <f t="shared" si="14"/>
        <v>-</v>
      </c>
    </row>
    <row r="65" spans="1:20" x14ac:dyDescent="0.15">
      <c r="A65" s="170">
        <v>0</v>
      </c>
      <c r="B65" s="170">
        <v>1.0249999999999999</v>
      </c>
      <c r="C65" s="170">
        <v>0</v>
      </c>
      <c r="D65" s="169">
        <f t="shared" si="0"/>
        <v>0</v>
      </c>
      <c r="E65" s="168">
        <f t="shared" si="1"/>
        <v>5.1249999999999993E-4</v>
      </c>
      <c r="F65" s="167">
        <f t="shared" si="2"/>
        <v>0</v>
      </c>
      <c r="G65" s="159">
        <f t="shared" si="3"/>
        <v>0</v>
      </c>
      <c r="H65" s="164" t="str">
        <f t="shared" si="15"/>
        <v>-</v>
      </c>
      <c r="I65" s="161" t="str">
        <f t="shared" si="4"/>
        <v>-</v>
      </c>
      <c r="J65" s="161" t="str">
        <f t="shared" si="5"/>
        <v>-</v>
      </c>
      <c r="K65" s="161" t="str">
        <f t="shared" si="6"/>
        <v>-</v>
      </c>
      <c r="L65" s="161" t="str">
        <f t="shared" si="7"/>
        <v>-</v>
      </c>
      <c r="M65" s="166" t="str">
        <f t="shared" si="8"/>
        <v>-</v>
      </c>
      <c r="N65" s="165"/>
      <c r="O65" s="164" t="str">
        <f t="shared" si="9"/>
        <v>-</v>
      </c>
      <c r="P65" s="161" t="str">
        <f t="shared" si="10"/>
        <v>-</v>
      </c>
      <c r="Q65" s="161" t="str">
        <f t="shared" si="11"/>
        <v>-</v>
      </c>
      <c r="R65" s="161" t="str">
        <f t="shared" si="12"/>
        <v>-</v>
      </c>
      <c r="S65" s="161" t="str">
        <f t="shared" si="13"/>
        <v>-</v>
      </c>
      <c r="T65" s="163" t="str">
        <f t="shared" si="14"/>
        <v>-</v>
      </c>
    </row>
    <row r="66" spans="1:20" x14ac:dyDescent="0.15">
      <c r="A66" s="170">
        <v>0</v>
      </c>
      <c r="B66" s="170">
        <v>1.63</v>
      </c>
      <c r="C66" s="170">
        <v>0</v>
      </c>
      <c r="D66" s="169">
        <f t="shared" si="0"/>
        <v>0</v>
      </c>
      <c r="E66" s="168">
        <f t="shared" si="1"/>
        <v>8.1499999999999997E-4</v>
      </c>
      <c r="F66" s="167">
        <f t="shared" si="2"/>
        <v>0</v>
      </c>
      <c r="G66" s="159">
        <f t="shared" si="3"/>
        <v>0</v>
      </c>
      <c r="H66" s="164" t="str">
        <f t="shared" si="15"/>
        <v>-</v>
      </c>
      <c r="I66" s="161" t="str">
        <f t="shared" si="4"/>
        <v>-</v>
      </c>
      <c r="J66" s="161" t="str">
        <f t="shared" si="5"/>
        <v>-</v>
      </c>
      <c r="K66" s="161" t="str">
        <f t="shared" si="6"/>
        <v>-</v>
      </c>
      <c r="L66" s="161" t="str">
        <f t="shared" si="7"/>
        <v>-</v>
      </c>
      <c r="M66" s="166" t="str">
        <f t="shared" si="8"/>
        <v>-</v>
      </c>
      <c r="N66" s="165"/>
      <c r="O66" s="164" t="str">
        <f t="shared" si="9"/>
        <v>-</v>
      </c>
      <c r="P66" s="161" t="str">
        <f t="shared" si="10"/>
        <v>-</v>
      </c>
      <c r="Q66" s="161" t="str">
        <f t="shared" si="11"/>
        <v>-</v>
      </c>
      <c r="R66" s="161" t="str">
        <f t="shared" si="12"/>
        <v>-</v>
      </c>
      <c r="S66" s="161" t="str">
        <f t="shared" si="13"/>
        <v>-</v>
      </c>
      <c r="T66" s="163" t="str">
        <f t="shared" si="14"/>
        <v>-</v>
      </c>
    </row>
    <row r="67" spans="1:20" x14ac:dyDescent="0.15">
      <c r="A67" s="170">
        <v>0</v>
      </c>
      <c r="B67" s="170">
        <v>1.46</v>
      </c>
      <c r="C67" s="170">
        <v>0</v>
      </c>
      <c r="D67" s="169">
        <f t="shared" ref="D67:D130" si="16">A67*0.02</f>
        <v>0</v>
      </c>
      <c r="E67" s="168">
        <f t="shared" ref="E67:E130" si="17">(B67/2)/1000</f>
        <v>7.2999999999999996E-4</v>
      </c>
      <c r="F67" s="167">
        <f t="shared" ref="F67:F130" si="18">D67/E67</f>
        <v>0</v>
      </c>
      <c r="G67" s="159">
        <f t="shared" ref="G67:G130" si="19">IF(F67=0,C67,"-")</f>
        <v>0</v>
      </c>
      <c r="H67" s="164" t="str">
        <f t="shared" si="15"/>
        <v>-</v>
      </c>
      <c r="I67" s="161" t="str">
        <f t="shared" si="4"/>
        <v>-</v>
      </c>
      <c r="J67" s="161" t="str">
        <f t="shared" si="5"/>
        <v>-</v>
      </c>
      <c r="K67" s="161" t="str">
        <f t="shared" si="6"/>
        <v>-</v>
      </c>
      <c r="L67" s="161" t="str">
        <f t="shared" si="7"/>
        <v>-</v>
      </c>
      <c r="M67" s="166" t="str">
        <f t="shared" si="8"/>
        <v>-</v>
      </c>
      <c r="N67" s="165"/>
      <c r="O67" s="164" t="str">
        <f t="shared" si="9"/>
        <v>-</v>
      </c>
      <c r="P67" s="161" t="str">
        <f t="shared" si="10"/>
        <v>-</v>
      </c>
      <c r="Q67" s="161" t="str">
        <f t="shared" si="11"/>
        <v>-</v>
      </c>
      <c r="R67" s="161" t="str">
        <f t="shared" si="12"/>
        <v>-</v>
      </c>
      <c r="S67" s="161" t="str">
        <f t="shared" si="13"/>
        <v>-</v>
      </c>
      <c r="T67" s="163" t="str">
        <f t="shared" si="14"/>
        <v>-</v>
      </c>
    </row>
    <row r="68" spans="1:20" x14ac:dyDescent="0.15">
      <c r="A68" s="170">
        <v>0</v>
      </c>
      <c r="B68" s="170">
        <v>1.6759999999999999</v>
      </c>
      <c r="C68" s="170">
        <v>1</v>
      </c>
      <c r="D68" s="169">
        <f t="shared" si="16"/>
        <v>0</v>
      </c>
      <c r="E68" s="168">
        <f t="shared" si="17"/>
        <v>8.3799999999999999E-4</v>
      </c>
      <c r="F68" s="167">
        <f t="shared" si="18"/>
        <v>0</v>
      </c>
      <c r="G68" s="159">
        <f t="shared" si="19"/>
        <v>1</v>
      </c>
      <c r="H68" s="164" t="str">
        <f t="shared" si="15"/>
        <v>-</v>
      </c>
      <c r="I68" s="161" t="str">
        <f t="shared" ref="I68:I131" si="20">IF(AND($F68&gt;0.06,$F68&lt;=0.3),$C68,"-")</f>
        <v>-</v>
      </c>
      <c r="J68" s="161" t="str">
        <f t="shared" ref="J68:J131" si="21">IF(AND($F68&gt;0.3,$F68&lt;=1),$C68,"-")</f>
        <v>-</v>
      </c>
      <c r="K68" s="161" t="str">
        <f t="shared" ref="K68:K131" si="22">IF(AND($F68&gt;1,$F68&lt;=3),$C68,"-")</f>
        <v>-</v>
      </c>
      <c r="L68" s="161" t="str">
        <f t="shared" ref="L68:L131" si="23">IF(AND($F68&gt;3,$F68&lt;=7),$C68,"-")</f>
        <v>-</v>
      </c>
      <c r="M68" s="166" t="str">
        <f t="shared" ref="M68:M131" si="24">IF(F68&gt;7,C68,"-")</f>
        <v>-</v>
      </c>
      <c r="N68" s="165"/>
      <c r="O68" s="164" t="str">
        <f t="shared" ref="O68:O131" si="25">IF(AND($F68&gt;0,$F68&lt;=0.06),$F68,"-")</f>
        <v>-</v>
      </c>
      <c r="P68" s="161" t="str">
        <f t="shared" ref="P68:P131" si="26">IF(AND($F68&gt;0.06,$F68&lt;=0.3),$F68,"-")</f>
        <v>-</v>
      </c>
      <c r="Q68" s="161" t="str">
        <f t="shared" ref="Q68:Q131" si="27">IF(AND($F68&gt;0.3,$F68&lt;=1),$F68,"-")</f>
        <v>-</v>
      </c>
      <c r="R68" s="161" t="str">
        <f t="shared" ref="R68:R131" si="28">IF(AND($F68&gt;1,$F68&lt;=3),$F68,"-")</f>
        <v>-</v>
      </c>
      <c r="S68" s="161" t="str">
        <f t="shared" ref="S68:S131" si="29">IF(AND($F68&gt;3,$F68&lt;=7),$F68,"-")</f>
        <v>-</v>
      </c>
      <c r="T68" s="163" t="str">
        <f t="shared" ref="T68:T131" si="30">IF($F68&gt;7,$F68,"-")</f>
        <v>-</v>
      </c>
    </row>
    <row r="69" spans="1:20" x14ac:dyDescent="0.15">
      <c r="A69" s="170">
        <v>0</v>
      </c>
      <c r="B69" s="170">
        <v>1.01</v>
      </c>
      <c r="C69" s="170">
        <v>0</v>
      </c>
      <c r="D69" s="169">
        <f t="shared" si="16"/>
        <v>0</v>
      </c>
      <c r="E69" s="168">
        <f t="shared" si="17"/>
        <v>5.0500000000000002E-4</v>
      </c>
      <c r="F69" s="167">
        <f t="shared" si="18"/>
        <v>0</v>
      </c>
      <c r="G69" s="159">
        <f t="shared" si="19"/>
        <v>0</v>
      </c>
      <c r="H69" s="164" t="str">
        <f t="shared" ref="H69:H132" si="31">IF(AND($F69&gt;0,$F69&lt;=0.06),$C69,"-")</f>
        <v>-</v>
      </c>
      <c r="I69" s="161" t="str">
        <f t="shared" si="20"/>
        <v>-</v>
      </c>
      <c r="J69" s="161" t="str">
        <f t="shared" si="21"/>
        <v>-</v>
      </c>
      <c r="K69" s="161" t="str">
        <f t="shared" si="22"/>
        <v>-</v>
      </c>
      <c r="L69" s="161" t="str">
        <f t="shared" si="23"/>
        <v>-</v>
      </c>
      <c r="M69" s="166" t="str">
        <f t="shared" si="24"/>
        <v>-</v>
      </c>
      <c r="N69" s="165"/>
      <c r="O69" s="164" t="str">
        <f t="shared" si="25"/>
        <v>-</v>
      </c>
      <c r="P69" s="161" t="str">
        <f t="shared" si="26"/>
        <v>-</v>
      </c>
      <c r="Q69" s="161" t="str">
        <f t="shared" si="27"/>
        <v>-</v>
      </c>
      <c r="R69" s="161" t="str">
        <f t="shared" si="28"/>
        <v>-</v>
      </c>
      <c r="S69" s="161" t="str">
        <f t="shared" si="29"/>
        <v>-</v>
      </c>
      <c r="T69" s="163" t="str">
        <f t="shared" si="30"/>
        <v>-</v>
      </c>
    </row>
    <row r="70" spans="1:20" x14ac:dyDescent="0.15">
      <c r="A70" s="170">
        <v>0</v>
      </c>
      <c r="B70" s="179">
        <v>0.92700000000000005</v>
      </c>
      <c r="C70" s="170">
        <v>0</v>
      </c>
      <c r="D70" s="169">
        <f t="shared" si="16"/>
        <v>0</v>
      </c>
      <c r="E70" s="168">
        <f t="shared" si="17"/>
        <v>4.6350000000000004E-4</v>
      </c>
      <c r="F70" s="167">
        <f t="shared" si="18"/>
        <v>0</v>
      </c>
      <c r="G70" s="159">
        <f t="shared" si="19"/>
        <v>0</v>
      </c>
      <c r="H70" s="164" t="str">
        <f t="shared" si="31"/>
        <v>-</v>
      </c>
      <c r="I70" s="161" t="str">
        <f t="shared" si="20"/>
        <v>-</v>
      </c>
      <c r="J70" s="161" t="str">
        <f t="shared" si="21"/>
        <v>-</v>
      </c>
      <c r="K70" s="161" t="str">
        <f t="shared" si="22"/>
        <v>-</v>
      </c>
      <c r="L70" s="161" t="str">
        <f t="shared" si="23"/>
        <v>-</v>
      </c>
      <c r="M70" s="166" t="str">
        <f t="shared" si="24"/>
        <v>-</v>
      </c>
      <c r="N70" s="165"/>
      <c r="O70" s="164" t="str">
        <f t="shared" si="25"/>
        <v>-</v>
      </c>
      <c r="P70" s="161" t="str">
        <f t="shared" si="26"/>
        <v>-</v>
      </c>
      <c r="Q70" s="161" t="str">
        <f t="shared" si="27"/>
        <v>-</v>
      </c>
      <c r="R70" s="161" t="str">
        <f t="shared" si="28"/>
        <v>-</v>
      </c>
      <c r="S70" s="161" t="str">
        <f t="shared" si="29"/>
        <v>-</v>
      </c>
      <c r="T70" s="163" t="str">
        <f t="shared" si="30"/>
        <v>-</v>
      </c>
    </row>
    <row r="71" spans="1:20" x14ac:dyDescent="0.15">
      <c r="A71" s="170">
        <v>0</v>
      </c>
      <c r="B71" s="170">
        <v>0.96</v>
      </c>
      <c r="C71" s="170">
        <v>0</v>
      </c>
      <c r="D71" s="169">
        <f t="shared" si="16"/>
        <v>0</v>
      </c>
      <c r="E71" s="168">
        <f t="shared" si="17"/>
        <v>4.7999999999999996E-4</v>
      </c>
      <c r="F71" s="167">
        <f t="shared" si="18"/>
        <v>0</v>
      </c>
      <c r="G71" s="159">
        <f t="shared" si="19"/>
        <v>0</v>
      </c>
      <c r="H71" s="164" t="str">
        <f t="shared" si="31"/>
        <v>-</v>
      </c>
      <c r="I71" s="161" t="str">
        <f t="shared" si="20"/>
        <v>-</v>
      </c>
      <c r="J71" s="161" t="str">
        <f t="shared" si="21"/>
        <v>-</v>
      </c>
      <c r="K71" s="161" t="str">
        <f t="shared" si="22"/>
        <v>-</v>
      </c>
      <c r="L71" s="161" t="str">
        <f t="shared" si="23"/>
        <v>-</v>
      </c>
      <c r="M71" s="166" t="str">
        <f t="shared" si="24"/>
        <v>-</v>
      </c>
      <c r="N71" s="165"/>
      <c r="O71" s="164" t="str">
        <f t="shared" si="25"/>
        <v>-</v>
      </c>
      <c r="P71" s="161" t="str">
        <f t="shared" si="26"/>
        <v>-</v>
      </c>
      <c r="Q71" s="161" t="str">
        <f t="shared" si="27"/>
        <v>-</v>
      </c>
      <c r="R71" s="161" t="str">
        <f t="shared" si="28"/>
        <v>-</v>
      </c>
      <c r="S71" s="161" t="str">
        <f t="shared" si="29"/>
        <v>-</v>
      </c>
      <c r="T71" s="163" t="str">
        <f t="shared" si="30"/>
        <v>-</v>
      </c>
    </row>
    <row r="72" spans="1:20" x14ac:dyDescent="0.15">
      <c r="A72" s="170">
        <v>0</v>
      </c>
      <c r="B72" s="170">
        <v>0.77200000000000002</v>
      </c>
      <c r="C72" s="170">
        <v>0</v>
      </c>
      <c r="D72" s="169">
        <f t="shared" si="16"/>
        <v>0</v>
      </c>
      <c r="E72" s="168">
        <f t="shared" si="17"/>
        <v>3.86E-4</v>
      </c>
      <c r="F72" s="167">
        <f t="shared" si="18"/>
        <v>0</v>
      </c>
      <c r="G72" s="159">
        <f t="shared" si="19"/>
        <v>0</v>
      </c>
      <c r="H72" s="164" t="str">
        <f t="shared" si="31"/>
        <v>-</v>
      </c>
      <c r="I72" s="161" t="str">
        <f t="shared" si="20"/>
        <v>-</v>
      </c>
      <c r="J72" s="161" t="str">
        <f t="shared" si="21"/>
        <v>-</v>
      </c>
      <c r="K72" s="161" t="str">
        <f t="shared" si="22"/>
        <v>-</v>
      </c>
      <c r="L72" s="161" t="str">
        <f t="shared" si="23"/>
        <v>-</v>
      </c>
      <c r="M72" s="166" t="str">
        <f t="shared" si="24"/>
        <v>-</v>
      </c>
      <c r="N72" s="165"/>
      <c r="O72" s="164" t="str">
        <f t="shared" si="25"/>
        <v>-</v>
      </c>
      <c r="P72" s="161" t="str">
        <f t="shared" si="26"/>
        <v>-</v>
      </c>
      <c r="Q72" s="161" t="str">
        <f t="shared" si="27"/>
        <v>-</v>
      </c>
      <c r="R72" s="161" t="str">
        <f t="shared" si="28"/>
        <v>-</v>
      </c>
      <c r="S72" s="161" t="str">
        <f t="shared" si="29"/>
        <v>-</v>
      </c>
      <c r="T72" s="163" t="str">
        <f t="shared" si="30"/>
        <v>-</v>
      </c>
    </row>
    <row r="73" spans="1:20" x14ac:dyDescent="0.15">
      <c r="A73" s="170">
        <v>0</v>
      </c>
      <c r="B73" s="170">
        <v>1.599</v>
      </c>
      <c r="C73" s="170">
        <v>0</v>
      </c>
      <c r="D73" s="169">
        <f t="shared" si="16"/>
        <v>0</v>
      </c>
      <c r="E73" s="168">
        <f t="shared" si="17"/>
        <v>7.9949999999999997E-4</v>
      </c>
      <c r="F73" s="167">
        <f t="shared" si="18"/>
        <v>0</v>
      </c>
      <c r="G73" s="159">
        <f t="shared" si="19"/>
        <v>0</v>
      </c>
      <c r="H73" s="164" t="str">
        <f t="shared" si="31"/>
        <v>-</v>
      </c>
      <c r="I73" s="161" t="str">
        <f t="shared" si="20"/>
        <v>-</v>
      </c>
      <c r="J73" s="161" t="str">
        <f t="shared" si="21"/>
        <v>-</v>
      </c>
      <c r="K73" s="161" t="str">
        <f t="shared" si="22"/>
        <v>-</v>
      </c>
      <c r="L73" s="161" t="str">
        <f t="shared" si="23"/>
        <v>-</v>
      </c>
      <c r="M73" s="166" t="str">
        <f t="shared" si="24"/>
        <v>-</v>
      </c>
      <c r="N73" s="165"/>
      <c r="O73" s="164" t="str">
        <f t="shared" si="25"/>
        <v>-</v>
      </c>
      <c r="P73" s="161" t="str">
        <f t="shared" si="26"/>
        <v>-</v>
      </c>
      <c r="Q73" s="161" t="str">
        <f t="shared" si="27"/>
        <v>-</v>
      </c>
      <c r="R73" s="161" t="str">
        <f t="shared" si="28"/>
        <v>-</v>
      </c>
      <c r="S73" s="161" t="str">
        <f t="shared" si="29"/>
        <v>-</v>
      </c>
      <c r="T73" s="163" t="str">
        <f t="shared" si="30"/>
        <v>-</v>
      </c>
    </row>
    <row r="74" spans="1:20" x14ac:dyDescent="0.15">
      <c r="A74" s="170">
        <v>0</v>
      </c>
      <c r="B74" s="170">
        <v>1.0660000000000001</v>
      </c>
      <c r="C74" s="170">
        <v>0</v>
      </c>
      <c r="D74" s="169">
        <f t="shared" si="16"/>
        <v>0</v>
      </c>
      <c r="E74" s="168">
        <f t="shared" si="17"/>
        <v>5.3300000000000005E-4</v>
      </c>
      <c r="F74" s="167">
        <f t="shared" si="18"/>
        <v>0</v>
      </c>
      <c r="G74" s="159">
        <f t="shared" si="19"/>
        <v>0</v>
      </c>
      <c r="H74" s="164" t="str">
        <f t="shared" si="31"/>
        <v>-</v>
      </c>
      <c r="I74" s="161" t="str">
        <f t="shared" si="20"/>
        <v>-</v>
      </c>
      <c r="J74" s="161" t="str">
        <f t="shared" si="21"/>
        <v>-</v>
      </c>
      <c r="K74" s="161" t="str">
        <f t="shared" si="22"/>
        <v>-</v>
      </c>
      <c r="L74" s="161" t="str">
        <f t="shared" si="23"/>
        <v>-</v>
      </c>
      <c r="M74" s="166" t="str">
        <f t="shared" si="24"/>
        <v>-</v>
      </c>
      <c r="N74" s="165"/>
      <c r="O74" s="164" t="str">
        <f t="shared" si="25"/>
        <v>-</v>
      </c>
      <c r="P74" s="161" t="str">
        <f t="shared" si="26"/>
        <v>-</v>
      </c>
      <c r="Q74" s="161" t="str">
        <f t="shared" si="27"/>
        <v>-</v>
      </c>
      <c r="R74" s="161" t="str">
        <f t="shared" si="28"/>
        <v>-</v>
      </c>
      <c r="S74" s="161" t="str">
        <f t="shared" si="29"/>
        <v>-</v>
      </c>
      <c r="T74" s="163" t="str">
        <f t="shared" si="30"/>
        <v>-</v>
      </c>
    </row>
    <row r="75" spans="1:20" x14ac:dyDescent="0.15">
      <c r="A75" s="170">
        <v>0</v>
      </c>
      <c r="B75" s="170">
        <v>0.79700000000000004</v>
      </c>
      <c r="C75" s="170">
        <v>0</v>
      </c>
      <c r="D75" s="169">
        <f t="shared" si="16"/>
        <v>0</v>
      </c>
      <c r="E75" s="168">
        <f t="shared" si="17"/>
        <v>3.9850000000000004E-4</v>
      </c>
      <c r="F75" s="167">
        <f t="shared" si="18"/>
        <v>0</v>
      </c>
      <c r="G75" s="159">
        <f t="shared" si="19"/>
        <v>0</v>
      </c>
      <c r="H75" s="164" t="str">
        <f t="shared" si="31"/>
        <v>-</v>
      </c>
      <c r="I75" s="161" t="str">
        <f t="shared" si="20"/>
        <v>-</v>
      </c>
      <c r="J75" s="161" t="str">
        <f t="shared" si="21"/>
        <v>-</v>
      </c>
      <c r="K75" s="161" t="str">
        <f t="shared" si="22"/>
        <v>-</v>
      </c>
      <c r="L75" s="161" t="str">
        <f t="shared" si="23"/>
        <v>-</v>
      </c>
      <c r="M75" s="166" t="str">
        <f t="shared" si="24"/>
        <v>-</v>
      </c>
      <c r="N75" s="165"/>
      <c r="O75" s="164" t="str">
        <f t="shared" si="25"/>
        <v>-</v>
      </c>
      <c r="P75" s="161" t="str">
        <f t="shared" si="26"/>
        <v>-</v>
      </c>
      <c r="Q75" s="161" t="str">
        <f t="shared" si="27"/>
        <v>-</v>
      </c>
      <c r="R75" s="161" t="str">
        <f t="shared" si="28"/>
        <v>-</v>
      </c>
      <c r="S75" s="161" t="str">
        <f t="shared" si="29"/>
        <v>-</v>
      </c>
      <c r="T75" s="163" t="str">
        <f t="shared" si="30"/>
        <v>-</v>
      </c>
    </row>
    <row r="76" spans="1:20" x14ac:dyDescent="0.15">
      <c r="A76" s="170">
        <v>0</v>
      </c>
      <c r="B76" s="170">
        <v>1.4</v>
      </c>
      <c r="C76" s="170">
        <v>0</v>
      </c>
      <c r="D76" s="169">
        <f t="shared" si="16"/>
        <v>0</v>
      </c>
      <c r="E76" s="168">
        <f t="shared" si="17"/>
        <v>6.9999999999999999E-4</v>
      </c>
      <c r="F76" s="167">
        <f t="shared" si="18"/>
        <v>0</v>
      </c>
      <c r="G76" s="159">
        <f t="shared" si="19"/>
        <v>0</v>
      </c>
      <c r="H76" s="164" t="str">
        <f t="shared" si="31"/>
        <v>-</v>
      </c>
      <c r="I76" s="161" t="str">
        <f t="shared" si="20"/>
        <v>-</v>
      </c>
      <c r="J76" s="161" t="str">
        <f t="shared" si="21"/>
        <v>-</v>
      </c>
      <c r="K76" s="161" t="str">
        <f t="shared" si="22"/>
        <v>-</v>
      </c>
      <c r="L76" s="161" t="str">
        <f t="shared" si="23"/>
        <v>-</v>
      </c>
      <c r="M76" s="166" t="str">
        <f t="shared" si="24"/>
        <v>-</v>
      </c>
      <c r="N76" s="165"/>
      <c r="O76" s="164" t="str">
        <f t="shared" si="25"/>
        <v>-</v>
      </c>
      <c r="P76" s="161" t="str">
        <f t="shared" si="26"/>
        <v>-</v>
      </c>
      <c r="Q76" s="161" t="str">
        <f t="shared" si="27"/>
        <v>-</v>
      </c>
      <c r="R76" s="161" t="str">
        <f t="shared" si="28"/>
        <v>-</v>
      </c>
      <c r="S76" s="161" t="str">
        <f t="shared" si="29"/>
        <v>-</v>
      </c>
      <c r="T76" s="163" t="str">
        <f t="shared" si="30"/>
        <v>-</v>
      </c>
    </row>
    <row r="77" spans="1:20" x14ac:dyDescent="0.15">
      <c r="A77" s="170">
        <v>0</v>
      </c>
      <c r="B77" s="170">
        <v>0.95399999999999996</v>
      </c>
      <c r="C77" s="170">
        <v>0</v>
      </c>
      <c r="D77" s="169">
        <f t="shared" si="16"/>
        <v>0</v>
      </c>
      <c r="E77" s="168">
        <f t="shared" si="17"/>
        <v>4.7699999999999999E-4</v>
      </c>
      <c r="F77" s="167">
        <f t="shared" si="18"/>
        <v>0</v>
      </c>
      <c r="G77" s="159">
        <f t="shared" si="19"/>
        <v>0</v>
      </c>
      <c r="H77" s="164" t="str">
        <f t="shared" si="31"/>
        <v>-</v>
      </c>
      <c r="I77" s="161" t="str">
        <f t="shared" si="20"/>
        <v>-</v>
      </c>
      <c r="J77" s="161" t="str">
        <f t="shared" si="21"/>
        <v>-</v>
      </c>
      <c r="K77" s="161" t="str">
        <f t="shared" si="22"/>
        <v>-</v>
      </c>
      <c r="L77" s="161" t="str">
        <f t="shared" si="23"/>
        <v>-</v>
      </c>
      <c r="M77" s="166" t="str">
        <f t="shared" si="24"/>
        <v>-</v>
      </c>
      <c r="N77" s="165"/>
      <c r="O77" s="164" t="str">
        <f t="shared" si="25"/>
        <v>-</v>
      </c>
      <c r="P77" s="161" t="str">
        <f t="shared" si="26"/>
        <v>-</v>
      </c>
      <c r="Q77" s="161" t="str">
        <f t="shared" si="27"/>
        <v>-</v>
      </c>
      <c r="R77" s="161" t="str">
        <f t="shared" si="28"/>
        <v>-</v>
      </c>
      <c r="S77" s="161" t="str">
        <f t="shared" si="29"/>
        <v>-</v>
      </c>
      <c r="T77" s="163" t="str">
        <f t="shared" si="30"/>
        <v>-</v>
      </c>
    </row>
    <row r="78" spans="1:20" x14ac:dyDescent="0.15">
      <c r="A78" s="170">
        <v>0</v>
      </c>
      <c r="B78" s="170">
        <v>0.79800000000000004</v>
      </c>
      <c r="C78" s="170">
        <v>0</v>
      </c>
      <c r="D78" s="169">
        <f t="shared" si="16"/>
        <v>0</v>
      </c>
      <c r="E78" s="168">
        <f t="shared" si="17"/>
        <v>3.9899999999999999E-4</v>
      </c>
      <c r="F78" s="167">
        <f t="shared" si="18"/>
        <v>0</v>
      </c>
      <c r="G78" s="159">
        <f t="shared" si="19"/>
        <v>0</v>
      </c>
      <c r="H78" s="164" t="str">
        <f t="shared" si="31"/>
        <v>-</v>
      </c>
      <c r="I78" s="161" t="str">
        <f t="shared" si="20"/>
        <v>-</v>
      </c>
      <c r="J78" s="161" t="str">
        <f t="shared" si="21"/>
        <v>-</v>
      </c>
      <c r="K78" s="161" t="str">
        <f t="shared" si="22"/>
        <v>-</v>
      </c>
      <c r="L78" s="161" t="str">
        <f t="shared" si="23"/>
        <v>-</v>
      </c>
      <c r="M78" s="166" t="str">
        <f t="shared" si="24"/>
        <v>-</v>
      </c>
      <c r="N78" s="165"/>
      <c r="O78" s="164" t="str">
        <f t="shared" si="25"/>
        <v>-</v>
      </c>
      <c r="P78" s="161" t="str">
        <f t="shared" si="26"/>
        <v>-</v>
      </c>
      <c r="Q78" s="161" t="str">
        <f t="shared" si="27"/>
        <v>-</v>
      </c>
      <c r="R78" s="161" t="str">
        <f t="shared" si="28"/>
        <v>-</v>
      </c>
      <c r="S78" s="161" t="str">
        <f t="shared" si="29"/>
        <v>-</v>
      </c>
      <c r="T78" s="163" t="str">
        <f t="shared" si="30"/>
        <v>-</v>
      </c>
    </row>
    <row r="79" spans="1:20" x14ac:dyDescent="0.15">
      <c r="A79" s="170">
        <v>0</v>
      </c>
      <c r="B79" s="170">
        <v>0.92400000000000004</v>
      </c>
      <c r="C79" s="170">
        <v>1</v>
      </c>
      <c r="D79" s="169">
        <f t="shared" si="16"/>
        <v>0</v>
      </c>
      <c r="E79" s="168">
        <f t="shared" si="17"/>
        <v>4.6200000000000001E-4</v>
      </c>
      <c r="F79" s="167">
        <f t="shared" si="18"/>
        <v>0</v>
      </c>
      <c r="G79" s="159">
        <f t="shared" si="19"/>
        <v>1</v>
      </c>
      <c r="H79" s="164" t="str">
        <f t="shared" si="31"/>
        <v>-</v>
      </c>
      <c r="I79" s="161" t="str">
        <f t="shared" si="20"/>
        <v>-</v>
      </c>
      <c r="J79" s="161" t="str">
        <f t="shared" si="21"/>
        <v>-</v>
      </c>
      <c r="K79" s="161" t="str">
        <f t="shared" si="22"/>
        <v>-</v>
      </c>
      <c r="L79" s="161" t="str">
        <f t="shared" si="23"/>
        <v>-</v>
      </c>
      <c r="M79" s="166" t="str">
        <f t="shared" si="24"/>
        <v>-</v>
      </c>
      <c r="N79" s="165"/>
      <c r="O79" s="164" t="str">
        <f t="shared" si="25"/>
        <v>-</v>
      </c>
      <c r="P79" s="161" t="str">
        <f t="shared" si="26"/>
        <v>-</v>
      </c>
      <c r="Q79" s="161" t="str">
        <f t="shared" si="27"/>
        <v>-</v>
      </c>
      <c r="R79" s="161" t="str">
        <f t="shared" si="28"/>
        <v>-</v>
      </c>
      <c r="S79" s="161" t="str">
        <f t="shared" si="29"/>
        <v>-</v>
      </c>
      <c r="T79" s="163" t="str">
        <f t="shared" si="30"/>
        <v>-</v>
      </c>
    </row>
    <row r="80" spans="1:20" x14ac:dyDescent="0.15">
      <c r="A80" s="171">
        <v>0</v>
      </c>
      <c r="B80" s="171">
        <v>0.96</v>
      </c>
      <c r="C80" s="171">
        <v>0</v>
      </c>
      <c r="D80" s="169">
        <f t="shared" si="16"/>
        <v>0</v>
      </c>
      <c r="E80" s="168">
        <f t="shared" si="17"/>
        <v>4.7999999999999996E-4</v>
      </c>
      <c r="F80" s="167">
        <f t="shared" si="18"/>
        <v>0</v>
      </c>
      <c r="G80" s="159">
        <f t="shared" si="19"/>
        <v>0</v>
      </c>
      <c r="H80" s="164" t="str">
        <f t="shared" si="31"/>
        <v>-</v>
      </c>
      <c r="I80" s="161" t="str">
        <f t="shared" si="20"/>
        <v>-</v>
      </c>
      <c r="J80" s="161" t="str">
        <f t="shared" si="21"/>
        <v>-</v>
      </c>
      <c r="K80" s="161" t="str">
        <f t="shared" si="22"/>
        <v>-</v>
      </c>
      <c r="L80" s="161" t="str">
        <f t="shared" si="23"/>
        <v>-</v>
      </c>
      <c r="M80" s="166" t="str">
        <f t="shared" si="24"/>
        <v>-</v>
      </c>
      <c r="N80" s="165"/>
      <c r="O80" s="164" t="str">
        <f t="shared" si="25"/>
        <v>-</v>
      </c>
      <c r="P80" s="161" t="str">
        <f t="shared" si="26"/>
        <v>-</v>
      </c>
      <c r="Q80" s="161" t="str">
        <f t="shared" si="27"/>
        <v>-</v>
      </c>
      <c r="R80" s="161" t="str">
        <f t="shared" si="28"/>
        <v>-</v>
      </c>
      <c r="S80" s="161" t="str">
        <f t="shared" si="29"/>
        <v>-</v>
      </c>
      <c r="T80" s="163" t="str">
        <f t="shared" si="30"/>
        <v>-</v>
      </c>
    </row>
    <row r="81" spans="1:20" x14ac:dyDescent="0.15">
      <c r="A81" s="170">
        <v>0</v>
      </c>
      <c r="B81" s="170">
        <v>1.2</v>
      </c>
      <c r="C81" s="170">
        <v>0</v>
      </c>
      <c r="D81" s="169">
        <f t="shared" si="16"/>
        <v>0</v>
      </c>
      <c r="E81" s="168">
        <f t="shared" si="17"/>
        <v>5.9999999999999995E-4</v>
      </c>
      <c r="F81" s="167">
        <f t="shared" si="18"/>
        <v>0</v>
      </c>
      <c r="G81" s="159">
        <f t="shared" si="19"/>
        <v>0</v>
      </c>
      <c r="H81" s="164" t="str">
        <f t="shared" si="31"/>
        <v>-</v>
      </c>
      <c r="I81" s="161" t="str">
        <f t="shared" si="20"/>
        <v>-</v>
      </c>
      <c r="J81" s="161" t="str">
        <f t="shared" si="21"/>
        <v>-</v>
      </c>
      <c r="K81" s="161" t="str">
        <f t="shared" si="22"/>
        <v>-</v>
      </c>
      <c r="L81" s="161" t="str">
        <f t="shared" si="23"/>
        <v>-</v>
      </c>
      <c r="M81" s="166" t="str">
        <f t="shared" si="24"/>
        <v>-</v>
      </c>
      <c r="N81" s="165"/>
      <c r="O81" s="164" t="str">
        <f t="shared" si="25"/>
        <v>-</v>
      </c>
      <c r="P81" s="161" t="str">
        <f t="shared" si="26"/>
        <v>-</v>
      </c>
      <c r="Q81" s="161" t="str">
        <f t="shared" si="27"/>
        <v>-</v>
      </c>
      <c r="R81" s="161" t="str">
        <f t="shared" si="28"/>
        <v>-</v>
      </c>
      <c r="S81" s="161" t="str">
        <f t="shared" si="29"/>
        <v>-</v>
      </c>
      <c r="T81" s="163" t="str">
        <f t="shared" si="30"/>
        <v>-</v>
      </c>
    </row>
    <row r="82" spans="1:20" x14ac:dyDescent="0.15">
      <c r="A82" s="170">
        <v>0</v>
      </c>
      <c r="B82" s="170">
        <v>1.4</v>
      </c>
      <c r="C82" s="170">
        <v>0</v>
      </c>
      <c r="D82" s="169">
        <f t="shared" si="16"/>
        <v>0</v>
      </c>
      <c r="E82" s="168">
        <f t="shared" si="17"/>
        <v>6.9999999999999999E-4</v>
      </c>
      <c r="F82" s="167">
        <f t="shared" si="18"/>
        <v>0</v>
      </c>
      <c r="G82" s="159">
        <f t="shared" si="19"/>
        <v>0</v>
      </c>
      <c r="H82" s="164" t="str">
        <f t="shared" si="31"/>
        <v>-</v>
      </c>
      <c r="I82" s="161" t="str">
        <f t="shared" si="20"/>
        <v>-</v>
      </c>
      <c r="J82" s="161" t="str">
        <f t="shared" si="21"/>
        <v>-</v>
      </c>
      <c r="K82" s="161" t="str">
        <f t="shared" si="22"/>
        <v>-</v>
      </c>
      <c r="L82" s="161" t="str">
        <f t="shared" si="23"/>
        <v>-</v>
      </c>
      <c r="M82" s="166" t="str">
        <f t="shared" si="24"/>
        <v>-</v>
      </c>
      <c r="N82" s="165"/>
      <c r="O82" s="164" t="str">
        <f t="shared" si="25"/>
        <v>-</v>
      </c>
      <c r="P82" s="161" t="str">
        <f t="shared" si="26"/>
        <v>-</v>
      </c>
      <c r="Q82" s="161" t="str">
        <f t="shared" si="27"/>
        <v>-</v>
      </c>
      <c r="R82" s="161" t="str">
        <f t="shared" si="28"/>
        <v>-</v>
      </c>
      <c r="S82" s="161" t="str">
        <f t="shared" si="29"/>
        <v>-</v>
      </c>
      <c r="T82" s="163" t="str">
        <f t="shared" si="30"/>
        <v>-</v>
      </c>
    </row>
    <row r="83" spans="1:20" x14ac:dyDescent="0.15">
      <c r="A83" s="170">
        <v>0</v>
      </c>
      <c r="B83" s="170">
        <v>1.1000000000000001</v>
      </c>
      <c r="C83" s="170">
        <v>0</v>
      </c>
      <c r="D83" s="169">
        <f t="shared" si="16"/>
        <v>0</v>
      </c>
      <c r="E83" s="168">
        <f t="shared" si="17"/>
        <v>5.5000000000000003E-4</v>
      </c>
      <c r="F83" s="167">
        <f t="shared" si="18"/>
        <v>0</v>
      </c>
      <c r="G83" s="159">
        <f t="shared" si="19"/>
        <v>0</v>
      </c>
      <c r="H83" s="164" t="str">
        <f t="shared" si="31"/>
        <v>-</v>
      </c>
      <c r="I83" s="161" t="str">
        <f t="shared" si="20"/>
        <v>-</v>
      </c>
      <c r="J83" s="161" t="str">
        <f t="shared" si="21"/>
        <v>-</v>
      </c>
      <c r="K83" s="161" t="str">
        <f t="shared" si="22"/>
        <v>-</v>
      </c>
      <c r="L83" s="161" t="str">
        <f t="shared" si="23"/>
        <v>-</v>
      </c>
      <c r="M83" s="166" t="str">
        <f t="shared" si="24"/>
        <v>-</v>
      </c>
      <c r="N83" s="165"/>
      <c r="O83" s="164" t="str">
        <f t="shared" si="25"/>
        <v>-</v>
      </c>
      <c r="P83" s="161" t="str">
        <f t="shared" si="26"/>
        <v>-</v>
      </c>
      <c r="Q83" s="161" t="str">
        <f t="shared" si="27"/>
        <v>-</v>
      </c>
      <c r="R83" s="161" t="str">
        <f t="shared" si="28"/>
        <v>-</v>
      </c>
      <c r="S83" s="161" t="str">
        <f t="shared" si="29"/>
        <v>-</v>
      </c>
      <c r="T83" s="163" t="str">
        <f t="shared" si="30"/>
        <v>-</v>
      </c>
    </row>
    <row r="84" spans="1:20" x14ac:dyDescent="0.15">
      <c r="A84" s="170">
        <v>0</v>
      </c>
      <c r="B84" s="170">
        <f>8.6-7.5</f>
        <v>1.0999999999999996</v>
      </c>
      <c r="C84" s="170">
        <v>1</v>
      </c>
      <c r="D84" s="169">
        <f t="shared" si="16"/>
        <v>0</v>
      </c>
      <c r="E84" s="168">
        <f t="shared" si="17"/>
        <v>5.4999999999999982E-4</v>
      </c>
      <c r="F84" s="167">
        <f t="shared" si="18"/>
        <v>0</v>
      </c>
      <c r="G84" s="159">
        <f t="shared" si="19"/>
        <v>1</v>
      </c>
      <c r="H84" s="164" t="str">
        <f t="shared" si="31"/>
        <v>-</v>
      </c>
      <c r="I84" s="161" t="str">
        <f t="shared" si="20"/>
        <v>-</v>
      </c>
      <c r="J84" s="161" t="str">
        <f t="shared" si="21"/>
        <v>-</v>
      </c>
      <c r="K84" s="161" t="str">
        <f t="shared" si="22"/>
        <v>-</v>
      </c>
      <c r="L84" s="161" t="str">
        <f t="shared" si="23"/>
        <v>-</v>
      </c>
      <c r="M84" s="166" t="str">
        <f t="shared" si="24"/>
        <v>-</v>
      </c>
      <c r="N84" s="165"/>
      <c r="O84" s="164" t="str">
        <f t="shared" si="25"/>
        <v>-</v>
      </c>
      <c r="P84" s="161" t="str">
        <f t="shared" si="26"/>
        <v>-</v>
      </c>
      <c r="Q84" s="161" t="str">
        <f t="shared" si="27"/>
        <v>-</v>
      </c>
      <c r="R84" s="161" t="str">
        <f t="shared" si="28"/>
        <v>-</v>
      </c>
      <c r="S84" s="161" t="str">
        <f t="shared" si="29"/>
        <v>-</v>
      </c>
      <c r="T84" s="163" t="str">
        <f t="shared" si="30"/>
        <v>-</v>
      </c>
    </row>
    <row r="85" spans="1:20" x14ac:dyDescent="0.15">
      <c r="A85" s="170">
        <v>0</v>
      </c>
      <c r="B85" s="180">
        <v>0.8</v>
      </c>
      <c r="C85" s="170">
        <v>0</v>
      </c>
      <c r="D85" s="169">
        <f t="shared" si="16"/>
        <v>0</v>
      </c>
      <c r="E85" s="168">
        <f t="shared" si="17"/>
        <v>4.0000000000000002E-4</v>
      </c>
      <c r="F85" s="167">
        <f t="shared" si="18"/>
        <v>0</v>
      </c>
      <c r="G85" s="159">
        <f t="shared" si="19"/>
        <v>0</v>
      </c>
      <c r="H85" s="164" t="str">
        <f t="shared" si="31"/>
        <v>-</v>
      </c>
      <c r="I85" s="161" t="str">
        <f t="shared" si="20"/>
        <v>-</v>
      </c>
      <c r="J85" s="161" t="str">
        <f t="shared" si="21"/>
        <v>-</v>
      </c>
      <c r="K85" s="161" t="str">
        <f t="shared" si="22"/>
        <v>-</v>
      </c>
      <c r="L85" s="161" t="str">
        <f t="shared" si="23"/>
        <v>-</v>
      </c>
      <c r="M85" s="166" t="str">
        <f t="shared" si="24"/>
        <v>-</v>
      </c>
      <c r="N85" s="165"/>
      <c r="O85" s="164" t="str">
        <f t="shared" si="25"/>
        <v>-</v>
      </c>
      <c r="P85" s="161" t="str">
        <f t="shared" si="26"/>
        <v>-</v>
      </c>
      <c r="Q85" s="161" t="str">
        <f t="shared" si="27"/>
        <v>-</v>
      </c>
      <c r="R85" s="161" t="str">
        <f t="shared" si="28"/>
        <v>-</v>
      </c>
      <c r="S85" s="161" t="str">
        <f t="shared" si="29"/>
        <v>-</v>
      </c>
      <c r="T85" s="163" t="str">
        <f t="shared" si="30"/>
        <v>-</v>
      </c>
    </row>
    <row r="86" spans="1:20" x14ac:dyDescent="0.15">
      <c r="A86" s="170">
        <v>0</v>
      </c>
      <c r="B86" s="170">
        <f>8.6-7.5</f>
        <v>1.0999999999999996</v>
      </c>
      <c r="C86" s="170">
        <v>0</v>
      </c>
      <c r="D86" s="169">
        <f t="shared" si="16"/>
        <v>0</v>
      </c>
      <c r="E86" s="168">
        <f t="shared" si="17"/>
        <v>5.4999999999999982E-4</v>
      </c>
      <c r="F86" s="167">
        <f t="shared" si="18"/>
        <v>0</v>
      </c>
      <c r="G86" s="159">
        <f t="shared" si="19"/>
        <v>0</v>
      </c>
      <c r="H86" s="164" t="str">
        <f t="shared" si="31"/>
        <v>-</v>
      </c>
      <c r="I86" s="161" t="str">
        <f t="shared" si="20"/>
        <v>-</v>
      </c>
      <c r="J86" s="161" t="str">
        <f t="shared" si="21"/>
        <v>-</v>
      </c>
      <c r="K86" s="161" t="str">
        <f t="shared" si="22"/>
        <v>-</v>
      </c>
      <c r="L86" s="161" t="str">
        <f t="shared" si="23"/>
        <v>-</v>
      </c>
      <c r="M86" s="166" t="str">
        <f t="shared" si="24"/>
        <v>-</v>
      </c>
      <c r="N86" s="165"/>
      <c r="O86" s="164" t="str">
        <f t="shared" si="25"/>
        <v>-</v>
      </c>
      <c r="P86" s="161" t="str">
        <f t="shared" si="26"/>
        <v>-</v>
      </c>
      <c r="Q86" s="161" t="str">
        <f t="shared" si="27"/>
        <v>-</v>
      </c>
      <c r="R86" s="161" t="str">
        <f t="shared" si="28"/>
        <v>-</v>
      </c>
      <c r="S86" s="161" t="str">
        <f t="shared" si="29"/>
        <v>-</v>
      </c>
      <c r="T86" s="163" t="str">
        <f t="shared" si="30"/>
        <v>-</v>
      </c>
    </row>
    <row r="87" spans="1:20" x14ac:dyDescent="0.15">
      <c r="A87" s="175">
        <v>0</v>
      </c>
      <c r="B87" s="175">
        <v>0.5</v>
      </c>
      <c r="C87" s="170">
        <v>2</v>
      </c>
      <c r="D87" s="169">
        <f t="shared" si="16"/>
        <v>0</v>
      </c>
      <c r="E87" s="168">
        <f t="shared" si="17"/>
        <v>2.5000000000000001E-4</v>
      </c>
      <c r="F87" s="167">
        <f t="shared" si="18"/>
        <v>0</v>
      </c>
      <c r="G87" s="159">
        <f t="shared" si="19"/>
        <v>2</v>
      </c>
      <c r="H87" s="164" t="str">
        <f t="shared" si="31"/>
        <v>-</v>
      </c>
      <c r="I87" s="161" t="str">
        <f t="shared" si="20"/>
        <v>-</v>
      </c>
      <c r="J87" s="161" t="str">
        <f t="shared" si="21"/>
        <v>-</v>
      </c>
      <c r="K87" s="161" t="str">
        <f t="shared" si="22"/>
        <v>-</v>
      </c>
      <c r="L87" s="161" t="str">
        <f t="shared" si="23"/>
        <v>-</v>
      </c>
      <c r="M87" s="166" t="str">
        <f t="shared" si="24"/>
        <v>-</v>
      </c>
      <c r="N87" s="165"/>
      <c r="O87" s="164" t="str">
        <f t="shared" si="25"/>
        <v>-</v>
      </c>
      <c r="P87" s="161" t="str">
        <f t="shared" si="26"/>
        <v>-</v>
      </c>
      <c r="Q87" s="161" t="str">
        <f t="shared" si="27"/>
        <v>-</v>
      </c>
      <c r="R87" s="161" t="str">
        <f t="shared" si="28"/>
        <v>-</v>
      </c>
      <c r="S87" s="161" t="str">
        <f t="shared" si="29"/>
        <v>-</v>
      </c>
      <c r="T87" s="163" t="str">
        <f t="shared" si="30"/>
        <v>-</v>
      </c>
    </row>
    <row r="88" spans="1:20" x14ac:dyDescent="0.15">
      <c r="A88" s="170">
        <v>0</v>
      </c>
      <c r="B88" s="170">
        <v>0.5</v>
      </c>
      <c r="C88" s="170">
        <v>0</v>
      </c>
      <c r="D88" s="169">
        <f t="shared" si="16"/>
        <v>0</v>
      </c>
      <c r="E88" s="168">
        <f t="shared" si="17"/>
        <v>2.5000000000000001E-4</v>
      </c>
      <c r="F88" s="167">
        <f t="shared" si="18"/>
        <v>0</v>
      </c>
      <c r="G88" s="159">
        <f t="shared" si="19"/>
        <v>0</v>
      </c>
      <c r="H88" s="164" t="str">
        <f t="shared" si="31"/>
        <v>-</v>
      </c>
      <c r="I88" s="161" t="str">
        <f t="shared" si="20"/>
        <v>-</v>
      </c>
      <c r="J88" s="161" t="str">
        <f t="shared" si="21"/>
        <v>-</v>
      </c>
      <c r="K88" s="161" t="str">
        <f t="shared" si="22"/>
        <v>-</v>
      </c>
      <c r="L88" s="161" t="str">
        <f t="shared" si="23"/>
        <v>-</v>
      </c>
      <c r="M88" s="166" t="str">
        <f t="shared" si="24"/>
        <v>-</v>
      </c>
      <c r="N88" s="165"/>
      <c r="O88" s="164" t="str">
        <f t="shared" si="25"/>
        <v>-</v>
      </c>
      <c r="P88" s="161" t="str">
        <f t="shared" si="26"/>
        <v>-</v>
      </c>
      <c r="Q88" s="161" t="str">
        <f t="shared" si="27"/>
        <v>-</v>
      </c>
      <c r="R88" s="161" t="str">
        <f t="shared" si="28"/>
        <v>-</v>
      </c>
      <c r="S88" s="161" t="str">
        <f t="shared" si="29"/>
        <v>-</v>
      </c>
      <c r="T88" s="163" t="str">
        <f t="shared" si="30"/>
        <v>-</v>
      </c>
    </row>
    <row r="89" spans="1:20" x14ac:dyDescent="0.15">
      <c r="A89" s="171">
        <v>0</v>
      </c>
      <c r="B89" s="171">
        <v>1.1000000000000001</v>
      </c>
      <c r="C89" s="171">
        <v>0</v>
      </c>
      <c r="D89" s="169">
        <f t="shared" si="16"/>
        <v>0</v>
      </c>
      <c r="E89" s="168">
        <f t="shared" si="17"/>
        <v>5.5000000000000003E-4</v>
      </c>
      <c r="F89" s="167">
        <f t="shared" si="18"/>
        <v>0</v>
      </c>
      <c r="G89" s="159">
        <f t="shared" si="19"/>
        <v>0</v>
      </c>
      <c r="H89" s="164" t="str">
        <f t="shared" si="31"/>
        <v>-</v>
      </c>
      <c r="I89" s="161" t="str">
        <f t="shared" si="20"/>
        <v>-</v>
      </c>
      <c r="J89" s="161" t="str">
        <f t="shared" si="21"/>
        <v>-</v>
      </c>
      <c r="K89" s="161" t="str">
        <f t="shared" si="22"/>
        <v>-</v>
      </c>
      <c r="L89" s="161" t="str">
        <f t="shared" si="23"/>
        <v>-</v>
      </c>
      <c r="M89" s="166" t="str">
        <f t="shared" si="24"/>
        <v>-</v>
      </c>
      <c r="N89" s="165"/>
      <c r="O89" s="164" t="str">
        <f t="shared" si="25"/>
        <v>-</v>
      </c>
      <c r="P89" s="161" t="str">
        <f t="shared" si="26"/>
        <v>-</v>
      </c>
      <c r="Q89" s="161" t="str">
        <f t="shared" si="27"/>
        <v>-</v>
      </c>
      <c r="R89" s="161" t="str">
        <f t="shared" si="28"/>
        <v>-</v>
      </c>
      <c r="S89" s="161" t="str">
        <f t="shared" si="29"/>
        <v>-</v>
      </c>
      <c r="T89" s="163" t="str">
        <f t="shared" si="30"/>
        <v>-</v>
      </c>
    </row>
    <row r="90" spans="1:20" x14ac:dyDescent="0.15">
      <c r="A90" s="170">
        <v>0</v>
      </c>
      <c r="B90" s="170">
        <v>0.5</v>
      </c>
      <c r="C90" s="170">
        <v>0</v>
      </c>
      <c r="D90" s="169">
        <f t="shared" si="16"/>
        <v>0</v>
      </c>
      <c r="E90" s="168">
        <f t="shared" si="17"/>
        <v>2.5000000000000001E-4</v>
      </c>
      <c r="F90" s="167">
        <f t="shared" si="18"/>
        <v>0</v>
      </c>
      <c r="G90" s="159">
        <f t="shared" si="19"/>
        <v>0</v>
      </c>
      <c r="H90" s="164" t="str">
        <f t="shared" si="31"/>
        <v>-</v>
      </c>
      <c r="I90" s="161" t="str">
        <f t="shared" si="20"/>
        <v>-</v>
      </c>
      <c r="J90" s="161" t="str">
        <f t="shared" si="21"/>
        <v>-</v>
      </c>
      <c r="K90" s="161" t="str">
        <f t="shared" si="22"/>
        <v>-</v>
      </c>
      <c r="L90" s="161" t="str">
        <f t="shared" si="23"/>
        <v>-</v>
      </c>
      <c r="M90" s="166" t="str">
        <f t="shared" si="24"/>
        <v>-</v>
      </c>
      <c r="N90" s="165"/>
      <c r="O90" s="164" t="str">
        <f t="shared" si="25"/>
        <v>-</v>
      </c>
      <c r="P90" s="161" t="str">
        <f t="shared" si="26"/>
        <v>-</v>
      </c>
      <c r="Q90" s="161" t="str">
        <f t="shared" si="27"/>
        <v>-</v>
      </c>
      <c r="R90" s="161" t="str">
        <f t="shared" si="28"/>
        <v>-</v>
      </c>
      <c r="S90" s="161" t="str">
        <f t="shared" si="29"/>
        <v>-</v>
      </c>
      <c r="T90" s="163" t="str">
        <f t="shared" si="30"/>
        <v>-</v>
      </c>
    </row>
    <row r="91" spans="1:20" x14ac:dyDescent="0.15">
      <c r="A91" s="170">
        <v>0</v>
      </c>
      <c r="B91" s="170">
        <v>1.2000000000000011</v>
      </c>
      <c r="C91" s="170">
        <v>0</v>
      </c>
      <c r="D91" s="169">
        <f t="shared" si="16"/>
        <v>0</v>
      </c>
      <c r="E91" s="168">
        <f t="shared" si="17"/>
        <v>6.0000000000000049E-4</v>
      </c>
      <c r="F91" s="167">
        <f t="shared" si="18"/>
        <v>0</v>
      </c>
      <c r="G91" s="159">
        <f t="shared" si="19"/>
        <v>0</v>
      </c>
      <c r="H91" s="164" t="str">
        <f t="shared" si="31"/>
        <v>-</v>
      </c>
      <c r="I91" s="161" t="str">
        <f t="shared" si="20"/>
        <v>-</v>
      </c>
      <c r="J91" s="161" t="str">
        <f t="shared" si="21"/>
        <v>-</v>
      </c>
      <c r="K91" s="161" t="str">
        <f t="shared" si="22"/>
        <v>-</v>
      </c>
      <c r="L91" s="161" t="str">
        <f t="shared" si="23"/>
        <v>-</v>
      </c>
      <c r="M91" s="166" t="str">
        <f t="shared" si="24"/>
        <v>-</v>
      </c>
      <c r="N91" s="165"/>
      <c r="O91" s="164" t="str">
        <f t="shared" si="25"/>
        <v>-</v>
      </c>
      <c r="P91" s="161" t="str">
        <f t="shared" si="26"/>
        <v>-</v>
      </c>
      <c r="Q91" s="161" t="str">
        <f t="shared" si="27"/>
        <v>-</v>
      </c>
      <c r="R91" s="161" t="str">
        <f t="shared" si="28"/>
        <v>-</v>
      </c>
      <c r="S91" s="161" t="str">
        <f t="shared" si="29"/>
        <v>-</v>
      </c>
      <c r="T91" s="163" t="str">
        <f t="shared" si="30"/>
        <v>-</v>
      </c>
    </row>
    <row r="92" spans="1:20" x14ac:dyDescent="0.15">
      <c r="A92" s="170">
        <v>0</v>
      </c>
      <c r="B92" s="170">
        <v>0.9</v>
      </c>
      <c r="C92" s="170">
        <v>0</v>
      </c>
      <c r="D92" s="169">
        <f t="shared" si="16"/>
        <v>0</v>
      </c>
      <c r="E92" s="168">
        <f t="shared" si="17"/>
        <v>4.4999999999999999E-4</v>
      </c>
      <c r="F92" s="167">
        <f t="shared" si="18"/>
        <v>0</v>
      </c>
      <c r="G92" s="159">
        <f t="shared" si="19"/>
        <v>0</v>
      </c>
      <c r="H92" s="164" t="str">
        <f t="shared" si="31"/>
        <v>-</v>
      </c>
      <c r="I92" s="161" t="str">
        <f t="shared" si="20"/>
        <v>-</v>
      </c>
      <c r="J92" s="161" t="str">
        <f t="shared" si="21"/>
        <v>-</v>
      </c>
      <c r="K92" s="161" t="str">
        <f t="shared" si="22"/>
        <v>-</v>
      </c>
      <c r="L92" s="161" t="str">
        <f t="shared" si="23"/>
        <v>-</v>
      </c>
      <c r="M92" s="166" t="str">
        <f t="shared" si="24"/>
        <v>-</v>
      </c>
      <c r="N92" s="165"/>
      <c r="O92" s="164" t="str">
        <f t="shared" si="25"/>
        <v>-</v>
      </c>
      <c r="P92" s="161" t="str">
        <f t="shared" si="26"/>
        <v>-</v>
      </c>
      <c r="Q92" s="161" t="str">
        <f t="shared" si="27"/>
        <v>-</v>
      </c>
      <c r="R92" s="161" t="str">
        <f t="shared" si="28"/>
        <v>-</v>
      </c>
      <c r="S92" s="161" t="str">
        <f t="shared" si="29"/>
        <v>-</v>
      </c>
      <c r="T92" s="163" t="str">
        <f t="shared" si="30"/>
        <v>-</v>
      </c>
    </row>
    <row r="93" spans="1:20" x14ac:dyDescent="0.15">
      <c r="A93" s="170">
        <v>0</v>
      </c>
      <c r="B93" s="170">
        <v>0.35</v>
      </c>
      <c r="C93" s="170">
        <v>0</v>
      </c>
      <c r="D93" s="169">
        <f t="shared" si="16"/>
        <v>0</v>
      </c>
      <c r="E93" s="168">
        <f t="shared" si="17"/>
        <v>1.75E-4</v>
      </c>
      <c r="F93" s="167">
        <f t="shared" si="18"/>
        <v>0</v>
      </c>
      <c r="G93" s="159">
        <f t="shared" si="19"/>
        <v>0</v>
      </c>
      <c r="H93" s="164" t="str">
        <f t="shared" si="31"/>
        <v>-</v>
      </c>
      <c r="I93" s="161" t="str">
        <f t="shared" si="20"/>
        <v>-</v>
      </c>
      <c r="J93" s="161" t="str">
        <f t="shared" si="21"/>
        <v>-</v>
      </c>
      <c r="K93" s="161" t="str">
        <f t="shared" si="22"/>
        <v>-</v>
      </c>
      <c r="L93" s="161" t="str">
        <f t="shared" si="23"/>
        <v>-</v>
      </c>
      <c r="M93" s="166" t="str">
        <f t="shared" si="24"/>
        <v>-</v>
      </c>
      <c r="N93" s="165"/>
      <c r="O93" s="164" t="str">
        <f t="shared" si="25"/>
        <v>-</v>
      </c>
      <c r="P93" s="161" t="str">
        <f t="shared" si="26"/>
        <v>-</v>
      </c>
      <c r="Q93" s="161" t="str">
        <f t="shared" si="27"/>
        <v>-</v>
      </c>
      <c r="R93" s="161" t="str">
        <f t="shared" si="28"/>
        <v>-</v>
      </c>
      <c r="S93" s="161" t="str">
        <f t="shared" si="29"/>
        <v>-</v>
      </c>
      <c r="T93" s="163" t="str">
        <f t="shared" si="30"/>
        <v>-</v>
      </c>
    </row>
    <row r="94" spans="1:20" x14ac:dyDescent="0.15">
      <c r="A94" s="170">
        <v>0</v>
      </c>
      <c r="B94" s="170">
        <v>0.8</v>
      </c>
      <c r="C94" s="170">
        <v>0</v>
      </c>
      <c r="D94" s="169">
        <f t="shared" si="16"/>
        <v>0</v>
      </c>
      <c r="E94" s="168">
        <f t="shared" si="17"/>
        <v>4.0000000000000002E-4</v>
      </c>
      <c r="F94" s="167">
        <f t="shared" si="18"/>
        <v>0</v>
      </c>
      <c r="G94" s="159">
        <f t="shared" si="19"/>
        <v>0</v>
      </c>
      <c r="H94" s="164" t="str">
        <f t="shared" si="31"/>
        <v>-</v>
      </c>
      <c r="I94" s="161" t="str">
        <f t="shared" si="20"/>
        <v>-</v>
      </c>
      <c r="J94" s="161" t="str">
        <f t="shared" si="21"/>
        <v>-</v>
      </c>
      <c r="K94" s="161" t="str">
        <f t="shared" si="22"/>
        <v>-</v>
      </c>
      <c r="L94" s="161" t="str">
        <f t="shared" si="23"/>
        <v>-</v>
      </c>
      <c r="M94" s="166" t="str">
        <f t="shared" si="24"/>
        <v>-</v>
      </c>
      <c r="N94" s="165"/>
      <c r="O94" s="164" t="str">
        <f t="shared" si="25"/>
        <v>-</v>
      </c>
      <c r="P94" s="161" t="str">
        <f t="shared" si="26"/>
        <v>-</v>
      </c>
      <c r="Q94" s="161" t="str">
        <f t="shared" si="27"/>
        <v>-</v>
      </c>
      <c r="R94" s="161" t="str">
        <f t="shared" si="28"/>
        <v>-</v>
      </c>
      <c r="S94" s="161" t="str">
        <f t="shared" si="29"/>
        <v>-</v>
      </c>
      <c r="T94" s="163" t="str">
        <f t="shared" si="30"/>
        <v>-</v>
      </c>
    </row>
    <row r="95" spans="1:20" x14ac:dyDescent="0.15">
      <c r="A95" s="170">
        <v>0</v>
      </c>
      <c r="B95" s="170">
        <v>0.9</v>
      </c>
      <c r="C95" s="170">
        <v>0</v>
      </c>
      <c r="D95" s="169">
        <f t="shared" si="16"/>
        <v>0</v>
      </c>
      <c r="E95" s="168">
        <f t="shared" si="17"/>
        <v>4.4999999999999999E-4</v>
      </c>
      <c r="F95" s="167">
        <f t="shared" si="18"/>
        <v>0</v>
      </c>
      <c r="G95" s="159">
        <f t="shared" si="19"/>
        <v>0</v>
      </c>
      <c r="H95" s="164" t="str">
        <f t="shared" si="31"/>
        <v>-</v>
      </c>
      <c r="I95" s="161" t="str">
        <f t="shared" si="20"/>
        <v>-</v>
      </c>
      <c r="J95" s="161" t="str">
        <f t="shared" si="21"/>
        <v>-</v>
      </c>
      <c r="K95" s="161" t="str">
        <f t="shared" si="22"/>
        <v>-</v>
      </c>
      <c r="L95" s="161" t="str">
        <f t="shared" si="23"/>
        <v>-</v>
      </c>
      <c r="M95" s="166" t="str">
        <f t="shared" si="24"/>
        <v>-</v>
      </c>
      <c r="N95" s="165"/>
      <c r="O95" s="164" t="str">
        <f t="shared" si="25"/>
        <v>-</v>
      </c>
      <c r="P95" s="161" t="str">
        <f t="shared" si="26"/>
        <v>-</v>
      </c>
      <c r="Q95" s="161" t="str">
        <f t="shared" si="27"/>
        <v>-</v>
      </c>
      <c r="R95" s="161" t="str">
        <f t="shared" si="28"/>
        <v>-</v>
      </c>
      <c r="S95" s="161" t="str">
        <f t="shared" si="29"/>
        <v>-</v>
      </c>
      <c r="T95" s="163" t="str">
        <f t="shared" si="30"/>
        <v>-</v>
      </c>
    </row>
    <row r="96" spans="1:20" x14ac:dyDescent="0.15">
      <c r="A96" s="170">
        <v>0</v>
      </c>
      <c r="B96" s="170">
        <v>0.90000000000000036</v>
      </c>
      <c r="C96" s="170">
        <v>0</v>
      </c>
      <c r="D96" s="169">
        <f t="shared" si="16"/>
        <v>0</v>
      </c>
      <c r="E96" s="168">
        <f t="shared" si="17"/>
        <v>4.500000000000002E-4</v>
      </c>
      <c r="F96" s="167">
        <f t="shared" si="18"/>
        <v>0</v>
      </c>
      <c r="G96" s="159">
        <f t="shared" si="19"/>
        <v>0</v>
      </c>
      <c r="H96" s="164" t="str">
        <f t="shared" si="31"/>
        <v>-</v>
      </c>
      <c r="I96" s="161" t="str">
        <f t="shared" si="20"/>
        <v>-</v>
      </c>
      <c r="J96" s="161" t="str">
        <f t="shared" si="21"/>
        <v>-</v>
      </c>
      <c r="K96" s="161" t="str">
        <f t="shared" si="22"/>
        <v>-</v>
      </c>
      <c r="L96" s="161" t="str">
        <f t="shared" si="23"/>
        <v>-</v>
      </c>
      <c r="M96" s="166" t="str">
        <f t="shared" si="24"/>
        <v>-</v>
      </c>
      <c r="N96" s="165"/>
      <c r="O96" s="164" t="str">
        <f t="shared" si="25"/>
        <v>-</v>
      </c>
      <c r="P96" s="161" t="str">
        <f t="shared" si="26"/>
        <v>-</v>
      </c>
      <c r="Q96" s="161" t="str">
        <f t="shared" si="27"/>
        <v>-</v>
      </c>
      <c r="R96" s="161" t="str">
        <f t="shared" si="28"/>
        <v>-</v>
      </c>
      <c r="S96" s="161" t="str">
        <f t="shared" si="29"/>
        <v>-</v>
      </c>
      <c r="T96" s="163" t="str">
        <f t="shared" si="30"/>
        <v>-</v>
      </c>
    </row>
    <row r="97" spans="1:20" x14ac:dyDescent="0.15">
      <c r="A97" s="170">
        <v>0</v>
      </c>
      <c r="B97" s="170">
        <v>1.3</v>
      </c>
      <c r="C97" s="170">
        <v>0</v>
      </c>
      <c r="D97" s="169">
        <f t="shared" si="16"/>
        <v>0</v>
      </c>
      <c r="E97" s="168">
        <f t="shared" si="17"/>
        <v>6.4999999999999997E-4</v>
      </c>
      <c r="F97" s="167">
        <f t="shared" si="18"/>
        <v>0</v>
      </c>
      <c r="G97" s="159">
        <f t="shared" si="19"/>
        <v>0</v>
      </c>
      <c r="H97" s="164" t="str">
        <f t="shared" si="31"/>
        <v>-</v>
      </c>
      <c r="I97" s="161" t="str">
        <f t="shared" si="20"/>
        <v>-</v>
      </c>
      <c r="J97" s="161" t="str">
        <f t="shared" si="21"/>
        <v>-</v>
      </c>
      <c r="K97" s="161" t="str">
        <f t="shared" si="22"/>
        <v>-</v>
      </c>
      <c r="L97" s="161" t="str">
        <f t="shared" si="23"/>
        <v>-</v>
      </c>
      <c r="M97" s="166" t="str">
        <f t="shared" si="24"/>
        <v>-</v>
      </c>
      <c r="N97" s="165"/>
      <c r="O97" s="164" t="str">
        <f t="shared" si="25"/>
        <v>-</v>
      </c>
      <c r="P97" s="161" t="str">
        <f t="shared" si="26"/>
        <v>-</v>
      </c>
      <c r="Q97" s="161" t="str">
        <f t="shared" si="27"/>
        <v>-</v>
      </c>
      <c r="R97" s="161" t="str">
        <f t="shared" si="28"/>
        <v>-</v>
      </c>
      <c r="S97" s="161" t="str">
        <f t="shared" si="29"/>
        <v>-</v>
      </c>
      <c r="T97" s="163" t="str">
        <f t="shared" si="30"/>
        <v>-</v>
      </c>
    </row>
    <row r="98" spans="1:20" x14ac:dyDescent="0.15">
      <c r="A98" s="170">
        <v>0</v>
      </c>
      <c r="B98" s="170">
        <v>1.1000000000000001</v>
      </c>
      <c r="C98" s="170">
        <v>0</v>
      </c>
      <c r="D98" s="169">
        <f t="shared" si="16"/>
        <v>0</v>
      </c>
      <c r="E98" s="168">
        <f t="shared" si="17"/>
        <v>5.5000000000000003E-4</v>
      </c>
      <c r="F98" s="167">
        <f t="shared" si="18"/>
        <v>0</v>
      </c>
      <c r="G98" s="159">
        <f t="shared" si="19"/>
        <v>0</v>
      </c>
      <c r="H98" s="164" t="str">
        <f t="shared" si="31"/>
        <v>-</v>
      </c>
      <c r="I98" s="161" t="str">
        <f t="shared" si="20"/>
        <v>-</v>
      </c>
      <c r="J98" s="161" t="str">
        <f t="shared" si="21"/>
        <v>-</v>
      </c>
      <c r="K98" s="161" t="str">
        <f t="shared" si="22"/>
        <v>-</v>
      </c>
      <c r="L98" s="161" t="str">
        <f t="shared" si="23"/>
        <v>-</v>
      </c>
      <c r="M98" s="166" t="str">
        <f t="shared" si="24"/>
        <v>-</v>
      </c>
      <c r="N98" s="165"/>
      <c r="O98" s="164" t="str">
        <f t="shared" si="25"/>
        <v>-</v>
      </c>
      <c r="P98" s="161" t="str">
        <f t="shared" si="26"/>
        <v>-</v>
      </c>
      <c r="Q98" s="161" t="str">
        <f t="shared" si="27"/>
        <v>-</v>
      </c>
      <c r="R98" s="161" t="str">
        <f t="shared" si="28"/>
        <v>-</v>
      </c>
      <c r="S98" s="161" t="str">
        <f t="shared" si="29"/>
        <v>-</v>
      </c>
      <c r="T98" s="163" t="str">
        <f t="shared" si="30"/>
        <v>-</v>
      </c>
    </row>
    <row r="99" spans="1:20" x14ac:dyDescent="0.15">
      <c r="A99" s="170">
        <v>0</v>
      </c>
      <c r="B99" s="170">
        <v>0.4</v>
      </c>
      <c r="C99" s="170">
        <v>0</v>
      </c>
      <c r="D99" s="169">
        <f t="shared" si="16"/>
        <v>0</v>
      </c>
      <c r="E99" s="168">
        <f t="shared" si="17"/>
        <v>2.0000000000000001E-4</v>
      </c>
      <c r="F99" s="167">
        <f t="shared" si="18"/>
        <v>0</v>
      </c>
      <c r="G99" s="159">
        <f t="shared" si="19"/>
        <v>0</v>
      </c>
      <c r="H99" s="164" t="str">
        <f t="shared" si="31"/>
        <v>-</v>
      </c>
      <c r="I99" s="161" t="str">
        <f t="shared" si="20"/>
        <v>-</v>
      </c>
      <c r="J99" s="161" t="str">
        <f t="shared" si="21"/>
        <v>-</v>
      </c>
      <c r="K99" s="161" t="str">
        <f t="shared" si="22"/>
        <v>-</v>
      </c>
      <c r="L99" s="161" t="str">
        <f t="shared" si="23"/>
        <v>-</v>
      </c>
      <c r="M99" s="166" t="str">
        <f t="shared" si="24"/>
        <v>-</v>
      </c>
      <c r="N99" s="165"/>
      <c r="O99" s="164" t="str">
        <f t="shared" si="25"/>
        <v>-</v>
      </c>
      <c r="P99" s="161" t="str">
        <f t="shared" si="26"/>
        <v>-</v>
      </c>
      <c r="Q99" s="161" t="str">
        <f t="shared" si="27"/>
        <v>-</v>
      </c>
      <c r="R99" s="161" t="str">
        <f t="shared" si="28"/>
        <v>-</v>
      </c>
      <c r="S99" s="161" t="str">
        <f t="shared" si="29"/>
        <v>-</v>
      </c>
      <c r="T99" s="163" t="str">
        <f t="shared" si="30"/>
        <v>-</v>
      </c>
    </row>
    <row r="100" spans="1:20" x14ac:dyDescent="0.15">
      <c r="A100" s="170">
        <v>0</v>
      </c>
      <c r="B100" s="170">
        <v>0.5</v>
      </c>
      <c r="C100" s="170">
        <v>0</v>
      </c>
      <c r="D100" s="169">
        <f t="shared" si="16"/>
        <v>0</v>
      </c>
      <c r="E100" s="168">
        <f t="shared" si="17"/>
        <v>2.5000000000000001E-4</v>
      </c>
      <c r="F100" s="167">
        <f t="shared" si="18"/>
        <v>0</v>
      </c>
      <c r="G100" s="159">
        <f t="shared" si="19"/>
        <v>0</v>
      </c>
      <c r="H100" s="164" t="str">
        <f t="shared" si="31"/>
        <v>-</v>
      </c>
      <c r="I100" s="161" t="str">
        <f t="shared" si="20"/>
        <v>-</v>
      </c>
      <c r="J100" s="161" t="str">
        <f t="shared" si="21"/>
        <v>-</v>
      </c>
      <c r="K100" s="161" t="str">
        <f t="shared" si="22"/>
        <v>-</v>
      </c>
      <c r="L100" s="161" t="str">
        <f t="shared" si="23"/>
        <v>-</v>
      </c>
      <c r="M100" s="166" t="str">
        <f t="shared" si="24"/>
        <v>-</v>
      </c>
      <c r="N100" s="165"/>
      <c r="O100" s="164" t="str">
        <f t="shared" si="25"/>
        <v>-</v>
      </c>
      <c r="P100" s="161" t="str">
        <f t="shared" si="26"/>
        <v>-</v>
      </c>
      <c r="Q100" s="161" t="str">
        <f t="shared" si="27"/>
        <v>-</v>
      </c>
      <c r="R100" s="161" t="str">
        <f t="shared" si="28"/>
        <v>-</v>
      </c>
      <c r="S100" s="161" t="str">
        <f t="shared" si="29"/>
        <v>-</v>
      </c>
      <c r="T100" s="163" t="str">
        <f t="shared" si="30"/>
        <v>-</v>
      </c>
    </row>
    <row r="101" spans="1:20" x14ac:dyDescent="0.15">
      <c r="A101" s="170">
        <v>0</v>
      </c>
      <c r="B101" s="170">
        <v>0.5</v>
      </c>
      <c r="C101" s="170">
        <v>0</v>
      </c>
      <c r="D101" s="169">
        <f t="shared" si="16"/>
        <v>0</v>
      </c>
      <c r="E101" s="168">
        <f t="shared" si="17"/>
        <v>2.5000000000000001E-4</v>
      </c>
      <c r="F101" s="167">
        <f t="shared" si="18"/>
        <v>0</v>
      </c>
      <c r="G101" s="159">
        <f t="shared" si="19"/>
        <v>0</v>
      </c>
      <c r="H101" s="164" t="str">
        <f t="shared" si="31"/>
        <v>-</v>
      </c>
      <c r="I101" s="161" t="str">
        <f t="shared" si="20"/>
        <v>-</v>
      </c>
      <c r="J101" s="161" t="str">
        <f t="shared" si="21"/>
        <v>-</v>
      </c>
      <c r="K101" s="161" t="str">
        <f t="shared" si="22"/>
        <v>-</v>
      </c>
      <c r="L101" s="161" t="str">
        <f t="shared" si="23"/>
        <v>-</v>
      </c>
      <c r="M101" s="166" t="str">
        <f t="shared" si="24"/>
        <v>-</v>
      </c>
      <c r="N101" s="165"/>
      <c r="O101" s="164" t="str">
        <f t="shared" si="25"/>
        <v>-</v>
      </c>
      <c r="P101" s="161" t="str">
        <f t="shared" si="26"/>
        <v>-</v>
      </c>
      <c r="Q101" s="161" t="str">
        <f t="shared" si="27"/>
        <v>-</v>
      </c>
      <c r="R101" s="161" t="str">
        <f t="shared" si="28"/>
        <v>-</v>
      </c>
      <c r="S101" s="161" t="str">
        <f t="shared" si="29"/>
        <v>-</v>
      </c>
      <c r="T101" s="163" t="str">
        <f t="shared" si="30"/>
        <v>-</v>
      </c>
    </row>
    <row r="102" spans="1:20" x14ac:dyDescent="0.15">
      <c r="A102" s="170">
        <v>0</v>
      </c>
      <c r="B102" s="170">
        <v>0.6</v>
      </c>
      <c r="C102" s="170">
        <v>0</v>
      </c>
      <c r="D102" s="169">
        <f t="shared" si="16"/>
        <v>0</v>
      </c>
      <c r="E102" s="168">
        <f t="shared" si="17"/>
        <v>2.9999999999999997E-4</v>
      </c>
      <c r="F102" s="167">
        <f t="shared" si="18"/>
        <v>0</v>
      </c>
      <c r="G102" s="159">
        <f t="shared" si="19"/>
        <v>0</v>
      </c>
      <c r="H102" s="164" t="str">
        <f t="shared" si="31"/>
        <v>-</v>
      </c>
      <c r="I102" s="161" t="str">
        <f t="shared" si="20"/>
        <v>-</v>
      </c>
      <c r="J102" s="161" t="str">
        <f t="shared" si="21"/>
        <v>-</v>
      </c>
      <c r="K102" s="161" t="str">
        <f t="shared" si="22"/>
        <v>-</v>
      </c>
      <c r="L102" s="161" t="str">
        <f t="shared" si="23"/>
        <v>-</v>
      </c>
      <c r="M102" s="166" t="str">
        <f t="shared" si="24"/>
        <v>-</v>
      </c>
      <c r="N102" s="165"/>
      <c r="O102" s="164" t="str">
        <f t="shared" si="25"/>
        <v>-</v>
      </c>
      <c r="P102" s="161" t="str">
        <f t="shared" si="26"/>
        <v>-</v>
      </c>
      <c r="Q102" s="161" t="str">
        <f t="shared" si="27"/>
        <v>-</v>
      </c>
      <c r="R102" s="161" t="str">
        <f t="shared" si="28"/>
        <v>-</v>
      </c>
      <c r="S102" s="161" t="str">
        <f t="shared" si="29"/>
        <v>-</v>
      </c>
      <c r="T102" s="163" t="str">
        <f t="shared" si="30"/>
        <v>-</v>
      </c>
    </row>
    <row r="103" spans="1:20" x14ac:dyDescent="0.15">
      <c r="A103" s="170">
        <v>0</v>
      </c>
      <c r="B103" s="170">
        <v>1.5</v>
      </c>
      <c r="C103" s="170">
        <v>0</v>
      </c>
      <c r="D103" s="169">
        <f t="shared" si="16"/>
        <v>0</v>
      </c>
      <c r="E103" s="168">
        <f t="shared" si="17"/>
        <v>7.5000000000000002E-4</v>
      </c>
      <c r="F103" s="167">
        <f t="shared" si="18"/>
        <v>0</v>
      </c>
      <c r="G103" s="159">
        <f t="shared" si="19"/>
        <v>0</v>
      </c>
      <c r="H103" s="164" t="str">
        <f t="shared" si="31"/>
        <v>-</v>
      </c>
      <c r="I103" s="161" t="str">
        <f t="shared" si="20"/>
        <v>-</v>
      </c>
      <c r="J103" s="161" t="str">
        <f t="shared" si="21"/>
        <v>-</v>
      </c>
      <c r="K103" s="161" t="str">
        <f t="shared" si="22"/>
        <v>-</v>
      </c>
      <c r="L103" s="161" t="str">
        <f t="shared" si="23"/>
        <v>-</v>
      </c>
      <c r="M103" s="166" t="str">
        <f t="shared" si="24"/>
        <v>-</v>
      </c>
      <c r="N103" s="165"/>
      <c r="O103" s="164" t="str">
        <f t="shared" si="25"/>
        <v>-</v>
      </c>
      <c r="P103" s="161" t="str">
        <f t="shared" si="26"/>
        <v>-</v>
      </c>
      <c r="Q103" s="161" t="str">
        <f t="shared" si="27"/>
        <v>-</v>
      </c>
      <c r="R103" s="161" t="str">
        <f t="shared" si="28"/>
        <v>-</v>
      </c>
      <c r="S103" s="161" t="str">
        <f t="shared" si="29"/>
        <v>-</v>
      </c>
      <c r="T103" s="163" t="str">
        <f t="shared" si="30"/>
        <v>-</v>
      </c>
    </row>
    <row r="104" spans="1:20" x14ac:dyDescent="0.15">
      <c r="A104" s="170">
        <v>0</v>
      </c>
      <c r="B104" s="170">
        <v>1.1000000000000001</v>
      </c>
      <c r="C104" s="170">
        <v>0</v>
      </c>
      <c r="D104" s="169">
        <f t="shared" si="16"/>
        <v>0</v>
      </c>
      <c r="E104" s="168">
        <f t="shared" si="17"/>
        <v>5.5000000000000003E-4</v>
      </c>
      <c r="F104" s="167">
        <f t="shared" si="18"/>
        <v>0</v>
      </c>
      <c r="G104" s="159">
        <f t="shared" si="19"/>
        <v>0</v>
      </c>
      <c r="H104" s="164" t="str">
        <f t="shared" si="31"/>
        <v>-</v>
      </c>
      <c r="I104" s="161" t="str">
        <f t="shared" si="20"/>
        <v>-</v>
      </c>
      <c r="J104" s="161" t="str">
        <f t="shared" si="21"/>
        <v>-</v>
      </c>
      <c r="K104" s="161" t="str">
        <f t="shared" si="22"/>
        <v>-</v>
      </c>
      <c r="L104" s="161" t="str">
        <f t="shared" si="23"/>
        <v>-</v>
      </c>
      <c r="M104" s="166" t="str">
        <f t="shared" si="24"/>
        <v>-</v>
      </c>
      <c r="N104" s="165"/>
      <c r="O104" s="164" t="str">
        <f t="shared" si="25"/>
        <v>-</v>
      </c>
      <c r="P104" s="161" t="str">
        <f t="shared" si="26"/>
        <v>-</v>
      </c>
      <c r="Q104" s="161" t="str">
        <f t="shared" si="27"/>
        <v>-</v>
      </c>
      <c r="R104" s="161" t="str">
        <f t="shared" si="28"/>
        <v>-</v>
      </c>
      <c r="S104" s="161" t="str">
        <f t="shared" si="29"/>
        <v>-</v>
      </c>
      <c r="T104" s="163" t="str">
        <f t="shared" si="30"/>
        <v>-</v>
      </c>
    </row>
    <row r="105" spans="1:20" x14ac:dyDescent="0.15">
      <c r="A105" s="170">
        <v>0</v>
      </c>
      <c r="B105" s="170">
        <v>0.7</v>
      </c>
      <c r="C105" s="170">
        <v>0</v>
      </c>
      <c r="D105" s="169">
        <f t="shared" si="16"/>
        <v>0</v>
      </c>
      <c r="E105" s="168">
        <f t="shared" si="17"/>
        <v>3.5E-4</v>
      </c>
      <c r="F105" s="167">
        <f t="shared" si="18"/>
        <v>0</v>
      </c>
      <c r="G105" s="159">
        <f t="shared" si="19"/>
        <v>0</v>
      </c>
      <c r="H105" s="164" t="str">
        <f t="shared" si="31"/>
        <v>-</v>
      </c>
      <c r="I105" s="161" t="str">
        <f t="shared" si="20"/>
        <v>-</v>
      </c>
      <c r="J105" s="161" t="str">
        <f t="shared" si="21"/>
        <v>-</v>
      </c>
      <c r="K105" s="161" t="str">
        <f t="shared" si="22"/>
        <v>-</v>
      </c>
      <c r="L105" s="161" t="str">
        <f t="shared" si="23"/>
        <v>-</v>
      </c>
      <c r="M105" s="166" t="str">
        <f t="shared" si="24"/>
        <v>-</v>
      </c>
      <c r="N105" s="165"/>
      <c r="O105" s="164" t="str">
        <f t="shared" si="25"/>
        <v>-</v>
      </c>
      <c r="P105" s="161" t="str">
        <f t="shared" si="26"/>
        <v>-</v>
      </c>
      <c r="Q105" s="161" t="str">
        <f t="shared" si="27"/>
        <v>-</v>
      </c>
      <c r="R105" s="161" t="str">
        <f t="shared" si="28"/>
        <v>-</v>
      </c>
      <c r="S105" s="161" t="str">
        <f t="shared" si="29"/>
        <v>-</v>
      </c>
      <c r="T105" s="163" t="str">
        <f t="shared" si="30"/>
        <v>-</v>
      </c>
    </row>
    <row r="106" spans="1:20" x14ac:dyDescent="0.15">
      <c r="A106" s="170">
        <v>0</v>
      </c>
      <c r="B106" s="170">
        <v>0.7</v>
      </c>
      <c r="C106" s="170">
        <v>0</v>
      </c>
      <c r="D106" s="169">
        <f t="shared" si="16"/>
        <v>0</v>
      </c>
      <c r="E106" s="168">
        <f t="shared" si="17"/>
        <v>3.5E-4</v>
      </c>
      <c r="F106" s="167">
        <f t="shared" si="18"/>
        <v>0</v>
      </c>
      <c r="G106" s="159">
        <f t="shared" si="19"/>
        <v>0</v>
      </c>
      <c r="H106" s="164" t="str">
        <f t="shared" si="31"/>
        <v>-</v>
      </c>
      <c r="I106" s="161" t="str">
        <f t="shared" si="20"/>
        <v>-</v>
      </c>
      <c r="J106" s="161" t="str">
        <f t="shared" si="21"/>
        <v>-</v>
      </c>
      <c r="K106" s="161" t="str">
        <f t="shared" si="22"/>
        <v>-</v>
      </c>
      <c r="L106" s="161" t="str">
        <f t="shared" si="23"/>
        <v>-</v>
      </c>
      <c r="M106" s="166" t="str">
        <f t="shared" si="24"/>
        <v>-</v>
      </c>
      <c r="N106" s="165"/>
      <c r="O106" s="164" t="str">
        <f t="shared" si="25"/>
        <v>-</v>
      </c>
      <c r="P106" s="161" t="str">
        <f t="shared" si="26"/>
        <v>-</v>
      </c>
      <c r="Q106" s="161" t="str">
        <f t="shared" si="27"/>
        <v>-</v>
      </c>
      <c r="R106" s="161" t="str">
        <f t="shared" si="28"/>
        <v>-</v>
      </c>
      <c r="S106" s="161" t="str">
        <f t="shared" si="29"/>
        <v>-</v>
      </c>
      <c r="T106" s="163" t="str">
        <f t="shared" si="30"/>
        <v>-</v>
      </c>
    </row>
    <row r="107" spans="1:20" x14ac:dyDescent="0.15">
      <c r="A107" s="170">
        <v>0</v>
      </c>
      <c r="B107" s="170">
        <v>0.7</v>
      </c>
      <c r="C107" s="170">
        <v>0</v>
      </c>
      <c r="D107" s="169">
        <f t="shared" si="16"/>
        <v>0</v>
      </c>
      <c r="E107" s="168">
        <f t="shared" si="17"/>
        <v>3.5E-4</v>
      </c>
      <c r="F107" s="167">
        <f t="shared" si="18"/>
        <v>0</v>
      </c>
      <c r="G107" s="159">
        <f t="shared" si="19"/>
        <v>0</v>
      </c>
      <c r="H107" s="164" t="str">
        <f t="shared" si="31"/>
        <v>-</v>
      </c>
      <c r="I107" s="161" t="str">
        <f t="shared" si="20"/>
        <v>-</v>
      </c>
      <c r="J107" s="161" t="str">
        <f t="shared" si="21"/>
        <v>-</v>
      </c>
      <c r="K107" s="161" t="str">
        <f t="shared" si="22"/>
        <v>-</v>
      </c>
      <c r="L107" s="161" t="str">
        <f t="shared" si="23"/>
        <v>-</v>
      </c>
      <c r="M107" s="166" t="str">
        <f t="shared" si="24"/>
        <v>-</v>
      </c>
      <c r="N107" s="165"/>
      <c r="O107" s="164" t="str">
        <f t="shared" si="25"/>
        <v>-</v>
      </c>
      <c r="P107" s="161" t="str">
        <f t="shared" si="26"/>
        <v>-</v>
      </c>
      <c r="Q107" s="161" t="str">
        <f t="shared" si="27"/>
        <v>-</v>
      </c>
      <c r="R107" s="161" t="str">
        <f t="shared" si="28"/>
        <v>-</v>
      </c>
      <c r="S107" s="161" t="str">
        <f t="shared" si="29"/>
        <v>-</v>
      </c>
      <c r="T107" s="163" t="str">
        <f t="shared" si="30"/>
        <v>-</v>
      </c>
    </row>
    <row r="108" spans="1:20" x14ac:dyDescent="0.15">
      <c r="A108" s="170">
        <v>0</v>
      </c>
      <c r="B108" s="170">
        <v>0.7</v>
      </c>
      <c r="C108" s="170">
        <v>0</v>
      </c>
      <c r="D108" s="169">
        <f t="shared" si="16"/>
        <v>0</v>
      </c>
      <c r="E108" s="168">
        <f t="shared" si="17"/>
        <v>3.5E-4</v>
      </c>
      <c r="F108" s="167">
        <f t="shared" si="18"/>
        <v>0</v>
      </c>
      <c r="G108" s="159">
        <f t="shared" si="19"/>
        <v>0</v>
      </c>
      <c r="H108" s="164" t="str">
        <f t="shared" si="31"/>
        <v>-</v>
      </c>
      <c r="I108" s="161" t="str">
        <f t="shared" si="20"/>
        <v>-</v>
      </c>
      <c r="J108" s="161" t="str">
        <f t="shared" si="21"/>
        <v>-</v>
      </c>
      <c r="K108" s="161" t="str">
        <f t="shared" si="22"/>
        <v>-</v>
      </c>
      <c r="L108" s="161" t="str">
        <f t="shared" si="23"/>
        <v>-</v>
      </c>
      <c r="M108" s="166" t="str">
        <f t="shared" si="24"/>
        <v>-</v>
      </c>
      <c r="N108" s="165"/>
      <c r="O108" s="164" t="str">
        <f t="shared" si="25"/>
        <v>-</v>
      </c>
      <c r="P108" s="161" t="str">
        <f t="shared" si="26"/>
        <v>-</v>
      </c>
      <c r="Q108" s="161" t="str">
        <f t="shared" si="27"/>
        <v>-</v>
      </c>
      <c r="R108" s="161" t="str">
        <f t="shared" si="28"/>
        <v>-</v>
      </c>
      <c r="S108" s="161" t="str">
        <f t="shared" si="29"/>
        <v>-</v>
      </c>
      <c r="T108" s="163" t="str">
        <f t="shared" si="30"/>
        <v>-</v>
      </c>
    </row>
    <row r="109" spans="1:20" x14ac:dyDescent="0.15">
      <c r="A109" s="170">
        <v>0</v>
      </c>
      <c r="B109" s="170">
        <v>0.7</v>
      </c>
      <c r="C109" s="170">
        <v>0</v>
      </c>
      <c r="D109" s="169">
        <f t="shared" si="16"/>
        <v>0</v>
      </c>
      <c r="E109" s="168">
        <f t="shared" si="17"/>
        <v>3.5E-4</v>
      </c>
      <c r="F109" s="167">
        <f t="shared" si="18"/>
        <v>0</v>
      </c>
      <c r="G109" s="159">
        <f t="shared" si="19"/>
        <v>0</v>
      </c>
      <c r="H109" s="164" t="str">
        <f t="shared" si="31"/>
        <v>-</v>
      </c>
      <c r="I109" s="161" t="str">
        <f t="shared" si="20"/>
        <v>-</v>
      </c>
      <c r="J109" s="161" t="str">
        <f t="shared" si="21"/>
        <v>-</v>
      </c>
      <c r="K109" s="161" t="str">
        <f t="shared" si="22"/>
        <v>-</v>
      </c>
      <c r="L109" s="161" t="str">
        <f t="shared" si="23"/>
        <v>-</v>
      </c>
      <c r="M109" s="166" t="str">
        <f t="shared" si="24"/>
        <v>-</v>
      </c>
      <c r="N109" s="165"/>
      <c r="O109" s="164" t="str">
        <f t="shared" si="25"/>
        <v>-</v>
      </c>
      <c r="P109" s="161" t="str">
        <f t="shared" si="26"/>
        <v>-</v>
      </c>
      <c r="Q109" s="161" t="str">
        <f t="shared" si="27"/>
        <v>-</v>
      </c>
      <c r="R109" s="161" t="str">
        <f t="shared" si="28"/>
        <v>-</v>
      </c>
      <c r="S109" s="161" t="str">
        <f t="shared" si="29"/>
        <v>-</v>
      </c>
      <c r="T109" s="163" t="str">
        <f t="shared" si="30"/>
        <v>-</v>
      </c>
    </row>
    <row r="110" spans="1:20" x14ac:dyDescent="0.15">
      <c r="A110" s="170">
        <v>0</v>
      </c>
      <c r="B110" s="170">
        <v>0.40000000000000036</v>
      </c>
      <c r="C110" s="170">
        <v>0</v>
      </c>
      <c r="D110" s="169">
        <f t="shared" si="16"/>
        <v>0</v>
      </c>
      <c r="E110" s="168">
        <f t="shared" si="17"/>
        <v>2.0000000000000017E-4</v>
      </c>
      <c r="F110" s="167">
        <f t="shared" si="18"/>
        <v>0</v>
      </c>
      <c r="G110" s="159">
        <f t="shared" si="19"/>
        <v>0</v>
      </c>
      <c r="H110" s="164" t="str">
        <f t="shared" si="31"/>
        <v>-</v>
      </c>
      <c r="I110" s="161" t="str">
        <f t="shared" si="20"/>
        <v>-</v>
      </c>
      <c r="J110" s="161" t="str">
        <f t="shared" si="21"/>
        <v>-</v>
      </c>
      <c r="K110" s="161" t="str">
        <f t="shared" si="22"/>
        <v>-</v>
      </c>
      <c r="L110" s="161" t="str">
        <f t="shared" si="23"/>
        <v>-</v>
      </c>
      <c r="M110" s="166" t="str">
        <f t="shared" si="24"/>
        <v>-</v>
      </c>
      <c r="N110" s="165"/>
      <c r="O110" s="164" t="str">
        <f t="shared" si="25"/>
        <v>-</v>
      </c>
      <c r="P110" s="161" t="str">
        <f t="shared" si="26"/>
        <v>-</v>
      </c>
      <c r="Q110" s="161" t="str">
        <f t="shared" si="27"/>
        <v>-</v>
      </c>
      <c r="R110" s="161" t="str">
        <f t="shared" si="28"/>
        <v>-</v>
      </c>
      <c r="S110" s="161" t="str">
        <f t="shared" si="29"/>
        <v>-</v>
      </c>
      <c r="T110" s="163" t="str">
        <f t="shared" si="30"/>
        <v>-</v>
      </c>
    </row>
    <row r="111" spans="1:20" x14ac:dyDescent="0.15">
      <c r="A111" s="170">
        <v>0</v>
      </c>
      <c r="B111" s="170">
        <v>0.7</v>
      </c>
      <c r="C111" s="170">
        <v>0</v>
      </c>
      <c r="D111" s="169">
        <f t="shared" si="16"/>
        <v>0</v>
      </c>
      <c r="E111" s="168">
        <f t="shared" si="17"/>
        <v>3.5E-4</v>
      </c>
      <c r="F111" s="167">
        <f t="shared" si="18"/>
        <v>0</v>
      </c>
      <c r="G111" s="159">
        <f t="shared" si="19"/>
        <v>0</v>
      </c>
      <c r="H111" s="164" t="str">
        <f t="shared" si="31"/>
        <v>-</v>
      </c>
      <c r="I111" s="161" t="str">
        <f t="shared" si="20"/>
        <v>-</v>
      </c>
      <c r="J111" s="161" t="str">
        <f t="shared" si="21"/>
        <v>-</v>
      </c>
      <c r="K111" s="161" t="str">
        <f t="shared" si="22"/>
        <v>-</v>
      </c>
      <c r="L111" s="161" t="str">
        <f t="shared" si="23"/>
        <v>-</v>
      </c>
      <c r="M111" s="166" t="str">
        <f t="shared" si="24"/>
        <v>-</v>
      </c>
      <c r="N111" s="165"/>
      <c r="O111" s="164" t="str">
        <f t="shared" si="25"/>
        <v>-</v>
      </c>
      <c r="P111" s="161" t="str">
        <f t="shared" si="26"/>
        <v>-</v>
      </c>
      <c r="Q111" s="161" t="str">
        <f t="shared" si="27"/>
        <v>-</v>
      </c>
      <c r="R111" s="161" t="str">
        <f t="shared" si="28"/>
        <v>-</v>
      </c>
      <c r="S111" s="161" t="str">
        <f t="shared" si="29"/>
        <v>-</v>
      </c>
      <c r="T111" s="163" t="str">
        <f t="shared" si="30"/>
        <v>-</v>
      </c>
    </row>
    <row r="112" spans="1:20" x14ac:dyDescent="0.15">
      <c r="A112" s="170">
        <v>0</v>
      </c>
      <c r="B112" s="170">
        <v>0.7</v>
      </c>
      <c r="C112" s="170">
        <v>0</v>
      </c>
      <c r="D112" s="169">
        <f t="shared" si="16"/>
        <v>0</v>
      </c>
      <c r="E112" s="168">
        <f t="shared" si="17"/>
        <v>3.5E-4</v>
      </c>
      <c r="F112" s="167">
        <f t="shared" si="18"/>
        <v>0</v>
      </c>
      <c r="G112" s="159">
        <f t="shared" si="19"/>
        <v>0</v>
      </c>
      <c r="H112" s="164" t="str">
        <f t="shared" si="31"/>
        <v>-</v>
      </c>
      <c r="I112" s="161" t="str">
        <f t="shared" si="20"/>
        <v>-</v>
      </c>
      <c r="J112" s="161" t="str">
        <f t="shared" si="21"/>
        <v>-</v>
      </c>
      <c r="K112" s="161" t="str">
        <f t="shared" si="22"/>
        <v>-</v>
      </c>
      <c r="L112" s="161" t="str">
        <f t="shared" si="23"/>
        <v>-</v>
      </c>
      <c r="M112" s="166" t="str">
        <f t="shared" si="24"/>
        <v>-</v>
      </c>
      <c r="N112" s="165"/>
      <c r="O112" s="164" t="str">
        <f t="shared" si="25"/>
        <v>-</v>
      </c>
      <c r="P112" s="161" t="str">
        <f t="shared" si="26"/>
        <v>-</v>
      </c>
      <c r="Q112" s="161" t="str">
        <f t="shared" si="27"/>
        <v>-</v>
      </c>
      <c r="R112" s="161" t="str">
        <f t="shared" si="28"/>
        <v>-</v>
      </c>
      <c r="S112" s="161" t="str">
        <f t="shared" si="29"/>
        <v>-</v>
      </c>
      <c r="T112" s="163" t="str">
        <f t="shared" si="30"/>
        <v>-</v>
      </c>
    </row>
    <row r="113" spans="1:20" x14ac:dyDescent="0.15">
      <c r="A113" s="170">
        <v>0</v>
      </c>
      <c r="B113" s="170">
        <v>0.7</v>
      </c>
      <c r="C113" s="177">
        <v>0</v>
      </c>
      <c r="D113" s="169">
        <f t="shared" si="16"/>
        <v>0</v>
      </c>
      <c r="E113" s="168">
        <f t="shared" si="17"/>
        <v>3.5E-4</v>
      </c>
      <c r="F113" s="167">
        <f t="shared" si="18"/>
        <v>0</v>
      </c>
      <c r="G113" s="159">
        <f t="shared" si="19"/>
        <v>0</v>
      </c>
      <c r="H113" s="164" t="str">
        <f t="shared" si="31"/>
        <v>-</v>
      </c>
      <c r="I113" s="161" t="str">
        <f t="shared" si="20"/>
        <v>-</v>
      </c>
      <c r="J113" s="161" t="str">
        <f t="shared" si="21"/>
        <v>-</v>
      </c>
      <c r="K113" s="161" t="str">
        <f t="shared" si="22"/>
        <v>-</v>
      </c>
      <c r="L113" s="161" t="str">
        <f t="shared" si="23"/>
        <v>-</v>
      </c>
      <c r="M113" s="166" t="str">
        <f t="shared" si="24"/>
        <v>-</v>
      </c>
      <c r="N113" s="165"/>
      <c r="O113" s="164" t="str">
        <f t="shared" si="25"/>
        <v>-</v>
      </c>
      <c r="P113" s="161" t="str">
        <f t="shared" si="26"/>
        <v>-</v>
      </c>
      <c r="Q113" s="161" t="str">
        <f t="shared" si="27"/>
        <v>-</v>
      </c>
      <c r="R113" s="161" t="str">
        <f t="shared" si="28"/>
        <v>-</v>
      </c>
      <c r="S113" s="161" t="str">
        <f t="shared" si="29"/>
        <v>-</v>
      </c>
      <c r="T113" s="163" t="str">
        <f t="shared" si="30"/>
        <v>-</v>
      </c>
    </row>
    <row r="114" spans="1:20" x14ac:dyDescent="0.15">
      <c r="A114" s="170">
        <v>0</v>
      </c>
      <c r="B114" s="170">
        <v>0.5</v>
      </c>
      <c r="C114" s="170">
        <v>0</v>
      </c>
      <c r="D114" s="169">
        <f t="shared" si="16"/>
        <v>0</v>
      </c>
      <c r="E114" s="168">
        <f t="shared" si="17"/>
        <v>2.5000000000000001E-4</v>
      </c>
      <c r="F114" s="167">
        <f t="shared" si="18"/>
        <v>0</v>
      </c>
      <c r="G114" s="159">
        <f t="shared" si="19"/>
        <v>0</v>
      </c>
      <c r="H114" s="164" t="str">
        <f t="shared" si="31"/>
        <v>-</v>
      </c>
      <c r="I114" s="161" t="str">
        <f t="shared" si="20"/>
        <v>-</v>
      </c>
      <c r="J114" s="161" t="str">
        <f t="shared" si="21"/>
        <v>-</v>
      </c>
      <c r="K114" s="161" t="str">
        <f t="shared" si="22"/>
        <v>-</v>
      </c>
      <c r="L114" s="161" t="str">
        <f t="shared" si="23"/>
        <v>-</v>
      </c>
      <c r="M114" s="166" t="str">
        <f t="shared" si="24"/>
        <v>-</v>
      </c>
      <c r="N114" s="165"/>
      <c r="O114" s="164" t="str">
        <f t="shared" si="25"/>
        <v>-</v>
      </c>
      <c r="P114" s="161" t="str">
        <f t="shared" si="26"/>
        <v>-</v>
      </c>
      <c r="Q114" s="161" t="str">
        <f t="shared" si="27"/>
        <v>-</v>
      </c>
      <c r="R114" s="161" t="str">
        <f t="shared" si="28"/>
        <v>-</v>
      </c>
      <c r="S114" s="161" t="str">
        <f t="shared" si="29"/>
        <v>-</v>
      </c>
      <c r="T114" s="163" t="str">
        <f t="shared" si="30"/>
        <v>-</v>
      </c>
    </row>
    <row r="115" spans="1:20" x14ac:dyDescent="0.15">
      <c r="A115" s="170">
        <v>0</v>
      </c>
      <c r="B115" s="170">
        <v>0.5</v>
      </c>
      <c r="C115" s="170">
        <v>0</v>
      </c>
      <c r="D115" s="169">
        <f t="shared" si="16"/>
        <v>0</v>
      </c>
      <c r="E115" s="168">
        <f t="shared" si="17"/>
        <v>2.5000000000000001E-4</v>
      </c>
      <c r="F115" s="167">
        <f t="shared" si="18"/>
        <v>0</v>
      </c>
      <c r="G115" s="159">
        <f t="shared" si="19"/>
        <v>0</v>
      </c>
      <c r="H115" s="164" t="str">
        <f t="shared" si="31"/>
        <v>-</v>
      </c>
      <c r="I115" s="161" t="str">
        <f t="shared" si="20"/>
        <v>-</v>
      </c>
      <c r="J115" s="161" t="str">
        <f t="shared" si="21"/>
        <v>-</v>
      </c>
      <c r="K115" s="161" t="str">
        <f t="shared" si="22"/>
        <v>-</v>
      </c>
      <c r="L115" s="161" t="str">
        <f t="shared" si="23"/>
        <v>-</v>
      </c>
      <c r="M115" s="166" t="str">
        <f t="shared" si="24"/>
        <v>-</v>
      </c>
      <c r="N115" s="165"/>
      <c r="O115" s="164" t="str">
        <f t="shared" si="25"/>
        <v>-</v>
      </c>
      <c r="P115" s="161" t="str">
        <f t="shared" si="26"/>
        <v>-</v>
      </c>
      <c r="Q115" s="161" t="str">
        <f t="shared" si="27"/>
        <v>-</v>
      </c>
      <c r="R115" s="161" t="str">
        <f t="shared" si="28"/>
        <v>-</v>
      </c>
      <c r="S115" s="161" t="str">
        <f t="shared" si="29"/>
        <v>-</v>
      </c>
      <c r="T115" s="163" t="str">
        <f t="shared" si="30"/>
        <v>-</v>
      </c>
    </row>
    <row r="116" spans="1:20" x14ac:dyDescent="0.15">
      <c r="A116" s="170">
        <v>0</v>
      </c>
      <c r="B116" s="174">
        <v>1</v>
      </c>
      <c r="C116" s="170">
        <v>0</v>
      </c>
      <c r="D116" s="169">
        <f t="shared" si="16"/>
        <v>0</v>
      </c>
      <c r="E116" s="168">
        <f t="shared" si="17"/>
        <v>5.0000000000000001E-4</v>
      </c>
      <c r="F116" s="167">
        <f t="shared" si="18"/>
        <v>0</v>
      </c>
      <c r="G116" s="159">
        <f t="shared" si="19"/>
        <v>0</v>
      </c>
      <c r="H116" s="164" t="str">
        <f t="shared" si="31"/>
        <v>-</v>
      </c>
      <c r="I116" s="161" t="str">
        <f t="shared" si="20"/>
        <v>-</v>
      </c>
      <c r="J116" s="161" t="str">
        <f t="shared" si="21"/>
        <v>-</v>
      </c>
      <c r="K116" s="161" t="str">
        <f t="shared" si="22"/>
        <v>-</v>
      </c>
      <c r="L116" s="161" t="str">
        <f t="shared" si="23"/>
        <v>-</v>
      </c>
      <c r="M116" s="166" t="str">
        <f t="shared" si="24"/>
        <v>-</v>
      </c>
      <c r="N116" s="165"/>
      <c r="O116" s="164" t="str">
        <f t="shared" si="25"/>
        <v>-</v>
      </c>
      <c r="P116" s="161" t="str">
        <f t="shared" si="26"/>
        <v>-</v>
      </c>
      <c r="Q116" s="161" t="str">
        <f t="shared" si="27"/>
        <v>-</v>
      </c>
      <c r="R116" s="161" t="str">
        <f t="shared" si="28"/>
        <v>-</v>
      </c>
      <c r="S116" s="161" t="str">
        <f t="shared" si="29"/>
        <v>-</v>
      </c>
      <c r="T116" s="163" t="str">
        <f t="shared" si="30"/>
        <v>-</v>
      </c>
    </row>
    <row r="117" spans="1:20" x14ac:dyDescent="0.15">
      <c r="A117" s="171">
        <v>0</v>
      </c>
      <c r="B117" s="171">
        <v>0.5</v>
      </c>
      <c r="C117" s="171">
        <v>0</v>
      </c>
      <c r="D117" s="169">
        <f t="shared" si="16"/>
        <v>0</v>
      </c>
      <c r="E117" s="168">
        <f t="shared" si="17"/>
        <v>2.5000000000000001E-4</v>
      </c>
      <c r="F117" s="167">
        <f t="shared" si="18"/>
        <v>0</v>
      </c>
      <c r="G117" s="159">
        <f t="shared" si="19"/>
        <v>0</v>
      </c>
      <c r="H117" s="164" t="str">
        <f t="shared" si="31"/>
        <v>-</v>
      </c>
      <c r="I117" s="161" t="str">
        <f t="shared" si="20"/>
        <v>-</v>
      </c>
      <c r="J117" s="161" t="str">
        <f t="shared" si="21"/>
        <v>-</v>
      </c>
      <c r="K117" s="161" t="str">
        <f t="shared" si="22"/>
        <v>-</v>
      </c>
      <c r="L117" s="161" t="str">
        <f t="shared" si="23"/>
        <v>-</v>
      </c>
      <c r="M117" s="166" t="str">
        <f t="shared" si="24"/>
        <v>-</v>
      </c>
      <c r="N117" s="165"/>
      <c r="O117" s="164" t="str">
        <f t="shared" si="25"/>
        <v>-</v>
      </c>
      <c r="P117" s="161" t="str">
        <f t="shared" si="26"/>
        <v>-</v>
      </c>
      <c r="Q117" s="161" t="str">
        <f t="shared" si="27"/>
        <v>-</v>
      </c>
      <c r="R117" s="161" t="str">
        <f t="shared" si="28"/>
        <v>-</v>
      </c>
      <c r="S117" s="161" t="str">
        <f t="shared" si="29"/>
        <v>-</v>
      </c>
      <c r="T117" s="163" t="str">
        <f t="shared" si="30"/>
        <v>-</v>
      </c>
    </row>
    <row r="118" spans="1:20" x14ac:dyDescent="0.15">
      <c r="A118" s="170">
        <v>0</v>
      </c>
      <c r="B118" s="170">
        <v>0.8</v>
      </c>
      <c r="C118" s="170">
        <v>0</v>
      </c>
      <c r="D118" s="169">
        <f t="shared" si="16"/>
        <v>0</v>
      </c>
      <c r="E118" s="168">
        <f t="shared" si="17"/>
        <v>4.0000000000000002E-4</v>
      </c>
      <c r="F118" s="167">
        <f t="shared" si="18"/>
        <v>0</v>
      </c>
      <c r="G118" s="159">
        <f t="shared" si="19"/>
        <v>0</v>
      </c>
      <c r="H118" s="164" t="str">
        <f t="shared" si="31"/>
        <v>-</v>
      </c>
      <c r="I118" s="161" t="str">
        <f t="shared" si="20"/>
        <v>-</v>
      </c>
      <c r="J118" s="161" t="str">
        <f t="shared" si="21"/>
        <v>-</v>
      </c>
      <c r="K118" s="161" t="str">
        <f t="shared" si="22"/>
        <v>-</v>
      </c>
      <c r="L118" s="161" t="str">
        <f t="shared" si="23"/>
        <v>-</v>
      </c>
      <c r="M118" s="166" t="str">
        <f t="shared" si="24"/>
        <v>-</v>
      </c>
      <c r="N118" s="165"/>
      <c r="O118" s="164" t="str">
        <f t="shared" si="25"/>
        <v>-</v>
      </c>
      <c r="P118" s="161" t="str">
        <f t="shared" si="26"/>
        <v>-</v>
      </c>
      <c r="Q118" s="161" t="str">
        <f t="shared" si="27"/>
        <v>-</v>
      </c>
      <c r="R118" s="161" t="str">
        <f t="shared" si="28"/>
        <v>-</v>
      </c>
      <c r="S118" s="161" t="str">
        <f t="shared" si="29"/>
        <v>-</v>
      </c>
      <c r="T118" s="163" t="str">
        <f t="shared" si="30"/>
        <v>-</v>
      </c>
    </row>
    <row r="119" spans="1:20" x14ac:dyDescent="0.15">
      <c r="A119" s="170">
        <v>0</v>
      </c>
      <c r="B119" s="170">
        <v>0.29999999999999982</v>
      </c>
      <c r="C119" s="170">
        <v>0</v>
      </c>
      <c r="D119" s="169">
        <f t="shared" si="16"/>
        <v>0</v>
      </c>
      <c r="E119" s="168">
        <f t="shared" si="17"/>
        <v>1.4999999999999991E-4</v>
      </c>
      <c r="F119" s="167">
        <f t="shared" si="18"/>
        <v>0</v>
      </c>
      <c r="G119" s="159">
        <f t="shared" si="19"/>
        <v>0</v>
      </c>
      <c r="H119" s="164" t="str">
        <f t="shared" si="31"/>
        <v>-</v>
      </c>
      <c r="I119" s="161" t="str">
        <f t="shared" si="20"/>
        <v>-</v>
      </c>
      <c r="J119" s="161" t="str">
        <f t="shared" si="21"/>
        <v>-</v>
      </c>
      <c r="K119" s="161" t="str">
        <f t="shared" si="22"/>
        <v>-</v>
      </c>
      <c r="L119" s="161" t="str">
        <f t="shared" si="23"/>
        <v>-</v>
      </c>
      <c r="M119" s="166" t="str">
        <f t="shared" si="24"/>
        <v>-</v>
      </c>
      <c r="N119" s="165"/>
      <c r="O119" s="164" t="str">
        <f t="shared" si="25"/>
        <v>-</v>
      </c>
      <c r="P119" s="161" t="str">
        <f t="shared" si="26"/>
        <v>-</v>
      </c>
      <c r="Q119" s="161" t="str">
        <f t="shared" si="27"/>
        <v>-</v>
      </c>
      <c r="R119" s="161" t="str">
        <f t="shared" si="28"/>
        <v>-</v>
      </c>
      <c r="S119" s="161" t="str">
        <f t="shared" si="29"/>
        <v>-</v>
      </c>
      <c r="T119" s="163" t="str">
        <f t="shared" si="30"/>
        <v>-</v>
      </c>
    </row>
    <row r="120" spans="1:20" x14ac:dyDescent="0.15">
      <c r="A120" s="172">
        <v>0</v>
      </c>
      <c r="B120" s="170">
        <v>0.8</v>
      </c>
      <c r="C120" s="172">
        <v>0</v>
      </c>
      <c r="D120" s="169">
        <f t="shared" si="16"/>
        <v>0</v>
      </c>
      <c r="E120" s="168">
        <f t="shared" si="17"/>
        <v>4.0000000000000002E-4</v>
      </c>
      <c r="F120" s="167">
        <f t="shared" si="18"/>
        <v>0</v>
      </c>
      <c r="G120" s="159">
        <f t="shared" si="19"/>
        <v>0</v>
      </c>
      <c r="H120" s="164" t="str">
        <f t="shared" si="31"/>
        <v>-</v>
      </c>
      <c r="I120" s="161" t="str">
        <f t="shared" si="20"/>
        <v>-</v>
      </c>
      <c r="J120" s="161" t="str">
        <f t="shared" si="21"/>
        <v>-</v>
      </c>
      <c r="K120" s="161" t="str">
        <f t="shared" si="22"/>
        <v>-</v>
      </c>
      <c r="L120" s="161" t="str">
        <f t="shared" si="23"/>
        <v>-</v>
      </c>
      <c r="M120" s="166" t="str">
        <f t="shared" si="24"/>
        <v>-</v>
      </c>
      <c r="N120" s="165"/>
      <c r="O120" s="164" t="str">
        <f t="shared" si="25"/>
        <v>-</v>
      </c>
      <c r="P120" s="161" t="str">
        <f t="shared" si="26"/>
        <v>-</v>
      </c>
      <c r="Q120" s="161" t="str">
        <f t="shared" si="27"/>
        <v>-</v>
      </c>
      <c r="R120" s="161" t="str">
        <f t="shared" si="28"/>
        <v>-</v>
      </c>
      <c r="S120" s="161" t="str">
        <f t="shared" si="29"/>
        <v>-</v>
      </c>
      <c r="T120" s="163" t="str">
        <f t="shared" si="30"/>
        <v>-</v>
      </c>
    </row>
    <row r="121" spans="1:20" x14ac:dyDescent="0.15">
      <c r="A121" s="170">
        <v>0</v>
      </c>
      <c r="B121" s="170">
        <v>0.6</v>
      </c>
      <c r="C121" s="170">
        <v>0</v>
      </c>
      <c r="D121" s="169">
        <f t="shared" si="16"/>
        <v>0</v>
      </c>
      <c r="E121" s="168">
        <f t="shared" si="17"/>
        <v>2.9999999999999997E-4</v>
      </c>
      <c r="F121" s="167">
        <f t="shared" si="18"/>
        <v>0</v>
      </c>
      <c r="G121" s="159">
        <f t="shared" si="19"/>
        <v>0</v>
      </c>
      <c r="H121" s="164" t="str">
        <f t="shared" si="31"/>
        <v>-</v>
      </c>
      <c r="I121" s="161" t="str">
        <f t="shared" si="20"/>
        <v>-</v>
      </c>
      <c r="J121" s="161" t="str">
        <f t="shared" si="21"/>
        <v>-</v>
      </c>
      <c r="K121" s="161" t="str">
        <f t="shared" si="22"/>
        <v>-</v>
      </c>
      <c r="L121" s="161" t="str">
        <f t="shared" si="23"/>
        <v>-</v>
      </c>
      <c r="M121" s="166" t="str">
        <f t="shared" si="24"/>
        <v>-</v>
      </c>
      <c r="N121" s="165"/>
      <c r="O121" s="164" t="str">
        <f t="shared" si="25"/>
        <v>-</v>
      </c>
      <c r="P121" s="161" t="str">
        <f t="shared" si="26"/>
        <v>-</v>
      </c>
      <c r="Q121" s="161" t="str">
        <f t="shared" si="27"/>
        <v>-</v>
      </c>
      <c r="R121" s="161" t="str">
        <f t="shared" si="28"/>
        <v>-</v>
      </c>
      <c r="S121" s="161" t="str">
        <f t="shared" si="29"/>
        <v>-</v>
      </c>
      <c r="T121" s="163" t="str">
        <f t="shared" si="30"/>
        <v>-</v>
      </c>
    </row>
    <row r="122" spans="1:20" x14ac:dyDescent="0.15">
      <c r="A122" s="170">
        <v>0</v>
      </c>
      <c r="B122" s="170">
        <v>0.78</v>
      </c>
      <c r="C122" s="170">
        <v>1</v>
      </c>
      <c r="D122" s="169">
        <f t="shared" si="16"/>
        <v>0</v>
      </c>
      <c r="E122" s="168">
        <f t="shared" si="17"/>
        <v>3.8999999999999999E-4</v>
      </c>
      <c r="F122" s="167">
        <f t="shared" si="18"/>
        <v>0</v>
      </c>
      <c r="G122" s="159">
        <f t="shared" si="19"/>
        <v>1</v>
      </c>
      <c r="H122" s="164" t="str">
        <f t="shared" si="31"/>
        <v>-</v>
      </c>
      <c r="I122" s="161" t="str">
        <f t="shared" si="20"/>
        <v>-</v>
      </c>
      <c r="J122" s="161" t="str">
        <f t="shared" si="21"/>
        <v>-</v>
      </c>
      <c r="K122" s="161" t="str">
        <f t="shared" si="22"/>
        <v>-</v>
      </c>
      <c r="L122" s="161" t="str">
        <f t="shared" si="23"/>
        <v>-</v>
      </c>
      <c r="M122" s="166" t="str">
        <f t="shared" si="24"/>
        <v>-</v>
      </c>
      <c r="N122" s="165"/>
      <c r="O122" s="164" t="str">
        <f t="shared" si="25"/>
        <v>-</v>
      </c>
      <c r="P122" s="161" t="str">
        <f t="shared" si="26"/>
        <v>-</v>
      </c>
      <c r="Q122" s="161" t="str">
        <f t="shared" si="27"/>
        <v>-</v>
      </c>
      <c r="R122" s="161" t="str">
        <f t="shared" si="28"/>
        <v>-</v>
      </c>
      <c r="S122" s="161" t="str">
        <f t="shared" si="29"/>
        <v>-</v>
      </c>
      <c r="T122" s="163" t="str">
        <f t="shared" si="30"/>
        <v>-</v>
      </c>
    </row>
    <row r="123" spans="1:20" x14ac:dyDescent="0.15">
      <c r="A123" s="170">
        <v>0</v>
      </c>
      <c r="B123" s="176">
        <v>0.9</v>
      </c>
      <c r="C123" s="170">
        <v>0</v>
      </c>
      <c r="D123" s="169">
        <f t="shared" si="16"/>
        <v>0</v>
      </c>
      <c r="E123" s="168">
        <f t="shared" si="17"/>
        <v>4.4999999999999999E-4</v>
      </c>
      <c r="F123" s="167">
        <f t="shared" si="18"/>
        <v>0</v>
      </c>
      <c r="G123" s="159">
        <f t="shared" si="19"/>
        <v>0</v>
      </c>
      <c r="H123" s="164" t="str">
        <f t="shared" si="31"/>
        <v>-</v>
      </c>
      <c r="I123" s="161" t="str">
        <f t="shared" si="20"/>
        <v>-</v>
      </c>
      <c r="J123" s="161" t="str">
        <f t="shared" si="21"/>
        <v>-</v>
      </c>
      <c r="K123" s="161" t="str">
        <f t="shared" si="22"/>
        <v>-</v>
      </c>
      <c r="L123" s="161" t="str">
        <f t="shared" si="23"/>
        <v>-</v>
      </c>
      <c r="M123" s="166" t="str">
        <f t="shared" si="24"/>
        <v>-</v>
      </c>
      <c r="N123" s="165"/>
      <c r="O123" s="164" t="str">
        <f t="shared" si="25"/>
        <v>-</v>
      </c>
      <c r="P123" s="161" t="str">
        <f t="shared" si="26"/>
        <v>-</v>
      </c>
      <c r="Q123" s="161" t="str">
        <f t="shared" si="27"/>
        <v>-</v>
      </c>
      <c r="R123" s="161" t="str">
        <f t="shared" si="28"/>
        <v>-</v>
      </c>
      <c r="S123" s="161" t="str">
        <f t="shared" si="29"/>
        <v>-</v>
      </c>
      <c r="T123" s="163" t="str">
        <f t="shared" si="30"/>
        <v>-</v>
      </c>
    </row>
    <row r="124" spans="1:20" x14ac:dyDescent="0.15">
      <c r="A124" s="170">
        <v>0</v>
      </c>
      <c r="B124" s="170">
        <v>1.4</v>
      </c>
      <c r="C124" s="172">
        <v>1</v>
      </c>
      <c r="D124" s="169">
        <f t="shared" si="16"/>
        <v>0</v>
      </c>
      <c r="E124" s="168">
        <f t="shared" si="17"/>
        <v>6.9999999999999999E-4</v>
      </c>
      <c r="F124" s="167">
        <f t="shared" si="18"/>
        <v>0</v>
      </c>
      <c r="G124" s="159">
        <f t="shared" si="19"/>
        <v>1</v>
      </c>
      <c r="H124" s="164" t="str">
        <f t="shared" si="31"/>
        <v>-</v>
      </c>
      <c r="I124" s="161" t="str">
        <f t="shared" si="20"/>
        <v>-</v>
      </c>
      <c r="J124" s="161" t="str">
        <f t="shared" si="21"/>
        <v>-</v>
      </c>
      <c r="K124" s="161" t="str">
        <f t="shared" si="22"/>
        <v>-</v>
      </c>
      <c r="L124" s="161" t="str">
        <f t="shared" si="23"/>
        <v>-</v>
      </c>
      <c r="M124" s="166" t="str">
        <f t="shared" si="24"/>
        <v>-</v>
      </c>
      <c r="N124" s="165"/>
      <c r="O124" s="164" t="str">
        <f t="shared" si="25"/>
        <v>-</v>
      </c>
      <c r="P124" s="161" t="str">
        <f t="shared" si="26"/>
        <v>-</v>
      </c>
      <c r="Q124" s="161" t="str">
        <f t="shared" si="27"/>
        <v>-</v>
      </c>
      <c r="R124" s="161" t="str">
        <f t="shared" si="28"/>
        <v>-</v>
      </c>
      <c r="S124" s="161" t="str">
        <f t="shared" si="29"/>
        <v>-</v>
      </c>
      <c r="T124" s="163" t="str">
        <f t="shared" si="30"/>
        <v>-</v>
      </c>
    </row>
    <row r="125" spans="1:20" x14ac:dyDescent="0.15">
      <c r="A125" s="171">
        <v>0</v>
      </c>
      <c r="B125" s="171">
        <v>1.2</v>
      </c>
      <c r="C125" s="171">
        <v>0</v>
      </c>
      <c r="D125" s="169">
        <f t="shared" si="16"/>
        <v>0</v>
      </c>
      <c r="E125" s="168">
        <f t="shared" si="17"/>
        <v>5.9999999999999995E-4</v>
      </c>
      <c r="F125" s="167">
        <f t="shared" si="18"/>
        <v>0</v>
      </c>
      <c r="G125" s="159">
        <f t="shared" si="19"/>
        <v>0</v>
      </c>
      <c r="H125" s="164" t="str">
        <f t="shared" si="31"/>
        <v>-</v>
      </c>
      <c r="I125" s="161" t="str">
        <f t="shared" si="20"/>
        <v>-</v>
      </c>
      <c r="J125" s="161" t="str">
        <f t="shared" si="21"/>
        <v>-</v>
      </c>
      <c r="K125" s="161" t="str">
        <f t="shared" si="22"/>
        <v>-</v>
      </c>
      <c r="L125" s="161" t="str">
        <f t="shared" si="23"/>
        <v>-</v>
      </c>
      <c r="M125" s="166" t="str">
        <f t="shared" si="24"/>
        <v>-</v>
      </c>
      <c r="N125" s="165"/>
      <c r="O125" s="164" t="str">
        <f t="shared" si="25"/>
        <v>-</v>
      </c>
      <c r="P125" s="161" t="str">
        <f t="shared" si="26"/>
        <v>-</v>
      </c>
      <c r="Q125" s="161" t="str">
        <f t="shared" si="27"/>
        <v>-</v>
      </c>
      <c r="R125" s="161" t="str">
        <f t="shared" si="28"/>
        <v>-</v>
      </c>
      <c r="S125" s="161" t="str">
        <f t="shared" si="29"/>
        <v>-</v>
      </c>
      <c r="T125" s="163" t="str">
        <f t="shared" si="30"/>
        <v>-</v>
      </c>
    </row>
    <row r="126" spans="1:20" x14ac:dyDescent="0.15">
      <c r="A126" s="171">
        <v>0</v>
      </c>
      <c r="B126" s="171">
        <v>0.6</v>
      </c>
      <c r="C126" s="171">
        <v>0</v>
      </c>
      <c r="D126" s="169">
        <f t="shared" si="16"/>
        <v>0</v>
      </c>
      <c r="E126" s="168">
        <f t="shared" si="17"/>
        <v>2.9999999999999997E-4</v>
      </c>
      <c r="F126" s="167">
        <f t="shared" si="18"/>
        <v>0</v>
      </c>
      <c r="G126" s="159">
        <f t="shared" si="19"/>
        <v>0</v>
      </c>
      <c r="H126" s="164" t="str">
        <f t="shared" si="31"/>
        <v>-</v>
      </c>
      <c r="I126" s="161" t="str">
        <f t="shared" si="20"/>
        <v>-</v>
      </c>
      <c r="J126" s="161" t="str">
        <f t="shared" si="21"/>
        <v>-</v>
      </c>
      <c r="K126" s="161" t="str">
        <f t="shared" si="22"/>
        <v>-</v>
      </c>
      <c r="L126" s="161" t="str">
        <f t="shared" si="23"/>
        <v>-</v>
      </c>
      <c r="M126" s="166" t="str">
        <f t="shared" si="24"/>
        <v>-</v>
      </c>
      <c r="N126" s="165"/>
      <c r="O126" s="164" t="str">
        <f t="shared" si="25"/>
        <v>-</v>
      </c>
      <c r="P126" s="161" t="str">
        <f t="shared" si="26"/>
        <v>-</v>
      </c>
      <c r="Q126" s="161" t="str">
        <f t="shared" si="27"/>
        <v>-</v>
      </c>
      <c r="R126" s="161" t="str">
        <f t="shared" si="28"/>
        <v>-</v>
      </c>
      <c r="S126" s="161" t="str">
        <f t="shared" si="29"/>
        <v>-</v>
      </c>
      <c r="T126" s="163" t="str">
        <f t="shared" si="30"/>
        <v>-</v>
      </c>
    </row>
    <row r="127" spans="1:20" x14ac:dyDescent="0.15">
      <c r="A127" s="170">
        <v>0</v>
      </c>
      <c r="B127" s="170">
        <v>0.8</v>
      </c>
      <c r="C127" s="170">
        <v>0</v>
      </c>
      <c r="D127" s="169">
        <f t="shared" si="16"/>
        <v>0</v>
      </c>
      <c r="E127" s="168">
        <f t="shared" si="17"/>
        <v>4.0000000000000002E-4</v>
      </c>
      <c r="F127" s="167">
        <f t="shared" si="18"/>
        <v>0</v>
      </c>
      <c r="G127" s="159">
        <f t="shared" si="19"/>
        <v>0</v>
      </c>
      <c r="H127" s="164" t="str">
        <f t="shared" si="31"/>
        <v>-</v>
      </c>
      <c r="I127" s="161" t="str">
        <f t="shared" si="20"/>
        <v>-</v>
      </c>
      <c r="J127" s="161" t="str">
        <f t="shared" si="21"/>
        <v>-</v>
      </c>
      <c r="K127" s="161" t="str">
        <f t="shared" si="22"/>
        <v>-</v>
      </c>
      <c r="L127" s="161" t="str">
        <f t="shared" si="23"/>
        <v>-</v>
      </c>
      <c r="M127" s="166" t="str">
        <f t="shared" si="24"/>
        <v>-</v>
      </c>
      <c r="N127" s="165"/>
      <c r="O127" s="164" t="str">
        <f t="shared" si="25"/>
        <v>-</v>
      </c>
      <c r="P127" s="161" t="str">
        <f t="shared" si="26"/>
        <v>-</v>
      </c>
      <c r="Q127" s="161" t="str">
        <f t="shared" si="27"/>
        <v>-</v>
      </c>
      <c r="R127" s="161" t="str">
        <f t="shared" si="28"/>
        <v>-</v>
      </c>
      <c r="S127" s="161" t="str">
        <f t="shared" si="29"/>
        <v>-</v>
      </c>
      <c r="T127" s="163" t="str">
        <f t="shared" si="30"/>
        <v>-</v>
      </c>
    </row>
    <row r="128" spans="1:20" x14ac:dyDescent="0.15">
      <c r="A128" s="170">
        <v>0</v>
      </c>
      <c r="B128" s="170">
        <v>0.77</v>
      </c>
      <c r="C128" s="170">
        <v>0</v>
      </c>
      <c r="D128" s="169">
        <f t="shared" si="16"/>
        <v>0</v>
      </c>
      <c r="E128" s="168">
        <f t="shared" si="17"/>
        <v>3.8500000000000003E-4</v>
      </c>
      <c r="F128" s="167">
        <f t="shared" si="18"/>
        <v>0</v>
      </c>
      <c r="G128" s="159">
        <f t="shared" si="19"/>
        <v>0</v>
      </c>
      <c r="H128" s="164" t="str">
        <f t="shared" si="31"/>
        <v>-</v>
      </c>
      <c r="I128" s="161" t="str">
        <f t="shared" si="20"/>
        <v>-</v>
      </c>
      <c r="J128" s="161" t="str">
        <f t="shared" si="21"/>
        <v>-</v>
      </c>
      <c r="K128" s="161" t="str">
        <f t="shared" si="22"/>
        <v>-</v>
      </c>
      <c r="L128" s="161" t="str">
        <f t="shared" si="23"/>
        <v>-</v>
      </c>
      <c r="M128" s="166" t="str">
        <f t="shared" si="24"/>
        <v>-</v>
      </c>
      <c r="N128" s="165"/>
      <c r="O128" s="164" t="str">
        <f t="shared" si="25"/>
        <v>-</v>
      </c>
      <c r="P128" s="161" t="str">
        <f t="shared" si="26"/>
        <v>-</v>
      </c>
      <c r="Q128" s="161" t="str">
        <f t="shared" si="27"/>
        <v>-</v>
      </c>
      <c r="R128" s="161" t="str">
        <f t="shared" si="28"/>
        <v>-</v>
      </c>
      <c r="S128" s="161" t="str">
        <f t="shared" si="29"/>
        <v>-</v>
      </c>
      <c r="T128" s="163" t="str">
        <f t="shared" si="30"/>
        <v>-</v>
      </c>
    </row>
    <row r="129" spans="1:20" x14ac:dyDescent="0.15">
      <c r="A129" s="171">
        <v>0</v>
      </c>
      <c r="B129" s="171">
        <v>0.8</v>
      </c>
      <c r="C129" s="171">
        <v>0</v>
      </c>
      <c r="D129" s="169">
        <f t="shared" si="16"/>
        <v>0</v>
      </c>
      <c r="E129" s="168">
        <f t="shared" si="17"/>
        <v>4.0000000000000002E-4</v>
      </c>
      <c r="F129" s="167">
        <f t="shared" si="18"/>
        <v>0</v>
      </c>
      <c r="G129" s="159">
        <f t="shared" si="19"/>
        <v>0</v>
      </c>
      <c r="H129" s="164" t="str">
        <f t="shared" si="31"/>
        <v>-</v>
      </c>
      <c r="I129" s="161" t="str">
        <f t="shared" si="20"/>
        <v>-</v>
      </c>
      <c r="J129" s="161" t="str">
        <f t="shared" si="21"/>
        <v>-</v>
      </c>
      <c r="K129" s="161" t="str">
        <f t="shared" si="22"/>
        <v>-</v>
      </c>
      <c r="L129" s="161" t="str">
        <f t="shared" si="23"/>
        <v>-</v>
      </c>
      <c r="M129" s="166" t="str">
        <f t="shared" si="24"/>
        <v>-</v>
      </c>
      <c r="N129" s="165"/>
      <c r="O129" s="164" t="str">
        <f t="shared" si="25"/>
        <v>-</v>
      </c>
      <c r="P129" s="161" t="str">
        <f t="shared" si="26"/>
        <v>-</v>
      </c>
      <c r="Q129" s="161" t="str">
        <f t="shared" si="27"/>
        <v>-</v>
      </c>
      <c r="R129" s="161" t="str">
        <f t="shared" si="28"/>
        <v>-</v>
      </c>
      <c r="S129" s="161" t="str">
        <f t="shared" si="29"/>
        <v>-</v>
      </c>
      <c r="T129" s="163" t="str">
        <f t="shared" si="30"/>
        <v>-</v>
      </c>
    </row>
    <row r="130" spans="1:20" x14ac:dyDescent="0.15">
      <c r="A130" s="171">
        <v>0</v>
      </c>
      <c r="B130" s="171">
        <v>1.2</v>
      </c>
      <c r="C130" s="171">
        <v>0</v>
      </c>
      <c r="D130" s="169">
        <f t="shared" si="16"/>
        <v>0</v>
      </c>
      <c r="E130" s="168">
        <f t="shared" si="17"/>
        <v>5.9999999999999995E-4</v>
      </c>
      <c r="F130" s="167">
        <f t="shared" si="18"/>
        <v>0</v>
      </c>
      <c r="G130" s="159">
        <f t="shared" si="19"/>
        <v>0</v>
      </c>
      <c r="H130" s="164" t="str">
        <f t="shared" si="31"/>
        <v>-</v>
      </c>
      <c r="I130" s="161" t="str">
        <f t="shared" si="20"/>
        <v>-</v>
      </c>
      <c r="J130" s="161" t="str">
        <f t="shared" si="21"/>
        <v>-</v>
      </c>
      <c r="K130" s="161" t="str">
        <f t="shared" si="22"/>
        <v>-</v>
      </c>
      <c r="L130" s="161" t="str">
        <f t="shared" si="23"/>
        <v>-</v>
      </c>
      <c r="M130" s="166" t="str">
        <f t="shared" si="24"/>
        <v>-</v>
      </c>
      <c r="N130" s="165"/>
      <c r="O130" s="164" t="str">
        <f t="shared" si="25"/>
        <v>-</v>
      </c>
      <c r="P130" s="161" t="str">
        <f t="shared" si="26"/>
        <v>-</v>
      </c>
      <c r="Q130" s="161" t="str">
        <f t="shared" si="27"/>
        <v>-</v>
      </c>
      <c r="R130" s="161" t="str">
        <f t="shared" si="28"/>
        <v>-</v>
      </c>
      <c r="S130" s="161" t="str">
        <f t="shared" si="29"/>
        <v>-</v>
      </c>
      <c r="T130" s="163" t="str">
        <f t="shared" si="30"/>
        <v>-</v>
      </c>
    </row>
    <row r="131" spans="1:20" x14ac:dyDescent="0.15">
      <c r="A131" s="170">
        <v>0</v>
      </c>
      <c r="B131" s="170">
        <v>1.4</v>
      </c>
      <c r="C131" s="170">
        <v>0</v>
      </c>
      <c r="D131" s="169">
        <f t="shared" ref="D131:D194" si="32">A131*0.02</f>
        <v>0</v>
      </c>
      <c r="E131" s="168">
        <f t="shared" ref="E131:E194" si="33">(B131/2)/1000</f>
        <v>6.9999999999999999E-4</v>
      </c>
      <c r="F131" s="167">
        <f t="shared" ref="F131:F194" si="34">D131/E131</f>
        <v>0</v>
      </c>
      <c r="G131" s="159">
        <f t="shared" ref="G131:G194" si="35">IF(F131=0,C131,"-")</f>
        <v>0</v>
      </c>
      <c r="H131" s="164" t="str">
        <f t="shared" si="31"/>
        <v>-</v>
      </c>
      <c r="I131" s="161" t="str">
        <f t="shared" si="20"/>
        <v>-</v>
      </c>
      <c r="J131" s="161" t="str">
        <f t="shared" si="21"/>
        <v>-</v>
      </c>
      <c r="K131" s="161" t="str">
        <f t="shared" si="22"/>
        <v>-</v>
      </c>
      <c r="L131" s="161" t="str">
        <f t="shared" si="23"/>
        <v>-</v>
      </c>
      <c r="M131" s="166" t="str">
        <f t="shared" si="24"/>
        <v>-</v>
      </c>
      <c r="N131" s="165"/>
      <c r="O131" s="164" t="str">
        <f t="shared" si="25"/>
        <v>-</v>
      </c>
      <c r="P131" s="161" t="str">
        <f t="shared" si="26"/>
        <v>-</v>
      </c>
      <c r="Q131" s="161" t="str">
        <f t="shared" si="27"/>
        <v>-</v>
      </c>
      <c r="R131" s="161" t="str">
        <f t="shared" si="28"/>
        <v>-</v>
      </c>
      <c r="S131" s="161" t="str">
        <f t="shared" si="29"/>
        <v>-</v>
      </c>
      <c r="T131" s="163" t="str">
        <f t="shared" si="30"/>
        <v>-</v>
      </c>
    </row>
    <row r="132" spans="1:20" x14ac:dyDescent="0.15">
      <c r="A132" s="170">
        <v>0</v>
      </c>
      <c r="B132" s="170">
        <v>1.34</v>
      </c>
      <c r="C132" s="170">
        <v>0</v>
      </c>
      <c r="D132" s="169">
        <f t="shared" si="32"/>
        <v>0</v>
      </c>
      <c r="E132" s="168">
        <f t="shared" si="33"/>
        <v>6.7000000000000002E-4</v>
      </c>
      <c r="F132" s="167">
        <f t="shared" si="34"/>
        <v>0</v>
      </c>
      <c r="G132" s="159">
        <f t="shared" si="35"/>
        <v>0</v>
      </c>
      <c r="H132" s="164" t="str">
        <f t="shared" si="31"/>
        <v>-</v>
      </c>
      <c r="I132" s="161" t="str">
        <f t="shared" ref="I132:I195" si="36">IF(AND($F132&gt;0.06,$F132&lt;=0.3),$C132,"-")</f>
        <v>-</v>
      </c>
      <c r="J132" s="161" t="str">
        <f t="shared" ref="J132:J195" si="37">IF(AND($F132&gt;0.3,$F132&lt;=1),$C132,"-")</f>
        <v>-</v>
      </c>
      <c r="K132" s="161" t="str">
        <f t="shared" ref="K132:K195" si="38">IF(AND($F132&gt;1,$F132&lt;=3),$C132,"-")</f>
        <v>-</v>
      </c>
      <c r="L132" s="161" t="str">
        <f t="shared" ref="L132:L195" si="39">IF(AND($F132&gt;3,$F132&lt;=7),$C132,"-")</f>
        <v>-</v>
      </c>
      <c r="M132" s="166" t="str">
        <f t="shared" ref="M132:M195" si="40">IF(F132&gt;7,C132,"-")</f>
        <v>-</v>
      </c>
      <c r="N132" s="165"/>
      <c r="O132" s="164" t="str">
        <f t="shared" ref="O132:O195" si="41">IF(AND($F132&gt;0,$F132&lt;=0.06),$F132,"-")</f>
        <v>-</v>
      </c>
      <c r="P132" s="161" t="str">
        <f t="shared" ref="P132:P195" si="42">IF(AND($F132&gt;0.06,$F132&lt;=0.3),$F132,"-")</f>
        <v>-</v>
      </c>
      <c r="Q132" s="161" t="str">
        <f t="shared" ref="Q132:Q195" si="43">IF(AND($F132&gt;0.3,$F132&lt;=1),$F132,"-")</f>
        <v>-</v>
      </c>
      <c r="R132" s="161" t="str">
        <f t="shared" ref="R132:R195" si="44">IF(AND($F132&gt;1,$F132&lt;=3),$F132,"-")</f>
        <v>-</v>
      </c>
      <c r="S132" s="161" t="str">
        <f t="shared" ref="S132:S195" si="45">IF(AND($F132&gt;3,$F132&lt;=7),$F132,"-")</f>
        <v>-</v>
      </c>
      <c r="T132" s="163" t="str">
        <f t="shared" ref="T132:T195" si="46">IF($F132&gt;7,$F132,"-")</f>
        <v>-</v>
      </c>
    </row>
    <row r="133" spans="1:20" x14ac:dyDescent="0.15">
      <c r="A133" s="170">
        <v>0</v>
      </c>
      <c r="B133" s="170">
        <v>1.3</v>
      </c>
      <c r="C133" s="170">
        <v>0</v>
      </c>
      <c r="D133" s="169">
        <f t="shared" si="32"/>
        <v>0</v>
      </c>
      <c r="E133" s="168">
        <f t="shared" si="33"/>
        <v>6.4999999999999997E-4</v>
      </c>
      <c r="F133" s="167">
        <f t="shared" si="34"/>
        <v>0</v>
      </c>
      <c r="G133" s="159">
        <f t="shared" si="35"/>
        <v>0</v>
      </c>
      <c r="H133" s="164" t="str">
        <f t="shared" ref="H133:H196" si="47">IF(AND($F133&gt;0,$F133&lt;=0.06),$C133,"-")</f>
        <v>-</v>
      </c>
      <c r="I133" s="161" t="str">
        <f t="shared" si="36"/>
        <v>-</v>
      </c>
      <c r="J133" s="161" t="str">
        <f t="shared" si="37"/>
        <v>-</v>
      </c>
      <c r="K133" s="161" t="str">
        <f t="shared" si="38"/>
        <v>-</v>
      </c>
      <c r="L133" s="161" t="str">
        <f t="shared" si="39"/>
        <v>-</v>
      </c>
      <c r="M133" s="166" t="str">
        <f t="shared" si="40"/>
        <v>-</v>
      </c>
      <c r="N133" s="165"/>
      <c r="O133" s="164" t="str">
        <f t="shared" si="41"/>
        <v>-</v>
      </c>
      <c r="P133" s="161" t="str">
        <f t="shared" si="42"/>
        <v>-</v>
      </c>
      <c r="Q133" s="161" t="str">
        <f t="shared" si="43"/>
        <v>-</v>
      </c>
      <c r="R133" s="161" t="str">
        <f t="shared" si="44"/>
        <v>-</v>
      </c>
      <c r="S133" s="161" t="str">
        <f t="shared" si="45"/>
        <v>-</v>
      </c>
      <c r="T133" s="163" t="str">
        <f t="shared" si="46"/>
        <v>-</v>
      </c>
    </row>
    <row r="134" spans="1:20" x14ac:dyDescent="0.15">
      <c r="A134" s="170">
        <v>0</v>
      </c>
      <c r="B134" s="170">
        <v>0.90000000000000036</v>
      </c>
      <c r="C134" s="170">
        <v>0</v>
      </c>
      <c r="D134" s="169">
        <f t="shared" si="32"/>
        <v>0</v>
      </c>
      <c r="E134" s="168">
        <f t="shared" si="33"/>
        <v>4.500000000000002E-4</v>
      </c>
      <c r="F134" s="167">
        <f t="shared" si="34"/>
        <v>0</v>
      </c>
      <c r="G134" s="159">
        <f t="shared" si="35"/>
        <v>0</v>
      </c>
      <c r="H134" s="164" t="str">
        <f t="shared" si="47"/>
        <v>-</v>
      </c>
      <c r="I134" s="161" t="str">
        <f t="shared" si="36"/>
        <v>-</v>
      </c>
      <c r="J134" s="161" t="str">
        <f t="shared" si="37"/>
        <v>-</v>
      </c>
      <c r="K134" s="161" t="str">
        <f t="shared" si="38"/>
        <v>-</v>
      </c>
      <c r="L134" s="161" t="str">
        <f t="shared" si="39"/>
        <v>-</v>
      </c>
      <c r="M134" s="166" t="str">
        <f t="shared" si="40"/>
        <v>-</v>
      </c>
      <c r="N134" s="165"/>
      <c r="O134" s="164" t="str">
        <f t="shared" si="41"/>
        <v>-</v>
      </c>
      <c r="P134" s="161" t="str">
        <f t="shared" si="42"/>
        <v>-</v>
      </c>
      <c r="Q134" s="161" t="str">
        <f t="shared" si="43"/>
        <v>-</v>
      </c>
      <c r="R134" s="161" t="str">
        <f t="shared" si="44"/>
        <v>-</v>
      </c>
      <c r="S134" s="161" t="str">
        <f t="shared" si="45"/>
        <v>-</v>
      </c>
      <c r="T134" s="163" t="str">
        <f t="shared" si="46"/>
        <v>-</v>
      </c>
    </row>
    <row r="135" spans="1:20" x14ac:dyDescent="0.15">
      <c r="A135" s="170">
        <v>9.9999999999999995E-7</v>
      </c>
      <c r="B135" s="170">
        <v>1.2</v>
      </c>
      <c r="C135" s="170">
        <v>0</v>
      </c>
      <c r="D135" s="169">
        <f t="shared" si="32"/>
        <v>2E-8</v>
      </c>
      <c r="E135" s="168">
        <f t="shared" si="33"/>
        <v>5.9999999999999995E-4</v>
      </c>
      <c r="F135" s="167">
        <f t="shared" si="34"/>
        <v>3.3333333333333335E-5</v>
      </c>
      <c r="G135" s="159" t="str">
        <f t="shared" si="35"/>
        <v>-</v>
      </c>
      <c r="H135" s="164">
        <f t="shared" si="47"/>
        <v>0</v>
      </c>
      <c r="I135" s="161" t="str">
        <f t="shared" si="36"/>
        <v>-</v>
      </c>
      <c r="J135" s="161" t="str">
        <f t="shared" si="37"/>
        <v>-</v>
      </c>
      <c r="K135" s="161" t="str">
        <f t="shared" si="38"/>
        <v>-</v>
      </c>
      <c r="L135" s="161" t="str">
        <f t="shared" si="39"/>
        <v>-</v>
      </c>
      <c r="M135" s="166" t="str">
        <f t="shared" si="40"/>
        <v>-</v>
      </c>
      <c r="N135" s="165"/>
      <c r="O135" s="164">
        <f t="shared" si="41"/>
        <v>3.3333333333333335E-5</v>
      </c>
      <c r="P135" s="161" t="str">
        <f t="shared" si="42"/>
        <v>-</v>
      </c>
      <c r="Q135" s="161" t="str">
        <f t="shared" si="43"/>
        <v>-</v>
      </c>
      <c r="R135" s="161" t="str">
        <f t="shared" si="44"/>
        <v>-</v>
      </c>
      <c r="S135" s="161" t="str">
        <f t="shared" si="45"/>
        <v>-</v>
      </c>
      <c r="T135" s="163" t="str">
        <f t="shared" si="46"/>
        <v>-</v>
      </c>
    </row>
    <row r="136" spans="1:20" x14ac:dyDescent="0.15">
      <c r="A136" s="170">
        <v>9.9999999999999995E-7</v>
      </c>
      <c r="B136" s="170">
        <v>1.1000000000000001</v>
      </c>
      <c r="C136" s="170">
        <v>0</v>
      </c>
      <c r="D136" s="169">
        <f t="shared" si="32"/>
        <v>2E-8</v>
      </c>
      <c r="E136" s="168">
        <f t="shared" si="33"/>
        <v>5.5000000000000003E-4</v>
      </c>
      <c r="F136" s="167">
        <f t="shared" si="34"/>
        <v>3.6363636363636364E-5</v>
      </c>
      <c r="G136" s="159" t="str">
        <f t="shared" si="35"/>
        <v>-</v>
      </c>
      <c r="H136" s="164">
        <f t="shared" si="47"/>
        <v>0</v>
      </c>
      <c r="I136" s="161" t="str">
        <f t="shared" si="36"/>
        <v>-</v>
      </c>
      <c r="J136" s="161" t="str">
        <f t="shared" si="37"/>
        <v>-</v>
      </c>
      <c r="K136" s="161" t="str">
        <f t="shared" si="38"/>
        <v>-</v>
      </c>
      <c r="L136" s="161" t="str">
        <f t="shared" si="39"/>
        <v>-</v>
      </c>
      <c r="M136" s="166" t="str">
        <f t="shared" si="40"/>
        <v>-</v>
      </c>
      <c r="N136" s="165"/>
      <c r="O136" s="164">
        <f t="shared" si="41"/>
        <v>3.6363636363636364E-5</v>
      </c>
      <c r="P136" s="161" t="str">
        <f t="shared" si="42"/>
        <v>-</v>
      </c>
      <c r="Q136" s="161" t="str">
        <f t="shared" si="43"/>
        <v>-</v>
      </c>
      <c r="R136" s="161" t="str">
        <f t="shared" si="44"/>
        <v>-</v>
      </c>
      <c r="S136" s="161" t="str">
        <f t="shared" si="45"/>
        <v>-</v>
      </c>
      <c r="T136" s="163" t="str">
        <f t="shared" si="46"/>
        <v>-</v>
      </c>
    </row>
    <row r="137" spans="1:20" x14ac:dyDescent="0.15">
      <c r="A137" s="170">
        <v>9.9999999999999995E-7</v>
      </c>
      <c r="B137" s="170">
        <v>0.96399999999999997</v>
      </c>
      <c r="C137" s="170">
        <v>0</v>
      </c>
      <c r="D137" s="169">
        <f t="shared" si="32"/>
        <v>2E-8</v>
      </c>
      <c r="E137" s="168">
        <f t="shared" si="33"/>
        <v>4.8200000000000001E-4</v>
      </c>
      <c r="F137" s="167">
        <f t="shared" si="34"/>
        <v>4.1493775933609957E-5</v>
      </c>
      <c r="G137" s="159" t="str">
        <f t="shared" si="35"/>
        <v>-</v>
      </c>
      <c r="H137" s="164">
        <f t="shared" si="47"/>
        <v>0</v>
      </c>
      <c r="I137" s="161" t="str">
        <f t="shared" si="36"/>
        <v>-</v>
      </c>
      <c r="J137" s="161" t="str">
        <f t="shared" si="37"/>
        <v>-</v>
      </c>
      <c r="K137" s="161" t="str">
        <f t="shared" si="38"/>
        <v>-</v>
      </c>
      <c r="L137" s="161" t="str">
        <f t="shared" si="39"/>
        <v>-</v>
      </c>
      <c r="M137" s="166" t="str">
        <f t="shared" si="40"/>
        <v>-</v>
      </c>
      <c r="N137" s="165"/>
      <c r="O137" s="164">
        <f t="shared" si="41"/>
        <v>4.1493775933609957E-5</v>
      </c>
      <c r="P137" s="161" t="str">
        <f t="shared" si="42"/>
        <v>-</v>
      </c>
      <c r="Q137" s="161" t="str">
        <f t="shared" si="43"/>
        <v>-</v>
      </c>
      <c r="R137" s="161" t="str">
        <f t="shared" si="44"/>
        <v>-</v>
      </c>
      <c r="S137" s="161" t="str">
        <f t="shared" si="45"/>
        <v>-</v>
      </c>
      <c r="T137" s="163" t="str">
        <f t="shared" si="46"/>
        <v>-</v>
      </c>
    </row>
    <row r="138" spans="1:20" x14ac:dyDescent="0.15">
      <c r="A138" s="170">
        <v>9.9999999999999995E-7</v>
      </c>
      <c r="B138" s="170">
        <v>0.6</v>
      </c>
      <c r="C138" s="170">
        <v>0</v>
      </c>
      <c r="D138" s="169">
        <f t="shared" si="32"/>
        <v>2E-8</v>
      </c>
      <c r="E138" s="168">
        <f t="shared" si="33"/>
        <v>2.9999999999999997E-4</v>
      </c>
      <c r="F138" s="167">
        <f t="shared" si="34"/>
        <v>6.666666666666667E-5</v>
      </c>
      <c r="G138" s="159" t="str">
        <f t="shared" si="35"/>
        <v>-</v>
      </c>
      <c r="H138" s="164">
        <f t="shared" si="47"/>
        <v>0</v>
      </c>
      <c r="I138" s="161" t="str">
        <f t="shared" si="36"/>
        <v>-</v>
      </c>
      <c r="J138" s="161" t="str">
        <f t="shared" si="37"/>
        <v>-</v>
      </c>
      <c r="K138" s="161" t="str">
        <f t="shared" si="38"/>
        <v>-</v>
      </c>
      <c r="L138" s="161" t="str">
        <f t="shared" si="39"/>
        <v>-</v>
      </c>
      <c r="M138" s="166" t="str">
        <f t="shared" si="40"/>
        <v>-</v>
      </c>
      <c r="N138" s="165"/>
      <c r="O138" s="164">
        <f t="shared" si="41"/>
        <v>6.666666666666667E-5</v>
      </c>
      <c r="P138" s="161" t="str">
        <f t="shared" si="42"/>
        <v>-</v>
      </c>
      <c r="Q138" s="161" t="str">
        <f t="shared" si="43"/>
        <v>-</v>
      </c>
      <c r="R138" s="161" t="str">
        <f t="shared" si="44"/>
        <v>-</v>
      </c>
      <c r="S138" s="161" t="str">
        <f t="shared" si="45"/>
        <v>-</v>
      </c>
      <c r="T138" s="163" t="str">
        <f t="shared" si="46"/>
        <v>-</v>
      </c>
    </row>
    <row r="139" spans="1:20" x14ac:dyDescent="0.15">
      <c r="A139" s="170">
        <v>1.0000000000000001E-5</v>
      </c>
      <c r="B139" s="176">
        <v>1.2</v>
      </c>
      <c r="C139" s="170">
        <v>0</v>
      </c>
      <c r="D139" s="169">
        <f t="shared" si="32"/>
        <v>2.0000000000000002E-7</v>
      </c>
      <c r="E139" s="168">
        <f t="shared" si="33"/>
        <v>5.9999999999999995E-4</v>
      </c>
      <c r="F139" s="167">
        <f t="shared" si="34"/>
        <v>3.3333333333333338E-4</v>
      </c>
      <c r="G139" s="159" t="str">
        <f t="shared" si="35"/>
        <v>-</v>
      </c>
      <c r="H139" s="164">
        <f t="shared" si="47"/>
        <v>0</v>
      </c>
      <c r="I139" s="161" t="str">
        <f t="shared" si="36"/>
        <v>-</v>
      </c>
      <c r="J139" s="161" t="str">
        <f t="shared" si="37"/>
        <v>-</v>
      </c>
      <c r="K139" s="161" t="str">
        <f t="shared" si="38"/>
        <v>-</v>
      </c>
      <c r="L139" s="161" t="str">
        <f t="shared" si="39"/>
        <v>-</v>
      </c>
      <c r="M139" s="166" t="str">
        <f t="shared" si="40"/>
        <v>-</v>
      </c>
      <c r="N139" s="165"/>
      <c r="O139" s="164">
        <f t="shared" si="41"/>
        <v>3.3333333333333338E-4</v>
      </c>
      <c r="P139" s="161" t="str">
        <f t="shared" si="42"/>
        <v>-</v>
      </c>
      <c r="Q139" s="161" t="str">
        <f t="shared" si="43"/>
        <v>-</v>
      </c>
      <c r="R139" s="161" t="str">
        <f t="shared" si="44"/>
        <v>-</v>
      </c>
      <c r="S139" s="161" t="str">
        <f t="shared" si="45"/>
        <v>-</v>
      </c>
      <c r="T139" s="163" t="str">
        <f t="shared" si="46"/>
        <v>-</v>
      </c>
    </row>
    <row r="140" spans="1:20" x14ac:dyDescent="0.15">
      <c r="A140" s="170">
        <v>1.0000000000000001E-5</v>
      </c>
      <c r="B140" s="170">
        <v>1.1000000000000001</v>
      </c>
      <c r="C140" s="170">
        <v>0</v>
      </c>
      <c r="D140" s="169">
        <f t="shared" si="32"/>
        <v>2.0000000000000002E-7</v>
      </c>
      <c r="E140" s="168">
        <f t="shared" si="33"/>
        <v>5.5000000000000003E-4</v>
      </c>
      <c r="F140" s="167">
        <f t="shared" si="34"/>
        <v>3.6363636363636367E-4</v>
      </c>
      <c r="G140" s="159" t="str">
        <f t="shared" si="35"/>
        <v>-</v>
      </c>
      <c r="H140" s="164">
        <f t="shared" si="47"/>
        <v>0</v>
      </c>
      <c r="I140" s="161" t="str">
        <f t="shared" si="36"/>
        <v>-</v>
      </c>
      <c r="J140" s="161" t="str">
        <f t="shared" si="37"/>
        <v>-</v>
      </c>
      <c r="K140" s="161" t="str">
        <f t="shared" si="38"/>
        <v>-</v>
      </c>
      <c r="L140" s="161" t="str">
        <f t="shared" si="39"/>
        <v>-</v>
      </c>
      <c r="M140" s="166" t="str">
        <f t="shared" si="40"/>
        <v>-</v>
      </c>
      <c r="N140" s="165"/>
      <c r="O140" s="164">
        <f t="shared" si="41"/>
        <v>3.6363636363636367E-4</v>
      </c>
      <c r="P140" s="161" t="str">
        <f t="shared" si="42"/>
        <v>-</v>
      </c>
      <c r="Q140" s="161" t="str">
        <f t="shared" si="43"/>
        <v>-</v>
      </c>
      <c r="R140" s="161" t="str">
        <f t="shared" si="44"/>
        <v>-</v>
      </c>
      <c r="S140" s="161" t="str">
        <f t="shared" si="45"/>
        <v>-</v>
      </c>
      <c r="T140" s="163" t="str">
        <f t="shared" si="46"/>
        <v>-</v>
      </c>
    </row>
    <row r="141" spans="1:20" x14ac:dyDescent="0.15">
      <c r="A141" s="170">
        <v>1.0000000000000001E-5</v>
      </c>
      <c r="B141" s="170">
        <v>1.1000000000000001</v>
      </c>
      <c r="C141" s="170">
        <v>0</v>
      </c>
      <c r="D141" s="169">
        <f t="shared" si="32"/>
        <v>2.0000000000000002E-7</v>
      </c>
      <c r="E141" s="168">
        <f t="shared" si="33"/>
        <v>5.5000000000000003E-4</v>
      </c>
      <c r="F141" s="167">
        <f t="shared" si="34"/>
        <v>3.6363636363636367E-4</v>
      </c>
      <c r="G141" s="159" t="str">
        <f t="shared" si="35"/>
        <v>-</v>
      </c>
      <c r="H141" s="164">
        <f t="shared" si="47"/>
        <v>0</v>
      </c>
      <c r="I141" s="161" t="str">
        <f t="shared" si="36"/>
        <v>-</v>
      </c>
      <c r="J141" s="161" t="str">
        <f t="shared" si="37"/>
        <v>-</v>
      </c>
      <c r="K141" s="161" t="str">
        <f t="shared" si="38"/>
        <v>-</v>
      </c>
      <c r="L141" s="161" t="str">
        <f t="shared" si="39"/>
        <v>-</v>
      </c>
      <c r="M141" s="166" t="str">
        <f t="shared" si="40"/>
        <v>-</v>
      </c>
      <c r="N141" s="165"/>
      <c r="O141" s="164">
        <f t="shared" si="41"/>
        <v>3.6363636363636367E-4</v>
      </c>
      <c r="P141" s="161" t="str">
        <f t="shared" si="42"/>
        <v>-</v>
      </c>
      <c r="Q141" s="161" t="str">
        <f t="shared" si="43"/>
        <v>-</v>
      </c>
      <c r="R141" s="161" t="str">
        <f t="shared" si="44"/>
        <v>-</v>
      </c>
      <c r="S141" s="161" t="str">
        <f t="shared" si="45"/>
        <v>-</v>
      </c>
      <c r="T141" s="163" t="str">
        <f t="shared" si="46"/>
        <v>-</v>
      </c>
    </row>
    <row r="142" spans="1:20" x14ac:dyDescent="0.15">
      <c r="A142" s="171">
        <v>1.0000000000000001E-5</v>
      </c>
      <c r="B142" s="171">
        <v>1.1000000000000001</v>
      </c>
      <c r="C142" s="171">
        <v>0</v>
      </c>
      <c r="D142" s="169">
        <f t="shared" si="32"/>
        <v>2.0000000000000002E-7</v>
      </c>
      <c r="E142" s="168">
        <f t="shared" si="33"/>
        <v>5.5000000000000003E-4</v>
      </c>
      <c r="F142" s="167">
        <f t="shared" si="34"/>
        <v>3.6363636363636367E-4</v>
      </c>
      <c r="G142" s="159" t="str">
        <f t="shared" si="35"/>
        <v>-</v>
      </c>
      <c r="H142" s="164">
        <f t="shared" si="47"/>
        <v>0</v>
      </c>
      <c r="I142" s="161" t="str">
        <f t="shared" si="36"/>
        <v>-</v>
      </c>
      <c r="J142" s="161" t="str">
        <f t="shared" si="37"/>
        <v>-</v>
      </c>
      <c r="K142" s="161" t="str">
        <f t="shared" si="38"/>
        <v>-</v>
      </c>
      <c r="L142" s="161" t="str">
        <f t="shared" si="39"/>
        <v>-</v>
      </c>
      <c r="M142" s="166" t="str">
        <f t="shared" si="40"/>
        <v>-</v>
      </c>
      <c r="N142" s="165"/>
      <c r="O142" s="164">
        <f t="shared" si="41"/>
        <v>3.6363636363636367E-4</v>
      </c>
      <c r="P142" s="161" t="str">
        <f t="shared" si="42"/>
        <v>-</v>
      </c>
      <c r="Q142" s="161" t="str">
        <f t="shared" si="43"/>
        <v>-</v>
      </c>
      <c r="R142" s="161" t="str">
        <f t="shared" si="44"/>
        <v>-</v>
      </c>
      <c r="S142" s="161" t="str">
        <f t="shared" si="45"/>
        <v>-</v>
      </c>
      <c r="T142" s="163" t="str">
        <f t="shared" si="46"/>
        <v>-</v>
      </c>
    </row>
    <row r="143" spans="1:20" x14ac:dyDescent="0.15">
      <c r="A143" s="170">
        <v>1.0000000000000001E-5</v>
      </c>
      <c r="B143" s="170">
        <v>0.97</v>
      </c>
      <c r="C143" s="170">
        <v>0</v>
      </c>
      <c r="D143" s="169">
        <f t="shared" si="32"/>
        <v>2.0000000000000002E-7</v>
      </c>
      <c r="E143" s="168">
        <f t="shared" si="33"/>
        <v>4.8499999999999997E-4</v>
      </c>
      <c r="F143" s="167">
        <f t="shared" si="34"/>
        <v>4.1237113402061863E-4</v>
      </c>
      <c r="G143" s="159" t="str">
        <f t="shared" si="35"/>
        <v>-</v>
      </c>
      <c r="H143" s="164">
        <f t="shared" si="47"/>
        <v>0</v>
      </c>
      <c r="I143" s="161" t="str">
        <f t="shared" si="36"/>
        <v>-</v>
      </c>
      <c r="J143" s="161" t="str">
        <f t="shared" si="37"/>
        <v>-</v>
      </c>
      <c r="K143" s="161" t="str">
        <f t="shared" si="38"/>
        <v>-</v>
      </c>
      <c r="L143" s="161" t="str">
        <f t="shared" si="39"/>
        <v>-</v>
      </c>
      <c r="M143" s="166" t="str">
        <f t="shared" si="40"/>
        <v>-</v>
      </c>
      <c r="N143" s="165"/>
      <c r="O143" s="164">
        <f t="shared" si="41"/>
        <v>4.1237113402061863E-4</v>
      </c>
      <c r="P143" s="161" t="str">
        <f t="shared" si="42"/>
        <v>-</v>
      </c>
      <c r="Q143" s="161" t="str">
        <f t="shared" si="43"/>
        <v>-</v>
      </c>
      <c r="R143" s="161" t="str">
        <f t="shared" si="44"/>
        <v>-</v>
      </c>
      <c r="S143" s="161" t="str">
        <f t="shared" si="45"/>
        <v>-</v>
      </c>
      <c r="T143" s="163" t="str">
        <f t="shared" si="46"/>
        <v>-</v>
      </c>
    </row>
    <row r="144" spans="1:20" x14ac:dyDescent="0.15">
      <c r="A144" s="170">
        <v>1.0000000000000001E-5</v>
      </c>
      <c r="B144" s="170">
        <v>0.9</v>
      </c>
      <c r="C144" s="170">
        <v>0</v>
      </c>
      <c r="D144" s="169">
        <f t="shared" si="32"/>
        <v>2.0000000000000002E-7</v>
      </c>
      <c r="E144" s="168">
        <f t="shared" si="33"/>
        <v>4.4999999999999999E-4</v>
      </c>
      <c r="F144" s="167">
        <f t="shared" si="34"/>
        <v>4.4444444444444452E-4</v>
      </c>
      <c r="G144" s="159" t="str">
        <f t="shared" si="35"/>
        <v>-</v>
      </c>
      <c r="H144" s="164">
        <f t="shared" si="47"/>
        <v>0</v>
      </c>
      <c r="I144" s="161" t="str">
        <f t="shared" si="36"/>
        <v>-</v>
      </c>
      <c r="J144" s="161" t="str">
        <f t="shared" si="37"/>
        <v>-</v>
      </c>
      <c r="K144" s="161" t="str">
        <f t="shared" si="38"/>
        <v>-</v>
      </c>
      <c r="L144" s="161" t="str">
        <f t="shared" si="39"/>
        <v>-</v>
      </c>
      <c r="M144" s="166" t="str">
        <f t="shared" si="40"/>
        <v>-</v>
      </c>
      <c r="N144" s="165"/>
      <c r="O144" s="164">
        <f t="shared" si="41"/>
        <v>4.4444444444444452E-4</v>
      </c>
      <c r="P144" s="161" t="str">
        <f t="shared" si="42"/>
        <v>-</v>
      </c>
      <c r="Q144" s="161" t="str">
        <f t="shared" si="43"/>
        <v>-</v>
      </c>
      <c r="R144" s="161" t="str">
        <f t="shared" si="44"/>
        <v>-</v>
      </c>
      <c r="S144" s="161" t="str">
        <f t="shared" si="45"/>
        <v>-</v>
      </c>
      <c r="T144" s="163" t="str">
        <f t="shared" si="46"/>
        <v>-</v>
      </c>
    </row>
    <row r="145" spans="1:20" x14ac:dyDescent="0.15">
      <c r="A145" s="170">
        <v>1.0000000000000001E-5</v>
      </c>
      <c r="B145" s="170">
        <v>0.7</v>
      </c>
      <c r="C145" s="170">
        <v>0</v>
      </c>
      <c r="D145" s="169">
        <f t="shared" si="32"/>
        <v>2.0000000000000002E-7</v>
      </c>
      <c r="E145" s="168">
        <f t="shared" si="33"/>
        <v>3.5E-4</v>
      </c>
      <c r="F145" s="167">
        <f t="shared" si="34"/>
        <v>5.7142857142857147E-4</v>
      </c>
      <c r="G145" s="159" t="str">
        <f t="shared" si="35"/>
        <v>-</v>
      </c>
      <c r="H145" s="164">
        <f t="shared" si="47"/>
        <v>0</v>
      </c>
      <c r="I145" s="161" t="str">
        <f t="shared" si="36"/>
        <v>-</v>
      </c>
      <c r="J145" s="161" t="str">
        <f t="shared" si="37"/>
        <v>-</v>
      </c>
      <c r="K145" s="161" t="str">
        <f t="shared" si="38"/>
        <v>-</v>
      </c>
      <c r="L145" s="161" t="str">
        <f t="shared" si="39"/>
        <v>-</v>
      </c>
      <c r="M145" s="166" t="str">
        <f t="shared" si="40"/>
        <v>-</v>
      </c>
      <c r="N145" s="165"/>
      <c r="O145" s="164">
        <f t="shared" si="41"/>
        <v>5.7142857142857147E-4</v>
      </c>
      <c r="P145" s="161" t="str">
        <f t="shared" si="42"/>
        <v>-</v>
      </c>
      <c r="Q145" s="161" t="str">
        <f t="shared" si="43"/>
        <v>-</v>
      </c>
      <c r="R145" s="161" t="str">
        <f t="shared" si="44"/>
        <v>-</v>
      </c>
      <c r="S145" s="161" t="str">
        <f t="shared" si="45"/>
        <v>-</v>
      </c>
      <c r="T145" s="163" t="str">
        <f t="shared" si="46"/>
        <v>-</v>
      </c>
    </row>
    <row r="146" spans="1:20" x14ac:dyDescent="0.15">
      <c r="A146" s="171">
        <v>1.0000000000000001E-5</v>
      </c>
      <c r="B146" s="171">
        <v>0.7</v>
      </c>
      <c r="C146" s="171">
        <v>0</v>
      </c>
      <c r="D146" s="169">
        <f t="shared" si="32"/>
        <v>2.0000000000000002E-7</v>
      </c>
      <c r="E146" s="168">
        <f t="shared" si="33"/>
        <v>3.5E-4</v>
      </c>
      <c r="F146" s="167">
        <f t="shared" si="34"/>
        <v>5.7142857142857147E-4</v>
      </c>
      <c r="G146" s="159" t="str">
        <f t="shared" si="35"/>
        <v>-</v>
      </c>
      <c r="H146" s="164">
        <f t="shared" si="47"/>
        <v>0</v>
      </c>
      <c r="I146" s="161" t="str">
        <f t="shared" si="36"/>
        <v>-</v>
      </c>
      <c r="J146" s="161" t="str">
        <f t="shared" si="37"/>
        <v>-</v>
      </c>
      <c r="K146" s="161" t="str">
        <f t="shared" si="38"/>
        <v>-</v>
      </c>
      <c r="L146" s="161" t="str">
        <f t="shared" si="39"/>
        <v>-</v>
      </c>
      <c r="M146" s="166" t="str">
        <f t="shared" si="40"/>
        <v>-</v>
      </c>
      <c r="N146" s="165"/>
      <c r="O146" s="164">
        <f t="shared" si="41"/>
        <v>5.7142857142857147E-4</v>
      </c>
      <c r="P146" s="161" t="str">
        <f t="shared" si="42"/>
        <v>-</v>
      </c>
      <c r="Q146" s="161" t="str">
        <f t="shared" si="43"/>
        <v>-</v>
      </c>
      <c r="R146" s="161" t="str">
        <f t="shared" si="44"/>
        <v>-</v>
      </c>
      <c r="S146" s="161" t="str">
        <f t="shared" si="45"/>
        <v>-</v>
      </c>
      <c r="T146" s="163" t="str">
        <f t="shared" si="46"/>
        <v>-</v>
      </c>
    </row>
    <row r="147" spans="1:20" x14ac:dyDescent="0.15">
      <c r="A147" s="171">
        <v>1.0000000000000001E-5</v>
      </c>
      <c r="B147" s="171">
        <v>0.7</v>
      </c>
      <c r="C147" s="171">
        <v>0</v>
      </c>
      <c r="D147" s="169">
        <f t="shared" si="32"/>
        <v>2.0000000000000002E-7</v>
      </c>
      <c r="E147" s="168">
        <f t="shared" si="33"/>
        <v>3.5E-4</v>
      </c>
      <c r="F147" s="167">
        <f t="shared" si="34"/>
        <v>5.7142857142857147E-4</v>
      </c>
      <c r="G147" s="159" t="str">
        <f t="shared" si="35"/>
        <v>-</v>
      </c>
      <c r="H147" s="164">
        <f t="shared" si="47"/>
        <v>0</v>
      </c>
      <c r="I147" s="161" t="str">
        <f t="shared" si="36"/>
        <v>-</v>
      </c>
      <c r="J147" s="161" t="str">
        <f t="shared" si="37"/>
        <v>-</v>
      </c>
      <c r="K147" s="161" t="str">
        <f t="shared" si="38"/>
        <v>-</v>
      </c>
      <c r="L147" s="161" t="str">
        <f t="shared" si="39"/>
        <v>-</v>
      </c>
      <c r="M147" s="166" t="str">
        <f t="shared" si="40"/>
        <v>-</v>
      </c>
      <c r="N147" s="165"/>
      <c r="O147" s="164">
        <f t="shared" si="41"/>
        <v>5.7142857142857147E-4</v>
      </c>
      <c r="P147" s="161" t="str">
        <f t="shared" si="42"/>
        <v>-</v>
      </c>
      <c r="Q147" s="161" t="str">
        <f t="shared" si="43"/>
        <v>-</v>
      </c>
      <c r="R147" s="161" t="str">
        <f t="shared" si="44"/>
        <v>-</v>
      </c>
      <c r="S147" s="161" t="str">
        <f t="shared" si="45"/>
        <v>-</v>
      </c>
      <c r="T147" s="163" t="str">
        <f t="shared" si="46"/>
        <v>-</v>
      </c>
    </row>
    <row r="148" spans="1:20" x14ac:dyDescent="0.15">
      <c r="A148" s="170">
        <v>5.0000000000000002E-5</v>
      </c>
      <c r="B148" s="170">
        <v>0.91200000000000003</v>
      </c>
      <c r="C148" s="170">
        <v>1</v>
      </c>
      <c r="D148" s="169">
        <f t="shared" si="32"/>
        <v>1.0000000000000002E-6</v>
      </c>
      <c r="E148" s="168">
        <f t="shared" si="33"/>
        <v>4.5600000000000003E-4</v>
      </c>
      <c r="F148" s="167">
        <f t="shared" si="34"/>
        <v>2.1929824561403512E-3</v>
      </c>
      <c r="G148" s="159" t="str">
        <f t="shared" si="35"/>
        <v>-</v>
      </c>
      <c r="H148" s="164">
        <f t="shared" si="47"/>
        <v>1</v>
      </c>
      <c r="I148" s="161" t="str">
        <f t="shared" si="36"/>
        <v>-</v>
      </c>
      <c r="J148" s="161" t="str">
        <f t="shared" si="37"/>
        <v>-</v>
      </c>
      <c r="K148" s="161" t="str">
        <f t="shared" si="38"/>
        <v>-</v>
      </c>
      <c r="L148" s="161" t="str">
        <f t="shared" si="39"/>
        <v>-</v>
      </c>
      <c r="M148" s="166" t="str">
        <f t="shared" si="40"/>
        <v>-</v>
      </c>
      <c r="N148" s="165"/>
      <c r="O148" s="164">
        <f t="shared" si="41"/>
        <v>2.1929824561403512E-3</v>
      </c>
      <c r="P148" s="161" t="str">
        <f t="shared" si="42"/>
        <v>-</v>
      </c>
      <c r="Q148" s="161" t="str">
        <f t="shared" si="43"/>
        <v>-</v>
      </c>
      <c r="R148" s="161" t="str">
        <f t="shared" si="44"/>
        <v>-</v>
      </c>
      <c r="S148" s="161" t="str">
        <f t="shared" si="45"/>
        <v>-</v>
      </c>
      <c r="T148" s="163" t="str">
        <f t="shared" si="46"/>
        <v>-</v>
      </c>
    </row>
    <row r="149" spans="1:20" x14ac:dyDescent="0.15">
      <c r="A149" s="170">
        <v>5.0000000000000002E-5</v>
      </c>
      <c r="B149" s="170">
        <v>0.9</v>
      </c>
      <c r="C149" s="170">
        <v>2</v>
      </c>
      <c r="D149" s="169">
        <f t="shared" si="32"/>
        <v>1.0000000000000002E-6</v>
      </c>
      <c r="E149" s="168">
        <f t="shared" si="33"/>
        <v>4.4999999999999999E-4</v>
      </c>
      <c r="F149" s="167">
        <f t="shared" si="34"/>
        <v>2.2222222222222227E-3</v>
      </c>
      <c r="G149" s="159" t="str">
        <f t="shared" si="35"/>
        <v>-</v>
      </c>
      <c r="H149" s="164">
        <f t="shared" si="47"/>
        <v>2</v>
      </c>
      <c r="I149" s="161" t="str">
        <f t="shared" si="36"/>
        <v>-</v>
      </c>
      <c r="J149" s="161" t="str">
        <f t="shared" si="37"/>
        <v>-</v>
      </c>
      <c r="K149" s="161" t="str">
        <f t="shared" si="38"/>
        <v>-</v>
      </c>
      <c r="L149" s="161" t="str">
        <f t="shared" si="39"/>
        <v>-</v>
      </c>
      <c r="M149" s="166" t="str">
        <f t="shared" si="40"/>
        <v>-</v>
      </c>
      <c r="N149" s="165"/>
      <c r="O149" s="164">
        <f t="shared" si="41"/>
        <v>2.2222222222222227E-3</v>
      </c>
      <c r="P149" s="161" t="str">
        <f t="shared" si="42"/>
        <v>-</v>
      </c>
      <c r="Q149" s="161" t="str">
        <f t="shared" si="43"/>
        <v>-</v>
      </c>
      <c r="R149" s="161" t="str">
        <f t="shared" si="44"/>
        <v>-</v>
      </c>
      <c r="S149" s="161" t="str">
        <f t="shared" si="45"/>
        <v>-</v>
      </c>
      <c r="T149" s="163" t="str">
        <f t="shared" si="46"/>
        <v>-</v>
      </c>
    </row>
    <row r="150" spans="1:20" x14ac:dyDescent="0.15">
      <c r="A150" s="170">
        <v>1E-4</v>
      </c>
      <c r="B150" s="170">
        <v>1.6120000000000001</v>
      </c>
      <c r="C150" s="170">
        <v>0</v>
      </c>
      <c r="D150" s="169">
        <f t="shared" si="32"/>
        <v>2.0000000000000003E-6</v>
      </c>
      <c r="E150" s="168">
        <f t="shared" si="33"/>
        <v>8.0600000000000008E-4</v>
      </c>
      <c r="F150" s="167">
        <f t="shared" si="34"/>
        <v>2.4813895781637717E-3</v>
      </c>
      <c r="G150" s="159" t="str">
        <f t="shared" si="35"/>
        <v>-</v>
      </c>
      <c r="H150" s="164">
        <f t="shared" si="47"/>
        <v>0</v>
      </c>
      <c r="I150" s="161" t="str">
        <f t="shared" si="36"/>
        <v>-</v>
      </c>
      <c r="J150" s="161" t="str">
        <f t="shared" si="37"/>
        <v>-</v>
      </c>
      <c r="K150" s="161" t="str">
        <f t="shared" si="38"/>
        <v>-</v>
      </c>
      <c r="L150" s="161" t="str">
        <f t="shared" si="39"/>
        <v>-</v>
      </c>
      <c r="M150" s="166" t="str">
        <f t="shared" si="40"/>
        <v>-</v>
      </c>
      <c r="N150" s="165"/>
      <c r="O150" s="164">
        <f t="shared" si="41"/>
        <v>2.4813895781637717E-3</v>
      </c>
      <c r="P150" s="161" t="str">
        <f t="shared" si="42"/>
        <v>-</v>
      </c>
      <c r="Q150" s="161" t="str">
        <f t="shared" si="43"/>
        <v>-</v>
      </c>
      <c r="R150" s="161" t="str">
        <f t="shared" si="44"/>
        <v>-</v>
      </c>
      <c r="S150" s="161" t="str">
        <f t="shared" si="45"/>
        <v>-</v>
      </c>
      <c r="T150" s="163" t="str">
        <f t="shared" si="46"/>
        <v>-</v>
      </c>
    </row>
    <row r="151" spans="1:20" x14ac:dyDescent="0.15">
      <c r="A151" s="170">
        <v>1E-4</v>
      </c>
      <c r="B151" s="170">
        <v>1.6</v>
      </c>
      <c r="C151" s="170">
        <v>0</v>
      </c>
      <c r="D151" s="169">
        <f t="shared" si="32"/>
        <v>2.0000000000000003E-6</v>
      </c>
      <c r="E151" s="168">
        <f t="shared" si="33"/>
        <v>8.0000000000000004E-4</v>
      </c>
      <c r="F151" s="167">
        <f t="shared" si="34"/>
        <v>2.5000000000000005E-3</v>
      </c>
      <c r="G151" s="159" t="str">
        <f t="shared" si="35"/>
        <v>-</v>
      </c>
      <c r="H151" s="164">
        <f t="shared" si="47"/>
        <v>0</v>
      </c>
      <c r="I151" s="161" t="str">
        <f t="shared" si="36"/>
        <v>-</v>
      </c>
      <c r="J151" s="161" t="str">
        <f t="shared" si="37"/>
        <v>-</v>
      </c>
      <c r="K151" s="161" t="str">
        <f t="shared" si="38"/>
        <v>-</v>
      </c>
      <c r="L151" s="161" t="str">
        <f t="shared" si="39"/>
        <v>-</v>
      </c>
      <c r="M151" s="166" t="str">
        <f t="shared" si="40"/>
        <v>-</v>
      </c>
      <c r="N151" s="165"/>
      <c r="O151" s="164">
        <f t="shared" si="41"/>
        <v>2.5000000000000005E-3</v>
      </c>
      <c r="P151" s="161" t="str">
        <f t="shared" si="42"/>
        <v>-</v>
      </c>
      <c r="Q151" s="161" t="str">
        <f t="shared" si="43"/>
        <v>-</v>
      </c>
      <c r="R151" s="161" t="str">
        <f t="shared" si="44"/>
        <v>-</v>
      </c>
      <c r="S151" s="161" t="str">
        <f t="shared" si="45"/>
        <v>-</v>
      </c>
      <c r="T151" s="163" t="str">
        <f t="shared" si="46"/>
        <v>-</v>
      </c>
    </row>
    <row r="152" spans="1:20" x14ac:dyDescent="0.15">
      <c r="A152" s="170">
        <v>1E-4</v>
      </c>
      <c r="B152" s="170">
        <v>1.5</v>
      </c>
      <c r="C152" s="170">
        <v>1</v>
      </c>
      <c r="D152" s="169">
        <f t="shared" si="32"/>
        <v>2.0000000000000003E-6</v>
      </c>
      <c r="E152" s="168">
        <f t="shared" si="33"/>
        <v>7.5000000000000002E-4</v>
      </c>
      <c r="F152" s="167">
        <f t="shared" si="34"/>
        <v>2.666666666666667E-3</v>
      </c>
      <c r="G152" s="159" t="str">
        <f t="shared" si="35"/>
        <v>-</v>
      </c>
      <c r="H152" s="164">
        <f t="shared" si="47"/>
        <v>1</v>
      </c>
      <c r="I152" s="161" t="str">
        <f t="shared" si="36"/>
        <v>-</v>
      </c>
      <c r="J152" s="161" t="str">
        <f t="shared" si="37"/>
        <v>-</v>
      </c>
      <c r="K152" s="161" t="str">
        <f t="shared" si="38"/>
        <v>-</v>
      </c>
      <c r="L152" s="161" t="str">
        <f t="shared" si="39"/>
        <v>-</v>
      </c>
      <c r="M152" s="166" t="str">
        <f t="shared" si="40"/>
        <v>-</v>
      </c>
      <c r="N152" s="165"/>
      <c r="O152" s="164">
        <f t="shared" si="41"/>
        <v>2.666666666666667E-3</v>
      </c>
      <c r="P152" s="161" t="str">
        <f t="shared" si="42"/>
        <v>-</v>
      </c>
      <c r="Q152" s="161" t="str">
        <f t="shared" si="43"/>
        <v>-</v>
      </c>
      <c r="R152" s="161" t="str">
        <f t="shared" si="44"/>
        <v>-</v>
      </c>
      <c r="S152" s="161" t="str">
        <f t="shared" si="45"/>
        <v>-</v>
      </c>
      <c r="T152" s="163" t="str">
        <f t="shared" si="46"/>
        <v>-</v>
      </c>
    </row>
    <row r="153" spans="1:20" x14ac:dyDescent="0.15">
      <c r="A153" s="170">
        <v>1E-4</v>
      </c>
      <c r="B153" s="170">
        <v>1.409</v>
      </c>
      <c r="C153" s="170">
        <v>0</v>
      </c>
      <c r="D153" s="169">
        <f t="shared" si="32"/>
        <v>2.0000000000000003E-6</v>
      </c>
      <c r="E153" s="168">
        <f t="shared" si="33"/>
        <v>7.0450000000000005E-4</v>
      </c>
      <c r="F153" s="167">
        <f t="shared" si="34"/>
        <v>2.8388928317955998E-3</v>
      </c>
      <c r="G153" s="159" t="str">
        <f t="shared" si="35"/>
        <v>-</v>
      </c>
      <c r="H153" s="164">
        <f t="shared" si="47"/>
        <v>0</v>
      </c>
      <c r="I153" s="161" t="str">
        <f t="shared" si="36"/>
        <v>-</v>
      </c>
      <c r="J153" s="161" t="str">
        <f t="shared" si="37"/>
        <v>-</v>
      </c>
      <c r="K153" s="161" t="str">
        <f t="shared" si="38"/>
        <v>-</v>
      </c>
      <c r="L153" s="161" t="str">
        <f t="shared" si="39"/>
        <v>-</v>
      </c>
      <c r="M153" s="166" t="str">
        <f t="shared" si="40"/>
        <v>-</v>
      </c>
      <c r="N153" s="165"/>
      <c r="O153" s="164">
        <f t="shared" si="41"/>
        <v>2.8388928317955998E-3</v>
      </c>
      <c r="P153" s="161" t="str">
        <f t="shared" si="42"/>
        <v>-</v>
      </c>
      <c r="Q153" s="161" t="str">
        <f t="shared" si="43"/>
        <v>-</v>
      </c>
      <c r="R153" s="161" t="str">
        <f t="shared" si="44"/>
        <v>-</v>
      </c>
      <c r="S153" s="161" t="str">
        <f t="shared" si="45"/>
        <v>-</v>
      </c>
      <c r="T153" s="163" t="str">
        <f t="shared" si="46"/>
        <v>-</v>
      </c>
    </row>
    <row r="154" spans="1:20" x14ac:dyDescent="0.15">
      <c r="A154" s="170">
        <v>1E-4</v>
      </c>
      <c r="B154" s="170">
        <v>1.4</v>
      </c>
      <c r="C154" s="170">
        <v>0</v>
      </c>
      <c r="D154" s="169">
        <f t="shared" si="32"/>
        <v>2.0000000000000003E-6</v>
      </c>
      <c r="E154" s="168">
        <f t="shared" si="33"/>
        <v>6.9999999999999999E-4</v>
      </c>
      <c r="F154" s="167">
        <f t="shared" si="34"/>
        <v>2.8571428571428576E-3</v>
      </c>
      <c r="G154" s="159" t="str">
        <f t="shared" si="35"/>
        <v>-</v>
      </c>
      <c r="H154" s="164">
        <f t="shared" si="47"/>
        <v>0</v>
      </c>
      <c r="I154" s="161" t="str">
        <f t="shared" si="36"/>
        <v>-</v>
      </c>
      <c r="J154" s="161" t="str">
        <f t="shared" si="37"/>
        <v>-</v>
      </c>
      <c r="K154" s="161" t="str">
        <f t="shared" si="38"/>
        <v>-</v>
      </c>
      <c r="L154" s="161" t="str">
        <f t="shared" si="39"/>
        <v>-</v>
      </c>
      <c r="M154" s="166" t="str">
        <f t="shared" si="40"/>
        <v>-</v>
      </c>
      <c r="N154" s="165"/>
      <c r="O154" s="164">
        <f t="shared" si="41"/>
        <v>2.8571428571428576E-3</v>
      </c>
      <c r="P154" s="161" t="str">
        <f t="shared" si="42"/>
        <v>-</v>
      </c>
      <c r="Q154" s="161" t="str">
        <f t="shared" si="43"/>
        <v>-</v>
      </c>
      <c r="R154" s="161" t="str">
        <f t="shared" si="44"/>
        <v>-</v>
      </c>
      <c r="S154" s="161" t="str">
        <f t="shared" si="45"/>
        <v>-</v>
      </c>
      <c r="T154" s="163" t="str">
        <f t="shared" si="46"/>
        <v>-</v>
      </c>
    </row>
    <row r="155" spans="1:20" x14ac:dyDescent="0.15">
      <c r="A155" s="170">
        <v>1E-4</v>
      </c>
      <c r="B155" s="170">
        <v>1.4</v>
      </c>
      <c r="C155" s="170">
        <v>0</v>
      </c>
      <c r="D155" s="169">
        <f t="shared" si="32"/>
        <v>2.0000000000000003E-6</v>
      </c>
      <c r="E155" s="168">
        <f t="shared" si="33"/>
        <v>6.9999999999999999E-4</v>
      </c>
      <c r="F155" s="167">
        <f t="shared" si="34"/>
        <v>2.8571428571428576E-3</v>
      </c>
      <c r="G155" s="159" t="str">
        <f t="shared" si="35"/>
        <v>-</v>
      </c>
      <c r="H155" s="164">
        <f t="shared" si="47"/>
        <v>0</v>
      </c>
      <c r="I155" s="161" t="str">
        <f t="shared" si="36"/>
        <v>-</v>
      </c>
      <c r="J155" s="161" t="str">
        <f t="shared" si="37"/>
        <v>-</v>
      </c>
      <c r="K155" s="161" t="str">
        <f t="shared" si="38"/>
        <v>-</v>
      </c>
      <c r="L155" s="161" t="str">
        <f t="shared" si="39"/>
        <v>-</v>
      </c>
      <c r="M155" s="166" t="str">
        <f t="shared" si="40"/>
        <v>-</v>
      </c>
      <c r="N155" s="165"/>
      <c r="O155" s="164">
        <f t="shared" si="41"/>
        <v>2.8571428571428576E-3</v>
      </c>
      <c r="P155" s="161" t="str">
        <f t="shared" si="42"/>
        <v>-</v>
      </c>
      <c r="Q155" s="161" t="str">
        <f t="shared" si="43"/>
        <v>-</v>
      </c>
      <c r="R155" s="161" t="str">
        <f t="shared" si="44"/>
        <v>-</v>
      </c>
      <c r="S155" s="161" t="str">
        <f t="shared" si="45"/>
        <v>-</v>
      </c>
      <c r="T155" s="163" t="str">
        <f t="shared" si="46"/>
        <v>-</v>
      </c>
    </row>
    <row r="156" spans="1:20" x14ac:dyDescent="0.15">
      <c r="A156" s="170">
        <v>1E-4</v>
      </c>
      <c r="B156" s="170">
        <v>1.3660000000000001</v>
      </c>
      <c r="C156" s="170">
        <v>1</v>
      </c>
      <c r="D156" s="169">
        <f t="shared" si="32"/>
        <v>2.0000000000000003E-6</v>
      </c>
      <c r="E156" s="168">
        <f t="shared" si="33"/>
        <v>6.8300000000000001E-4</v>
      </c>
      <c r="F156" s="167">
        <f t="shared" si="34"/>
        <v>2.928257686676428E-3</v>
      </c>
      <c r="G156" s="159" t="str">
        <f t="shared" si="35"/>
        <v>-</v>
      </c>
      <c r="H156" s="164">
        <f t="shared" si="47"/>
        <v>1</v>
      </c>
      <c r="I156" s="161" t="str">
        <f t="shared" si="36"/>
        <v>-</v>
      </c>
      <c r="J156" s="161" t="str">
        <f t="shared" si="37"/>
        <v>-</v>
      </c>
      <c r="K156" s="161" t="str">
        <f t="shared" si="38"/>
        <v>-</v>
      </c>
      <c r="L156" s="161" t="str">
        <f t="shared" si="39"/>
        <v>-</v>
      </c>
      <c r="M156" s="166" t="str">
        <f t="shared" si="40"/>
        <v>-</v>
      </c>
      <c r="N156" s="165"/>
      <c r="O156" s="164">
        <f t="shared" si="41"/>
        <v>2.928257686676428E-3</v>
      </c>
      <c r="P156" s="161" t="str">
        <f t="shared" si="42"/>
        <v>-</v>
      </c>
      <c r="Q156" s="161" t="str">
        <f t="shared" si="43"/>
        <v>-</v>
      </c>
      <c r="R156" s="161" t="str">
        <f t="shared" si="44"/>
        <v>-</v>
      </c>
      <c r="S156" s="161" t="str">
        <f t="shared" si="45"/>
        <v>-</v>
      </c>
      <c r="T156" s="163" t="str">
        <f t="shared" si="46"/>
        <v>-</v>
      </c>
    </row>
    <row r="157" spans="1:20" x14ac:dyDescent="0.15">
      <c r="A157" s="170">
        <v>1E-4</v>
      </c>
      <c r="B157" s="170">
        <v>1.2849999999999999</v>
      </c>
      <c r="C157" s="170">
        <v>0</v>
      </c>
      <c r="D157" s="169">
        <f t="shared" si="32"/>
        <v>2.0000000000000003E-6</v>
      </c>
      <c r="E157" s="168">
        <f t="shared" si="33"/>
        <v>6.4249999999999995E-4</v>
      </c>
      <c r="F157" s="167">
        <f t="shared" si="34"/>
        <v>3.1128404669260707E-3</v>
      </c>
      <c r="G157" s="159" t="str">
        <f t="shared" si="35"/>
        <v>-</v>
      </c>
      <c r="H157" s="164">
        <f t="shared" si="47"/>
        <v>0</v>
      </c>
      <c r="I157" s="161" t="str">
        <f t="shared" si="36"/>
        <v>-</v>
      </c>
      <c r="J157" s="161" t="str">
        <f t="shared" si="37"/>
        <v>-</v>
      </c>
      <c r="K157" s="161" t="str">
        <f t="shared" si="38"/>
        <v>-</v>
      </c>
      <c r="L157" s="161" t="str">
        <f t="shared" si="39"/>
        <v>-</v>
      </c>
      <c r="M157" s="166" t="str">
        <f t="shared" si="40"/>
        <v>-</v>
      </c>
      <c r="N157" s="165"/>
      <c r="O157" s="164">
        <f t="shared" si="41"/>
        <v>3.1128404669260707E-3</v>
      </c>
      <c r="P157" s="161" t="str">
        <f t="shared" si="42"/>
        <v>-</v>
      </c>
      <c r="Q157" s="161" t="str">
        <f t="shared" si="43"/>
        <v>-</v>
      </c>
      <c r="R157" s="161" t="str">
        <f t="shared" si="44"/>
        <v>-</v>
      </c>
      <c r="S157" s="161" t="str">
        <f t="shared" si="45"/>
        <v>-</v>
      </c>
      <c r="T157" s="163" t="str">
        <f t="shared" si="46"/>
        <v>-</v>
      </c>
    </row>
    <row r="158" spans="1:20" x14ac:dyDescent="0.15">
      <c r="A158" s="170">
        <v>1E-4</v>
      </c>
      <c r="B158" s="170">
        <v>1.284</v>
      </c>
      <c r="C158" s="170">
        <v>0</v>
      </c>
      <c r="D158" s="169">
        <f t="shared" si="32"/>
        <v>2.0000000000000003E-6</v>
      </c>
      <c r="E158" s="168">
        <f t="shared" si="33"/>
        <v>6.4199999999999999E-4</v>
      </c>
      <c r="F158" s="167">
        <f t="shared" si="34"/>
        <v>3.1152647975077885E-3</v>
      </c>
      <c r="G158" s="159" t="str">
        <f t="shared" si="35"/>
        <v>-</v>
      </c>
      <c r="H158" s="164">
        <f t="shared" si="47"/>
        <v>0</v>
      </c>
      <c r="I158" s="161" t="str">
        <f t="shared" si="36"/>
        <v>-</v>
      </c>
      <c r="J158" s="161" t="str">
        <f t="shared" si="37"/>
        <v>-</v>
      </c>
      <c r="K158" s="161" t="str">
        <f t="shared" si="38"/>
        <v>-</v>
      </c>
      <c r="L158" s="161" t="str">
        <f t="shared" si="39"/>
        <v>-</v>
      </c>
      <c r="M158" s="166" t="str">
        <f t="shared" si="40"/>
        <v>-</v>
      </c>
      <c r="N158" s="165"/>
      <c r="O158" s="164">
        <f t="shared" si="41"/>
        <v>3.1152647975077885E-3</v>
      </c>
      <c r="P158" s="161" t="str">
        <f t="shared" si="42"/>
        <v>-</v>
      </c>
      <c r="Q158" s="161" t="str">
        <f t="shared" si="43"/>
        <v>-</v>
      </c>
      <c r="R158" s="161" t="str">
        <f t="shared" si="44"/>
        <v>-</v>
      </c>
      <c r="S158" s="161" t="str">
        <f t="shared" si="45"/>
        <v>-</v>
      </c>
      <c r="T158" s="163" t="str">
        <f t="shared" si="46"/>
        <v>-</v>
      </c>
    </row>
    <row r="159" spans="1:20" x14ac:dyDescent="0.15">
      <c r="A159" s="170">
        <v>1E-4</v>
      </c>
      <c r="B159" s="170">
        <v>1.214</v>
      </c>
      <c r="C159" s="170">
        <v>1</v>
      </c>
      <c r="D159" s="169">
        <f t="shared" si="32"/>
        <v>2.0000000000000003E-6</v>
      </c>
      <c r="E159" s="168">
        <f t="shared" si="33"/>
        <v>6.0700000000000001E-4</v>
      </c>
      <c r="F159" s="167">
        <f t="shared" si="34"/>
        <v>3.2948929159802311E-3</v>
      </c>
      <c r="G159" s="159" t="str">
        <f t="shared" si="35"/>
        <v>-</v>
      </c>
      <c r="H159" s="164">
        <f t="shared" si="47"/>
        <v>1</v>
      </c>
      <c r="I159" s="161" t="str">
        <f t="shared" si="36"/>
        <v>-</v>
      </c>
      <c r="J159" s="161" t="str">
        <f t="shared" si="37"/>
        <v>-</v>
      </c>
      <c r="K159" s="161" t="str">
        <f t="shared" si="38"/>
        <v>-</v>
      </c>
      <c r="L159" s="161" t="str">
        <f t="shared" si="39"/>
        <v>-</v>
      </c>
      <c r="M159" s="166" t="str">
        <f t="shared" si="40"/>
        <v>-</v>
      </c>
      <c r="N159" s="165"/>
      <c r="O159" s="164">
        <f t="shared" si="41"/>
        <v>3.2948929159802311E-3</v>
      </c>
      <c r="P159" s="161" t="str">
        <f t="shared" si="42"/>
        <v>-</v>
      </c>
      <c r="Q159" s="161" t="str">
        <f t="shared" si="43"/>
        <v>-</v>
      </c>
      <c r="R159" s="161" t="str">
        <f t="shared" si="44"/>
        <v>-</v>
      </c>
      <c r="S159" s="161" t="str">
        <f t="shared" si="45"/>
        <v>-</v>
      </c>
      <c r="T159" s="163" t="str">
        <f t="shared" si="46"/>
        <v>-</v>
      </c>
    </row>
    <row r="160" spans="1:20" x14ac:dyDescent="0.15">
      <c r="A160" s="170">
        <v>1E-4</v>
      </c>
      <c r="B160" s="170">
        <v>1.2</v>
      </c>
      <c r="C160" s="170">
        <v>0</v>
      </c>
      <c r="D160" s="169">
        <f t="shared" si="32"/>
        <v>2.0000000000000003E-6</v>
      </c>
      <c r="E160" s="168">
        <f t="shared" si="33"/>
        <v>5.9999999999999995E-4</v>
      </c>
      <c r="F160" s="167">
        <f t="shared" si="34"/>
        <v>3.333333333333334E-3</v>
      </c>
      <c r="G160" s="159" t="str">
        <f t="shared" si="35"/>
        <v>-</v>
      </c>
      <c r="H160" s="164">
        <f t="shared" si="47"/>
        <v>0</v>
      </c>
      <c r="I160" s="161" t="str">
        <f t="shared" si="36"/>
        <v>-</v>
      </c>
      <c r="J160" s="161" t="str">
        <f t="shared" si="37"/>
        <v>-</v>
      </c>
      <c r="K160" s="161" t="str">
        <f t="shared" si="38"/>
        <v>-</v>
      </c>
      <c r="L160" s="161" t="str">
        <f t="shared" si="39"/>
        <v>-</v>
      </c>
      <c r="M160" s="166" t="str">
        <f t="shared" si="40"/>
        <v>-</v>
      </c>
      <c r="N160" s="165"/>
      <c r="O160" s="164">
        <f t="shared" si="41"/>
        <v>3.333333333333334E-3</v>
      </c>
      <c r="P160" s="161" t="str">
        <f t="shared" si="42"/>
        <v>-</v>
      </c>
      <c r="Q160" s="161" t="str">
        <f t="shared" si="43"/>
        <v>-</v>
      </c>
      <c r="R160" s="161" t="str">
        <f t="shared" si="44"/>
        <v>-</v>
      </c>
      <c r="S160" s="161" t="str">
        <f t="shared" si="45"/>
        <v>-</v>
      </c>
      <c r="T160" s="163" t="str">
        <f t="shared" si="46"/>
        <v>-</v>
      </c>
    </row>
    <row r="161" spans="1:20" x14ac:dyDescent="0.15">
      <c r="A161" s="170">
        <v>1E-4</v>
      </c>
      <c r="B161" s="170">
        <v>1.2</v>
      </c>
      <c r="C161" s="170">
        <v>0</v>
      </c>
      <c r="D161" s="169">
        <f t="shared" si="32"/>
        <v>2.0000000000000003E-6</v>
      </c>
      <c r="E161" s="168">
        <f t="shared" si="33"/>
        <v>5.9999999999999995E-4</v>
      </c>
      <c r="F161" s="167">
        <f t="shared" si="34"/>
        <v>3.333333333333334E-3</v>
      </c>
      <c r="G161" s="159" t="str">
        <f t="shared" si="35"/>
        <v>-</v>
      </c>
      <c r="H161" s="164">
        <f t="shared" si="47"/>
        <v>0</v>
      </c>
      <c r="I161" s="161" t="str">
        <f t="shared" si="36"/>
        <v>-</v>
      </c>
      <c r="J161" s="161" t="str">
        <f t="shared" si="37"/>
        <v>-</v>
      </c>
      <c r="K161" s="161" t="str">
        <f t="shared" si="38"/>
        <v>-</v>
      </c>
      <c r="L161" s="161" t="str">
        <f t="shared" si="39"/>
        <v>-</v>
      </c>
      <c r="M161" s="166" t="str">
        <f t="shared" si="40"/>
        <v>-</v>
      </c>
      <c r="N161" s="165"/>
      <c r="O161" s="164">
        <f t="shared" si="41"/>
        <v>3.333333333333334E-3</v>
      </c>
      <c r="P161" s="161" t="str">
        <f t="shared" si="42"/>
        <v>-</v>
      </c>
      <c r="Q161" s="161" t="str">
        <f t="shared" si="43"/>
        <v>-</v>
      </c>
      <c r="R161" s="161" t="str">
        <f t="shared" si="44"/>
        <v>-</v>
      </c>
      <c r="S161" s="161" t="str">
        <f t="shared" si="45"/>
        <v>-</v>
      </c>
      <c r="T161" s="163" t="str">
        <f t="shared" si="46"/>
        <v>-</v>
      </c>
    </row>
    <row r="162" spans="1:20" x14ac:dyDescent="0.15">
      <c r="A162" s="170">
        <v>1E-4</v>
      </c>
      <c r="B162" s="170">
        <v>1.2</v>
      </c>
      <c r="C162" s="170">
        <v>0</v>
      </c>
      <c r="D162" s="169">
        <f t="shared" si="32"/>
        <v>2.0000000000000003E-6</v>
      </c>
      <c r="E162" s="168">
        <f t="shared" si="33"/>
        <v>5.9999999999999995E-4</v>
      </c>
      <c r="F162" s="167">
        <f t="shared" si="34"/>
        <v>3.333333333333334E-3</v>
      </c>
      <c r="G162" s="159" t="str">
        <f t="shared" si="35"/>
        <v>-</v>
      </c>
      <c r="H162" s="164">
        <f t="shared" si="47"/>
        <v>0</v>
      </c>
      <c r="I162" s="161" t="str">
        <f t="shared" si="36"/>
        <v>-</v>
      </c>
      <c r="J162" s="161" t="str">
        <f t="shared" si="37"/>
        <v>-</v>
      </c>
      <c r="K162" s="161" t="str">
        <f t="shared" si="38"/>
        <v>-</v>
      </c>
      <c r="L162" s="161" t="str">
        <f t="shared" si="39"/>
        <v>-</v>
      </c>
      <c r="M162" s="166" t="str">
        <f t="shared" si="40"/>
        <v>-</v>
      </c>
      <c r="N162" s="165"/>
      <c r="O162" s="164">
        <f t="shared" si="41"/>
        <v>3.333333333333334E-3</v>
      </c>
      <c r="P162" s="161" t="str">
        <f t="shared" si="42"/>
        <v>-</v>
      </c>
      <c r="Q162" s="161" t="str">
        <f t="shared" si="43"/>
        <v>-</v>
      </c>
      <c r="R162" s="161" t="str">
        <f t="shared" si="44"/>
        <v>-</v>
      </c>
      <c r="S162" s="161" t="str">
        <f t="shared" si="45"/>
        <v>-</v>
      </c>
      <c r="T162" s="163" t="str">
        <f t="shared" si="46"/>
        <v>-</v>
      </c>
    </row>
    <row r="163" spans="1:20" x14ac:dyDescent="0.15">
      <c r="A163" s="170">
        <v>1E-4</v>
      </c>
      <c r="B163" s="170">
        <v>1.2</v>
      </c>
      <c r="C163" s="170">
        <v>0</v>
      </c>
      <c r="D163" s="169">
        <f t="shared" si="32"/>
        <v>2.0000000000000003E-6</v>
      </c>
      <c r="E163" s="168">
        <f t="shared" si="33"/>
        <v>5.9999999999999995E-4</v>
      </c>
      <c r="F163" s="167">
        <f t="shared" si="34"/>
        <v>3.333333333333334E-3</v>
      </c>
      <c r="G163" s="159" t="str">
        <f t="shared" si="35"/>
        <v>-</v>
      </c>
      <c r="H163" s="164">
        <f t="shared" si="47"/>
        <v>0</v>
      </c>
      <c r="I163" s="161" t="str">
        <f t="shared" si="36"/>
        <v>-</v>
      </c>
      <c r="J163" s="161" t="str">
        <f t="shared" si="37"/>
        <v>-</v>
      </c>
      <c r="K163" s="161" t="str">
        <f t="shared" si="38"/>
        <v>-</v>
      </c>
      <c r="L163" s="161" t="str">
        <f t="shared" si="39"/>
        <v>-</v>
      </c>
      <c r="M163" s="166" t="str">
        <f t="shared" si="40"/>
        <v>-</v>
      </c>
      <c r="N163" s="165"/>
      <c r="O163" s="164">
        <f t="shared" si="41"/>
        <v>3.333333333333334E-3</v>
      </c>
      <c r="P163" s="161" t="str">
        <f t="shared" si="42"/>
        <v>-</v>
      </c>
      <c r="Q163" s="161" t="str">
        <f t="shared" si="43"/>
        <v>-</v>
      </c>
      <c r="R163" s="161" t="str">
        <f t="shared" si="44"/>
        <v>-</v>
      </c>
      <c r="S163" s="161" t="str">
        <f t="shared" si="45"/>
        <v>-</v>
      </c>
      <c r="T163" s="163" t="str">
        <f t="shared" si="46"/>
        <v>-</v>
      </c>
    </row>
    <row r="164" spans="1:20" x14ac:dyDescent="0.15">
      <c r="A164" s="170">
        <v>1E-4</v>
      </c>
      <c r="B164" s="176">
        <v>1.2</v>
      </c>
      <c r="C164" s="170">
        <v>0</v>
      </c>
      <c r="D164" s="169">
        <f t="shared" si="32"/>
        <v>2.0000000000000003E-6</v>
      </c>
      <c r="E164" s="168">
        <f t="shared" si="33"/>
        <v>5.9999999999999995E-4</v>
      </c>
      <c r="F164" s="167">
        <f t="shared" si="34"/>
        <v>3.333333333333334E-3</v>
      </c>
      <c r="G164" s="159" t="str">
        <f t="shared" si="35"/>
        <v>-</v>
      </c>
      <c r="H164" s="164">
        <f t="shared" si="47"/>
        <v>0</v>
      </c>
      <c r="I164" s="161" t="str">
        <f t="shared" si="36"/>
        <v>-</v>
      </c>
      <c r="J164" s="161" t="str">
        <f t="shared" si="37"/>
        <v>-</v>
      </c>
      <c r="K164" s="161" t="str">
        <f t="shared" si="38"/>
        <v>-</v>
      </c>
      <c r="L164" s="161" t="str">
        <f t="shared" si="39"/>
        <v>-</v>
      </c>
      <c r="M164" s="166" t="str">
        <f t="shared" si="40"/>
        <v>-</v>
      </c>
      <c r="N164" s="165"/>
      <c r="O164" s="164">
        <f t="shared" si="41"/>
        <v>3.333333333333334E-3</v>
      </c>
      <c r="P164" s="161" t="str">
        <f t="shared" si="42"/>
        <v>-</v>
      </c>
      <c r="Q164" s="161" t="str">
        <f t="shared" si="43"/>
        <v>-</v>
      </c>
      <c r="R164" s="161" t="str">
        <f t="shared" si="44"/>
        <v>-</v>
      </c>
      <c r="S164" s="161" t="str">
        <f t="shared" si="45"/>
        <v>-</v>
      </c>
      <c r="T164" s="163" t="str">
        <f t="shared" si="46"/>
        <v>-</v>
      </c>
    </row>
    <row r="165" spans="1:20" x14ac:dyDescent="0.15">
      <c r="A165" s="170">
        <v>1E-4</v>
      </c>
      <c r="B165" s="170">
        <v>1.2</v>
      </c>
      <c r="C165" s="172">
        <v>0</v>
      </c>
      <c r="D165" s="169">
        <f t="shared" si="32"/>
        <v>2.0000000000000003E-6</v>
      </c>
      <c r="E165" s="168">
        <f t="shared" si="33"/>
        <v>5.9999999999999995E-4</v>
      </c>
      <c r="F165" s="167">
        <f t="shared" si="34"/>
        <v>3.333333333333334E-3</v>
      </c>
      <c r="G165" s="159" t="str">
        <f t="shared" si="35"/>
        <v>-</v>
      </c>
      <c r="H165" s="164">
        <f t="shared" si="47"/>
        <v>0</v>
      </c>
      <c r="I165" s="161" t="str">
        <f t="shared" si="36"/>
        <v>-</v>
      </c>
      <c r="J165" s="161" t="str">
        <f t="shared" si="37"/>
        <v>-</v>
      </c>
      <c r="K165" s="161" t="str">
        <f t="shared" si="38"/>
        <v>-</v>
      </c>
      <c r="L165" s="161" t="str">
        <f t="shared" si="39"/>
        <v>-</v>
      </c>
      <c r="M165" s="166" t="str">
        <f t="shared" si="40"/>
        <v>-</v>
      </c>
      <c r="N165" s="165"/>
      <c r="O165" s="164">
        <f t="shared" si="41"/>
        <v>3.333333333333334E-3</v>
      </c>
      <c r="P165" s="161" t="str">
        <f t="shared" si="42"/>
        <v>-</v>
      </c>
      <c r="Q165" s="161" t="str">
        <f t="shared" si="43"/>
        <v>-</v>
      </c>
      <c r="R165" s="161" t="str">
        <f t="shared" si="44"/>
        <v>-</v>
      </c>
      <c r="S165" s="161" t="str">
        <f t="shared" si="45"/>
        <v>-</v>
      </c>
      <c r="T165" s="163" t="str">
        <f t="shared" si="46"/>
        <v>-</v>
      </c>
    </row>
    <row r="166" spans="1:20" x14ac:dyDescent="0.15">
      <c r="A166" s="170">
        <v>1E-4</v>
      </c>
      <c r="B166" s="170">
        <v>1.19</v>
      </c>
      <c r="C166" s="170">
        <v>0</v>
      </c>
      <c r="D166" s="169">
        <f t="shared" si="32"/>
        <v>2.0000000000000003E-6</v>
      </c>
      <c r="E166" s="168">
        <f t="shared" si="33"/>
        <v>5.9499999999999993E-4</v>
      </c>
      <c r="F166" s="167">
        <f t="shared" si="34"/>
        <v>3.3613445378151271E-3</v>
      </c>
      <c r="G166" s="159" t="str">
        <f t="shared" si="35"/>
        <v>-</v>
      </c>
      <c r="H166" s="164">
        <f t="shared" si="47"/>
        <v>0</v>
      </c>
      <c r="I166" s="161" t="str">
        <f t="shared" si="36"/>
        <v>-</v>
      </c>
      <c r="J166" s="161" t="str">
        <f t="shared" si="37"/>
        <v>-</v>
      </c>
      <c r="K166" s="161" t="str">
        <f t="shared" si="38"/>
        <v>-</v>
      </c>
      <c r="L166" s="161" t="str">
        <f t="shared" si="39"/>
        <v>-</v>
      </c>
      <c r="M166" s="166" t="str">
        <f t="shared" si="40"/>
        <v>-</v>
      </c>
      <c r="N166" s="165"/>
      <c r="O166" s="164">
        <f t="shared" si="41"/>
        <v>3.3613445378151271E-3</v>
      </c>
      <c r="P166" s="161" t="str">
        <f t="shared" si="42"/>
        <v>-</v>
      </c>
      <c r="Q166" s="161" t="str">
        <f t="shared" si="43"/>
        <v>-</v>
      </c>
      <c r="R166" s="161" t="str">
        <f t="shared" si="44"/>
        <v>-</v>
      </c>
      <c r="S166" s="161" t="str">
        <f t="shared" si="45"/>
        <v>-</v>
      </c>
      <c r="T166" s="163" t="str">
        <f t="shared" si="46"/>
        <v>-</v>
      </c>
    </row>
    <row r="167" spans="1:20" x14ac:dyDescent="0.15">
      <c r="A167" s="170">
        <v>1E-4</v>
      </c>
      <c r="B167" s="170">
        <v>1.1000000000000001</v>
      </c>
      <c r="C167" s="170">
        <v>0</v>
      </c>
      <c r="D167" s="169">
        <f t="shared" si="32"/>
        <v>2.0000000000000003E-6</v>
      </c>
      <c r="E167" s="168">
        <f t="shared" si="33"/>
        <v>5.5000000000000003E-4</v>
      </c>
      <c r="F167" s="167">
        <f t="shared" si="34"/>
        <v>3.6363636363636368E-3</v>
      </c>
      <c r="G167" s="159" t="str">
        <f t="shared" si="35"/>
        <v>-</v>
      </c>
      <c r="H167" s="164">
        <f t="shared" si="47"/>
        <v>0</v>
      </c>
      <c r="I167" s="161" t="str">
        <f t="shared" si="36"/>
        <v>-</v>
      </c>
      <c r="J167" s="161" t="str">
        <f t="shared" si="37"/>
        <v>-</v>
      </c>
      <c r="K167" s="161" t="str">
        <f t="shared" si="38"/>
        <v>-</v>
      </c>
      <c r="L167" s="161" t="str">
        <f t="shared" si="39"/>
        <v>-</v>
      </c>
      <c r="M167" s="166" t="str">
        <f t="shared" si="40"/>
        <v>-</v>
      </c>
      <c r="N167" s="165"/>
      <c r="O167" s="164">
        <f t="shared" si="41"/>
        <v>3.6363636363636368E-3</v>
      </c>
      <c r="P167" s="161" t="str">
        <f t="shared" si="42"/>
        <v>-</v>
      </c>
      <c r="Q167" s="161" t="str">
        <f t="shared" si="43"/>
        <v>-</v>
      </c>
      <c r="R167" s="161" t="str">
        <f t="shared" si="44"/>
        <v>-</v>
      </c>
      <c r="S167" s="161" t="str">
        <f t="shared" si="45"/>
        <v>-</v>
      </c>
      <c r="T167" s="163" t="str">
        <f t="shared" si="46"/>
        <v>-</v>
      </c>
    </row>
    <row r="168" spans="1:20" x14ac:dyDescent="0.15">
      <c r="A168" s="170">
        <v>1E-4</v>
      </c>
      <c r="B168" s="170">
        <f>8.6-7.5</f>
        <v>1.0999999999999996</v>
      </c>
      <c r="C168" s="170">
        <v>0</v>
      </c>
      <c r="D168" s="169">
        <f t="shared" si="32"/>
        <v>2.0000000000000003E-6</v>
      </c>
      <c r="E168" s="168">
        <f t="shared" si="33"/>
        <v>5.4999999999999982E-4</v>
      </c>
      <c r="F168" s="167">
        <f t="shared" si="34"/>
        <v>3.6363636363636381E-3</v>
      </c>
      <c r="G168" s="159" t="str">
        <f t="shared" si="35"/>
        <v>-</v>
      </c>
      <c r="H168" s="164">
        <f t="shared" si="47"/>
        <v>0</v>
      </c>
      <c r="I168" s="161" t="str">
        <f t="shared" si="36"/>
        <v>-</v>
      </c>
      <c r="J168" s="161" t="str">
        <f t="shared" si="37"/>
        <v>-</v>
      </c>
      <c r="K168" s="161" t="str">
        <f t="shared" si="38"/>
        <v>-</v>
      </c>
      <c r="L168" s="161" t="str">
        <f t="shared" si="39"/>
        <v>-</v>
      </c>
      <c r="M168" s="166" t="str">
        <f t="shared" si="40"/>
        <v>-</v>
      </c>
      <c r="N168" s="165"/>
      <c r="O168" s="164">
        <f t="shared" si="41"/>
        <v>3.6363636363636381E-3</v>
      </c>
      <c r="P168" s="161" t="str">
        <f t="shared" si="42"/>
        <v>-</v>
      </c>
      <c r="Q168" s="161" t="str">
        <f t="shared" si="43"/>
        <v>-</v>
      </c>
      <c r="R168" s="161" t="str">
        <f t="shared" si="44"/>
        <v>-</v>
      </c>
      <c r="S168" s="161" t="str">
        <f t="shared" si="45"/>
        <v>-</v>
      </c>
      <c r="T168" s="163" t="str">
        <f t="shared" si="46"/>
        <v>-</v>
      </c>
    </row>
    <row r="169" spans="1:20" x14ac:dyDescent="0.15">
      <c r="A169" s="171">
        <v>1E-4</v>
      </c>
      <c r="B169" s="171">
        <v>1.06</v>
      </c>
      <c r="C169" s="171">
        <v>0</v>
      </c>
      <c r="D169" s="169">
        <f t="shared" si="32"/>
        <v>2.0000000000000003E-6</v>
      </c>
      <c r="E169" s="168">
        <f t="shared" si="33"/>
        <v>5.2999999999999998E-4</v>
      </c>
      <c r="F169" s="167">
        <f t="shared" si="34"/>
        <v>3.7735849056603783E-3</v>
      </c>
      <c r="G169" s="159" t="str">
        <f t="shared" si="35"/>
        <v>-</v>
      </c>
      <c r="H169" s="164">
        <f t="shared" si="47"/>
        <v>0</v>
      </c>
      <c r="I169" s="161" t="str">
        <f t="shared" si="36"/>
        <v>-</v>
      </c>
      <c r="J169" s="161" t="str">
        <f t="shared" si="37"/>
        <v>-</v>
      </c>
      <c r="K169" s="161" t="str">
        <f t="shared" si="38"/>
        <v>-</v>
      </c>
      <c r="L169" s="161" t="str">
        <f t="shared" si="39"/>
        <v>-</v>
      </c>
      <c r="M169" s="166" t="str">
        <f t="shared" si="40"/>
        <v>-</v>
      </c>
      <c r="N169" s="165"/>
      <c r="O169" s="164">
        <f t="shared" si="41"/>
        <v>3.7735849056603783E-3</v>
      </c>
      <c r="P169" s="161" t="str">
        <f t="shared" si="42"/>
        <v>-</v>
      </c>
      <c r="Q169" s="161" t="str">
        <f t="shared" si="43"/>
        <v>-</v>
      </c>
      <c r="R169" s="161" t="str">
        <f t="shared" si="44"/>
        <v>-</v>
      </c>
      <c r="S169" s="161" t="str">
        <f t="shared" si="45"/>
        <v>-</v>
      </c>
      <c r="T169" s="163" t="str">
        <f t="shared" si="46"/>
        <v>-</v>
      </c>
    </row>
    <row r="170" spans="1:20" x14ac:dyDescent="0.15">
      <c r="A170" s="170">
        <v>1E-4</v>
      </c>
      <c r="B170" s="170">
        <v>1.0049999999999999</v>
      </c>
      <c r="C170" s="170">
        <v>0</v>
      </c>
      <c r="D170" s="169">
        <f t="shared" si="32"/>
        <v>2.0000000000000003E-6</v>
      </c>
      <c r="E170" s="168">
        <f t="shared" si="33"/>
        <v>5.0249999999999991E-4</v>
      </c>
      <c r="F170" s="167">
        <f t="shared" si="34"/>
        <v>3.9800995024875637E-3</v>
      </c>
      <c r="G170" s="159" t="str">
        <f t="shared" si="35"/>
        <v>-</v>
      </c>
      <c r="H170" s="164">
        <f t="shared" si="47"/>
        <v>0</v>
      </c>
      <c r="I170" s="161" t="str">
        <f t="shared" si="36"/>
        <v>-</v>
      </c>
      <c r="J170" s="161" t="str">
        <f t="shared" si="37"/>
        <v>-</v>
      </c>
      <c r="K170" s="161" t="str">
        <f t="shared" si="38"/>
        <v>-</v>
      </c>
      <c r="L170" s="161" t="str">
        <f t="shared" si="39"/>
        <v>-</v>
      </c>
      <c r="M170" s="166" t="str">
        <f t="shared" si="40"/>
        <v>-</v>
      </c>
      <c r="N170" s="165"/>
      <c r="O170" s="164">
        <f t="shared" si="41"/>
        <v>3.9800995024875637E-3</v>
      </c>
      <c r="P170" s="161" t="str">
        <f t="shared" si="42"/>
        <v>-</v>
      </c>
      <c r="Q170" s="161" t="str">
        <f t="shared" si="43"/>
        <v>-</v>
      </c>
      <c r="R170" s="161" t="str">
        <f t="shared" si="44"/>
        <v>-</v>
      </c>
      <c r="S170" s="161" t="str">
        <f t="shared" si="45"/>
        <v>-</v>
      </c>
      <c r="T170" s="163" t="str">
        <f t="shared" si="46"/>
        <v>-</v>
      </c>
    </row>
    <row r="171" spans="1:20" x14ac:dyDescent="0.15">
      <c r="A171" s="170">
        <v>1E-4</v>
      </c>
      <c r="B171" s="170">
        <v>1</v>
      </c>
      <c r="C171" s="170">
        <v>2</v>
      </c>
      <c r="D171" s="169">
        <f t="shared" si="32"/>
        <v>2.0000000000000003E-6</v>
      </c>
      <c r="E171" s="168">
        <f t="shared" si="33"/>
        <v>5.0000000000000001E-4</v>
      </c>
      <c r="F171" s="167">
        <f t="shared" si="34"/>
        <v>4.000000000000001E-3</v>
      </c>
      <c r="G171" s="159" t="str">
        <f t="shared" si="35"/>
        <v>-</v>
      </c>
      <c r="H171" s="164">
        <f t="shared" si="47"/>
        <v>2</v>
      </c>
      <c r="I171" s="161" t="str">
        <f t="shared" si="36"/>
        <v>-</v>
      </c>
      <c r="J171" s="161" t="str">
        <f t="shared" si="37"/>
        <v>-</v>
      </c>
      <c r="K171" s="161" t="str">
        <f t="shared" si="38"/>
        <v>-</v>
      </c>
      <c r="L171" s="161" t="str">
        <f t="shared" si="39"/>
        <v>-</v>
      </c>
      <c r="M171" s="166" t="str">
        <f t="shared" si="40"/>
        <v>-</v>
      </c>
      <c r="N171" s="165"/>
      <c r="O171" s="164">
        <f t="shared" si="41"/>
        <v>4.000000000000001E-3</v>
      </c>
      <c r="P171" s="161" t="str">
        <f t="shared" si="42"/>
        <v>-</v>
      </c>
      <c r="Q171" s="161" t="str">
        <f t="shared" si="43"/>
        <v>-</v>
      </c>
      <c r="R171" s="161" t="str">
        <f t="shared" si="44"/>
        <v>-</v>
      </c>
      <c r="S171" s="161" t="str">
        <f t="shared" si="45"/>
        <v>-</v>
      </c>
      <c r="T171" s="163" t="str">
        <f t="shared" si="46"/>
        <v>-</v>
      </c>
    </row>
    <row r="172" spans="1:20" x14ac:dyDescent="0.15">
      <c r="A172" s="170">
        <v>1E-4</v>
      </c>
      <c r="B172" s="170">
        <f>8.4-7.4</f>
        <v>1</v>
      </c>
      <c r="C172" s="170">
        <v>0</v>
      </c>
      <c r="D172" s="169">
        <f t="shared" si="32"/>
        <v>2.0000000000000003E-6</v>
      </c>
      <c r="E172" s="168">
        <f t="shared" si="33"/>
        <v>5.0000000000000001E-4</v>
      </c>
      <c r="F172" s="167">
        <f t="shared" si="34"/>
        <v>4.000000000000001E-3</v>
      </c>
      <c r="G172" s="159" t="str">
        <f t="shared" si="35"/>
        <v>-</v>
      </c>
      <c r="H172" s="164">
        <f t="shared" si="47"/>
        <v>0</v>
      </c>
      <c r="I172" s="161" t="str">
        <f t="shared" si="36"/>
        <v>-</v>
      </c>
      <c r="J172" s="161" t="str">
        <f t="shared" si="37"/>
        <v>-</v>
      </c>
      <c r="K172" s="161" t="str">
        <f t="shared" si="38"/>
        <v>-</v>
      </c>
      <c r="L172" s="161" t="str">
        <f t="shared" si="39"/>
        <v>-</v>
      </c>
      <c r="M172" s="166" t="str">
        <f t="shared" si="40"/>
        <v>-</v>
      </c>
      <c r="N172" s="165"/>
      <c r="O172" s="164">
        <f t="shared" si="41"/>
        <v>4.000000000000001E-3</v>
      </c>
      <c r="P172" s="161" t="str">
        <f t="shared" si="42"/>
        <v>-</v>
      </c>
      <c r="Q172" s="161" t="str">
        <f t="shared" si="43"/>
        <v>-</v>
      </c>
      <c r="R172" s="161" t="str">
        <f t="shared" si="44"/>
        <v>-</v>
      </c>
      <c r="S172" s="161" t="str">
        <f t="shared" si="45"/>
        <v>-</v>
      </c>
      <c r="T172" s="163" t="str">
        <f t="shared" si="46"/>
        <v>-</v>
      </c>
    </row>
    <row r="173" spans="1:20" x14ac:dyDescent="0.15">
      <c r="A173" s="170">
        <v>1E-4</v>
      </c>
      <c r="B173" s="170">
        <v>1</v>
      </c>
      <c r="C173" s="170">
        <v>0</v>
      </c>
      <c r="D173" s="169">
        <f t="shared" si="32"/>
        <v>2.0000000000000003E-6</v>
      </c>
      <c r="E173" s="168">
        <f t="shared" si="33"/>
        <v>5.0000000000000001E-4</v>
      </c>
      <c r="F173" s="167">
        <f t="shared" si="34"/>
        <v>4.000000000000001E-3</v>
      </c>
      <c r="G173" s="159" t="str">
        <f t="shared" si="35"/>
        <v>-</v>
      </c>
      <c r="H173" s="164">
        <f t="shared" si="47"/>
        <v>0</v>
      </c>
      <c r="I173" s="161" t="str">
        <f t="shared" si="36"/>
        <v>-</v>
      </c>
      <c r="J173" s="161" t="str">
        <f t="shared" si="37"/>
        <v>-</v>
      </c>
      <c r="K173" s="161" t="str">
        <f t="shared" si="38"/>
        <v>-</v>
      </c>
      <c r="L173" s="161" t="str">
        <f t="shared" si="39"/>
        <v>-</v>
      </c>
      <c r="M173" s="166" t="str">
        <f t="shared" si="40"/>
        <v>-</v>
      </c>
      <c r="N173" s="165"/>
      <c r="O173" s="164">
        <f t="shared" si="41"/>
        <v>4.000000000000001E-3</v>
      </c>
      <c r="P173" s="161" t="str">
        <f t="shared" si="42"/>
        <v>-</v>
      </c>
      <c r="Q173" s="161" t="str">
        <f t="shared" si="43"/>
        <v>-</v>
      </c>
      <c r="R173" s="161" t="str">
        <f t="shared" si="44"/>
        <v>-</v>
      </c>
      <c r="S173" s="161" t="str">
        <f t="shared" si="45"/>
        <v>-</v>
      </c>
      <c r="T173" s="163" t="str">
        <f t="shared" si="46"/>
        <v>-</v>
      </c>
    </row>
    <row r="174" spans="1:20" x14ac:dyDescent="0.15">
      <c r="A174" s="171">
        <v>1E-4</v>
      </c>
      <c r="B174" s="171">
        <v>1</v>
      </c>
      <c r="C174" s="171">
        <v>0</v>
      </c>
      <c r="D174" s="169">
        <f t="shared" si="32"/>
        <v>2.0000000000000003E-6</v>
      </c>
      <c r="E174" s="168">
        <f t="shared" si="33"/>
        <v>5.0000000000000001E-4</v>
      </c>
      <c r="F174" s="167">
        <f t="shared" si="34"/>
        <v>4.000000000000001E-3</v>
      </c>
      <c r="G174" s="159" t="str">
        <f t="shared" si="35"/>
        <v>-</v>
      </c>
      <c r="H174" s="164">
        <f t="shared" si="47"/>
        <v>0</v>
      </c>
      <c r="I174" s="161" t="str">
        <f t="shared" si="36"/>
        <v>-</v>
      </c>
      <c r="J174" s="161" t="str">
        <f t="shared" si="37"/>
        <v>-</v>
      </c>
      <c r="K174" s="161" t="str">
        <f t="shared" si="38"/>
        <v>-</v>
      </c>
      <c r="L174" s="161" t="str">
        <f t="shared" si="39"/>
        <v>-</v>
      </c>
      <c r="M174" s="166" t="str">
        <f t="shared" si="40"/>
        <v>-</v>
      </c>
      <c r="N174" s="165"/>
      <c r="O174" s="164">
        <f t="shared" si="41"/>
        <v>4.000000000000001E-3</v>
      </c>
      <c r="P174" s="161" t="str">
        <f t="shared" si="42"/>
        <v>-</v>
      </c>
      <c r="Q174" s="161" t="str">
        <f t="shared" si="43"/>
        <v>-</v>
      </c>
      <c r="R174" s="161" t="str">
        <f t="shared" si="44"/>
        <v>-</v>
      </c>
      <c r="S174" s="161" t="str">
        <f t="shared" si="45"/>
        <v>-</v>
      </c>
      <c r="T174" s="163" t="str">
        <f t="shared" si="46"/>
        <v>-</v>
      </c>
    </row>
    <row r="175" spans="1:20" x14ac:dyDescent="0.15">
      <c r="A175" s="170">
        <v>1E-4</v>
      </c>
      <c r="B175" s="170">
        <v>1</v>
      </c>
      <c r="C175" s="170">
        <v>2</v>
      </c>
      <c r="D175" s="169">
        <f t="shared" si="32"/>
        <v>2.0000000000000003E-6</v>
      </c>
      <c r="E175" s="168">
        <f t="shared" si="33"/>
        <v>5.0000000000000001E-4</v>
      </c>
      <c r="F175" s="167">
        <f t="shared" si="34"/>
        <v>4.000000000000001E-3</v>
      </c>
      <c r="G175" s="159" t="str">
        <f t="shared" si="35"/>
        <v>-</v>
      </c>
      <c r="H175" s="164">
        <f t="shared" si="47"/>
        <v>2</v>
      </c>
      <c r="I175" s="161" t="str">
        <f t="shared" si="36"/>
        <v>-</v>
      </c>
      <c r="J175" s="161" t="str">
        <f t="shared" si="37"/>
        <v>-</v>
      </c>
      <c r="K175" s="161" t="str">
        <f t="shared" si="38"/>
        <v>-</v>
      </c>
      <c r="L175" s="161" t="str">
        <f t="shared" si="39"/>
        <v>-</v>
      </c>
      <c r="M175" s="166" t="str">
        <f t="shared" si="40"/>
        <v>-</v>
      </c>
      <c r="N175" s="165"/>
      <c r="O175" s="164">
        <f t="shared" si="41"/>
        <v>4.000000000000001E-3</v>
      </c>
      <c r="P175" s="161" t="str">
        <f t="shared" si="42"/>
        <v>-</v>
      </c>
      <c r="Q175" s="161" t="str">
        <f t="shared" si="43"/>
        <v>-</v>
      </c>
      <c r="R175" s="161" t="str">
        <f t="shared" si="44"/>
        <v>-</v>
      </c>
      <c r="S175" s="161" t="str">
        <f t="shared" si="45"/>
        <v>-</v>
      </c>
      <c r="T175" s="163" t="str">
        <f t="shared" si="46"/>
        <v>-</v>
      </c>
    </row>
    <row r="176" spans="1:20" x14ac:dyDescent="0.15">
      <c r="A176" s="171">
        <v>1E-4</v>
      </c>
      <c r="B176" s="171">
        <v>1</v>
      </c>
      <c r="C176" s="171">
        <v>0</v>
      </c>
      <c r="D176" s="169">
        <f t="shared" si="32"/>
        <v>2.0000000000000003E-6</v>
      </c>
      <c r="E176" s="168">
        <f t="shared" si="33"/>
        <v>5.0000000000000001E-4</v>
      </c>
      <c r="F176" s="167">
        <f t="shared" si="34"/>
        <v>4.000000000000001E-3</v>
      </c>
      <c r="G176" s="159" t="str">
        <f t="shared" si="35"/>
        <v>-</v>
      </c>
      <c r="H176" s="164">
        <f t="shared" si="47"/>
        <v>0</v>
      </c>
      <c r="I176" s="161" t="str">
        <f t="shared" si="36"/>
        <v>-</v>
      </c>
      <c r="J176" s="161" t="str">
        <f t="shared" si="37"/>
        <v>-</v>
      </c>
      <c r="K176" s="161" t="str">
        <f t="shared" si="38"/>
        <v>-</v>
      </c>
      <c r="L176" s="161" t="str">
        <f t="shared" si="39"/>
        <v>-</v>
      </c>
      <c r="M176" s="166" t="str">
        <f t="shared" si="40"/>
        <v>-</v>
      </c>
      <c r="N176" s="165"/>
      <c r="O176" s="164">
        <f t="shared" si="41"/>
        <v>4.000000000000001E-3</v>
      </c>
      <c r="P176" s="161" t="str">
        <f t="shared" si="42"/>
        <v>-</v>
      </c>
      <c r="Q176" s="161" t="str">
        <f t="shared" si="43"/>
        <v>-</v>
      </c>
      <c r="R176" s="161" t="str">
        <f t="shared" si="44"/>
        <v>-</v>
      </c>
      <c r="S176" s="161" t="str">
        <f t="shared" si="45"/>
        <v>-</v>
      </c>
      <c r="T176" s="163" t="str">
        <f t="shared" si="46"/>
        <v>-</v>
      </c>
    </row>
    <row r="177" spans="1:20" x14ac:dyDescent="0.15">
      <c r="A177" s="171">
        <v>1E-4</v>
      </c>
      <c r="B177" s="171">
        <v>1</v>
      </c>
      <c r="C177" s="171">
        <v>0</v>
      </c>
      <c r="D177" s="169">
        <f t="shared" si="32"/>
        <v>2.0000000000000003E-6</v>
      </c>
      <c r="E177" s="168">
        <f t="shared" si="33"/>
        <v>5.0000000000000001E-4</v>
      </c>
      <c r="F177" s="167">
        <f t="shared" si="34"/>
        <v>4.000000000000001E-3</v>
      </c>
      <c r="G177" s="159" t="str">
        <f t="shared" si="35"/>
        <v>-</v>
      </c>
      <c r="H177" s="164">
        <f t="shared" si="47"/>
        <v>0</v>
      </c>
      <c r="I177" s="161" t="str">
        <f t="shared" si="36"/>
        <v>-</v>
      </c>
      <c r="J177" s="161" t="str">
        <f t="shared" si="37"/>
        <v>-</v>
      </c>
      <c r="K177" s="161" t="str">
        <f t="shared" si="38"/>
        <v>-</v>
      </c>
      <c r="L177" s="161" t="str">
        <f t="shared" si="39"/>
        <v>-</v>
      </c>
      <c r="M177" s="166" t="str">
        <f t="shared" si="40"/>
        <v>-</v>
      </c>
      <c r="N177" s="165"/>
      <c r="O177" s="164">
        <f t="shared" si="41"/>
        <v>4.000000000000001E-3</v>
      </c>
      <c r="P177" s="161" t="str">
        <f t="shared" si="42"/>
        <v>-</v>
      </c>
      <c r="Q177" s="161" t="str">
        <f t="shared" si="43"/>
        <v>-</v>
      </c>
      <c r="R177" s="161" t="str">
        <f t="shared" si="44"/>
        <v>-</v>
      </c>
      <c r="S177" s="161" t="str">
        <f t="shared" si="45"/>
        <v>-</v>
      </c>
      <c r="T177" s="163" t="str">
        <f t="shared" si="46"/>
        <v>-</v>
      </c>
    </row>
    <row r="178" spans="1:20" x14ac:dyDescent="0.15">
      <c r="A178" s="170">
        <v>1E-4</v>
      </c>
      <c r="B178" s="170">
        <v>1</v>
      </c>
      <c r="C178" s="170">
        <v>0</v>
      </c>
      <c r="D178" s="169">
        <f t="shared" si="32"/>
        <v>2.0000000000000003E-6</v>
      </c>
      <c r="E178" s="168">
        <f t="shared" si="33"/>
        <v>5.0000000000000001E-4</v>
      </c>
      <c r="F178" s="167">
        <f t="shared" si="34"/>
        <v>4.000000000000001E-3</v>
      </c>
      <c r="G178" s="159" t="str">
        <f t="shared" si="35"/>
        <v>-</v>
      </c>
      <c r="H178" s="164">
        <f t="shared" si="47"/>
        <v>0</v>
      </c>
      <c r="I178" s="161" t="str">
        <f t="shared" si="36"/>
        <v>-</v>
      </c>
      <c r="J178" s="161" t="str">
        <f t="shared" si="37"/>
        <v>-</v>
      </c>
      <c r="K178" s="161" t="str">
        <f t="shared" si="38"/>
        <v>-</v>
      </c>
      <c r="L178" s="161" t="str">
        <f t="shared" si="39"/>
        <v>-</v>
      </c>
      <c r="M178" s="166" t="str">
        <f t="shared" si="40"/>
        <v>-</v>
      </c>
      <c r="N178" s="165"/>
      <c r="O178" s="164">
        <f t="shared" si="41"/>
        <v>4.000000000000001E-3</v>
      </c>
      <c r="P178" s="161" t="str">
        <f t="shared" si="42"/>
        <v>-</v>
      </c>
      <c r="Q178" s="161" t="str">
        <f t="shared" si="43"/>
        <v>-</v>
      </c>
      <c r="R178" s="161" t="str">
        <f t="shared" si="44"/>
        <v>-</v>
      </c>
      <c r="S178" s="161" t="str">
        <f t="shared" si="45"/>
        <v>-</v>
      </c>
      <c r="T178" s="163" t="str">
        <f t="shared" si="46"/>
        <v>-</v>
      </c>
    </row>
    <row r="179" spans="1:20" x14ac:dyDescent="0.15">
      <c r="A179" s="170">
        <v>1E-4</v>
      </c>
      <c r="B179" s="170">
        <v>0.99999999999999911</v>
      </c>
      <c r="C179" s="170">
        <v>0</v>
      </c>
      <c r="D179" s="169">
        <f t="shared" si="32"/>
        <v>2.0000000000000003E-6</v>
      </c>
      <c r="E179" s="168">
        <f t="shared" si="33"/>
        <v>4.9999999999999958E-4</v>
      </c>
      <c r="F179" s="167">
        <f t="shared" si="34"/>
        <v>4.0000000000000044E-3</v>
      </c>
      <c r="G179" s="159" t="str">
        <f t="shared" si="35"/>
        <v>-</v>
      </c>
      <c r="H179" s="164">
        <f t="shared" si="47"/>
        <v>0</v>
      </c>
      <c r="I179" s="161" t="str">
        <f t="shared" si="36"/>
        <v>-</v>
      </c>
      <c r="J179" s="161" t="str">
        <f t="shared" si="37"/>
        <v>-</v>
      </c>
      <c r="K179" s="161" t="str">
        <f t="shared" si="38"/>
        <v>-</v>
      </c>
      <c r="L179" s="161" t="str">
        <f t="shared" si="39"/>
        <v>-</v>
      </c>
      <c r="M179" s="166" t="str">
        <f t="shared" si="40"/>
        <v>-</v>
      </c>
      <c r="N179" s="165"/>
      <c r="O179" s="164">
        <f t="shared" si="41"/>
        <v>4.0000000000000044E-3</v>
      </c>
      <c r="P179" s="161" t="str">
        <f t="shared" si="42"/>
        <v>-</v>
      </c>
      <c r="Q179" s="161" t="str">
        <f t="shared" si="43"/>
        <v>-</v>
      </c>
      <c r="R179" s="161" t="str">
        <f t="shared" si="44"/>
        <v>-</v>
      </c>
      <c r="S179" s="161" t="str">
        <f t="shared" si="45"/>
        <v>-</v>
      </c>
      <c r="T179" s="163" t="str">
        <f t="shared" si="46"/>
        <v>-</v>
      </c>
    </row>
    <row r="180" spans="1:20" x14ac:dyDescent="0.15">
      <c r="A180" s="170">
        <v>1E-4</v>
      </c>
      <c r="B180" s="170">
        <v>0.93100000000000005</v>
      </c>
      <c r="C180" s="170">
        <v>0</v>
      </c>
      <c r="D180" s="169">
        <f t="shared" si="32"/>
        <v>2.0000000000000003E-6</v>
      </c>
      <c r="E180" s="168">
        <f t="shared" si="33"/>
        <v>4.6550000000000004E-4</v>
      </c>
      <c r="F180" s="167">
        <f t="shared" si="34"/>
        <v>4.2964554242749739E-3</v>
      </c>
      <c r="G180" s="159" t="str">
        <f t="shared" si="35"/>
        <v>-</v>
      </c>
      <c r="H180" s="164">
        <f t="shared" si="47"/>
        <v>0</v>
      </c>
      <c r="I180" s="161" t="str">
        <f t="shared" si="36"/>
        <v>-</v>
      </c>
      <c r="J180" s="161" t="str">
        <f t="shared" si="37"/>
        <v>-</v>
      </c>
      <c r="K180" s="161" t="str">
        <f t="shared" si="38"/>
        <v>-</v>
      </c>
      <c r="L180" s="161" t="str">
        <f t="shared" si="39"/>
        <v>-</v>
      </c>
      <c r="M180" s="166" t="str">
        <f t="shared" si="40"/>
        <v>-</v>
      </c>
      <c r="N180" s="165"/>
      <c r="O180" s="164">
        <f t="shared" si="41"/>
        <v>4.2964554242749739E-3</v>
      </c>
      <c r="P180" s="161" t="str">
        <f t="shared" si="42"/>
        <v>-</v>
      </c>
      <c r="Q180" s="161" t="str">
        <f t="shared" si="43"/>
        <v>-</v>
      </c>
      <c r="R180" s="161" t="str">
        <f t="shared" si="44"/>
        <v>-</v>
      </c>
      <c r="S180" s="161" t="str">
        <f t="shared" si="45"/>
        <v>-</v>
      </c>
      <c r="T180" s="163" t="str">
        <f t="shared" si="46"/>
        <v>-</v>
      </c>
    </row>
    <row r="181" spans="1:20" x14ac:dyDescent="0.15">
      <c r="A181" s="170">
        <v>1E-4</v>
      </c>
      <c r="B181" s="170">
        <v>0.90000000000000036</v>
      </c>
      <c r="C181" s="170">
        <v>0</v>
      </c>
      <c r="D181" s="169">
        <f t="shared" si="32"/>
        <v>2.0000000000000003E-6</v>
      </c>
      <c r="E181" s="168">
        <f t="shared" si="33"/>
        <v>4.500000000000002E-4</v>
      </c>
      <c r="F181" s="167">
        <f t="shared" si="34"/>
        <v>4.4444444444444436E-3</v>
      </c>
      <c r="G181" s="159" t="str">
        <f t="shared" si="35"/>
        <v>-</v>
      </c>
      <c r="H181" s="164">
        <f t="shared" si="47"/>
        <v>0</v>
      </c>
      <c r="I181" s="161" t="str">
        <f t="shared" si="36"/>
        <v>-</v>
      </c>
      <c r="J181" s="161" t="str">
        <f t="shared" si="37"/>
        <v>-</v>
      </c>
      <c r="K181" s="161" t="str">
        <f t="shared" si="38"/>
        <v>-</v>
      </c>
      <c r="L181" s="161" t="str">
        <f t="shared" si="39"/>
        <v>-</v>
      </c>
      <c r="M181" s="166" t="str">
        <f t="shared" si="40"/>
        <v>-</v>
      </c>
      <c r="N181" s="165"/>
      <c r="O181" s="164">
        <f t="shared" si="41"/>
        <v>4.4444444444444436E-3</v>
      </c>
      <c r="P181" s="161" t="str">
        <f t="shared" si="42"/>
        <v>-</v>
      </c>
      <c r="Q181" s="161" t="str">
        <f t="shared" si="43"/>
        <v>-</v>
      </c>
      <c r="R181" s="161" t="str">
        <f t="shared" si="44"/>
        <v>-</v>
      </c>
      <c r="S181" s="161" t="str">
        <f t="shared" si="45"/>
        <v>-</v>
      </c>
      <c r="T181" s="163" t="str">
        <f t="shared" si="46"/>
        <v>-</v>
      </c>
    </row>
    <row r="182" spans="1:20" x14ac:dyDescent="0.15">
      <c r="A182" s="170">
        <v>1E-4</v>
      </c>
      <c r="B182" s="170">
        <v>0.9</v>
      </c>
      <c r="C182" s="170">
        <v>0</v>
      </c>
      <c r="D182" s="169">
        <f t="shared" si="32"/>
        <v>2.0000000000000003E-6</v>
      </c>
      <c r="E182" s="168">
        <f t="shared" si="33"/>
        <v>4.4999999999999999E-4</v>
      </c>
      <c r="F182" s="167">
        <f t="shared" si="34"/>
        <v>4.4444444444444453E-3</v>
      </c>
      <c r="G182" s="159" t="str">
        <f t="shared" si="35"/>
        <v>-</v>
      </c>
      <c r="H182" s="164">
        <f t="shared" si="47"/>
        <v>0</v>
      </c>
      <c r="I182" s="161" t="str">
        <f t="shared" si="36"/>
        <v>-</v>
      </c>
      <c r="J182" s="161" t="str">
        <f t="shared" si="37"/>
        <v>-</v>
      </c>
      <c r="K182" s="161" t="str">
        <f t="shared" si="38"/>
        <v>-</v>
      </c>
      <c r="L182" s="161" t="str">
        <f t="shared" si="39"/>
        <v>-</v>
      </c>
      <c r="M182" s="166" t="str">
        <f t="shared" si="40"/>
        <v>-</v>
      </c>
      <c r="N182" s="165"/>
      <c r="O182" s="164">
        <f t="shared" si="41"/>
        <v>4.4444444444444453E-3</v>
      </c>
      <c r="P182" s="161" t="str">
        <f t="shared" si="42"/>
        <v>-</v>
      </c>
      <c r="Q182" s="161" t="str">
        <f t="shared" si="43"/>
        <v>-</v>
      </c>
      <c r="R182" s="161" t="str">
        <f t="shared" si="44"/>
        <v>-</v>
      </c>
      <c r="S182" s="161" t="str">
        <f t="shared" si="45"/>
        <v>-</v>
      </c>
      <c r="T182" s="163" t="str">
        <f t="shared" si="46"/>
        <v>-</v>
      </c>
    </row>
    <row r="183" spans="1:20" x14ac:dyDescent="0.15">
      <c r="A183" s="170">
        <v>1E-4</v>
      </c>
      <c r="B183" s="170">
        <v>0.89999999999999947</v>
      </c>
      <c r="C183" s="170">
        <v>0</v>
      </c>
      <c r="D183" s="169">
        <f t="shared" si="32"/>
        <v>2.0000000000000003E-6</v>
      </c>
      <c r="E183" s="168">
        <f t="shared" si="33"/>
        <v>4.4999999999999972E-4</v>
      </c>
      <c r="F183" s="167">
        <f t="shared" si="34"/>
        <v>4.4444444444444479E-3</v>
      </c>
      <c r="G183" s="159" t="str">
        <f t="shared" si="35"/>
        <v>-</v>
      </c>
      <c r="H183" s="164">
        <f t="shared" si="47"/>
        <v>0</v>
      </c>
      <c r="I183" s="161" t="str">
        <f t="shared" si="36"/>
        <v>-</v>
      </c>
      <c r="J183" s="161" t="str">
        <f t="shared" si="37"/>
        <v>-</v>
      </c>
      <c r="K183" s="161" t="str">
        <f t="shared" si="38"/>
        <v>-</v>
      </c>
      <c r="L183" s="161" t="str">
        <f t="shared" si="39"/>
        <v>-</v>
      </c>
      <c r="M183" s="166" t="str">
        <f t="shared" si="40"/>
        <v>-</v>
      </c>
      <c r="N183" s="165"/>
      <c r="O183" s="164">
        <f t="shared" si="41"/>
        <v>4.4444444444444479E-3</v>
      </c>
      <c r="P183" s="161" t="str">
        <f t="shared" si="42"/>
        <v>-</v>
      </c>
      <c r="Q183" s="161" t="str">
        <f t="shared" si="43"/>
        <v>-</v>
      </c>
      <c r="R183" s="161" t="str">
        <f t="shared" si="44"/>
        <v>-</v>
      </c>
      <c r="S183" s="161" t="str">
        <f t="shared" si="45"/>
        <v>-</v>
      </c>
      <c r="T183" s="163" t="str">
        <f t="shared" si="46"/>
        <v>-</v>
      </c>
    </row>
    <row r="184" spans="1:20" x14ac:dyDescent="0.15">
      <c r="A184" s="170">
        <v>1E-4</v>
      </c>
      <c r="B184" s="170">
        <v>0.84</v>
      </c>
      <c r="C184" s="170">
        <v>0</v>
      </c>
      <c r="D184" s="169">
        <f t="shared" si="32"/>
        <v>2.0000000000000003E-6</v>
      </c>
      <c r="E184" s="168">
        <f t="shared" si="33"/>
        <v>4.1999999999999996E-4</v>
      </c>
      <c r="F184" s="167">
        <f t="shared" si="34"/>
        <v>4.7619047619047632E-3</v>
      </c>
      <c r="G184" s="159" t="str">
        <f t="shared" si="35"/>
        <v>-</v>
      </c>
      <c r="H184" s="164">
        <f t="shared" si="47"/>
        <v>0</v>
      </c>
      <c r="I184" s="161" t="str">
        <f t="shared" si="36"/>
        <v>-</v>
      </c>
      <c r="J184" s="161" t="str">
        <f t="shared" si="37"/>
        <v>-</v>
      </c>
      <c r="K184" s="161" t="str">
        <f t="shared" si="38"/>
        <v>-</v>
      </c>
      <c r="L184" s="161" t="str">
        <f t="shared" si="39"/>
        <v>-</v>
      </c>
      <c r="M184" s="166" t="str">
        <f t="shared" si="40"/>
        <v>-</v>
      </c>
      <c r="N184" s="165"/>
      <c r="O184" s="164">
        <f t="shared" si="41"/>
        <v>4.7619047619047632E-3</v>
      </c>
      <c r="P184" s="161" t="str">
        <f t="shared" si="42"/>
        <v>-</v>
      </c>
      <c r="Q184" s="161" t="str">
        <f t="shared" si="43"/>
        <v>-</v>
      </c>
      <c r="R184" s="161" t="str">
        <f t="shared" si="44"/>
        <v>-</v>
      </c>
      <c r="S184" s="161" t="str">
        <f t="shared" si="45"/>
        <v>-</v>
      </c>
      <c r="T184" s="163" t="str">
        <f t="shared" si="46"/>
        <v>-</v>
      </c>
    </row>
    <row r="185" spans="1:20" x14ac:dyDescent="0.15">
      <c r="A185" s="170">
        <v>1E-4</v>
      </c>
      <c r="B185" s="170">
        <v>0.83599999999999997</v>
      </c>
      <c r="C185" s="170">
        <v>0</v>
      </c>
      <c r="D185" s="169">
        <f t="shared" si="32"/>
        <v>2.0000000000000003E-6</v>
      </c>
      <c r="E185" s="168">
        <f t="shared" si="33"/>
        <v>4.1799999999999997E-4</v>
      </c>
      <c r="F185" s="167">
        <f t="shared" si="34"/>
        <v>4.7846889952153126E-3</v>
      </c>
      <c r="G185" s="159" t="str">
        <f t="shared" si="35"/>
        <v>-</v>
      </c>
      <c r="H185" s="164">
        <f t="shared" si="47"/>
        <v>0</v>
      </c>
      <c r="I185" s="161" t="str">
        <f t="shared" si="36"/>
        <v>-</v>
      </c>
      <c r="J185" s="161" t="str">
        <f t="shared" si="37"/>
        <v>-</v>
      </c>
      <c r="K185" s="161" t="str">
        <f t="shared" si="38"/>
        <v>-</v>
      </c>
      <c r="L185" s="161" t="str">
        <f t="shared" si="39"/>
        <v>-</v>
      </c>
      <c r="M185" s="166" t="str">
        <f t="shared" si="40"/>
        <v>-</v>
      </c>
      <c r="N185" s="165"/>
      <c r="O185" s="164">
        <f t="shared" si="41"/>
        <v>4.7846889952153126E-3</v>
      </c>
      <c r="P185" s="161" t="str">
        <f t="shared" si="42"/>
        <v>-</v>
      </c>
      <c r="Q185" s="161" t="str">
        <f t="shared" si="43"/>
        <v>-</v>
      </c>
      <c r="R185" s="161" t="str">
        <f t="shared" si="44"/>
        <v>-</v>
      </c>
      <c r="S185" s="161" t="str">
        <f t="shared" si="45"/>
        <v>-</v>
      </c>
      <c r="T185" s="163" t="str">
        <f t="shared" si="46"/>
        <v>-</v>
      </c>
    </row>
    <row r="186" spans="1:20" x14ac:dyDescent="0.15">
      <c r="A186" s="170">
        <v>1E-4</v>
      </c>
      <c r="B186" s="170">
        <v>0.8</v>
      </c>
      <c r="C186" s="170">
        <v>0</v>
      </c>
      <c r="D186" s="169">
        <f t="shared" si="32"/>
        <v>2.0000000000000003E-6</v>
      </c>
      <c r="E186" s="168">
        <f t="shared" si="33"/>
        <v>4.0000000000000002E-4</v>
      </c>
      <c r="F186" s="167">
        <f t="shared" si="34"/>
        <v>5.000000000000001E-3</v>
      </c>
      <c r="G186" s="159" t="str">
        <f t="shared" si="35"/>
        <v>-</v>
      </c>
      <c r="H186" s="164">
        <f t="shared" si="47"/>
        <v>0</v>
      </c>
      <c r="I186" s="161" t="str">
        <f t="shared" si="36"/>
        <v>-</v>
      </c>
      <c r="J186" s="161" t="str">
        <f t="shared" si="37"/>
        <v>-</v>
      </c>
      <c r="K186" s="161" t="str">
        <f t="shared" si="38"/>
        <v>-</v>
      </c>
      <c r="L186" s="161" t="str">
        <f t="shared" si="39"/>
        <v>-</v>
      </c>
      <c r="M186" s="166" t="str">
        <f t="shared" si="40"/>
        <v>-</v>
      </c>
      <c r="N186" s="165"/>
      <c r="O186" s="164">
        <f t="shared" si="41"/>
        <v>5.000000000000001E-3</v>
      </c>
      <c r="P186" s="161" t="str">
        <f t="shared" si="42"/>
        <v>-</v>
      </c>
      <c r="Q186" s="161" t="str">
        <f t="shared" si="43"/>
        <v>-</v>
      </c>
      <c r="R186" s="161" t="str">
        <f t="shared" si="44"/>
        <v>-</v>
      </c>
      <c r="S186" s="161" t="str">
        <f t="shared" si="45"/>
        <v>-</v>
      </c>
      <c r="T186" s="163" t="str">
        <f t="shared" si="46"/>
        <v>-</v>
      </c>
    </row>
    <row r="187" spans="1:20" x14ac:dyDescent="0.15">
      <c r="A187" s="175">
        <v>1E-4</v>
      </c>
      <c r="B187" s="175">
        <v>0.8</v>
      </c>
      <c r="C187" s="170">
        <v>2</v>
      </c>
      <c r="D187" s="169">
        <f t="shared" si="32"/>
        <v>2.0000000000000003E-6</v>
      </c>
      <c r="E187" s="168">
        <f t="shared" si="33"/>
        <v>4.0000000000000002E-4</v>
      </c>
      <c r="F187" s="167">
        <f t="shared" si="34"/>
        <v>5.000000000000001E-3</v>
      </c>
      <c r="G187" s="159" t="str">
        <f t="shared" si="35"/>
        <v>-</v>
      </c>
      <c r="H187" s="164">
        <f t="shared" si="47"/>
        <v>2</v>
      </c>
      <c r="I187" s="161" t="str">
        <f t="shared" si="36"/>
        <v>-</v>
      </c>
      <c r="J187" s="161" t="str">
        <f t="shared" si="37"/>
        <v>-</v>
      </c>
      <c r="K187" s="161" t="str">
        <f t="shared" si="38"/>
        <v>-</v>
      </c>
      <c r="L187" s="161" t="str">
        <f t="shared" si="39"/>
        <v>-</v>
      </c>
      <c r="M187" s="166" t="str">
        <f t="shared" si="40"/>
        <v>-</v>
      </c>
      <c r="N187" s="165"/>
      <c r="O187" s="164">
        <f t="shared" si="41"/>
        <v>5.000000000000001E-3</v>
      </c>
      <c r="P187" s="161" t="str">
        <f t="shared" si="42"/>
        <v>-</v>
      </c>
      <c r="Q187" s="161" t="str">
        <f t="shared" si="43"/>
        <v>-</v>
      </c>
      <c r="R187" s="161" t="str">
        <f t="shared" si="44"/>
        <v>-</v>
      </c>
      <c r="S187" s="161" t="str">
        <f t="shared" si="45"/>
        <v>-</v>
      </c>
      <c r="T187" s="163" t="str">
        <f t="shared" si="46"/>
        <v>-</v>
      </c>
    </row>
    <row r="188" spans="1:20" x14ac:dyDescent="0.15">
      <c r="A188" s="170">
        <v>1E-4</v>
      </c>
      <c r="B188" s="170">
        <v>0.8</v>
      </c>
      <c r="C188" s="170">
        <v>0</v>
      </c>
      <c r="D188" s="169">
        <f t="shared" si="32"/>
        <v>2.0000000000000003E-6</v>
      </c>
      <c r="E188" s="168">
        <f t="shared" si="33"/>
        <v>4.0000000000000002E-4</v>
      </c>
      <c r="F188" s="167">
        <f t="shared" si="34"/>
        <v>5.000000000000001E-3</v>
      </c>
      <c r="G188" s="159" t="str">
        <f t="shared" si="35"/>
        <v>-</v>
      </c>
      <c r="H188" s="164">
        <f t="shared" si="47"/>
        <v>0</v>
      </c>
      <c r="I188" s="161" t="str">
        <f t="shared" si="36"/>
        <v>-</v>
      </c>
      <c r="J188" s="161" t="str">
        <f t="shared" si="37"/>
        <v>-</v>
      </c>
      <c r="K188" s="161" t="str">
        <f t="shared" si="38"/>
        <v>-</v>
      </c>
      <c r="L188" s="161" t="str">
        <f t="shared" si="39"/>
        <v>-</v>
      </c>
      <c r="M188" s="166" t="str">
        <f t="shared" si="40"/>
        <v>-</v>
      </c>
      <c r="N188" s="165"/>
      <c r="O188" s="164">
        <f t="shared" si="41"/>
        <v>5.000000000000001E-3</v>
      </c>
      <c r="P188" s="161" t="str">
        <f t="shared" si="42"/>
        <v>-</v>
      </c>
      <c r="Q188" s="161" t="str">
        <f t="shared" si="43"/>
        <v>-</v>
      </c>
      <c r="R188" s="161" t="str">
        <f t="shared" si="44"/>
        <v>-</v>
      </c>
      <c r="S188" s="161" t="str">
        <f t="shared" si="45"/>
        <v>-</v>
      </c>
      <c r="T188" s="163" t="str">
        <f t="shared" si="46"/>
        <v>-</v>
      </c>
    </row>
    <row r="189" spans="1:20" x14ac:dyDescent="0.15">
      <c r="A189" s="170">
        <v>1E-4</v>
      </c>
      <c r="B189" s="170">
        <v>0.8</v>
      </c>
      <c r="C189" s="170">
        <v>0</v>
      </c>
      <c r="D189" s="169">
        <f t="shared" si="32"/>
        <v>2.0000000000000003E-6</v>
      </c>
      <c r="E189" s="168">
        <f t="shared" si="33"/>
        <v>4.0000000000000002E-4</v>
      </c>
      <c r="F189" s="167">
        <f t="shared" si="34"/>
        <v>5.000000000000001E-3</v>
      </c>
      <c r="G189" s="159" t="str">
        <f t="shared" si="35"/>
        <v>-</v>
      </c>
      <c r="H189" s="164">
        <f t="shared" si="47"/>
        <v>0</v>
      </c>
      <c r="I189" s="161" t="str">
        <f t="shared" si="36"/>
        <v>-</v>
      </c>
      <c r="J189" s="161" t="str">
        <f t="shared" si="37"/>
        <v>-</v>
      </c>
      <c r="K189" s="161" t="str">
        <f t="shared" si="38"/>
        <v>-</v>
      </c>
      <c r="L189" s="161" t="str">
        <f t="shared" si="39"/>
        <v>-</v>
      </c>
      <c r="M189" s="166" t="str">
        <f t="shared" si="40"/>
        <v>-</v>
      </c>
      <c r="N189" s="165"/>
      <c r="O189" s="164">
        <f t="shared" si="41"/>
        <v>5.000000000000001E-3</v>
      </c>
      <c r="P189" s="161" t="str">
        <f t="shared" si="42"/>
        <v>-</v>
      </c>
      <c r="Q189" s="161" t="str">
        <f t="shared" si="43"/>
        <v>-</v>
      </c>
      <c r="R189" s="161" t="str">
        <f t="shared" si="44"/>
        <v>-</v>
      </c>
      <c r="S189" s="161" t="str">
        <f t="shared" si="45"/>
        <v>-</v>
      </c>
      <c r="T189" s="163" t="str">
        <f t="shared" si="46"/>
        <v>-</v>
      </c>
    </row>
    <row r="190" spans="1:20" x14ac:dyDescent="0.15">
      <c r="A190" s="171">
        <v>1E-4</v>
      </c>
      <c r="B190" s="171">
        <v>0.8</v>
      </c>
      <c r="C190" s="171">
        <v>0</v>
      </c>
      <c r="D190" s="169">
        <f t="shared" si="32"/>
        <v>2.0000000000000003E-6</v>
      </c>
      <c r="E190" s="168">
        <f t="shared" si="33"/>
        <v>4.0000000000000002E-4</v>
      </c>
      <c r="F190" s="167">
        <f t="shared" si="34"/>
        <v>5.000000000000001E-3</v>
      </c>
      <c r="G190" s="159" t="str">
        <f t="shared" si="35"/>
        <v>-</v>
      </c>
      <c r="H190" s="164">
        <f t="shared" si="47"/>
        <v>0</v>
      </c>
      <c r="I190" s="161" t="str">
        <f t="shared" si="36"/>
        <v>-</v>
      </c>
      <c r="J190" s="161" t="str">
        <f t="shared" si="37"/>
        <v>-</v>
      </c>
      <c r="K190" s="161" t="str">
        <f t="shared" si="38"/>
        <v>-</v>
      </c>
      <c r="L190" s="161" t="str">
        <f t="shared" si="39"/>
        <v>-</v>
      </c>
      <c r="M190" s="166" t="str">
        <f t="shared" si="40"/>
        <v>-</v>
      </c>
      <c r="N190" s="165"/>
      <c r="O190" s="164">
        <f t="shared" si="41"/>
        <v>5.000000000000001E-3</v>
      </c>
      <c r="P190" s="161" t="str">
        <f t="shared" si="42"/>
        <v>-</v>
      </c>
      <c r="Q190" s="161" t="str">
        <f t="shared" si="43"/>
        <v>-</v>
      </c>
      <c r="R190" s="161" t="str">
        <f t="shared" si="44"/>
        <v>-</v>
      </c>
      <c r="S190" s="161" t="str">
        <f t="shared" si="45"/>
        <v>-</v>
      </c>
      <c r="T190" s="163" t="str">
        <f t="shared" si="46"/>
        <v>-</v>
      </c>
    </row>
    <row r="191" spans="1:20" x14ac:dyDescent="0.15">
      <c r="A191" s="170">
        <v>1E-4</v>
      </c>
      <c r="B191" s="170">
        <v>0.8</v>
      </c>
      <c r="C191" s="170">
        <v>0</v>
      </c>
      <c r="D191" s="169">
        <f t="shared" si="32"/>
        <v>2.0000000000000003E-6</v>
      </c>
      <c r="E191" s="168">
        <f t="shared" si="33"/>
        <v>4.0000000000000002E-4</v>
      </c>
      <c r="F191" s="167">
        <f t="shared" si="34"/>
        <v>5.000000000000001E-3</v>
      </c>
      <c r="G191" s="159" t="str">
        <f t="shared" si="35"/>
        <v>-</v>
      </c>
      <c r="H191" s="164">
        <f t="shared" si="47"/>
        <v>0</v>
      </c>
      <c r="I191" s="161" t="str">
        <f t="shared" si="36"/>
        <v>-</v>
      </c>
      <c r="J191" s="161" t="str">
        <f t="shared" si="37"/>
        <v>-</v>
      </c>
      <c r="K191" s="161" t="str">
        <f t="shared" si="38"/>
        <v>-</v>
      </c>
      <c r="L191" s="161" t="str">
        <f t="shared" si="39"/>
        <v>-</v>
      </c>
      <c r="M191" s="166" t="str">
        <f t="shared" si="40"/>
        <v>-</v>
      </c>
      <c r="N191" s="165"/>
      <c r="O191" s="164">
        <f t="shared" si="41"/>
        <v>5.000000000000001E-3</v>
      </c>
      <c r="P191" s="161" t="str">
        <f t="shared" si="42"/>
        <v>-</v>
      </c>
      <c r="Q191" s="161" t="str">
        <f t="shared" si="43"/>
        <v>-</v>
      </c>
      <c r="R191" s="161" t="str">
        <f t="shared" si="44"/>
        <v>-</v>
      </c>
      <c r="S191" s="161" t="str">
        <f t="shared" si="45"/>
        <v>-</v>
      </c>
      <c r="T191" s="163" t="str">
        <f t="shared" si="46"/>
        <v>-</v>
      </c>
    </row>
    <row r="192" spans="1:20" x14ac:dyDescent="0.15">
      <c r="A192" s="170">
        <v>1E-4</v>
      </c>
      <c r="B192" s="170">
        <v>0.72</v>
      </c>
      <c r="C192" s="170">
        <v>0</v>
      </c>
      <c r="D192" s="169">
        <f t="shared" si="32"/>
        <v>2.0000000000000003E-6</v>
      </c>
      <c r="E192" s="168">
        <f t="shared" si="33"/>
        <v>3.5999999999999997E-4</v>
      </c>
      <c r="F192" s="167">
        <f t="shared" si="34"/>
        <v>5.5555555555555566E-3</v>
      </c>
      <c r="G192" s="159" t="str">
        <f t="shared" si="35"/>
        <v>-</v>
      </c>
      <c r="H192" s="164">
        <f t="shared" si="47"/>
        <v>0</v>
      </c>
      <c r="I192" s="161" t="str">
        <f t="shared" si="36"/>
        <v>-</v>
      </c>
      <c r="J192" s="161" t="str">
        <f t="shared" si="37"/>
        <v>-</v>
      </c>
      <c r="K192" s="161" t="str">
        <f t="shared" si="38"/>
        <v>-</v>
      </c>
      <c r="L192" s="161" t="str">
        <f t="shared" si="39"/>
        <v>-</v>
      </c>
      <c r="M192" s="166" t="str">
        <f t="shared" si="40"/>
        <v>-</v>
      </c>
      <c r="N192" s="165"/>
      <c r="O192" s="164">
        <f t="shared" si="41"/>
        <v>5.5555555555555566E-3</v>
      </c>
      <c r="P192" s="161" t="str">
        <f t="shared" si="42"/>
        <v>-</v>
      </c>
      <c r="Q192" s="161" t="str">
        <f t="shared" si="43"/>
        <v>-</v>
      </c>
      <c r="R192" s="161" t="str">
        <f t="shared" si="44"/>
        <v>-</v>
      </c>
      <c r="S192" s="161" t="str">
        <f t="shared" si="45"/>
        <v>-</v>
      </c>
      <c r="T192" s="163" t="str">
        <f t="shared" si="46"/>
        <v>-</v>
      </c>
    </row>
    <row r="193" spans="1:20" x14ac:dyDescent="0.15">
      <c r="A193" s="170">
        <v>1E-4</v>
      </c>
      <c r="B193" s="170">
        <v>0.70000000000000018</v>
      </c>
      <c r="C193" s="170">
        <v>0</v>
      </c>
      <c r="D193" s="169">
        <f t="shared" si="32"/>
        <v>2.0000000000000003E-6</v>
      </c>
      <c r="E193" s="168">
        <f t="shared" si="33"/>
        <v>3.500000000000001E-4</v>
      </c>
      <c r="F193" s="167">
        <f t="shared" si="34"/>
        <v>5.7142857142857134E-3</v>
      </c>
      <c r="G193" s="159" t="str">
        <f t="shared" si="35"/>
        <v>-</v>
      </c>
      <c r="H193" s="164">
        <f t="shared" si="47"/>
        <v>0</v>
      </c>
      <c r="I193" s="161" t="str">
        <f t="shared" si="36"/>
        <v>-</v>
      </c>
      <c r="J193" s="161" t="str">
        <f t="shared" si="37"/>
        <v>-</v>
      </c>
      <c r="K193" s="161" t="str">
        <f t="shared" si="38"/>
        <v>-</v>
      </c>
      <c r="L193" s="161" t="str">
        <f t="shared" si="39"/>
        <v>-</v>
      </c>
      <c r="M193" s="166" t="str">
        <f t="shared" si="40"/>
        <v>-</v>
      </c>
      <c r="N193" s="165"/>
      <c r="O193" s="164">
        <f t="shared" si="41"/>
        <v>5.7142857142857134E-3</v>
      </c>
      <c r="P193" s="161" t="str">
        <f t="shared" si="42"/>
        <v>-</v>
      </c>
      <c r="Q193" s="161" t="str">
        <f t="shared" si="43"/>
        <v>-</v>
      </c>
      <c r="R193" s="161" t="str">
        <f t="shared" si="44"/>
        <v>-</v>
      </c>
      <c r="S193" s="161" t="str">
        <f t="shared" si="45"/>
        <v>-</v>
      </c>
      <c r="T193" s="163" t="str">
        <f t="shared" si="46"/>
        <v>-</v>
      </c>
    </row>
    <row r="194" spans="1:20" x14ac:dyDescent="0.15">
      <c r="A194" s="170">
        <v>1E-4</v>
      </c>
      <c r="B194" s="176">
        <v>0.7</v>
      </c>
      <c r="C194" s="170">
        <v>0</v>
      </c>
      <c r="D194" s="169">
        <f t="shared" si="32"/>
        <v>2.0000000000000003E-6</v>
      </c>
      <c r="E194" s="168">
        <f t="shared" si="33"/>
        <v>3.5E-4</v>
      </c>
      <c r="F194" s="167">
        <f t="shared" si="34"/>
        <v>5.7142857142857151E-3</v>
      </c>
      <c r="G194" s="159" t="str">
        <f t="shared" si="35"/>
        <v>-</v>
      </c>
      <c r="H194" s="164">
        <f t="shared" si="47"/>
        <v>0</v>
      </c>
      <c r="I194" s="161" t="str">
        <f t="shared" si="36"/>
        <v>-</v>
      </c>
      <c r="J194" s="161" t="str">
        <f t="shared" si="37"/>
        <v>-</v>
      </c>
      <c r="K194" s="161" t="str">
        <f t="shared" si="38"/>
        <v>-</v>
      </c>
      <c r="L194" s="161" t="str">
        <f t="shared" si="39"/>
        <v>-</v>
      </c>
      <c r="M194" s="166" t="str">
        <f t="shared" si="40"/>
        <v>-</v>
      </c>
      <c r="N194" s="165"/>
      <c r="O194" s="164">
        <f t="shared" si="41"/>
        <v>5.7142857142857151E-3</v>
      </c>
      <c r="P194" s="161" t="str">
        <f t="shared" si="42"/>
        <v>-</v>
      </c>
      <c r="Q194" s="161" t="str">
        <f t="shared" si="43"/>
        <v>-</v>
      </c>
      <c r="R194" s="161" t="str">
        <f t="shared" si="44"/>
        <v>-</v>
      </c>
      <c r="S194" s="161" t="str">
        <f t="shared" si="45"/>
        <v>-</v>
      </c>
      <c r="T194" s="163" t="str">
        <f t="shared" si="46"/>
        <v>-</v>
      </c>
    </row>
    <row r="195" spans="1:20" x14ac:dyDescent="0.15">
      <c r="A195" s="170">
        <v>1E-4</v>
      </c>
      <c r="B195" s="170">
        <v>0.7</v>
      </c>
      <c r="C195" s="170">
        <v>0</v>
      </c>
      <c r="D195" s="169">
        <f t="shared" ref="D195:D258" si="48">A195*0.02</f>
        <v>2.0000000000000003E-6</v>
      </c>
      <c r="E195" s="168">
        <f t="shared" ref="E195:E258" si="49">(B195/2)/1000</f>
        <v>3.5E-4</v>
      </c>
      <c r="F195" s="167">
        <f t="shared" ref="F195:F258" si="50">D195/E195</f>
        <v>5.7142857142857151E-3</v>
      </c>
      <c r="G195" s="159" t="str">
        <f t="shared" ref="G195:G258" si="51">IF(F195=0,C195,"-")</f>
        <v>-</v>
      </c>
      <c r="H195" s="164">
        <f t="shared" si="47"/>
        <v>0</v>
      </c>
      <c r="I195" s="161" t="str">
        <f t="shared" si="36"/>
        <v>-</v>
      </c>
      <c r="J195" s="161" t="str">
        <f t="shared" si="37"/>
        <v>-</v>
      </c>
      <c r="K195" s="161" t="str">
        <f t="shared" si="38"/>
        <v>-</v>
      </c>
      <c r="L195" s="161" t="str">
        <f t="shared" si="39"/>
        <v>-</v>
      </c>
      <c r="M195" s="166" t="str">
        <f t="shared" si="40"/>
        <v>-</v>
      </c>
      <c r="N195" s="165"/>
      <c r="O195" s="164">
        <f t="shared" si="41"/>
        <v>5.7142857142857151E-3</v>
      </c>
      <c r="P195" s="161" t="str">
        <f t="shared" si="42"/>
        <v>-</v>
      </c>
      <c r="Q195" s="161" t="str">
        <f t="shared" si="43"/>
        <v>-</v>
      </c>
      <c r="R195" s="161" t="str">
        <f t="shared" si="44"/>
        <v>-</v>
      </c>
      <c r="S195" s="161" t="str">
        <f t="shared" si="45"/>
        <v>-</v>
      </c>
      <c r="T195" s="163" t="str">
        <f t="shared" si="46"/>
        <v>-</v>
      </c>
    </row>
    <row r="196" spans="1:20" x14ac:dyDescent="0.15">
      <c r="A196" s="170">
        <v>1E-4</v>
      </c>
      <c r="B196" s="170">
        <v>0.7</v>
      </c>
      <c r="C196" s="170">
        <v>0</v>
      </c>
      <c r="D196" s="169">
        <f t="shared" si="48"/>
        <v>2.0000000000000003E-6</v>
      </c>
      <c r="E196" s="168">
        <f t="shared" si="49"/>
        <v>3.5E-4</v>
      </c>
      <c r="F196" s="167">
        <f t="shared" si="50"/>
        <v>5.7142857142857151E-3</v>
      </c>
      <c r="G196" s="159" t="str">
        <f t="shared" si="51"/>
        <v>-</v>
      </c>
      <c r="H196" s="164">
        <f t="shared" si="47"/>
        <v>0</v>
      </c>
      <c r="I196" s="161" t="str">
        <f t="shared" ref="I196:I259" si="52">IF(AND($F196&gt;0.06,$F196&lt;=0.3),$C196,"-")</f>
        <v>-</v>
      </c>
      <c r="J196" s="161" t="str">
        <f t="shared" ref="J196:J259" si="53">IF(AND($F196&gt;0.3,$F196&lt;=1),$C196,"-")</f>
        <v>-</v>
      </c>
      <c r="K196" s="161" t="str">
        <f t="shared" ref="K196:K259" si="54">IF(AND($F196&gt;1,$F196&lt;=3),$C196,"-")</f>
        <v>-</v>
      </c>
      <c r="L196" s="161" t="str">
        <f t="shared" ref="L196:L259" si="55">IF(AND($F196&gt;3,$F196&lt;=7),$C196,"-")</f>
        <v>-</v>
      </c>
      <c r="M196" s="166" t="str">
        <f t="shared" ref="M196:M259" si="56">IF(F196&gt;7,C196,"-")</f>
        <v>-</v>
      </c>
      <c r="N196" s="165"/>
      <c r="O196" s="164">
        <f t="shared" ref="O196:O259" si="57">IF(AND($F196&gt;0,$F196&lt;=0.06),$F196,"-")</f>
        <v>5.7142857142857151E-3</v>
      </c>
      <c r="P196" s="161" t="str">
        <f t="shared" ref="P196:P259" si="58">IF(AND($F196&gt;0.06,$F196&lt;=0.3),$F196,"-")</f>
        <v>-</v>
      </c>
      <c r="Q196" s="161" t="str">
        <f t="shared" ref="Q196:Q259" si="59">IF(AND($F196&gt;0.3,$F196&lt;=1),$F196,"-")</f>
        <v>-</v>
      </c>
      <c r="R196" s="161" t="str">
        <f t="shared" ref="R196:R259" si="60">IF(AND($F196&gt;1,$F196&lt;=3),$F196,"-")</f>
        <v>-</v>
      </c>
      <c r="S196" s="161" t="str">
        <f t="shared" ref="S196:S259" si="61">IF(AND($F196&gt;3,$F196&lt;=7),$F196,"-")</f>
        <v>-</v>
      </c>
      <c r="T196" s="163" t="str">
        <f t="shared" ref="T196:T259" si="62">IF($F196&gt;7,$F196,"-")</f>
        <v>-</v>
      </c>
    </row>
    <row r="197" spans="1:20" x14ac:dyDescent="0.15">
      <c r="A197" s="170">
        <v>1E-4</v>
      </c>
      <c r="B197" s="170">
        <v>0.7</v>
      </c>
      <c r="C197" s="170">
        <v>1</v>
      </c>
      <c r="D197" s="169">
        <f t="shared" si="48"/>
        <v>2.0000000000000003E-6</v>
      </c>
      <c r="E197" s="168">
        <f t="shared" si="49"/>
        <v>3.5E-4</v>
      </c>
      <c r="F197" s="167">
        <f t="shared" si="50"/>
        <v>5.7142857142857151E-3</v>
      </c>
      <c r="G197" s="159" t="str">
        <f t="shared" si="51"/>
        <v>-</v>
      </c>
      <c r="H197" s="164">
        <f t="shared" ref="H197:H260" si="63">IF(AND($F197&gt;0,$F197&lt;=0.06),$C197,"-")</f>
        <v>1</v>
      </c>
      <c r="I197" s="161" t="str">
        <f t="shared" si="52"/>
        <v>-</v>
      </c>
      <c r="J197" s="161" t="str">
        <f t="shared" si="53"/>
        <v>-</v>
      </c>
      <c r="K197" s="161" t="str">
        <f t="shared" si="54"/>
        <v>-</v>
      </c>
      <c r="L197" s="161" t="str">
        <f t="shared" si="55"/>
        <v>-</v>
      </c>
      <c r="M197" s="166" t="str">
        <f t="shared" si="56"/>
        <v>-</v>
      </c>
      <c r="N197" s="165"/>
      <c r="O197" s="164">
        <f t="shared" si="57"/>
        <v>5.7142857142857151E-3</v>
      </c>
      <c r="P197" s="161" t="str">
        <f t="shared" si="58"/>
        <v>-</v>
      </c>
      <c r="Q197" s="161" t="str">
        <f t="shared" si="59"/>
        <v>-</v>
      </c>
      <c r="R197" s="161" t="str">
        <f t="shared" si="60"/>
        <v>-</v>
      </c>
      <c r="S197" s="161" t="str">
        <f t="shared" si="61"/>
        <v>-</v>
      </c>
      <c r="T197" s="163" t="str">
        <f t="shared" si="62"/>
        <v>-</v>
      </c>
    </row>
    <row r="198" spans="1:20" x14ac:dyDescent="0.15">
      <c r="A198" s="170">
        <v>1E-4</v>
      </c>
      <c r="B198" s="170">
        <v>0.69</v>
      </c>
      <c r="C198" s="170">
        <v>0</v>
      </c>
      <c r="D198" s="169">
        <f t="shared" si="48"/>
        <v>2.0000000000000003E-6</v>
      </c>
      <c r="E198" s="168">
        <f t="shared" si="49"/>
        <v>3.4499999999999998E-4</v>
      </c>
      <c r="F198" s="167">
        <f t="shared" si="50"/>
        <v>5.7971014492753633E-3</v>
      </c>
      <c r="G198" s="159" t="str">
        <f t="shared" si="51"/>
        <v>-</v>
      </c>
      <c r="H198" s="164">
        <f t="shared" si="63"/>
        <v>0</v>
      </c>
      <c r="I198" s="161" t="str">
        <f t="shared" si="52"/>
        <v>-</v>
      </c>
      <c r="J198" s="161" t="str">
        <f t="shared" si="53"/>
        <v>-</v>
      </c>
      <c r="K198" s="161" t="str">
        <f t="shared" si="54"/>
        <v>-</v>
      </c>
      <c r="L198" s="161" t="str">
        <f t="shared" si="55"/>
        <v>-</v>
      </c>
      <c r="M198" s="166" t="str">
        <f t="shared" si="56"/>
        <v>-</v>
      </c>
      <c r="N198" s="165"/>
      <c r="O198" s="164">
        <f t="shared" si="57"/>
        <v>5.7971014492753633E-3</v>
      </c>
      <c r="P198" s="161" t="str">
        <f t="shared" si="58"/>
        <v>-</v>
      </c>
      <c r="Q198" s="161" t="str">
        <f t="shared" si="59"/>
        <v>-</v>
      </c>
      <c r="R198" s="161" t="str">
        <f t="shared" si="60"/>
        <v>-</v>
      </c>
      <c r="S198" s="161" t="str">
        <f t="shared" si="61"/>
        <v>-</v>
      </c>
      <c r="T198" s="163" t="str">
        <f t="shared" si="62"/>
        <v>-</v>
      </c>
    </row>
    <row r="199" spans="1:20" x14ac:dyDescent="0.15">
      <c r="A199" s="170">
        <v>1E-4</v>
      </c>
      <c r="B199" s="170">
        <v>0.62</v>
      </c>
      <c r="C199" s="170">
        <v>0</v>
      </c>
      <c r="D199" s="169">
        <f t="shared" si="48"/>
        <v>2.0000000000000003E-6</v>
      </c>
      <c r="E199" s="168">
        <f t="shared" si="49"/>
        <v>3.1E-4</v>
      </c>
      <c r="F199" s="167">
        <f t="shared" si="50"/>
        <v>6.4516129032258073E-3</v>
      </c>
      <c r="G199" s="159" t="str">
        <f t="shared" si="51"/>
        <v>-</v>
      </c>
      <c r="H199" s="164">
        <f t="shared" si="63"/>
        <v>0</v>
      </c>
      <c r="I199" s="161" t="str">
        <f t="shared" si="52"/>
        <v>-</v>
      </c>
      <c r="J199" s="161" t="str">
        <f t="shared" si="53"/>
        <v>-</v>
      </c>
      <c r="K199" s="161" t="str">
        <f t="shared" si="54"/>
        <v>-</v>
      </c>
      <c r="L199" s="161" t="str">
        <f t="shared" si="55"/>
        <v>-</v>
      </c>
      <c r="M199" s="166" t="str">
        <f t="shared" si="56"/>
        <v>-</v>
      </c>
      <c r="N199" s="165"/>
      <c r="O199" s="164">
        <f t="shared" si="57"/>
        <v>6.4516129032258073E-3</v>
      </c>
      <c r="P199" s="161" t="str">
        <f t="shared" si="58"/>
        <v>-</v>
      </c>
      <c r="Q199" s="161" t="str">
        <f t="shared" si="59"/>
        <v>-</v>
      </c>
      <c r="R199" s="161" t="str">
        <f t="shared" si="60"/>
        <v>-</v>
      </c>
      <c r="S199" s="161" t="str">
        <f t="shared" si="61"/>
        <v>-</v>
      </c>
      <c r="T199" s="163" t="str">
        <f t="shared" si="62"/>
        <v>-</v>
      </c>
    </row>
    <row r="200" spans="1:20" x14ac:dyDescent="0.15">
      <c r="A200" s="170">
        <v>1E-4</v>
      </c>
      <c r="B200" s="174">
        <f>8.4-7.8</f>
        <v>0.60000000000000053</v>
      </c>
      <c r="C200" s="170">
        <v>0</v>
      </c>
      <c r="D200" s="169">
        <f t="shared" si="48"/>
        <v>2.0000000000000003E-6</v>
      </c>
      <c r="E200" s="168">
        <f t="shared" si="49"/>
        <v>3.0000000000000024E-4</v>
      </c>
      <c r="F200" s="167">
        <f t="shared" si="50"/>
        <v>6.6666666666666628E-3</v>
      </c>
      <c r="G200" s="159" t="str">
        <f t="shared" si="51"/>
        <v>-</v>
      </c>
      <c r="H200" s="164">
        <f t="shared" si="63"/>
        <v>0</v>
      </c>
      <c r="I200" s="161" t="str">
        <f t="shared" si="52"/>
        <v>-</v>
      </c>
      <c r="J200" s="161" t="str">
        <f t="shared" si="53"/>
        <v>-</v>
      </c>
      <c r="K200" s="161" t="str">
        <f t="shared" si="54"/>
        <v>-</v>
      </c>
      <c r="L200" s="161" t="str">
        <f t="shared" si="55"/>
        <v>-</v>
      </c>
      <c r="M200" s="166" t="str">
        <f t="shared" si="56"/>
        <v>-</v>
      </c>
      <c r="N200" s="165"/>
      <c r="O200" s="164">
        <f t="shared" si="57"/>
        <v>6.6666666666666628E-3</v>
      </c>
      <c r="P200" s="161" t="str">
        <f t="shared" si="58"/>
        <v>-</v>
      </c>
      <c r="Q200" s="161" t="str">
        <f t="shared" si="59"/>
        <v>-</v>
      </c>
      <c r="R200" s="161" t="str">
        <f t="shared" si="60"/>
        <v>-</v>
      </c>
      <c r="S200" s="161" t="str">
        <f t="shared" si="61"/>
        <v>-</v>
      </c>
      <c r="T200" s="163" t="str">
        <f t="shared" si="62"/>
        <v>-</v>
      </c>
    </row>
    <row r="201" spans="1:20" x14ac:dyDescent="0.15">
      <c r="A201" s="170">
        <v>1E-4</v>
      </c>
      <c r="B201" s="170">
        <v>0.6</v>
      </c>
      <c r="C201" s="170">
        <v>0</v>
      </c>
      <c r="D201" s="169">
        <f t="shared" si="48"/>
        <v>2.0000000000000003E-6</v>
      </c>
      <c r="E201" s="168">
        <f t="shared" si="49"/>
        <v>2.9999999999999997E-4</v>
      </c>
      <c r="F201" s="167">
        <f t="shared" si="50"/>
        <v>6.666666666666668E-3</v>
      </c>
      <c r="G201" s="159" t="str">
        <f t="shared" si="51"/>
        <v>-</v>
      </c>
      <c r="H201" s="164">
        <f t="shared" si="63"/>
        <v>0</v>
      </c>
      <c r="I201" s="161" t="str">
        <f t="shared" si="52"/>
        <v>-</v>
      </c>
      <c r="J201" s="161" t="str">
        <f t="shared" si="53"/>
        <v>-</v>
      </c>
      <c r="K201" s="161" t="str">
        <f t="shared" si="54"/>
        <v>-</v>
      </c>
      <c r="L201" s="161" t="str">
        <f t="shared" si="55"/>
        <v>-</v>
      </c>
      <c r="M201" s="166" t="str">
        <f t="shared" si="56"/>
        <v>-</v>
      </c>
      <c r="N201" s="165"/>
      <c r="O201" s="164">
        <f t="shared" si="57"/>
        <v>6.666666666666668E-3</v>
      </c>
      <c r="P201" s="161" t="str">
        <f t="shared" si="58"/>
        <v>-</v>
      </c>
      <c r="Q201" s="161" t="str">
        <f t="shared" si="59"/>
        <v>-</v>
      </c>
      <c r="R201" s="161" t="str">
        <f t="shared" si="60"/>
        <v>-</v>
      </c>
      <c r="S201" s="161" t="str">
        <f t="shared" si="61"/>
        <v>-</v>
      </c>
      <c r="T201" s="163" t="str">
        <f t="shared" si="62"/>
        <v>-</v>
      </c>
    </row>
    <row r="202" spans="1:20" x14ac:dyDescent="0.15">
      <c r="A202" s="170">
        <v>1E-4</v>
      </c>
      <c r="B202" s="170">
        <v>0.6</v>
      </c>
      <c r="C202" s="170">
        <v>0</v>
      </c>
      <c r="D202" s="169">
        <f t="shared" si="48"/>
        <v>2.0000000000000003E-6</v>
      </c>
      <c r="E202" s="168">
        <f t="shared" si="49"/>
        <v>2.9999999999999997E-4</v>
      </c>
      <c r="F202" s="167">
        <f t="shared" si="50"/>
        <v>6.666666666666668E-3</v>
      </c>
      <c r="G202" s="159" t="str">
        <f t="shared" si="51"/>
        <v>-</v>
      </c>
      <c r="H202" s="164">
        <f t="shared" si="63"/>
        <v>0</v>
      </c>
      <c r="I202" s="161" t="str">
        <f t="shared" si="52"/>
        <v>-</v>
      </c>
      <c r="J202" s="161" t="str">
        <f t="shared" si="53"/>
        <v>-</v>
      </c>
      <c r="K202" s="161" t="str">
        <f t="shared" si="54"/>
        <v>-</v>
      </c>
      <c r="L202" s="161" t="str">
        <f t="shared" si="55"/>
        <v>-</v>
      </c>
      <c r="M202" s="166" t="str">
        <f t="shared" si="56"/>
        <v>-</v>
      </c>
      <c r="N202" s="165"/>
      <c r="O202" s="164">
        <f t="shared" si="57"/>
        <v>6.666666666666668E-3</v>
      </c>
      <c r="P202" s="161" t="str">
        <f t="shared" si="58"/>
        <v>-</v>
      </c>
      <c r="Q202" s="161" t="str">
        <f t="shared" si="59"/>
        <v>-</v>
      </c>
      <c r="R202" s="161" t="str">
        <f t="shared" si="60"/>
        <v>-</v>
      </c>
      <c r="S202" s="161" t="str">
        <f t="shared" si="61"/>
        <v>-</v>
      </c>
      <c r="T202" s="163" t="str">
        <f t="shared" si="62"/>
        <v>-</v>
      </c>
    </row>
    <row r="203" spans="1:20" x14ac:dyDescent="0.15">
      <c r="A203" s="170">
        <v>1E-4</v>
      </c>
      <c r="B203" s="170">
        <v>0.6</v>
      </c>
      <c r="C203" s="170">
        <v>0</v>
      </c>
      <c r="D203" s="169">
        <f t="shared" si="48"/>
        <v>2.0000000000000003E-6</v>
      </c>
      <c r="E203" s="168">
        <f t="shared" si="49"/>
        <v>2.9999999999999997E-4</v>
      </c>
      <c r="F203" s="167">
        <f t="shared" si="50"/>
        <v>6.666666666666668E-3</v>
      </c>
      <c r="G203" s="159" t="str">
        <f t="shared" si="51"/>
        <v>-</v>
      </c>
      <c r="H203" s="164">
        <f t="shared" si="63"/>
        <v>0</v>
      </c>
      <c r="I203" s="161" t="str">
        <f t="shared" si="52"/>
        <v>-</v>
      </c>
      <c r="J203" s="161" t="str">
        <f t="shared" si="53"/>
        <v>-</v>
      </c>
      <c r="K203" s="161" t="str">
        <f t="shared" si="54"/>
        <v>-</v>
      </c>
      <c r="L203" s="161" t="str">
        <f t="shared" si="55"/>
        <v>-</v>
      </c>
      <c r="M203" s="166" t="str">
        <f t="shared" si="56"/>
        <v>-</v>
      </c>
      <c r="N203" s="165"/>
      <c r="O203" s="164">
        <f t="shared" si="57"/>
        <v>6.666666666666668E-3</v>
      </c>
      <c r="P203" s="161" t="str">
        <f t="shared" si="58"/>
        <v>-</v>
      </c>
      <c r="Q203" s="161" t="str">
        <f t="shared" si="59"/>
        <v>-</v>
      </c>
      <c r="R203" s="161" t="str">
        <f t="shared" si="60"/>
        <v>-</v>
      </c>
      <c r="S203" s="161" t="str">
        <f t="shared" si="61"/>
        <v>-</v>
      </c>
      <c r="T203" s="163" t="str">
        <f t="shared" si="62"/>
        <v>-</v>
      </c>
    </row>
    <row r="204" spans="1:20" x14ac:dyDescent="0.15">
      <c r="A204" s="170">
        <v>1E-4</v>
      </c>
      <c r="B204" s="170">
        <v>0.6</v>
      </c>
      <c r="C204" s="170">
        <v>0</v>
      </c>
      <c r="D204" s="169">
        <f t="shared" si="48"/>
        <v>2.0000000000000003E-6</v>
      </c>
      <c r="E204" s="168">
        <f t="shared" si="49"/>
        <v>2.9999999999999997E-4</v>
      </c>
      <c r="F204" s="167">
        <f t="shared" si="50"/>
        <v>6.666666666666668E-3</v>
      </c>
      <c r="G204" s="159" t="str">
        <f t="shared" si="51"/>
        <v>-</v>
      </c>
      <c r="H204" s="164">
        <f t="shared" si="63"/>
        <v>0</v>
      </c>
      <c r="I204" s="161" t="str">
        <f t="shared" si="52"/>
        <v>-</v>
      </c>
      <c r="J204" s="161" t="str">
        <f t="shared" si="53"/>
        <v>-</v>
      </c>
      <c r="K204" s="161" t="str">
        <f t="shared" si="54"/>
        <v>-</v>
      </c>
      <c r="L204" s="161" t="str">
        <f t="shared" si="55"/>
        <v>-</v>
      </c>
      <c r="M204" s="166" t="str">
        <f t="shared" si="56"/>
        <v>-</v>
      </c>
      <c r="N204" s="165"/>
      <c r="O204" s="164">
        <f t="shared" si="57"/>
        <v>6.666666666666668E-3</v>
      </c>
      <c r="P204" s="161" t="str">
        <f t="shared" si="58"/>
        <v>-</v>
      </c>
      <c r="Q204" s="161" t="str">
        <f t="shared" si="59"/>
        <v>-</v>
      </c>
      <c r="R204" s="161" t="str">
        <f t="shared" si="60"/>
        <v>-</v>
      </c>
      <c r="S204" s="161" t="str">
        <f t="shared" si="61"/>
        <v>-</v>
      </c>
      <c r="T204" s="163" t="str">
        <f t="shared" si="62"/>
        <v>-</v>
      </c>
    </row>
    <row r="205" spans="1:20" x14ac:dyDescent="0.15">
      <c r="A205" s="170">
        <v>1E-4</v>
      </c>
      <c r="B205" s="170">
        <v>0.6</v>
      </c>
      <c r="C205" s="170">
        <v>0</v>
      </c>
      <c r="D205" s="169">
        <f t="shared" si="48"/>
        <v>2.0000000000000003E-6</v>
      </c>
      <c r="E205" s="168">
        <f t="shared" si="49"/>
        <v>2.9999999999999997E-4</v>
      </c>
      <c r="F205" s="167">
        <f t="shared" si="50"/>
        <v>6.666666666666668E-3</v>
      </c>
      <c r="G205" s="159" t="str">
        <f t="shared" si="51"/>
        <v>-</v>
      </c>
      <c r="H205" s="164">
        <f t="shared" si="63"/>
        <v>0</v>
      </c>
      <c r="I205" s="161" t="str">
        <f t="shared" si="52"/>
        <v>-</v>
      </c>
      <c r="J205" s="161" t="str">
        <f t="shared" si="53"/>
        <v>-</v>
      </c>
      <c r="K205" s="161" t="str">
        <f t="shared" si="54"/>
        <v>-</v>
      </c>
      <c r="L205" s="161" t="str">
        <f t="shared" si="55"/>
        <v>-</v>
      </c>
      <c r="M205" s="166" t="str">
        <f t="shared" si="56"/>
        <v>-</v>
      </c>
      <c r="N205" s="165"/>
      <c r="O205" s="164">
        <f t="shared" si="57"/>
        <v>6.666666666666668E-3</v>
      </c>
      <c r="P205" s="161" t="str">
        <f t="shared" si="58"/>
        <v>-</v>
      </c>
      <c r="Q205" s="161" t="str">
        <f t="shared" si="59"/>
        <v>-</v>
      </c>
      <c r="R205" s="161" t="str">
        <f t="shared" si="60"/>
        <v>-</v>
      </c>
      <c r="S205" s="161" t="str">
        <f t="shared" si="61"/>
        <v>-</v>
      </c>
      <c r="T205" s="163" t="str">
        <f t="shared" si="62"/>
        <v>-</v>
      </c>
    </row>
    <row r="206" spans="1:20" x14ac:dyDescent="0.15">
      <c r="A206" s="170">
        <v>1E-4</v>
      </c>
      <c r="B206" s="170">
        <v>0.6</v>
      </c>
      <c r="C206" s="170">
        <v>0</v>
      </c>
      <c r="D206" s="169">
        <f t="shared" si="48"/>
        <v>2.0000000000000003E-6</v>
      </c>
      <c r="E206" s="168">
        <f t="shared" si="49"/>
        <v>2.9999999999999997E-4</v>
      </c>
      <c r="F206" s="167">
        <f t="shared" si="50"/>
        <v>6.666666666666668E-3</v>
      </c>
      <c r="G206" s="159" t="str">
        <f t="shared" si="51"/>
        <v>-</v>
      </c>
      <c r="H206" s="164">
        <f t="shared" si="63"/>
        <v>0</v>
      </c>
      <c r="I206" s="161" t="str">
        <f t="shared" si="52"/>
        <v>-</v>
      </c>
      <c r="J206" s="161" t="str">
        <f t="shared" si="53"/>
        <v>-</v>
      </c>
      <c r="K206" s="161" t="str">
        <f t="shared" si="54"/>
        <v>-</v>
      </c>
      <c r="L206" s="161" t="str">
        <f t="shared" si="55"/>
        <v>-</v>
      </c>
      <c r="M206" s="166" t="str">
        <f t="shared" si="56"/>
        <v>-</v>
      </c>
      <c r="N206" s="165"/>
      <c r="O206" s="164">
        <f t="shared" si="57"/>
        <v>6.666666666666668E-3</v>
      </c>
      <c r="P206" s="161" t="str">
        <f t="shared" si="58"/>
        <v>-</v>
      </c>
      <c r="Q206" s="161" t="str">
        <f t="shared" si="59"/>
        <v>-</v>
      </c>
      <c r="R206" s="161" t="str">
        <f t="shared" si="60"/>
        <v>-</v>
      </c>
      <c r="S206" s="161" t="str">
        <f t="shared" si="61"/>
        <v>-</v>
      </c>
      <c r="T206" s="163" t="str">
        <f t="shared" si="62"/>
        <v>-</v>
      </c>
    </row>
    <row r="207" spans="1:20" x14ac:dyDescent="0.15">
      <c r="A207" s="170">
        <v>1E-4</v>
      </c>
      <c r="B207" s="170">
        <v>0.6</v>
      </c>
      <c r="C207" s="177">
        <v>0</v>
      </c>
      <c r="D207" s="169">
        <f t="shared" si="48"/>
        <v>2.0000000000000003E-6</v>
      </c>
      <c r="E207" s="168">
        <f t="shared" si="49"/>
        <v>2.9999999999999997E-4</v>
      </c>
      <c r="F207" s="167">
        <f t="shared" si="50"/>
        <v>6.666666666666668E-3</v>
      </c>
      <c r="G207" s="159" t="str">
        <f t="shared" si="51"/>
        <v>-</v>
      </c>
      <c r="H207" s="164">
        <f t="shared" si="63"/>
        <v>0</v>
      </c>
      <c r="I207" s="161" t="str">
        <f t="shared" si="52"/>
        <v>-</v>
      </c>
      <c r="J207" s="161" t="str">
        <f t="shared" si="53"/>
        <v>-</v>
      </c>
      <c r="K207" s="161" t="str">
        <f t="shared" si="54"/>
        <v>-</v>
      </c>
      <c r="L207" s="161" t="str">
        <f t="shared" si="55"/>
        <v>-</v>
      </c>
      <c r="M207" s="166" t="str">
        <f t="shared" si="56"/>
        <v>-</v>
      </c>
      <c r="N207" s="165"/>
      <c r="O207" s="164">
        <f t="shared" si="57"/>
        <v>6.666666666666668E-3</v>
      </c>
      <c r="P207" s="161" t="str">
        <f t="shared" si="58"/>
        <v>-</v>
      </c>
      <c r="Q207" s="161" t="str">
        <f t="shared" si="59"/>
        <v>-</v>
      </c>
      <c r="R207" s="161" t="str">
        <f t="shared" si="60"/>
        <v>-</v>
      </c>
      <c r="S207" s="161" t="str">
        <f t="shared" si="61"/>
        <v>-</v>
      </c>
      <c r="T207" s="163" t="str">
        <f t="shared" si="62"/>
        <v>-</v>
      </c>
    </row>
    <row r="208" spans="1:20" x14ac:dyDescent="0.15">
      <c r="A208" s="170">
        <v>1E-4</v>
      </c>
      <c r="B208" s="170">
        <v>0.59999999999999964</v>
      </c>
      <c r="C208" s="170">
        <v>0</v>
      </c>
      <c r="D208" s="169">
        <f t="shared" si="48"/>
        <v>2.0000000000000003E-6</v>
      </c>
      <c r="E208" s="168">
        <f t="shared" si="49"/>
        <v>2.9999999999999981E-4</v>
      </c>
      <c r="F208" s="167">
        <f t="shared" si="50"/>
        <v>6.6666666666666723E-3</v>
      </c>
      <c r="G208" s="159" t="str">
        <f t="shared" si="51"/>
        <v>-</v>
      </c>
      <c r="H208" s="164">
        <f t="shared" si="63"/>
        <v>0</v>
      </c>
      <c r="I208" s="161" t="str">
        <f t="shared" si="52"/>
        <v>-</v>
      </c>
      <c r="J208" s="161" t="str">
        <f t="shared" si="53"/>
        <v>-</v>
      </c>
      <c r="K208" s="161" t="str">
        <f t="shared" si="54"/>
        <v>-</v>
      </c>
      <c r="L208" s="161" t="str">
        <f t="shared" si="55"/>
        <v>-</v>
      </c>
      <c r="M208" s="166" t="str">
        <f t="shared" si="56"/>
        <v>-</v>
      </c>
      <c r="N208" s="165"/>
      <c r="O208" s="164">
        <f t="shared" si="57"/>
        <v>6.6666666666666723E-3</v>
      </c>
      <c r="P208" s="161" t="str">
        <f t="shared" si="58"/>
        <v>-</v>
      </c>
      <c r="Q208" s="161" t="str">
        <f t="shared" si="59"/>
        <v>-</v>
      </c>
      <c r="R208" s="161" t="str">
        <f t="shared" si="60"/>
        <v>-</v>
      </c>
      <c r="S208" s="161" t="str">
        <f t="shared" si="61"/>
        <v>-</v>
      </c>
      <c r="T208" s="163" t="str">
        <f t="shared" si="62"/>
        <v>-</v>
      </c>
    </row>
    <row r="209" spans="1:20" x14ac:dyDescent="0.15">
      <c r="A209" s="170">
        <v>1E-4</v>
      </c>
      <c r="B209" s="170">
        <v>0.59999999999999964</v>
      </c>
      <c r="C209" s="170">
        <v>0</v>
      </c>
      <c r="D209" s="169">
        <f t="shared" si="48"/>
        <v>2.0000000000000003E-6</v>
      </c>
      <c r="E209" s="168">
        <f t="shared" si="49"/>
        <v>2.9999999999999981E-4</v>
      </c>
      <c r="F209" s="167">
        <f t="shared" si="50"/>
        <v>6.6666666666666723E-3</v>
      </c>
      <c r="G209" s="159" t="str">
        <f t="shared" si="51"/>
        <v>-</v>
      </c>
      <c r="H209" s="164">
        <f t="shared" si="63"/>
        <v>0</v>
      </c>
      <c r="I209" s="161" t="str">
        <f t="shared" si="52"/>
        <v>-</v>
      </c>
      <c r="J209" s="161" t="str">
        <f t="shared" si="53"/>
        <v>-</v>
      </c>
      <c r="K209" s="161" t="str">
        <f t="shared" si="54"/>
        <v>-</v>
      </c>
      <c r="L209" s="161" t="str">
        <f t="shared" si="55"/>
        <v>-</v>
      </c>
      <c r="M209" s="166" t="str">
        <f t="shared" si="56"/>
        <v>-</v>
      </c>
      <c r="N209" s="165"/>
      <c r="O209" s="164">
        <f t="shared" si="57"/>
        <v>6.6666666666666723E-3</v>
      </c>
      <c r="P209" s="161" t="str">
        <f t="shared" si="58"/>
        <v>-</v>
      </c>
      <c r="Q209" s="161" t="str">
        <f t="shared" si="59"/>
        <v>-</v>
      </c>
      <c r="R209" s="161" t="str">
        <f t="shared" si="60"/>
        <v>-</v>
      </c>
      <c r="S209" s="161" t="str">
        <f t="shared" si="61"/>
        <v>-</v>
      </c>
      <c r="T209" s="163" t="str">
        <f t="shared" si="62"/>
        <v>-</v>
      </c>
    </row>
    <row r="210" spans="1:20" x14ac:dyDescent="0.15">
      <c r="A210" s="170">
        <v>1E-4</v>
      </c>
      <c r="B210" s="170">
        <v>0.52629999999999999</v>
      </c>
      <c r="C210" s="170">
        <v>0</v>
      </c>
      <c r="D210" s="169">
        <f t="shared" si="48"/>
        <v>2.0000000000000003E-6</v>
      </c>
      <c r="E210" s="168">
        <f t="shared" si="49"/>
        <v>2.6314999999999997E-4</v>
      </c>
      <c r="F210" s="167">
        <f t="shared" si="50"/>
        <v>7.6002280068402069E-3</v>
      </c>
      <c r="G210" s="159" t="str">
        <f t="shared" si="51"/>
        <v>-</v>
      </c>
      <c r="H210" s="164">
        <f t="shared" si="63"/>
        <v>0</v>
      </c>
      <c r="I210" s="161" t="str">
        <f t="shared" si="52"/>
        <v>-</v>
      </c>
      <c r="J210" s="161" t="str">
        <f t="shared" si="53"/>
        <v>-</v>
      </c>
      <c r="K210" s="161" t="str">
        <f t="shared" si="54"/>
        <v>-</v>
      </c>
      <c r="L210" s="161" t="str">
        <f t="shared" si="55"/>
        <v>-</v>
      </c>
      <c r="M210" s="166" t="str">
        <f t="shared" si="56"/>
        <v>-</v>
      </c>
      <c r="N210" s="165"/>
      <c r="O210" s="164">
        <f t="shared" si="57"/>
        <v>7.6002280068402069E-3</v>
      </c>
      <c r="P210" s="161" t="str">
        <f t="shared" si="58"/>
        <v>-</v>
      </c>
      <c r="Q210" s="161" t="str">
        <f t="shared" si="59"/>
        <v>-</v>
      </c>
      <c r="R210" s="161" t="str">
        <f t="shared" si="60"/>
        <v>-</v>
      </c>
      <c r="S210" s="161" t="str">
        <f t="shared" si="61"/>
        <v>-</v>
      </c>
      <c r="T210" s="163" t="str">
        <f t="shared" si="62"/>
        <v>-</v>
      </c>
    </row>
    <row r="211" spans="1:20" x14ac:dyDescent="0.15">
      <c r="A211" s="170">
        <v>1E-4</v>
      </c>
      <c r="B211" s="170">
        <v>0.5</v>
      </c>
      <c r="C211" s="170">
        <v>0</v>
      </c>
      <c r="D211" s="169">
        <f t="shared" si="48"/>
        <v>2.0000000000000003E-6</v>
      </c>
      <c r="E211" s="168">
        <f t="shared" si="49"/>
        <v>2.5000000000000001E-4</v>
      </c>
      <c r="F211" s="167">
        <f t="shared" si="50"/>
        <v>8.0000000000000019E-3</v>
      </c>
      <c r="G211" s="159" t="str">
        <f t="shared" si="51"/>
        <v>-</v>
      </c>
      <c r="H211" s="164">
        <f t="shared" si="63"/>
        <v>0</v>
      </c>
      <c r="I211" s="161" t="str">
        <f t="shared" si="52"/>
        <v>-</v>
      </c>
      <c r="J211" s="161" t="str">
        <f t="shared" si="53"/>
        <v>-</v>
      </c>
      <c r="K211" s="161" t="str">
        <f t="shared" si="54"/>
        <v>-</v>
      </c>
      <c r="L211" s="161" t="str">
        <f t="shared" si="55"/>
        <v>-</v>
      </c>
      <c r="M211" s="166" t="str">
        <f t="shared" si="56"/>
        <v>-</v>
      </c>
      <c r="N211" s="165"/>
      <c r="O211" s="164">
        <f t="shared" si="57"/>
        <v>8.0000000000000019E-3</v>
      </c>
      <c r="P211" s="161" t="str">
        <f t="shared" si="58"/>
        <v>-</v>
      </c>
      <c r="Q211" s="161" t="str">
        <f t="shared" si="59"/>
        <v>-</v>
      </c>
      <c r="R211" s="161" t="str">
        <f t="shared" si="60"/>
        <v>-</v>
      </c>
      <c r="S211" s="161" t="str">
        <f t="shared" si="61"/>
        <v>-</v>
      </c>
      <c r="T211" s="163" t="str">
        <f t="shared" si="62"/>
        <v>-</v>
      </c>
    </row>
    <row r="212" spans="1:20" x14ac:dyDescent="0.15">
      <c r="A212" s="170">
        <v>1E-4</v>
      </c>
      <c r="B212" s="170">
        <v>0.5</v>
      </c>
      <c r="C212" s="170">
        <v>0</v>
      </c>
      <c r="D212" s="169">
        <f t="shared" si="48"/>
        <v>2.0000000000000003E-6</v>
      </c>
      <c r="E212" s="168">
        <f t="shared" si="49"/>
        <v>2.5000000000000001E-4</v>
      </c>
      <c r="F212" s="167">
        <f t="shared" si="50"/>
        <v>8.0000000000000019E-3</v>
      </c>
      <c r="G212" s="159" t="str">
        <f t="shared" si="51"/>
        <v>-</v>
      </c>
      <c r="H212" s="164">
        <f t="shared" si="63"/>
        <v>0</v>
      </c>
      <c r="I212" s="161" t="str">
        <f t="shared" si="52"/>
        <v>-</v>
      </c>
      <c r="J212" s="161" t="str">
        <f t="shared" si="53"/>
        <v>-</v>
      </c>
      <c r="K212" s="161" t="str">
        <f t="shared" si="54"/>
        <v>-</v>
      </c>
      <c r="L212" s="161" t="str">
        <f t="shared" si="55"/>
        <v>-</v>
      </c>
      <c r="M212" s="166" t="str">
        <f t="shared" si="56"/>
        <v>-</v>
      </c>
      <c r="N212" s="165"/>
      <c r="O212" s="164">
        <f t="shared" si="57"/>
        <v>8.0000000000000019E-3</v>
      </c>
      <c r="P212" s="161" t="str">
        <f t="shared" si="58"/>
        <v>-</v>
      </c>
      <c r="Q212" s="161" t="str">
        <f t="shared" si="59"/>
        <v>-</v>
      </c>
      <c r="R212" s="161" t="str">
        <f t="shared" si="60"/>
        <v>-</v>
      </c>
      <c r="S212" s="161" t="str">
        <f t="shared" si="61"/>
        <v>-</v>
      </c>
      <c r="T212" s="163" t="str">
        <f t="shared" si="62"/>
        <v>-</v>
      </c>
    </row>
    <row r="213" spans="1:20" x14ac:dyDescent="0.15">
      <c r="A213" s="170">
        <v>1E-4</v>
      </c>
      <c r="B213" s="170">
        <v>0.5</v>
      </c>
      <c r="C213" s="170">
        <v>0</v>
      </c>
      <c r="D213" s="169">
        <f t="shared" si="48"/>
        <v>2.0000000000000003E-6</v>
      </c>
      <c r="E213" s="168">
        <f t="shared" si="49"/>
        <v>2.5000000000000001E-4</v>
      </c>
      <c r="F213" s="167">
        <f t="shared" si="50"/>
        <v>8.0000000000000019E-3</v>
      </c>
      <c r="G213" s="159" t="str">
        <f t="shared" si="51"/>
        <v>-</v>
      </c>
      <c r="H213" s="164">
        <f t="shared" si="63"/>
        <v>0</v>
      </c>
      <c r="I213" s="161" t="str">
        <f t="shared" si="52"/>
        <v>-</v>
      </c>
      <c r="J213" s="161" t="str">
        <f t="shared" si="53"/>
        <v>-</v>
      </c>
      <c r="K213" s="161" t="str">
        <f t="shared" si="54"/>
        <v>-</v>
      </c>
      <c r="L213" s="161" t="str">
        <f t="shared" si="55"/>
        <v>-</v>
      </c>
      <c r="M213" s="166" t="str">
        <f t="shared" si="56"/>
        <v>-</v>
      </c>
      <c r="N213" s="165"/>
      <c r="O213" s="164">
        <f t="shared" si="57"/>
        <v>8.0000000000000019E-3</v>
      </c>
      <c r="P213" s="161" t="str">
        <f t="shared" si="58"/>
        <v>-</v>
      </c>
      <c r="Q213" s="161" t="str">
        <f t="shared" si="59"/>
        <v>-</v>
      </c>
      <c r="R213" s="161" t="str">
        <f t="shared" si="60"/>
        <v>-</v>
      </c>
      <c r="S213" s="161" t="str">
        <f t="shared" si="61"/>
        <v>-</v>
      </c>
      <c r="T213" s="163" t="str">
        <f t="shared" si="62"/>
        <v>-</v>
      </c>
    </row>
    <row r="214" spans="1:20" x14ac:dyDescent="0.15">
      <c r="A214" s="173">
        <v>1E-4</v>
      </c>
      <c r="B214" s="170">
        <v>0.5</v>
      </c>
      <c r="C214" s="172">
        <v>0</v>
      </c>
      <c r="D214" s="169">
        <f t="shared" si="48"/>
        <v>2.0000000000000003E-6</v>
      </c>
      <c r="E214" s="168">
        <f t="shared" si="49"/>
        <v>2.5000000000000001E-4</v>
      </c>
      <c r="F214" s="167">
        <f t="shared" si="50"/>
        <v>8.0000000000000019E-3</v>
      </c>
      <c r="G214" s="159" t="str">
        <f t="shared" si="51"/>
        <v>-</v>
      </c>
      <c r="H214" s="164">
        <f t="shared" si="63"/>
        <v>0</v>
      </c>
      <c r="I214" s="161" t="str">
        <f t="shared" si="52"/>
        <v>-</v>
      </c>
      <c r="J214" s="161" t="str">
        <f t="shared" si="53"/>
        <v>-</v>
      </c>
      <c r="K214" s="161" t="str">
        <f t="shared" si="54"/>
        <v>-</v>
      </c>
      <c r="L214" s="161" t="str">
        <f t="shared" si="55"/>
        <v>-</v>
      </c>
      <c r="M214" s="166" t="str">
        <f t="shared" si="56"/>
        <v>-</v>
      </c>
      <c r="N214" s="165"/>
      <c r="O214" s="164">
        <f t="shared" si="57"/>
        <v>8.0000000000000019E-3</v>
      </c>
      <c r="P214" s="161" t="str">
        <f t="shared" si="58"/>
        <v>-</v>
      </c>
      <c r="Q214" s="161" t="str">
        <f t="shared" si="59"/>
        <v>-</v>
      </c>
      <c r="R214" s="161" t="str">
        <f t="shared" si="60"/>
        <v>-</v>
      </c>
      <c r="S214" s="161" t="str">
        <f t="shared" si="61"/>
        <v>-</v>
      </c>
      <c r="T214" s="163" t="str">
        <f t="shared" si="62"/>
        <v>-</v>
      </c>
    </row>
    <row r="215" spans="1:20" x14ac:dyDescent="0.15">
      <c r="A215" s="170">
        <v>1E-4</v>
      </c>
      <c r="B215" s="170">
        <v>0.40000000000000036</v>
      </c>
      <c r="C215" s="170">
        <v>0</v>
      </c>
      <c r="D215" s="169">
        <f t="shared" si="48"/>
        <v>2.0000000000000003E-6</v>
      </c>
      <c r="E215" s="168">
        <f t="shared" si="49"/>
        <v>2.0000000000000017E-4</v>
      </c>
      <c r="F215" s="167">
        <f t="shared" si="50"/>
        <v>9.9999999999999933E-3</v>
      </c>
      <c r="G215" s="159" t="str">
        <f t="shared" si="51"/>
        <v>-</v>
      </c>
      <c r="H215" s="164">
        <f t="shared" si="63"/>
        <v>0</v>
      </c>
      <c r="I215" s="161" t="str">
        <f t="shared" si="52"/>
        <v>-</v>
      </c>
      <c r="J215" s="161" t="str">
        <f t="shared" si="53"/>
        <v>-</v>
      </c>
      <c r="K215" s="161" t="str">
        <f t="shared" si="54"/>
        <v>-</v>
      </c>
      <c r="L215" s="161" t="str">
        <f t="shared" si="55"/>
        <v>-</v>
      </c>
      <c r="M215" s="166" t="str">
        <f t="shared" si="56"/>
        <v>-</v>
      </c>
      <c r="N215" s="165"/>
      <c r="O215" s="164">
        <f t="shared" si="57"/>
        <v>9.9999999999999933E-3</v>
      </c>
      <c r="P215" s="161" t="str">
        <f t="shared" si="58"/>
        <v>-</v>
      </c>
      <c r="Q215" s="161" t="str">
        <f t="shared" si="59"/>
        <v>-</v>
      </c>
      <c r="R215" s="161" t="str">
        <f t="shared" si="60"/>
        <v>-</v>
      </c>
      <c r="S215" s="161" t="str">
        <f t="shared" si="61"/>
        <v>-</v>
      </c>
      <c r="T215" s="163" t="str">
        <f t="shared" si="62"/>
        <v>-</v>
      </c>
    </row>
    <row r="216" spans="1:20" x14ac:dyDescent="0.15">
      <c r="A216" s="170">
        <v>1E-4</v>
      </c>
      <c r="B216" s="170">
        <v>0.4</v>
      </c>
      <c r="C216" s="170">
        <v>0</v>
      </c>
      <c r="D216" s="169">
        <f t="shared" si="48"/>
        <v>2.0000000000000003E-6</v>
      </c>
      <c r="E216" s="168">
        <f t="shared" si="49"/>
        <v>2.0000000000000001E-4</v>
      </c>
      <c r="F216" s="167">
        <f t="shared" si="50"/>
        <v>1.0000000000000002E-2</v>
      </c>
      <c r="G216" s="159" t="str">
        <f t="shared" si="51"/>
        <v>-</v>
      </c>
      <c r="H216" s="164">
        <f t="shared" si="63"/>
        <v>0</v>
      </c>
      <c r="I216" s="161" t="str">
        <f t="shared" si="52"/>
        <v>-</v>
      </c>
      <c r="J216" s="161" t="str">
        <f t="shared" si="53"/>
        <v>-</v>
      </c>
      <c r="K216" s="161" t="str">
        <f t="shared" si="54"/>
        <v>-</v>
      </c>
      <c r="L216" s="161" t="str">
        <f t="shared" si="55"/>
        <v>-</v>
      </c>
      <c r="M216" s="166" t="str">
        <f t="shared" si="56"/>
        <v>-</v>
      </c>
      <c r="N216" s="165"/>
      <c r="O216" s="164">
        <f t="shared" si="57"/>
        <v>1.0000000000000002E-2</v>
      </c>
      <c r="P216" s="161" t="str">
        <f t="shared" si="58"/>
        <v>-</v>
      </c>
      <c r="Q216" s="161" t="str">
        <f t="shared" si="59"/>
        <v>-</v>
      </c>
      <c r="R216" s="161" t="str">
        <f t="shared" si="60"/>
        <v>-</v>
      </c>
      <c r="S216" s="161" t="str">
        <f t="shared" si="61"/>
        <v>-</v>
      </c>
      <c r="T216" s="163" t="str">
        <f t="shared" si="62"/>
        <v>-</v>
      </c>
    </row>
    <row r="217" spans="1:20" x14ac:dyDescent="0.15">
      <c r="A217" s="170">
        <v>1E-4</v>
      </c>
      <c r="B217" s="170">
        <v>0.4</v>
      </c>
      <c r="C217" s="170">
        <v>0</v>
      </c>
      <c r="D217" s="169">
        <f t="shared" si="48"/>
        <v>2.0000000000000003E-6</v>
      </c>
      <c r="E217" s="168">
        <f t="shared" si="49"/>
        <v>2.0000000000000001E-4</v>
      </c>
      <c r="F217" s="167">
        <f t="shared" si="50"/>
        <v>1.0000000000000002E-2</v>
      </c>
      <c r="G217" s="159" t="str">
        <f t="shared" si="51"/>
        <v>-</v>
      </c>
      <c r="H217" s="164">
        <f t="shared" si="63"/>
        <v>0</v>
      </c>
      <c r="I217" s="161" t="str">
        <f t="shared" si="52"/>
        <v>-</v>
      </c>
      <c r="J217" s="161" t="str">
        <f t="shared" si="53"/>
        <v>-</v>
      </c>
      <c r="K217" s="161" t="str">
        <f t="shared" si="54"/>
        <v>-</v>
      </c>
      <c r="L217" s="161" t="str">
        <f t="shared" si="55"/>
        <v>-</v>
      </c>
      <c r="M217" s="166" t="str">
        <f t="shared" si="56"/>
        <v>-</v>
      </c>
      <c r="N217" s="165"/>
      <c r="O217" s="164">
        <f t="shared" si="57"/>
        <v>1.0000000000000002E-2</v>
      </c>
      <c r="P217" s="161" t="str">
        <f t="shared" si="58"/>
        <v>-</v>
      </c>
      <c r="Q217" s="161" t="str">
        <f t="shared" si="59"/>
        <v>-</v>
      </c>
      <c r="R217" s="161" t="str">
        <f t="shared" si="60"/>
        <v>-</v>
      </c>
      <c r="S217" s="161" t="str">
        <f t="shared" si="61"/>
        <v>-</v>
      </c>
      <c r="T217" s="163" t="str">
        <f t="shared" si="62"/>
        <v>-</v>
      </c>
    </row>
    <row r="218" spans="1:20" x14ac:dyDescent="0.15">
      <c r="A218" s="170">
        <v>1E-4</v>
      </c>
      <c r="B218" s="170">
        <v>0.4</v>
      </c>
      <c r="C218" s="170">
        <v>1</v>
      </c>
      <c r="D218" s="169">
        <f t="shared" si="48"/>
        <v>2.0000000000000003E-6</v>
      </c>
      <c r="E218" s="168">
        <f t="shared" si="49"/>
        <v>2.0000000000000001E-4</v>
      </c>
      <c r="F218" s="167">
        <f t="shared" si="50"/>
        <v>1.0000000000000002E-2</v>
      </c>
      <c r="G218" s="159" t="str">
        <f t="shared" si="51"/>
        <v>-</v>
      </c>
      <c r="H218" s="164">
        <f t="shared" si="63"/>
        <v>1</v>
      </c>
      <c r="I218" s="161" t="str">
        <f t="shared" si="52"/>
        <v>-</v>
      </c>
      <c r="J218" s="161" t="str">
        <f t="shared" si="53"/>
        <v>-</v>
      </c>
      <c r="K218" s="161" t="str">
        <f t="shared" si="54"/>
        <v>-</v>
      </c>
      <c r="L218" s="161" t="str">
        <f t="shared" si="55"/>
        <v>-</v>
      </c>
      <c r="M218" s="166" t="str">
        <f t="shared" si="56"/>
        <v>-</v>
      </c>
      <c r="N218" s="165"/>
      <c r="O218" s="164">
        <f t="shared" si="57"/>
        <v>1.0000000000000002E-2</v>
      </c>
      <c r="P218" s="161" t="str">
        <f t="shared" si="58"/>
        <v>-</v>
      </c>
      <c r="Q218" s="161" t="str">
        <f t="shared" si="59"/>
        <v>-</v>
      </c>
      <c r="R218" s="161" t="str">
        <f t="shared" si="60"/>
        <v>-</v>
      </c>
      <c r="S218" s="161" t="str">
        <f t="shared" si="61"/>
        <v>-</v>
      </c>
      <c r="T218" s="163" t="str">
        <f t="shared" si="62"/>
        <v>-</v>
      </c>
    </row>
    <row r="219" spans="1:20" x14ac:dyDescent="0.15">
      <c r="A219" s="171">
        <v>1E-4</v>
      </c>
      <c r="B219" s="171">
        <v>0.4</v>
      </c>
      <c r="C219" s="171">
        <v>0</v>
      </c>
      <c r="D219" s="169">
        <f t="shared" si="48"/>
        <v>2.0000000000000003E-6</v>
      </c>
      <c r="E219" s="168">
        <f t="shared" si="49"/>
        <v>2.0000000000000001E-4</v>
      </c>
      <c r="F219" s="167">
        <f t="shared" si="50"/>
        <v>1.0000000000000002E-2</v>
      </c>
      <c r="G219" s="159" t="str">
        <f t="shared" si="51"/>
        <v>-</v>
      </c>
      <c r="H219" s="164">
        <f t="shared" si="63"/>
        <v>0</v>
      </c>
      <c r="I219" s="161" t="str">
        <f t="shared" si="52"/>
        <v>-</v>
      </c>
      <c r="J219" s="161" t="str">
        <f t="shared" si="53"/>
        <v>-</v>
      </c>
      <c r="K219" s="161" t="str">
        <f t="shared" si="54"/>
        <v>-</v>
      </c>
      <c r="L219" s="161" t="str">
        <f t="shared" si="55"/>
        <v>-</v>
      </c>
      <c r="M219" s="166" t="str">
        <f t="shared" si="56"/>
        <v>-</v>
      </c>
      <c r="N219" s="165"/>
      <c r="O219" s="164">
        <f t="shared" si="57"/>
        <v>1.0000000000000002E-2</v>
      </c>
      <c r="P219" s="161" t="str">
        <f t="shared" si="58"/>
        <v>-</v>
      </c>
      <c r="Q219" s="161" t="str">
        <f t="shared" si="59"/>
        <v>-</v>
      </c>
      <c r="R219" s="161" t="str">
        <f t="shared" si="60"/>
        <v>-</v>
      </c>
      <c r="S219" s="161" t="str">
        <f t="shared" si="61"/>
        <v>-</v>
      </c>
      <c r="T219" s="163" t="str">
        <f t="shared" si="62"/>
        <v>-</v>
      </c>
    </row>
    <row r="220" spans="1:20" x14ac:dyDescent="0.15">
      <c r="A220" s="170">
        <v>2.9999999999999997E-4</v>
      </c>
      <c r="B220" s="170">
        <v>1.1000000000000001</v>
      </c>
      <c r="C220" s="170">
        <v>2</v>
      </c>
      <c r="D220" s="169">
        <f t="shared" si="48"/>
        <v>5.9999999999999993E-6</v>
      </c>
      <c r="E220" s="168">
        <f t="shared" si="49"/>
        <v>5.5000000000000003E-4</v>
      </c>
      <c r="F220" s="167">
        <f t="shared" si="50"/>
        <v>1.0909090909090906E-2</v>
      </c>
      <c r="G220" s="159" t="str">
        <f t="shared" si="51"/>
        <v>-</v>
      </c>
      <c r="H220" s="164">
        <f t="shared" si="63"/>
        <v>2</v>
      </c>
      <c r="I220" s="161" t="str">
        <f t="shared" si="52"/>
        <v>-</v>
      </c>
      <c r="J220" s="161" t="str">
        <f t="shared" si="53"/>
        <v>-</v>
      </c>
      <c r="K220" s="161" t="str">
        <f t="shared" si="54"/>
        <v>-</v>
      </c>
      <c r="L220" s="161" t="str">
        <f t="shared" si="55"/>
        <v>-</v>
      </c>
      <c r="M220" s="166" t="str">
        <f t="shared" si="56"/>
        <v>-</v>
      </c>
      <c r="N220" s="165"/>
      <c r="O220" s="164">
        <f t="shared" si="57"/>
        <v>1.0909090909090906E-2</v>
      </c>
      <c r="P220" s="161" t="str">
        <f t="shared" si="58"/>
        <v>-</v>
      </c>
      <c r="Q220" s="161" t="str">
        <f t="shared" si="59"/>
        <v>-</v>
      </c>
      <c r="R220" s="161" t="str">
        <f t="shared" si="60"/>
        <v>-</v>
      </c>
      <c r="S220" s="161" t="str">
        <f t="shared" si="61"/>
        <v>-</v>
      </c>
      <c r="T220" s="163" t="str">
        <f t="shared" si="62"/>
        <v>-</v>
      </c>
    </row>
    <row r="221" spans="1:20" x14ac:dyDescent="0.15">
      <c r="A221" s="170">
        <v>1E-4</v>
      </c>
      <c r="B221" s="170">
        <v>0.35</v>
      </c>
      <c r="C221" s="170">
        <v>0</v>
      </c>
      <c r="D221" s="169">
        <f t="shared" si="48"/>
        <v>2.0000000000000003E-6</v>
      </c>
      <c r="E221" s="168">
        <f t="shared" si="49"/>
        <v>1.75E-4</v>
      </c>
      <c r="F221" s="167">
        <f t="shared" si="50"/>
        <v>1.142857142857143E-2</v>
      </c>
      <c r="G221" s="159" t="str">
        <f t="shared" si="51"/>
        <v>-</v>
      </c>
      <c r="H221" s="164">
        <f t="shared" si="63"/>
        <v>0</v>
      </c>
      <c r="I221" s="161" t="str">
        <f t="shared" si="52"/>
        <v>-</v>
      </c>
      <c r="J221" s="161" t="str">
        <f t="shared" si="53"/>
        <v>-</v>
      </c>
      <c r="K221" s="161" t="str">
        <f t="shared" si="54"/>
        <v>-</v>
      </c>
      <c r="L221" s="161" t="str">
        <f t="shared" si="55"/>
        <v>-</v>
      </c>
      <c r="M221" s="166" t="str">
        <f t="shared" si="56"/>
        <v>-</v>
      </c>
      <c r="N221" s="165"/>
      <c r="O221" s="164">
        <f t="shared" si="57"/>
        <v>1.142857142857143E-2</v>
      </c>
      <c r="P221" s="161" t="str">
        <f t="shared" si="58"/>
        <v>-</v>
      </c>
      <c r="Q221" s="161" t="str">
        <f t="shared" si="59"/>
        <v>-</v>
      </c>
      <c r="R221" s="161" t="str">
        <f t="shared" si="60"/>
        <v>-</v>
      </c>
      <c r="S221" s="161" t="str">
        <f t="shared" si="61"/>
        <v>-</v>
      </c>
      <c r="T221" s="163" t="str">
        <f t="shared" si="62"/>
        <v>-</v>
      </c>
    </row>
    <row r="222" spans="1:20" x14ac:dyDescent="0.15">
      <c r="A222" s="170">
        <v>1E-4</v>
      </c>
      <c r="B222" s="170">
        <v>0.35</v>
      </c>
      <c r="C222" s="170">
        <v>2</v>
      </c>
      <c r="D222" s="169">
        <f t="shared" si="48"/>
        <v>2.0000000000000003E-6</v>
      </c>
      <c r="E222" s="168">
        <f t="shared" si="49"/>
        <v>1.75E-4</v>
      </c>
      <c r="F222" s="167">
        <f t="shared" si="50"/>
        <v>1.142857142857143E-2</v>
      </c>
      <c r="G222" s="159" t="str">
        <f t="shared" si="51"/>
        <v>-</v>
      </c>
      <c r="H222" s="164">
        <f t="shared" si="63"/>
        <v>2</v>
      </c>
      <c r="I222" s="161" t="str">
        <f t="shared" si="52"/>
        <v>-</v>
      </c>
      <c r="J222" s="161" t="str">
        <f t="shared" si="53"/>
        <v>-</v>
      </c>
      <c r="K222" s="161" t="str">
        <f t="shared" si="54"/>
        <v>-</v>
      </c>
      <c r="L222" s="161" t="str">
        <f t="shared" si="55"/>
        <v>-</v>
      </c>
      <c r="M222" s="166" t="str">
        <f t="shared" si="56"/>
        <v>-</v>
      </c>
      <c r="N222" s="165"/>
      <c r="O222" s="164">
        <f t="shared" si="57"/>
        <v>1.142857142857143E-2</v>
      </c>
      <c r="P222" s="161" t="str">
        <f t="shared" si="58"/>
        <v>-</v>
      </c>
      <c r="Q222" s="161" t="str">
        <f t="shared" si="59"/>
        <v>-</v>
      </c>
      <c r="R222" s="161" t="str">
        <f t="shared" si="60"/>
        <v>-</v>
      </c>
      <c r="S222" s="161" t="str">
        <f t="shared" si="61"/>
        <v>-</v>
      </c>
      <c r="T222" s="163" t="str">
        <f t="shared" si="62"/>
        <v>-</v>
      </c>
    </row>
    <row r="223" spans="1:20" x14ac:dyDescent="0.15">
      <c r="A223" s="170">
        <v>1E-4</v>
      </c>
      <c r="B223" s="170">
        <v>0.3</v>
      </c>
      <c r="C223" s="170">
        <v>0</v>
      </c>
      <c r="D223" s="169">
        <f t="shared" si="48"/>
        <v>2.0000000000000003E-6</v>
      </c>
      <c r="E223" s="168">
        <f t="shared" si="49"/>
        <v>1.4999999999999999E-4</v>
      </c>
      <c r="F223" s="167">
        <f t="shared" si="50"/>
        <v>1.3333333333333336E-2</v>
      </c>
      <c r="G223" s="159" t="str">
        <f t="shared" si="51"/>
        <v>-</v>
      </c>
      <c r="H223" s="164">
        <f t="shared" si="63"/>
        <v>0</v>
      </c>
      <c r="I223" s="161" t="str">
        <f t="shared" si="52"/>
        <v>-</v>
      </c>
      <c r="J223" s="161" t="str">
        <f t="shared" si="53"/>
        <v>-</v>
      </c>
      <c r="K223" s="161" t="str">
        <f t="shared" si="54"/>
        <v>-</v>
      </c>
      <c r="L223" s="161" t="str">
        <f t="shared" si="55"/>
        <v>-</v>
      </c>
      <c r="M223" s="166" t="str">
        <f t="shared" si="56"/>
        <v>-</v>
      </c>
      <c r="N223" s="165"/>
      <c r="O223" s="164">
        <f t="shared" si="57"/>
        <v>1.3333333333333336E-2</v>
      </c>
      <c r="P223" s="161" t="str">
        <f t="shared" si="58"/>
        <v>-</v>
      </c>
      <c r="Q223" s="161" t="str">
        <f t="shared" si="59"/>
        <v>-</v>
      </c>
      <c r="R223" s="161" t="str">
        <f t="shared" si="60"/>
        <v>-</v>
      </c>
      <c r="S223" s="161" t="str">
        <f t="shared" si="61"/>
        <v>-</v>
      </c>
      <c r="T223" s="163" t="str">
        <f t="shared" si="62"/>
        <v>-</v>
      </c>
    </row>
    <row r="224" spans="1:20" x14ac:dyDescent="0.15">
      <c r="A224" s="173">
        <v>4.0000000000000002E-4</v>
      </c>
      <c r="B224" s="170">
        <v>1.2</v>
      </c>
      <c r="C224" s="172">
        <v>0</v>
      </c>
      <c r="D224" s="169">
        <f t="shared" si="48"/>
        <v>8.0000000000000013E-6</v>
      </c>
      <c r="E224" s="168">
        <f t="shared" si="49"/>
        <v>5.9999999999999995E-4</v>
      </c>
      <c r="F224" s="167">
        <f t="shared" si="50"/>
        <v>1.3333333333333336E-2</v>
      </c>
      <c r="G224" s="159" t="str">
        <f t="shared" si="51"/>
        <v>-</v>
      </c>
      <c r="H224" s="164">
        <f t="shared" si="63"/>
        <v>0</v>
      </c>
      <c r="I224" s="161" t="str">
        <f t="shared" si="52"/>
        <v>-</v>
      </c>
      <c r="J224" s="161" t="str">
        <f t="shared" si="53"/>
        <v>-</v>
      </c>
      <c r="K224" s="161" t="str">
        <f t="shared" si="54"/>
        <v>-</v>
      </c>
      <c r="L224" s="161" t="str">
        <f t="shared" si="55"/>
        <v>-</v>
      </c>
      <c r="M224" s="166" t="str">
        <f t="shared" si="56"/>
        <v>-</v>
      </c>
      <c r="N224" s="165"/>
      <c r="O224" s="164">
        <f t="shared" si="57"/>
        <v>1.3333333333333336E-2</v>
      </c>
      <c r="P224" s="161" t="str">
        <f t="shared" si="58"/>
        <v>-</v>
      </c>
      <c r="Q224" s="161" t="str">
        <f t="shared" si="59"/>
        <v>-</v>
      </c>
      <c r="R224" s="161" t="str">
        <f t="shared" si="60"/>
        <v>-</v>
      </c>
      <c r="S224" s="161" t="str">
        <f t="shared" si="61"/>
        <v>-</v>
      </c>
      <c r="T224" s="163" t="str">
        <f t="shared" si="62"/>
        <v>-</v>
      </c>
    </row>
    <row r="225" spans="1:20" x14ac:dyDescent="0.15">
      <c r="A225" s="170">
        <v>5.0000000000000001E-4</v>
      </c>
      <c r="B225" s="170">
        <v>1.24</v>
      </c>
      <c r="C225" s="170">
        <v>2</v>
      </c>
      <c r="D225" s="169">
        <f t="shared" si="48"/>
        <v>1.0000000000000001E-5</v>
      </c>
      <c r="E225" s="168">
        <f t="shared" si="49"/>
        <v>6.2E-4</v>
      </c>
      <c r="F225" s="167">
        <f t="shared" si="50"/>
        <v>1.6129032258064519E-2</v>
      </c>
      <c r="G225" s="159" t="str">
        <f t="shared" si="51"/>
        <v>-</v>
      </c>
      <c r="H225" s="164">
        <f t="shared" si="63"/>
        <v>2</v>
      </c>
      <c r="I225" s="161" t="str">
        <f t="shared" si="52"/>
        <v>-</v>
      </c>
      <c r="J225" s="161" t="str">
        <f t="shared" si="53"/>
        <v>-</v>
      </c>
      <c r="K225" s="161" t="str">
        <f t="shared" si="54"/>
        <v>-</v>
      </c>
      <c r="L225" s="161" t="str">
        <f t="shared" si="55"/>
        <v>-</v>
      </c>
      <c r="M225" s="166" t="str">
        <f t="shared" si="56"/>
        <v>-</v>
      </c>
      <c r="N225" s="165"/>
      <c r="O225" s="164">
        <f t="shared" si="57"/>
        <v>1.6129032258064519E-2</v>
      </c>
      <c r="P225" s="161" t="str">
        <f t="shared" si="58"/>
        <v>-</v>
      </c>
      <c r="Q225" s="161" t="str">
        <f t="shared" si="59"/>
        <v>-</v>
      </c>
      <c r="R225" s="161" t="str">
        <f t="shared" si="60"/>
        <v>-</v>
      </c>
      <c r="S225" s="161" t="str">
        <f t="shared" si="61"/>
        <v>-</v>
      </c>
      <c r="T225" s="163" t="str">
        <f t="shared" si="62"/>
        <v>-</v>
      </c>
    </row>
    <row r="226" spans="1:20" x14ac:dyDescent="0.15">
      <c r="A226" s="170">
        <v>5.0000000000000001E-4</v>
      </c>
      <c r="B226" s="170">
        <v>1.1000000000000001</v>
      </c>
      <c r="C226" s="170">
        <v>0</v>
      </c>
      <c r="D226" s="169">
        <f t="shared" si="48"/>
        <v>1.0000000000000001E-5</v>
      </c>
      <c r="E226" s="168">
        <f t="shared" si="49"/>
        <v>5.5000000000000003E-4</v>
      </c>
      <c r="F226" s="167">
        <f t="shared" si="50"/>
        <v>1.8181818181818181E-2</v>
      </c>
      <c r="G226" s="159" t="str">
        <f t="shared" si="51"/>
        <v>-</v>
      </c>
      <c r="H226" s="164">
        <f t="shared" si="63"/>
        <v>0</v>
      </c>
      <c r="I226" s="161" t="str">
        <f t="shared" si="52"/>
        <v>-</v>
      </c>
      <c r="J226" s="161" t="str">
        <f t="shared" si="53"/>
        <v>-</v>
      </c>
      <c r="K226" s="161" t="str">
        <f t="shared" si="54"/>
        <v>-</v>
      </c>
      <c r="L226" s="161" t="str">
        <f t="shared" si="55"/>
        <v>-</v>
      </c>
      <c r="M226" s="166" t="str">
        <f t="shared" si="56"/>
        <v>-</v>
      </c>
      <c r="N226" s="165"/>
      <c r="O226" s="164">
        <f t="shared" si="57"/>
        <v>1.8181818181818181E-2</v>
      </c>
      <c r="P226" s="161" t="str">
        <f t="shared" si="58"/>
        <v>-</v>
      </c>
      <c r="Q226" s="161" t="str">
        <f t="shared" si="59"/>
        <v>-</v>
      </c>
      <c r="R226" s="161" t="str">
        <f t="shared" si="60"/>
        <v>-</v>
      </c>
      <c r="S226" s="161" t="str">
        <f t="shared" si="61"/>
        <v>-</v>
      </c>
      <c r="T226" s="163" t="str">
        <f t="shared" si="62"/>
        <v>-</v>
      </c>
    </row>
    <row r="227" spans="1:20" x14ac:dyDescent="0.15">
      <c r="A227" s="170">
        <v>1E-3</v>
      </c>
      <c r="B227" s="170">
        <v>1.79</v>
      </c>
      <c r="C227" s="170">
        <v>0</v>
      </c>
      <c r="D227" s="169">
        <f t="shared" si="48"/>
        <v>2.0000000000000002E-5</v>
      </c>
      <c r="E227" s="168">
        <f t="shared" si="49"/>
        <v>8.9500000000000007E-4</v>
      </c>
      <c r="F227" s="167">
        <f t="shared" si="50"/>
        <v>2.23463687150838E-2</v>
      </c>
      <c r="G227" s="159" t="str">
        <f t="shared" si="51"/>
        <v>-</v>
      </c>
      <c r="H227" s="164">
        <f t="shared" si="63"/>
        <v>0</v>
      </c>
      <c r="I227" s="161" t="str">
        <f t="shared" si="52"/>
        <v>-</v>
      </c>
      <c r="J227" s="161" t="str">
        <f t="shared" si="53"/>
        <v>-</v>
      </c>
      <c r="K227" s="161" t="str">
        <f t="shared" si="54"/>
        <v>-</v>
      </c>
      <c r="L227" s="161" t="str">
        <f t="shared" si="55"/>
        <v>-</v>
      </c>
      <c r="M227" s="166" t="str">
        <f t="shared" si="56"/>
        <v>-</v>
      </c>
      <c r="N227" s="165"/>
      <c r="O227" s="164">
        <f t="shared" si="57"/>
        <v>2.23463687150838E-2</v>
      </c>
      <c r="P227" s="161" t="str">
        <f t="shared" si="58"/>
        <v>-</v>
      </c>
      <c r="Q227" s="161" t="str">
        <f t="shared" si="59"/>
        <v>-</v>
      </c>
      <c r="R227" s="161" t="str">
        <f t="shared" si="60"/>
        <v>-</v>
      </c>
      <c r="S227" s="161" t="str">
        <f t="shared" si="61"/>
        <v>-</v>
      </c>
      <c r="T227" s="163" t="str">
        <f t="shared" si="62"/>
        <v>-</v>
      </c>
    </row>
    <row r="228" spans="1:20" x14ac:dyDescent="0.15">
      <c r="A228" s="170">
        <v>1E-3</v>
      </c>
      <c r="B228" s="170">
        <v>1.744</v>
      </c>
      <c r="C228" s="170">
        <v>1</v>
      </c>
      <c r="D228" s="169">
        <f t="shared" si="48"/>
        <v>2.0000000000000002E-5</v>
      </c>
      <c r="E228" s="168">
        <f t="shared" si="49"/>
        <v>8.7199999999999995E-4</v>
      </c>
      <c r="F228" s="167">
        <f t="shared" si="50"/>
        <v>2.2935779816513766E-2</v>
      </c>
      <c r="G228" s="159" t="str">
        <f t="shared" si="51"/>
        <v>-</v>
      </c>
      <c r="H228" s="164">
        <f t="shared" si="63"/>
        <v>1</v>
      </c>
      <c r="I228" s="161" t="str">
        <f t="shared" si="52"/>
        <v>-</v>
      </c>
      <c r="J228" s="161" t="str">
        <f t="shared" si="53"/>
        <v>-</v>
      </c>
      <c r="K228" s="161" t="str">
        <f t="shared" si="54"/>
        <v>-</v>
      </c>
      <c r="L228" s="161" t="str">
        <f t="shared" si="55"/>
        <v>-</v>
      </c>
      <c r="M228" s="166" t="str">
        <f t="shared" si="56"/>
        <v>-</v>
      </c>
      <c r="N228" s="165"/>
      <c r="O228" s="164">
        <f t="shared" si="57"/>
        <v>2.2935779816513766E-2</v>
      </c>
      <c r="P228" s="161" t="str">
        <f t="shared" si="58"/>
        <v>-</v>
      </c>
      <c r="Q228" s="161" t="str">
        <f t="shared" si="59"/>
        <v>-</v>
      </c>
      <c r="R228" s="161" t="str">
        <f t="shared" si="60"/>
        <v>-</v>
      </c>
      <c r="S228" s="161" t="str">
        <f t="shared" si="61"/>
        <v>-</v>
      </c>
      <c r="T228" s="163" t="str">
        <f t="shared" si="62"/>
        <v>-</v>
      </c>
    </row>
    <row r="229" spans="1:20" x14ac:dyDescent="0.15">
      <c r="A229" s="170">
        <v>1E-3</v>
      </c>
      <c r="B229" s="170">
        <v>1.7</v>
      </c>
      <c r="C229" s="170">
        <v>0</v>
      </c>
      <c r="D229" s="169">
        <f t="shared" si="48"/>
        <v>2.0000000000000002E-5</v>
      </c>
      <c r="E229" s="168">
        <f t="shared" si="49"/>
        <v>8.4999999999999995E-4</v>
      </c>
      <c r="F229" s="167">
        <f t="shared" si="50"/>
        <v>2.3529411764705885E-2</v>
      </c>
      <c r="G229" s="159" t="str">
        <f t="shared" si="51"/>
        <v>-</v>
      </c>
      <c r="H229" s="164">
        <f t="shared" si="63"/>
        <v>0</v>
      </c>
      <c r="I229" s="161" t="str">
        <f t="shared" si="52"/>
        <v>-</v>
      </c>
      <c r="J229" s="161" t="str">
        <f t="shared" si="53"/>
        <v>-</v>
      </c>
      <c r="K229" s="161" t="str">
        <f t="shared" si="54"/>
        <v>-</v>
      </c>
      <c r="L229" s="161" t="str">
        <f t="shared" si="55"/>
        <v>-</v>
      </c>
      <c r="M229" s="166" t="str">
        <f t="shared" si="56"/>
        <v>-</v>
      </c>
      <c r="N229" s="165"/>
      <c r="O229" s="164">
        <f t="shared" si="57"/>
        <v>2.3529411764705885E-2</v>
      </c>
      <c r="P229" s="161" t="str">
        <f t="shared" si="58"/>
        <v>-</v>
      </c>
      <c r="Q229" s="161" t="str">
        <f t="shared" si="59"/>
        <v>-</v>
      </c>
      <c r="R229" s="161" t="str">
        <f t="shared" si="60"/>
        <v>-</v>
      </c>
      <c r="S229" s="161" t="str">
        <f t="shared" si="61"/>
        <v>-</v>
      </c>
      <c r="T229" s="163" t="str">
        <f t="shared" si="62"/>
        <v>-</v>
      </c>
    </row>
    <row r="230" spans="1:20" x14ac:dyDescent="0.15">
      <c r="A230" s="170">
        <v>1E-3</v>
      </c>
      <c r="B230" s="170">
        <v>1.7</v>
      </c>
      <c r="C230" s="170">
        <v>0</v>
      </c>
      <c r="D230" s="169">
        <f t="shared" si="48"/>
        <v>2.0000000000000002E-5</v>
      </c>
      <c r="E230" s="168">
        <f t="shared" si="49"/>
        <v>8.4999999999999995E-4</v>
      </c>
      <c r="F230" s="167">
        <f t="shared" si="50"/>
        <v>2.3529411764705885E-2</v>
      </c>
      <c r="G230" s="159" t="str">
        <f t="shared" si="51"/>
        <v>-</v>
      </c>
      <c r="H230" s="164">
        <f t="shared" si="63"/>
        <v>0</v>
      </c>
      <c r="I230" s="161" t="str">
        <f t="shared" si="52"/>
        <v>-</v>
      </c>
      <c r="J230" s="161" t="str">
        <f t="shared" si="53"/>
        <v>-</v>
      </c>
      <c r="K230" s="161" t="str">
        <f t="shared" si="54"/>
        <v>-</v>
      </c>
      <c r="L230" s="161" t="str">
        <f t="shared" si="55"/>
        <v>-</v>
      </c>
      <c r="M230" s="166" t="str">
        <f t="shared" si="56"/>
        <v>-</v>
      </c>
      <c r="N230" s="165"/>
      <c r="O230" s="164">
        <f t="shared" si="57"/>
        <v>2.3529411764705885E-2</v>
      </c>
      <c r="P230" s="161" t="str">
        <f t="shared" si="58"/>
        <v>-</v>
      </c>
      <c r="Q230" s="161" t="str">
        <f t="shared" si="59"/>
        <v>-</v>
      </c>
      <c r="R230" s="161" t="str">
        <f t="shared" si="60"/>
        <v>-</v>
      </c>
      <c r="S230" s="161" t="str">
        <f t="shared" si="61"/>
        <v>-</v>
      </c>
      <c r="T230" s="163" t="str">
        <f t="shared" si="62"/>
        <v>-</v>
      </c>
    </row>
    <row r="231" spans="1:20" x14ac:dyDescent="0.15">
      <c r="A231" s="170">
        <v>1E-3</v>
      </c>
      <c r="B231" s="170">
        <v>1.554</v>
      </c>
      <c r="C231" s="170">
        <v>0</v>
      </c>
      <c r="D231" s="169">
        <f t="shared" si="48"/>
        <v>2.0000000000000002E-5</v>
      </c>
      <c r="E231" s="168">
        <f t="shared" si="49"/>
        <v>7.7700000000000002E-4</v>
      </c>
      <c r="F231" s="167">
        <f t="shared" si="50"/>
        <v>2.5740025740025742E-2</v>
      </c>
      <c r="G231" s="159" t="str">
        <f t="shared" si="51"/>
        <v>-</v>
      </c>
      <c r="H231" s="164">
        <f t="shared" si="63"/>
        <v>0</v>
      </c>
      <c r="I231" s="161" t="str">
        <f t="shared" si="52"/>
        <v>-</v>
      </c>
      <c r="J231" s="161" t="str">
        <f t="shared" si="53"/>
        <v>-</v>
      </c>
      <c r="K231" s="161" t="str">
        <f t="shared" si="54"/>
        <v>-</v>
      </c>
      <c r="L231" s="161" t="str">
        <f t="shared" si="55"/>
        <v>-</v>
      </c>
      <c r="M231" s="166" t="str">
        <f t="shared" si="56"/>
        <v>-</v>
      </c>
      <c r="N231" s="165"/>
      <c r="O231" s="164">
        <f t="shared" si="57"/>
        <v>2.5740025740025742E-2</v>
      </c>
      <c r="P231" s="161" t="str">
        <f t="shared" si="58"/>
        <v>-</v>
      </c>
      <c r="Q231" s="161" t="str">
        <f t="shared" si="59"/>
        <v>-</v>
      </c>
      <c r="R231" s="161" t="str">
        <f t="shared" si="60"/>
        <v>-</v>
      </c>
      <c r="S231" s="161" t="str">
        <f t="shared" si="61"/>
        <v>-</v>
      </c>
      <c r="T231" s="163" t="str">
        <f t="shared" si="62"/>
        <v>-</v>
      </c>
    </row>
    <row r="232" spans="1:20" x14ac:dyDescent="0.15">
      <c r="A232" s="171">
        <v>1E-3</v>
      </c>
      <c r="B232" s="171">
        <v>1.5</v>
      </c>
      <c r="C232" s="171">
        <v>0</v>
      </c>
      <c r="D232" s="169">
        <f t="shared" si="48"/>
        <v>2.0000000000000002E-5</v>
      </c>
      <c r="E232" s="168">
        <f t="shared" si="49"/>
        <v>7.5000000000000002E-4</v>
      </c>
      <c r="F232" s="167">
        <f t="shared" si="50"/>
        <v>2.6666666666666668E-2</v>
      </c>
      <c r="G232" s="159" t="str">
        <f t="shared" si="51"/>
        <v>-</v>
      </c>
      <c r="H232" s="164">
        <f t="shared" si="63"/>
        <v>0</v>
      </c>
      <c r="I232" s="161" t="str">
        <f t="shared" si="52"/>
        <v>-</v>
      </c>
      <c r="J232" s="161" t="str">
        <f t="shared" si="53"/>
        <v>-</v>
      </c>
      <c r="K232" s="161" t="str">
        <f t="shared" si="54"/>
        <v>-</v>
      </c>
      <c r="L232" s="161" t="str">
        <f t="shared" si="55"/>
        <v>-</v>
      </c>
      <c r="M232" s="166" t="str">
        <f t="shared" si="56"/>
        <v>-</v>
      </c>
      <c r="N232" s="165"/>
      <c r="O232" s="164">
        <f t="shared" si="57"/>
        <v>2.6666666666666668E-2</v>
      </c>
      <c r="P232" s="161" t="str">
        <f t="shared" si="58"/>
        <v>-</v>
      </c>
      <c r="Q232" s="161" t="str">
        <f t="shared" si="59"/>
        <v>-</v>
      </c>
      <c r="R232" s="161" t="str">
        <f t="shared" si="60"/>
        <v>-</v>
      </c>
      <c r="S232" s="161" t="str">
        <f t="shared" si="61"/>
        <v>-</v>
      </c>
      <c r="T232" s="163" t="str">
        <f t="shared" si="62"/>
        <v>-</v>
      </c>
    </row>
    <row r="233" spans="1:20" x14ac:dyDescent="0.15">
      <c r="A233" s="170">
        <v>1E-3</v>
      </c>
      <c r="B233" s="170">
        <v>1.3781000000000001</v>
      </c>
      <c r="C233" s="170">
        <v>0</v>
      </c>
      <c r="D233" s="169">
        <f t="shared" si="48"/>
        <v>2.0000000000000002E-5</v>
      </c>
      <c r="E233" s="168">
        <f t="shared" si="49"/>
        <v>6.8905000000000008E-4</v>
      </c>
      <c r="F233" s="167">
        <f t="shared" si="50"/>
        <v>2.9025469849793192E-2</v>
      </c>
      <c r="G233" s="159" t="str">
        <f t="shared" si="51"/>
        <v>-</v>
      </c>
      <c r="H233" s="164">
        <f t="shared" si="63"/>
        <v>0</v>
      </c>
      <c r="I233" s="161" t="str">
        <f t="shared" si="52"/>
        <v>-</v>
      </c>
      <c r="J233" s="161" t="str">
        <f t="shared" si="53"/>
        <v>-</v>
      </c>
      <c r="K233" s="161" t="str">
        <f t="shared" si="54"/>
        <v>-</v>
      </c>
      <c r="L233" s="161" t="str">
        <f t="shared" si="55"/>
        <v>-</v>
      </c>
      <c r="M233" s="166" t="str">
        <f t="shared" si="56"/>
        <v>-</v>
      </c>
      <c r="N233" s="165"/>
      <c r="O233" s="164">
        <f t="shared" si="57"/>
        <v>2.9025469849793192E-2</v>
      </c>
      <c r="P233" s="161" t="str">
        <f t="shared" si="58"/>
        <v>-</v>
      </c>
      <c r="Q233" s="161" t="str">
        <f t="shared" si="59"/>
        <v>-</v>
      </c>
      <c r="R233" s="161" t="str">
        <f t="shared" si="60"/>
        <v>-</v>
      </c>
      <c r="S233" s="161" t="str">
        <f t="shared" si="61"/>
        <v>-</v>
      </c>
      <c r="T233" s="163" t="str">
        <f t="shared" si="62"/>
        <v>-</v>
      </c>
    </row>
    <row r="234" spans="1:20" x14ac:dyDescent="0.15">
      <c r="A234" s="170">
        <v>8.0000000000000004E-4</v>
      </c>
      <c r="B234" s="170">
        <v>1.1000000000000001</v>
      </c>
      <c r="C234" s="170">
        <v>0</v>
      </c>
      <c r="D234" s="169">
        <f t="shared" si="48"/>
        <v>1.6000000000000003E-5</v>
      </c>
      <c r="E234" s="168">
        <f t="shared" si="49"/>
        <v>5.5000000000000003E-4</v>
      </c>
      <c r="F234" s="167">
        <f t="shared" si="50"/>
        <v>2.9090909090909094E-2</v>
      </c>
      <c r="G234" s="159" t="str">
        <f t="shared" si="51"/>
        <v>-</v>
      </c>
      <c r="H234" s="164">
        <f t="shared" si="63"/>
        <v>0</v>
      </c>
      <c r="I234" s="161" t="str">
        <f t="shared" si="52"/>
        <v>-</v>
      </c>
      <c r="J234" s="161" t="str">
        <f t="shared" si="53"/>
        <v>-</v>
      </c>
      <c r="K234" s="161" t="str">
        <f t="shared" si="54"/>
        <v>-</v>
      </c>
      <c r="L234" s="161" t="str">
        <f t="shared" si="55"/>
        <v>-</v>
      </c>
      <c r="M234" s="166" t="str">
        <f t="shared" si="56"/>
        <v>-</v>
      </c>
      <c r="N234" s="165"/>
      <c r="O234" s="164">
        <f t="shared" si="57"/>
        <v>2.9090909090909094E-2</v>
      </c>
      <c r="P234" s="161" t="str">
        <f t="shared" si="58"/>
        <v>-</v>
      </c>
      <c r="Q234" s="161" t="str">
        <f t="shared" si="59"/>
        <v>-</v>
      </c>
      <c r="R234" s="161" t="str">
        <f t="shared" si="60"/>
        <v>-</v>
      </c>
      <c r="S234" s="161" t="str">
        <f t="shared" si="61"/>
        <v>-</v>
      </c>
      <c r="T234" s="163" t="str">
        <f t="shared" si="62"/>
        <v>-</v>
      </c>
    </row>
    <row r="235" spans="1:20" x14ac:dyDescent="0.15">
      <c r="A235" s="170">
        <v>5.0000000000000001E-4</v>
      </c>
      <c r="B235" s="170">
        <v>0.65</v>
      </c>
      <c r="C235" s="170">
        <v>0</v>
      </c>
      <c r="D235" s="169">
        <f t="shared" si="48"/>
        <v>1.0000000000000001E-5</v>
      </c>
      <c r="E235" s="168">
        <f t="shared" si="49"/>
        <v>3.2499999999999999E-4</v>
      </c>
      <c r="F235" s="167">
        <f t="shared" si="50"/>
        <v>3.0769230769230774E-2</v>
      </c>
      <c r="G235" s="159" t="str">
        <f t="shared" si="51"/>
        <v>-</v>
      </c>
      <c r="H235" s="164">
        <f t="shared" si="63"/>
        <v>0</v>
      </c>
      <c r="I235" s="161" t="str">
        <f t="shared" si="52"/>
        <v>-</v>
      </c>
      <c r="J235" s="161" t="str">
        <f t="shared" si="53"/>
        <v>-</v>
      </c>
      <c r="K235" s="161" t="str">
        <f t="shared" si="54"/>
        <v>-</v>
      </c>
      <c r="L235" s="161" t="str">
        <f t="shared" si="55"/>
        <v>-</v>
      </c>
      <c r="M235" s="166" t="str">
        <f t="shared" si="56"/>
        <v>-</v>
      </c>
      <c r="N235" s="165"/>
      <c r="O235" s="164">
        <f t="shared" si="57"/>
        <v>3.0769230769230774E-2</v>
      </c>
      <c r="P235" s="161" t="str">
        <f t="shared" si="58"/>
        <v>-</v>
      </c>
      <c r="Q235" s="161" t="str">
        <f t="shared" si="59"/>
        <v>-</v>
      </c>
      <c r="R235" s="161" t="str">
        <f t="shared" si="60"/>
        <v>-</v>
      </c>
      <c r="S235" s="161" t="str">
        <f t="shared" si="61"/>
        <v>-</v>
      </c>
      <c r="T235" s="163" t="str">
        <f t="shared" si="62"/>
        <v>-</v>
      </c>
    </row>
    <row r="236" spans="1:20" x14ac:dyDescent="0.15">
      <c r="A236" s="170">
        <v>1E-3</v>
      </c>
      <c r="B236" s="176">
        <v>1.3</v>
      </c>
      <c r="C236" s="170">
        <v>0</v>
      </c>
      <c r="D236" s="169">
        <f t="shared" si="48"/>
        <v>2.0000000000000002E-5</v>
      </c>
      <c r="E236" s="168">
        <f t="shared" si="49"/>
        <v>6.4999999999999997E-4</v>
      </c>
      <c r="F236" s="167">
        <f t="shared" si="50"/>
        <v>3.0769230769230774E-2</v>
      </c>
      <c r="G236" s="159" t="str">
        <f t="shared" si="51"/>
        <v>-</v>
      </c>
      <c r="H236" s="164">
        <f t="shared" si="63"/>
        <v>0</v>
      </c>
      <c r="I236" s="161" t="str">
        <f t="shared" si="52"/>
        <v>-</v>
      </c>
      <c r="J236" s="161" t="str">
        <f t="shared" si="53"/>
        <v>-</v>
      </c>
      <c r="K236" s="161" t="str">
        <f t="shared" si="54"/>
        <v>-</v>
      </c>
      <c r="L236" s="161" t="str">
        <f t="shared" si="55"/>
        <v>-</v>
      </c>
      <c r="M236" s="166" t="str">
        <f t="shared" si="56"/>
        <v>-</v>
      </c>
      <c r="N236" s="165"/>
      <c r="O236" s="164">
        <f t="shared" si="57"/>
        <v>3.0769230769230774E-2</v>
      </c>
      <c r="P236" s="161" t="str">
        <f t="shared" si="58"/>
        <v>-</v>
      </c>
      <c r="Q236" s="161" t="str">
        <f t="shared" si="59"/>
        <v>-</v>
      </c>
      <c r="R236" s="161" t="str">
        <f t="shared" si="60"/>
        <v>-</v>
      </c>
      <c r="S236" s="161" t="str">
        <f t="shared" si="61"/>
        <v>-</v>
      </c>
      <c r="T236" s="163" t="str">
        <f t="shared" si="62"/>
        <v>-</v>
      </c>
    </row>
    <row r="237" spans="1:20" x14ac:dyDescent="0.15">
      <c r="A237" s="170">
        <v>1E-3</v>
      </c>
      <c r="B237" s="170">
        <v>1.3</v>
      </c>
      <c r="C237" s="170">
        <v>0</v>
      </c>
      <c r="D237" s="169">
        <f t="shared" si="48"/>
        <v>2.0000000000000002E-5</v>
      </c>
      <c r="E237" s="168">
        <f t="shared" si="49"/>
        <v>6.4999999999999997E-4</v>
      </c>
      <c r="F237" s="167">
        <f t="shared" si="50"/>
        <v>3.0769230769230774E-2</v>
      </c>
      <c r="G237" s="159" t="str">
        <f t="shared" si="51"/>
        <v>-</v>
      </c>
      <c r="H237" s="164">
        <f t="shared" si="63"/>
        <v>0</v>
      </c>
      <c r="I237" s="161" t="str">
        <f t="shared" si="52"/>
        <v>-</v>
      </c>
      <c r="J237" s="161" t="str">
        <f t="shared" si="53"/>
        <v>-</v>
      </c>
      <c r="K237" s="161" t="str">
        <f t="shared" si="54"/>
        <v>-</v>
      </c>
      <c r="L237" s="161" t="str">
        <f t="shared" si="55"/>
        <v>-</v>
      </c>
      <c r="M237" s="166" t="str">
        <f t="shared" si="56"/>
        <v>-</v>
      </c>
      <c r="N237" s="165"/>
      <c r="O237" s="164">
        <f t="shared" si="57"/>
        <v>3.0769230769230774E-2</v>
      </c>
      <c r="P237" s="161" t="str">
        <f t="shared" si="58"/>
        <v>-</v>
      </c>
      <c r="Q237" s="161" t="str">
        <f t="shared" si="59"/>
        <v>-</v>
      </c>
      <c r="R237" s="161" t="str">
        <f t="shared" si="60"/>
        <v>-</v>
      </c>
      <c r="S237" s="161" t="str">
        <f t="shared" si="61"/>
        <v>-</v>
      </c>
      <c r="T237" s="163" t="str">
        <f t="shared" si="62"/>
        <v>-</v>
      </c>
    </row>
    <row r="238" spans="1:20" x14ac:dyDescent="0.15">
      <c r="A238" s="171">
        <v>1E-3</v>
      </c>
      <c r="B238" s="171">
        <v>1.3</v>
      </c>
      <c r="C238" s="171">
        <v>0</v>
      </c>
      <c r="D238" s="169">
        <f t="shared" si="48"/>
        <v>2.0000000000000002E-5</v>
      </c>
      <c r="E238" s="168">
        <f t="shared" si="49"/>
        <v>6.4999999999999997E-4</v>
      </c>
      <c r="F238" s="167">
        <f t="shared" si="50"/>
        <v>3.0769230769230774E-2</v>
      </c>
      <c r="G238" s="159" t="str">
        <f t="shared" si="51"/>
        <v>-</v>
      </c>
      <c r="H238" s="164">
        <f t="shared" si="63"/>
        <v>0</v>
      </c>
      <c r="I238" s="161" t="str">
        <f t="shared" si="52"/>
        <v>-</v>
      </c>
      <c r="J238" s="161" t="str">
        <f t="shared" si="53"/>
        <v>-</v>
      </c>
      <c r="K238" s="161" t="str">
        <f t="shared" si="54"/>
        <v>-</v>
      </c>
      <c r="L238" s="161" t="str">
        <f t="shared" si="55"/>
        <v>-</v>
      </c>
      <c r="M238" s="166" t="str">
        <f t="shared" si="56"/>
        <v>-</v>
      </c>
      <c r="N238" s="165"/>
      <c r="O238" s="164">
        <f t="shared" si="57"/>
        <v>3.0769230769230774E-2</v>
      </c>
      <c r="P238" s="161" t="str">
        <f t="shared" si="58"/>
        <v>-</v>
      </c>
      <c r="Q238" s="161" t="str">
        <f t="shared" si="59"/>
        <v>-</v>
      </c>
      <c r="R238" s="161" t="str">
        <f t="shared" si="60"/>
        <v>-</v>
      </c>
      <c r="S238" s="161" t="str">
        <f t="shared" si="61"/>
        <v>-</v>
      </c>
      <c r="T238" s="163" t="str">
        <f t="shared" si="62"/>
        <v>-</v>
      </c>
    </row>
    <row r="239" spans="1:20" x14ac:dyDescent="0.15">
      <c r="A239" s="170">
        <v>1E-3</v>
      </c>
      <c r="B239" s="170">
        <v>1.2999999999999998</v>
      </c>
      <c r="C239" s="170">
        <v>0</v>
      </c>
      <c r="D239" s="169">
        <f t="shared" si="48"/>
        <v>2.0000000000000002E-5</v>
      </c>
      <c r="E239" s="168">
        <f t="shared" si="49"/>
        <v>6.4999999999999986E-4</v>
      </c>
      <c r="F239" s="167">
        <f t="shared" si="50"/>
        <v>3.0769230769230778E-2</v>
      </c>
      <c r="G239" s="159" t="str">
        <f t="shared" si="51"/>
        <v>-</v>
      </c>
      <c r="H239" s="164">
        <f t="shared" si="63"/>
        <v>0</v>
      </c>
      <c r="I239" s="161" t="str">
        <f t="shared" si="52"/>
        <v>-</v>
      </c>
      <c r="J239" s="161" t="str">
        <f t="shared" si="53"/>
        <v>-</v>
      </c>
      <c r="K239" s="161" t="str">
        <f t="shared" si="54"/>
        <v>-</v>
      </c>
      <c r="L239" s="161" t="str">
        <f t="shared" si="55"/>
        <v>-</v>
      </c>
      <c r="M239" s="166" t="str">
        <f t="shared" si="56"/>
        <v>-</v>
      </c>
      <c r="N239" s="165"/>
      <c r="O239" s="164">
        <f t="shared" si="57"/>
        <v>3.0769230769230778E-2</v>
      </c>
      <c r="P239" s="161" t="str">
        <f t="shared" si="58"/>
        <v>-</v>
      </c>
      <c r="Q239" s="161" t="str">
        <f t="shared" si="59"/>
        <v>-</v>
      </c>
      <c r="R239" s="161" t="str">
        <f t="shared" si="60"/>
        <v>-</v>
      </c>
      <c r="S239" s="161" t="str">
        <f t="shared" si="61"/>
        <v>-</v>
      </c>
      <c r="T239" s="163" t="str">
        <f t="shared" si="62"/>
        <v>-</v>
      </c>
    </row>
    <row r="240" spans="1:20" x14ac:dyDescent="0.15">
      <c r="A240" s="170">
        <v>6.9999999999999999E-4</v>
      </c>
      <c r="B240" s="170">
        <v>0.9</v>
      </c>
      <c r="C240" s="170">
        <v>2</v>
      </c>
      <c r="D240" s="169">
        <f t="shared" si="48"/>
        <v>1.4E-5</v>
      </c>
      <c r="E240" s="168">
        <f t="shared" si="49"/>
        <v>4.4999999999999999E-4</v>
      </c>
      <c r="F240" s="167">
        <f t="shared" si="50"/>
        <v>3.111111111111111E-2</v>
      </c>
      <c r="G240" s="159" t="str">
        <f t="shared" si="51"/>
        <v>-</v>
      </c>
      <c r="H240" s="164">
        <f t="shared" si="63"/>
        <v>2</v>
      </c>
      <c r="I240" s="161" t="str">
        <f t="shared" si="52"/>
        <v>-</v>
      </c>
      <c r="J240" s="161" t="str">
        <f t="shared" si="53"/>
        <v>-</v>
      </c>
      <c r="K240" s="161" t="str">
        <f t="shared" si="54"/>
        <v>-</v>
      </c>
      <c r="L240" s="161" t="str">
        <f t="shared" si="55"/>
        <v>-</v>
      </c>
      <c r="M240" s="166" t="str">
        <f t="shared" si="56"/>
        <v>-</v>
      </c>
      <c r="N240" s="165"/>
      <c r="O240" s="164">
        <f t="shared" si="57"/>
        <v>3.111111111111111E-2</v>
      </c>
      <c r="P240" s="161" t="str">
        <f t="shared" si="58"/>
        <v>-</v>
      </c>
      <c r="Q240" s="161" t="str">
        <f t="shared" si="59"/>
        <v>-</v>
      </c>
      <c r="R240" s="161" t="str">
        <f t="shared" si="60"/>
        <v>-</v>
      </c>
      <c r="S240" s="161" t="str">
        <f t="shared" si="61"/>
        <v>-</v>
      </c>
      <c r="T240" s="163" t="str">
        <f t="shared" si="62"/>
        <v>-</v>
      </c>
    </row>
    <row r="241" spans="1:20" x14ac:dyDescent="0.15">
      <c r="A241" s="170">
        <v>1E-3</v>
      </c>
      <c r="B241" s="170">
        <v>1.254</v>
      </c>
      <c r="C241" s="170">
        <v>2</v>
      </c>
      <c r="D241" s="169">
        <f t="shared" si="48"/>
        <v>2.0000000000000002E-5</v>
      </c>
      <c r="E241" s="168">
        <f t="shared" si="49"/>
        <v>6.2699999999999995E-4</v>
      </c>
      <c r="F241" s="167">
        <f t="shared" si="50"/>
        <v>3.1897926634768745E-2</v>
      </c>
      <c r="G241" s="159" t="str">
        <f t="shared" si="51"/>
        <v>-</v>
      </c>
      <c r="H241" s="164">
        <f t="shared" si="63"/>
        <v>2</v>
      </c>
      <c r="I241" s="161" t="str">
        <f t="shared" si="52"/>
        <v>-</v>
      </c>
      <c r="J241" s="161" t="str">
        <f t="shared" si="53"/>
        <v>-</v>
      </c>
      <c r="K241" s="161" t="str">
        <f t="shared" si="54"/>
        <v>-</v>
      </c>
      <c r="L241" s="161" t="str">
        <f t="shared" si="55"/>
        <v>-</v>
      </c>
      <c r="M241" s="166" t="str">
        <f t="shared" si="56"/>
        <v>-</v>
      </c>
      <c r="N241" s="165"/>
      <c r="O241" s="164">
        <f t="shared" si="57"/>
        <v>3.1897926634768745E-2</v>
      </c>
      <c r="P241" s="161" t="str">
        <f t="shared" si="58"/>
        <v>-</v>
      </c>
      <c r="Q241" s="161" t="str">
        <f t="shared" si="59"/>
        <v>-</v>
      </c>
      <c r="R241" s="161" t="str">
        <f t="shared" si="60"/>
        <v>-</v>
      </c>
      <c r="S241" s="161" t="str">
        <f t="shared" si="61"/>
        <v>-</v>
      </c>
      <c r="T241" s="163" t="str">
        <f t="shared" si="62"/>
        <v>-</v>
      </c>
    </row>
    <row r="242" spans="1:20" x14ac:dyDescent="0.15">
      <c r="A242" s="170">
        <v>1E-3</v>
      </c>
      <c r="B242" s="170">
        <v>1.234</v>
      </c>
      <c r="C242" s="170">
        <v>0</v>
      </c>
      <c r="D242" s="169">
        <f t="shared" si="48"/>
        <v>2.0000000000000002E-5</v>
      </c>
      <c r="E242" s="168">
        <f t="shared" si="49"/>
        <v>6.1700000000000004E-4</v>
      </c>
      <c r="F242" s="167">
        <f t="shared" si="50"/>
        <v>3.2414910858995137E-2</v>
      </c>
      <c r="G242" s="159" t="str">
        <f t="shared" si="51"/>
        <v>-</v>
      </c>
      <c r="H242" s="164">
        <f t="shared" si="63"/>
        <v>0</v>
      </c>
      <c r="I242" s="161" t="str">
        <f t="shared" si="52"/>
        <v>-</v>
      </c>
      <c r="J242" s="161" t="str">
        <f t="shared" si="53"/>
        <v>-</v>
      </c>
      <c r="K242" s="161" t="str">
        <f t="shared" si="54"/>
        <v>-</v>
      </c>
      <c r="L242" s="161" t="str">
        <f t="shared" si="55"/>
        <v>-</v>
      </c>
      <c r="M242" s="166" t="str">
        <f t="shared" si="56"/>
        <v>-</v>
      </c>
      <c r="N242" s="165"/>
      <c r="O242" s="164">
        <f t="shared" si="57"/>
        <v>3.2414910858995137E-2</v>
      </c>
      <c r="P242" s="161" t="str">
        <f t="shared" si="58"/>
        <v>-</v>
      </c>
      <c r="Q242" s="161" t="str">
        <f t="shared" si="59"/>
        <v>-</v>
      </c>
      <c r="R242" s="161" t="str">
        <f t="shared" si="60"/>
        <v>-</v>
      </c>
      <c r="S242" s="161" t="str">
        <f t="shared" si="61"/>
        <v>-</v>
      </c>
      <c r="T242" s="163" t="str">
        <f t="shared" si="62"/>
        <v>-</v>
      </c>
    </row>
    <row r="243" spans="1:20" x14ac:dyDescent="0.15">
      <c r="A243" s="170">
        <v>1E-3</v>
      </c>
      <c r="B243" s="170">
        <v>1.2</v>
      </c>
      <c r="C243" s="170">
        <v>0</v>
      </c>
      <c r="D243" s="169">
        <f t="shared" si="48"/>
        <v>2.0000000000000002E-5</v>
      </c>
      <c r="E243" s="168">
        <f t="shared" si="49"/>
        <v>5.9999999999999995E-4</v>
      </c>
      <c r="F243" s="167">
        <f t="shared" si="50"/>
        <v>3.333333333333334E-2</v>
      </c>
      <c r="G243" s="159" t="str">
        <f t="shared" si="51"/>
        <v>-</v>
      </c>
      <c r="H243" s="164">
        <f t="shared" si="63"/>
        <v>0</v>
      </c>
      <c r="I243" s="161" t="str">
        <f t="shared" si="52"/>
        <v>-</v>
      </c>
      <c r="J243" s="161" t="str">
        <f t="shared" si="53"/>
        <v>-</v>
      </c>
      <c r="K243" s="161" t="str">
        <f t="shared" si="54"/>
        <v>-</v>
      </c>
      <c r="L243" s="161" t="str">
        <f t="shared" si="55"/>
        <v>-</v>
      </c>
      <c r="M243" s="166" t="str">
        <f t="shared" si="56"/>
        <v>-</v>
      </c>
      <c r="N243" s="165"/>
      <c r="O243" s="164">
        <f t="shared" si="57"/>
        <v>3.333333333333334E-2</v>
      </c>
      <c r="P243" s="161" t="str">
        <f t="shared" si="58"/>
        <v>-</v>
      </c>
      <c r="Q243" s="161" t="str">
        <f t="shared" si="59"/>
        <v>-</v>
      </c>
      <c r="R243" s="161" t="str">
        <f t="shared" si="60"/>
        <v>-</v>
      </c>
      <c r="S243" s="161" t="str">
        <f t="shared" si="61"/>
        <v>-</v>
      </c>
      <c r="T243" s="163" t="str">
        <f t="shared" si="62"/>
        <v>-</v>
      </c>
    </row>
    <row r="244" spans="1:20" x14ac:dyDescent="0.15">
      <c r="A244" s="173">
        <v>1E-3</v>
      </c>
      <c r="B244" s="170">
        <v>1.2</v>
      </c>
      <c r="C244" s="172">
        <v>0</v>
      </c>
      <c r="D244" s="169">
        <f t="shared" si="48"/>
        <v>2.0000000000000002E-5</v>
      </c>
      <c r="E244" s="168">
        <f t="shared" si="49"/>
        <v>5.9999999999999995E-4</v>
      </c>
      <c r="F244" s="167">
        <f t="shared" si="50"/>
        <v>3.333333333333334E-2</v>
      </c>
      <c r="G244" s="159" t="str">
        <f t="shared" si="51"/>
        <v>-</v>
      </c>
      <c r="H244" s="164">
        <f t="shared" si="63"/>
        <v>0</v>
      </c>
      <c r="I244" s="161" t="str">
        <f t="shared" si="52"/>
        <v>-</v>
      </c>
      <c r="J244" s="161" t="str">
        <f t="shared" si="53"/>
        <v>-</v>
      </c>
      <c r="K244" s="161" t="str">
        <f t="shared" si="54"/>
        <v>-</v>
      </c>
      <c r="L244" s="161" t="str">
        <f t="shared" si="55"/>
        <v>-</v>
      </c>
      <c r="M244" s="166" t="str">
        <f t="shared" si="56"/>
        <v>-</v>
      </c>
      <c r="N244" s="165"/>
      <c r="O244" s="164">
        <f t="shared" si="57"/>
        <v>3.333333333333334E-2</v>
      </c>
      <c r="P244" s="161" t="str">
        <f t="shared" si="58"/>
        <v>-</v>
      </c>
      <c r="Q244" s="161" t="str">
        <f t="shared" si="59"/>
        <v>-</v>
      </c>
      <c r="R244" s="161" t="str">
        <f t="shared" si="60"/>
        <v>-</v>
      </c>
      <c r="S244" s="161" t="str">
        <f t="shared" si="61"/>
        <v>-</v>
      </c>
      <c r="T244" s="163" t="str">
        <f t="shared" si="62"/>
        <v>-</v>
      </c>
    </row>
    <row r="245" spans="1:20" x14ac:dyDescent="0.15">
      <c r="A245" s="171">
        <v>1E-3</v>
      </c>
      <c r="B245" s="171">
        <v>1.2</v>
      </c>
      <c r="C245" s="171">
        <v>0</v>
      </c>
      <c r="D245" s="169">
        <f t="shared" si="48"/>
        <v>2.0000000000000002E-5</v>
      </c>
      <c r="E245" s="168">
        <f t="shared" si="49"/>
        <v>5.9999999999999995E-4</v>
      </c>
      <c r="F245" s="167">
        <f t="shared" si="50"/>
        <v>3.333333333333334E-2</v>
      </c>
      <c r="G245" s="159" t="str">
        <f t="shared" si="51"/>
        <v>-</v>
      </c>
      <c r="H245" s="164">
        <f t="shared" si="63"/>
        <v>0</v>
      </c>
      <c r="I245" s="161" t="str">
        <f t="shared" si="52"/>
        <v>-</v>
      </c>
      <c r="J245" s="161" t="str">
        <f t="shared" si="53"/>
        <v>-</v>
      </c>
      <c r="K245" s="161" t="str">
        <f t="shared" si="54"/>
        <v>-</v>
      </c>
      <c r="L245" s="161" t="str">
        <f t="shared" si="55"/>
        <v>-</v>
      </c>
      <c r="M245" s="166" t="str">
        <f t="shared" si="56"/>
        <v>-</v>
      </c>
      <c r="N245" s="165"/>
      <c r="O245" s="164">
        <f t="shared" si="57"/>
        <v>3.333333333333334E-2</v>
      </c>
      <c r="P245" s="161" t="str">
        <f t="shared" si="58"/>
        <v>-</v>
      </c>
      <c r="Q245" s="161" t="str">
        <f t="shared" si="59"/>
        <v>-</v>
      </c>
      <c r="R245" s="161" t="str">
        <f t="shared" si="60"/>
        <v>-</v>
      </c>
      <c r="S245" s="161" t="str">
        <f t="shared" si="61"/>
        <v>-</v>
      </c>
      <c r="T245" s="163" t="str">
        <f t="shared" si="62"/>
        <v>-</v>
      </c>
    </row>
    <row r="246" spans="1:20" x14ac:dyDescent="0.15">
      <c r="A246" s="171">
        <v>1E-3</v>
      </c>
      <c r="B246" s="171">
        <v>1.2</v>
      </c>
      <c r="C246" s="171">
        <v>0</v>
      </c>
      <c r="D246" s="169">
        <f t="shared" si="48"/>
        <v>2.0000000000000002E-5</v>
      </c>
      <c r="E246" s="168">
        <f t="shared" si="49"/>
        <v>5.9999999999999995E-4</v>
      </c>
      <c r="F246" s="167">
        <f t="shared" si="50"/>
        <v>3.333333333333334E-2</v>
      </c>
      <c r="G246" s="159" t="str">
        <f t="shared" si="51"/>
        <v>-</v>
      </c>
      <c r="H246" s="164">
        <f t="shared" si="63"/>
        <v>0</v>
      </c>
      <c r="I246" s="161" t="str">
        <f t="shared" si="52"/>
        <v>-</v>
      </c>
      <c r="J246" s="161" t="str">
        <f t="shared" si="53"/>
        <v>-</v>
      </c>
      <c r="K246" s="161" t="str">
        <f t="shared" si="54"/>
        <v>-</v>
      </c>
      <c r="L246" s="161" t="str">
        <f t="shared" si="55"/>
        <v>-</v>
      </c>
      <c r="M246" s="166" t="str">
        <f t="shared" si="56"/>
        <v>-</v>
      </c>
      <c r="N246" s="165"/>
      <c r="O246" s="164">
        <f t="shared" si="57"/>
        <v>3.333333333333334E-2</v>
      </c>
      <c r="P246" s="161" t="str">
        <f t="shared" si="58"/>
        <v>-</v>
      </c>
      <c r="Q246" s="161" t="str">
        <f t="shared" si="59"/>
        <v>-</v>
      </c>
      <c r="R246" s="161" t="str">
        <f t="shared" si="60"/>
        <v>-</v>
      </c>
      <c r="S246" s="161" t="str">
        <f t="shared" si="61"/>
        <v>-</v>
      </c>
      <c r="T246" s="163" t="str">
        <f t="shared" si="62"/>
        <v>-</v>
      </c>
    </row>
    <row r="247" spans="1:20" x14ac:dyDescent="0.15">
      <c r="A247" s="170">
        <v>1E-3</v>
      </c>
      <c r="B247" s="170">
        <f>8.1-6.9</f>
        <v>1.1999999999999993</v>
      </c>
      <c r="C247" s="170">
        <v>0</v>
      </c>
      <c r="D247" s="169">
        <f t="shared" si="48"/>
        <v>2.0000000000000002E-5</v>
      </c>
      <c r="E247" s="168">
        <f t="shared" si="49"/>
        <v>5.9999999999999962E-4</v>
      </c>
      <c r="F247" s="167">
        <f t="shared" si="50"/>
        <v>3.3333333333333354E-2</v>
      </c>
      <c r="G247" s="159" t="str">
        <f t="shared" si="51"/>
        <v>-</v>
      </c>
      <c r="H247" s="164">
        <f t="shared" si="63"/>
        <v>0</v>
      </c>
      <c r="I247" s="161" t="str">
        <f t="shared" si="52"/>
        <v>-</v>
      </c>
      <c r="J247" s="161" t="str">
        <f t="shared" si="53"/>
        <v>-</v>
      </c>
      <c r="K247" s="161" t="str">
        <f t="shared" si="54"/>
        <v>-</v>
      </c>
      <c r="L247" s="161" t="str">
        <f t="shared" si="55"/>
        <v>-</v>
      </c>
      <c r="M247" s="166" t="str">
        <f t="shared" si="56"/>
        <v>-</v>
      </c>
      <c r="N247" s="165"/>
      <c r="O247" s="164">
        <f t="shared" si="57"/>
        <v>3.3333333333333354E-2</v>
      </c>
      <c r="P247" s="161" t="str">
        <f t="shared" si="58"/>
        <v>-</v>
      </c>
      <c r="Q247" s="161" t="str">
        <f t="shared" si="59"/>
        <v>-</v>
      </c>
      <c r="R247" s="161" t="str">
        <f t="shared" si="60"/>
        <v>-</v>
      </c>
      <c r="S247" s="161" t="str">
        <f t="shared" si="61"/>
        <v>-</v>
      </c>
      <c r="T247" s="163" t="str">
        <f t="shared" si="62"/>
        <v>-</v>
      </c>
    </row>
    <row r="248" spans="1:20" x14ac:dyDescent="0.15">
      <c r="A248" s="170">
        <v>1E-3</v>
      </c>
      <c r="B248" s="170">
        <v>1.1140000000000001</v>
      </c>
      <c r="C248" s="170">
        <v>1</v>
      </c>
      <c r="D248" s="169">
        <f t="shared" si="48"/>
        <v>2.0000000000000002E-5</v>
      </c>
      <c r="E248" s="168">
        <f t="shared" si="49"/>
        <v>5.5700000000000009E-4</v>
      </c>
      <c r="F248" s="167">
        <f t="shared" si="50"/>
        <v>3.5906642728904842E-2</v>
      </c>
      <c r="G248" s="159" t="str">
        <f t="shared" si="51"/>
        <v>-</v>
      </c>
      <c r="H248" s="164">
        <f t="shared" si="63"/>
        <v>1</v>
      </c>
      <c r="I248" s="161" t="str">
        <f t="shared" si="52"/>
        <v>-</v>
      </c>
      <c r="J248" s="161" t="str">
        <f t="shared" si="53"/>
        <v>-</v>
      </c>
      <c r="K248" s="161" t="str">
        <f t="shared" si="54"/>
        <v>-</v>
      </c>
      <c r="L248" s="161" t="str">
        <f t="shared" si="55"/>
        <v>-</v>
      </c>
      <c r="M248" s="166" t="str">
        <f t="shared" si="56"/>
        <v>-</v>
      </c>
      <c r="N248" s="165"/>
      <c r="O248" s="164">
        <f t="shared" si="57"/>
        <v>3.5906642728904842E-2</v>
      </c>
      <c r="P248" s="161" t="str">
        <f t="shared" si="58"/>
        <v>-</v>
      </c>
      <c r="Q248" s="161" t="str">
        <f t="shared" si="59"/>
        <v>-</v>
      </c>
      <c r="R248" s="161" t="str">
        <f t="shared" si="60"/>
        <v>-</v>
      </c>
      <c r="S248" s="161" t="str">
        <f t="shared" si="61"/>
        <v>-</v>
      </c>
      <c r="T248" s="163" t="str">
        <f t="shared" si="62"/>
        <v>-</v>
      </c>
    </row>
    <row r="249" spans="1:20" x14ac:dyDescent="0.15">
      <c r="A249" s="170">
        <v>1E-3</v>
      </c>
      <c r="B249" s="170">
        <v>1.1100000000000001</v>
      </c>
      <c r="C249" s="170">
        <v>0</v>
      </c>
      <c r="D249" s="169">
        <f t="shared" si="48"/>
        <v>2.0000000000000002E-5</v>
      </c>
      <c r="E249" s="168">
        <f t="shared" si="49"/>
        <v>5.5500000000000005E-4</v>
      </c>
      <c r="F249" s="167">
        <f t="shared" si="50"/>
        <v>3.6036036036036036E-2</v>
      </c>
      <c r="G249" s="159" t="str">
        <f t="shared" si="51"/>
        <v>-</v>
      </c>
      <c r="H249" s="164">
        <f t="shared" si="63"/>
        <v>0</v>
      </c>
      <c r="I249" s="161" t="str">
        <f t="shared" si="52"/>
        <v>-</v>
      </c>
      <c r="J249" s="161" t="str">
        <f t="shared" si="53"/>
        <v>-</v>
      </c>
      <c r="K249" s="161" t="str">
        <f t="shared" si="54"/>
        <v>-</v>
      </c>
      <c r="L249" s="161" t="str">
        <f t="shared" si="55"/>
        <v>-</v>
      </c>
      <c r="M249" s="166" t="str">
        <f t="shared" si="56"/>
        <v>-</v>
      </c>
      <c r="N249" s="165"/>
      <c r="O249" s="164">
        <f t="shared" si="57"/>
        <v>3.6036036036036036E-2</v>
      </c>
      <c r="P249" s="161" t="str">
        <f t="shared" si="58"/>
        <v>-</v>
      </c>
      <c r="Q249" s="161" t="str">
        <f t="shared" si="59"/>
        <v>-</v>
      </c>
      <c r="R249" s="161" t="str">
        <f t="shared" si="60"/>
        <v>-</v>
      </c>
      <c r="S249" s="161" t="str">
        <f t="shared" si="61"/>
        <v>-</v>
      </c>
      <c r="T249" s="163" t="str">
        <f t="shared" si="62"/>
        <v>-</v>
      </c>
    </row>
    <row r="250" spans="1:20" x14ac:dyDescent="0.15">
      <c r="A250" s="170">
        <v>1E-3</v>
      </c>
      <c r="B250" s="170">
        <v>1.1000000000000001</v>
      </c>
      <c r="C250" s="170">
        <v>0</v>
      </c>
      <c r="D250" s="169">
        <f t="shared" si="48"/>
        <v>2.0000000000000002E-5</v>
      </c>
      <c r="E250" s="168">
        <f t="shared" si="49"/>
        <v>5.5000000000000003E-4</v>
      </c>
      <c r="F250" s="167">
        <f t="shared" si="50"/>
        <v>3.6363636363636362E-2</v>
      </c>
      <c r="G250" s="159" t="str">
        <f t="shared" si="51"/>
        <v>-</v>
      </c>
      <c r="H250" s="164">
        <f t="shared" si="63"/>
        <v>0</v>
      </c>
      <c r="I250" s="161" t="str">
        <f t="shared" si="52"/>
        <v>-</v>
      </c>
      <c r="J250" s="161" t="str">
        <f t="shared" si="53"/>
        <v>-</v>
      </c>
      <c r="K250" s="161" t="str">
        <f t="shared" si="54"/>
        <v>-</v>
      </c>
      <c r="L250" s="161" t="str">
        <f t="shared" si="55"/>
        <v>-</v>
      </c>
      <c r="M250" s="166" t="str">
        <f t="shared" si="56"/>
        <v>-</v>
      </c>
      <c r="N250" s="165"/>
      <c r="O250" s="164">
        <f t="shared" si="57"/>
        <v>3.6363636363636362E-2</v>
      </c>
      <c r="P250" s="161" t="str">
        <f t="shared" si="58"/>
        <v>-</v>
      </c>
      <c r="Q250" s="161" t="str">
        <f t="shared" si="59"/>
        <v>-</v>
      </c>
      <c r="R250" s="161" t="str">
        <f t="shared" si="60"/>
        <v>-</v>
      </c>
      <c r="S250" s="161" t="str">
        <f t="shared" si="61"/>
        <v>-</v>
      </c>
      <c r="T250" s="163" t="str">
        <f t="shared" si="62"/>
        <v>-</v>
      </c>
    </row>
    <row r="251" spans="1:20" x14ac:dyDescent="0.15">
      <c r="A251" s="170">
        <v>1E-3</v>
      </c>
      <c r="B251" s="170">
        <v>1.1000000000000001</v>
      </c>
      <c r="C251" s="170">
        <v>0</v>
      </c>
      <c r="D251" s="169">
        <f t="shared" si="48"/>
        <v>2.0000000000000002E-5</v>
      </c>
      <c r="E251" s="168">
        <f t="shared" si="49"/>
        <v>5.5000000000000003E-4</v>
      </c>
      <c r="F251" s="167">
        <f t="shared" si="50"/>
        <v>3.6363636363636362E-2</v>
      </c>
      <c r="G251" s="159" t="str">
        <f t="shared" si="51"/>
        <v>-</v>
      </c>
      <c r="H251" s="164">
        <f t="shared" si="63"/>
        <v>0</v>
      </c>
      <c r="I251" s="161" t="str">
        <f t="shared" si="52"/>
        <v>-</v>
      </c>
      <c r="J251" s="161" t="str">
        <f t="shared" si="53"/>
        <v>-</v>
      </c>
      <c r="K251" s="161" t="str">
        <f t="shared" si="54"/>
        <v>-</v>
      </c>
      <c r="L251" s="161" t="str">
        <f t="shared" si="55"/>
        <v>-</v>
      </c>
      <c r="M251" s="166" t="str">
        <f t="shared" si="56"/>
        <v>-</v>
      </c>
      <c r="N251" s="165"/>
      <c r="O251" s="164">
        <f t="shared" si="57"/>
        <v>3.6363636363636362E-2</v>
      </c>
      <c r="P251" s="161" t="str">
        <f t="shared" si="58"/>
        <v>-</v>
      </c>
      <c r="Q251" s="161" t="str">
        <f t="shared" si="59"/>
        <v>-</v>
      </c>
      <c r="R251" s="161" t="str">
        <f t="shared" si="60"/>
        <v>-</v>
      </c>
      <c r="S251" s="161" t="str">
        <f t="shared" si="61"/>
        <v>-</v>
      </c>
      <c r="T251" s="163" t="str">
        <f t="shared" si="62"/>
        <v>-</v>
      </c>
    </row>
    <row r="252" spans="1:20" x14ac:dyDescent="0.15">
      <c r="A252" s="170">
        <v>1E-3</v>
      </c>
      <c r="B252" s="170">
        <v>1.1000000000000001</v>
      </c>
      <c r="C252" s="170">
        <v>0</v>
      </c>
      <c r="D252" s="169">
        <f t="shared" si="48"/>
        <v>2.0000000000000002E-5</v>
      </c>
      <c r="E252" s="168">
        <f t="shared" si="49"/>
        <v>5.5000000000000003E-4</v>
      </c>
      <c r="F252" s="167">
        <f t="shared" si="50"/>
        <v>3.6363636363636362E-2</v>
      </c>
      <c r="G252" s="159" t="str">
        <f t="shared" si="51"/>
        <v>-</v>
      </c>
      <c r="H252" s="164">
        <f t="shared" si="63"/>
        <v>0</v>
      </c>
      <c r="I252" s="161" t="str">
        <f t="shared" si="52"/>
        <v>-</v>
      </c>
      <c r="J252" s="161" t="str">
        <f t="shared" si="53"/>
        <v>-</v>
      </c>
      <c r="K252" s="161" t="str">
        <f t="shared" si="54"/>
        <v>-</v>
      </c>
      <c r="L252" s="161" t="str">
        <f t="shared" si="55"/>
        <v>-</v>
      </c>
      <c r="M252" s="166" t="str">
        <f t="shared" si="56"/>
        <v>-</v>
      </c>
      <c r="N252" s="165"/>
      <c r="O252" s="164">
        <f t="shared" si="57"/>
        <v>3.6363636363636362E-2</v>
      </c>
      <c r="P252" s="161" t="str">
        <f t="shared" si="58"/>
        <v>-</v>
      </c>
      <c r="Q252" s="161" t="str">
        <f t="shared" si="59"/>
        <v>-</v>
      </c>
      <c r="R252" s="161" t="str">
        <f t="shared" si="60"/>
        <v>-</v>
      </c>
      <c r="S252" s="161" t="str">
        <f t="shared" si="61"/>
        <v>-</v>
      </c>
      <c r="T252" s="163" t="str">
        <f t="shared" si="62"/>
        <v>-</v>
      </c>
    </row>
    <row r="253" spans="1:20" x14ac:dyDescent="0.15">
      <c r="A253" s="170">
        <v>1E-3</v>
      </c>
      <c r="B253" s="170">
        <v>1.08</v>
      </c>
      <c r="C253" s="170">
        <v>0</v>
      </c>
      <c r="D253" s="169">
        <f t="shared" si="48"/>
        <v>2.0000000000000002E-5</v>
      </c>
      <c r="E253" s="168">
        <f t="shared" si="49"/>
        <v>5.4000000000000001E-4</v>
      </c>
      <c r="F253" s="167">
        <f t="shared" si="50"/>
        <v>3.7037037037037042E-2</v>
      </c>
      <c r="G253" s="159" t="str">
        <f t="shared" si="51"/>
        <v>-</v>
      </c>
      <c r="H253" s="164">
        <f t="shared" si="63"/>
        <v>0</v>
      </c>
      <c r="I253" s="161" t="str">
        <f t="shared" si="52"/>
        <v>-</v>
      </c>
      <c r="J253" s="161" t="str">
        <f t="shared" si="53"/>
        <v>-</v>
      </c>
      <c r="K253" s="161" t="str">
        <f t="shared" si="54"/>
        <v>-</v>
      </c>
      <c r="L253" s="161" t="str">
        <f t="shared" si="55"/>
        <v>-</v>
      </c>
      <c r="M253" s="166" t="str">
        <f t="shared" si="56"/>
        <v>-</v>
      </c>
      <c r="N253" s="165"/>
      <c r="O253" s="164">
        <f t="shared" si="57"/>
        <v>3.7037037037037042E-2</v>
      </c>
      <c r="P253" s="161" t="str">
        <f t="shared" si="58"/>
        <v>-</v>
      </c>
      <c r="Q253" s="161" t="str">
        <f t="shared" si="59"/>
        <v>-</v>
      </c>
      <c r="R253" s="161" t="str">
        <f t="shared" si="60"/>
        <v>-</v>
      </c>
      <c r="S253" s="161" t="str">
        <f t="shared" si="61"/>
        <v>-</v>
      </c>
      <c r="T253" s="163" t="str">
        <f t="shared" si="62"/>
        <v>-</v>
      </c>
    </row>
    <row r="254" spans="1:20" x14ac:dyDescent="0.15">
      <c r="A254" s="170">
        <v>1E-3</v>
      </c>
      <c r="B254" s="170">
        <v>1.05</v>
      </c>
      <c r="C254" s="170">
        <v>0</v>
      </c>
      <c r="D254" s="169">
        <f t="shared" si="48"/>
        <v>2.0000000000000002E-5</v>
      </c>
      <c r="E254" s="168">
        <f t="shared" si="49"/>
        <v>5.2500000000000008E-4</v>
      </c>
      <c r="F254" s="167">
        <f t="shared" si="50"/>
        <v>3.8095238095238092E-2</v>
      </c>
      <c r="G254" s="159" t="str">
        <f t="shared" si="51"/>
        <v>-</v>
      </c>
      <c r="H254" s="164">
        <f t="shared" si="63"/>
        <v>0</v>
      </c>
      <c r="I254" s="161" t="str">
        <f t="shared" si="52"/>
        <v>-</v>
      </c>
      <c r="J254" s="161" t="str">
        <f t="shared" si="53"/>
        <v>-</v>
      </c>
      <c r="K254" s="161" t="str">
        <f t="shared" si="54"/>
        <v>-</v>
      </c>
      <c r="L254" s="161" t="str">
        <f t="shared" si="55"/>
        <v>-</v>
      </c>
      <c r="M254" s="166" t="str">
        <f t="shared" si="56"/>
        <v>-</v>
      </c>
      <c r="N254" s="165"/>
      <c r="O254" s="164">
        <f t="shared" si="57"/>
        <v>3.8095238095238092E-2</v>
      </c>
      <c r="P254" s="161" t="str">
        <f t="shared" si="58"/>
        <v>-</v>
      </c>
      <c r="Q254" s="161" t="str">
        <f t="shared" si="59"/>
        <v>-</v>
      </c>
      <c r="R254" s="161" t="str">
        <f t="shared" si="60"/>
        <v>-</v>
      </c>
      <c r="S254" s="161" t="str">
        <f t="shared" si="61"/>
        <v>-</v>
      </c>
      <c r="T254" s="163" t="str">
        <f t="shared" si="62"/>
        <v>-</v>
      </c>
    </row>
    <row r="255" spans="1:20" x14ac:dyDescent="0.15">
      <c r="A255" s="170">
        <v>1E-3</v>
      </c>
      <c r="B255" s="170">
        <v>1.03</v>
      </c>
      <c r="C255" s="170">
        <v>0</v>
      </c>
      <c r="D255" s="169">
        <f t="shared" si="48"/>
        <v>2.0000000000000002E-5</v>
      </c>
      <c r="E255" s="168">
        <f t="shared" si="49"/>
        <v>5.1500000000000005E-4</v>
      </c>
      <c r="F255" s="167">
        <f t="shared" si="50"/>
        <v>3.8834951456310676E-2</v>
      </c>
      <c r="G255" s="159" t="str">
        <f t="shared" si="51"/>
        <v>-</v>
      </c>
      <c r="H255" s="164">
        <f t="shared" si="63"/>
        <v>0</v>
      </c>
      <c r="I255" s="161" t="str">
        <f t="shared" si="52"/>
        <v>-</v>
      </c>
      <c r="J255" s="161" t="str">
        <f t="shared" si="53"/>
        <v>-</v>
      </c>
      <c r="K255" s="161" t="str">
        <f t="shared" si="54"/>
        <v>-</v>
      </c>
      <c r="L255" s="161" t="str">
        <f t="shared" si="55"/>
        <v>-</v>
      </c>
      <c r="M255" s="166" t="str">
        <f t="shared" si="56"/>
        <v>-</v>
      </c>
      <c r="N255" s="165"/>
      <c r="O255" s="164">
        <f t="shared" si="57"/>
        <v>3.8834951456310676E-2</v>
      </c>
      <c r="P255" s="161" t="str">
        <f t="shared" si="58"/>
        <v>-</v>
      </c>
      <c r="Q255" s="161" t="str">
        <f t="shared" si="59"/>
        <v>-</v>
      </c>
      <c r="R255" s="161" t="str">
        <f t="shared" si="60"/>
        <v>-</v>
      </c>
      <c r="S255" s="161" t="str">
        <f t="shared" si="61"/>
        <v>-</v>
      </c>
      <c r="T255" s="163" t="str">
        <f t="shared" si="62"/>
        <v>-</v>
      </c>
    </row>
    <row r="256" spans="1:20" x14ac:dyDescent="0.15">
      <c r="A256" s="170">
        <v>1E-3</v>
      </c>
      <c r="B256" s="170">
        <v>1.0189999999999999</v>
      </c>
      <c r="C256" s="170">
        <v>0</v>
      </c>
      <c r="D256" s="169">
        <f t="shared" si="48"/>
        <v>2.0000000000000002E-5</v>
      </c>
      <c r="E256" s="168">
        <f t="shared" si="49"/>
        <v>5.0949999999999997E-4</v>
      </c>
      <c r="F256" s="167">
        <f t="shared" si="50"/>
        <v>3.9254170755642789E-2</v>
      </c>
      <c r="G256" s="159" t="str">
        <f t="shared" si="51"/>
        <v>-</v>
      </c>
      <c r="H256" s="164">
        <f t="shared" si="63"/>
        <v>0</v>
      </c>
      <c r="I256" s="161" t="str">
        <f t="shared" si="52"/>
        <v>-</v>
      </c>
      <c r="J256" s="161" t="str">
        <f t="shared" si="53"/>
        <v>-</v>
      </c>
      <c r="K256" s="161" t="str">
        <f t="shared" si="54"/>
        <v>-</v>
      </c>
      <c r="L256" s="161" t="str">
        <f t="shared" si="55"/>
        <v>-</v>
      </c>
      <c r="M256" s="166" t="str">
        <f t="shared" si="56"/>
        <v>-</v>
      </c>
      <c r="N256" s="165"/>
      <c r="O256" s="164">
        <f t="shared" si="57"/>
        <v>3.9254170755642789E-2</v>
      </c>
      <c r="P256" s="161" t="str">
        <f t="shared" si="58"/>
        <v>-</v>
      </c>
      <c r="Q256" s="161" t="str">
        <f t="shared" si="59"/>
        <v>-</v>
      </c>
      <c r="R256" s="161" t="str">
        <f t="shared" si="60"/>
        <v>-</v>
      </c>
      <c r="S256" s="161" t="str">
        <f t="shared" si="61"/>
        <v>-</v>
      </c>
      <c r="T256" s="163" t="str">
        <f t="shared" si="62"/>
        <v>-</v>
      </c>
    </row>
    <row r="257" spans="1:20" x14ac:dyDescent="0.15">
      <c r="A257" s="170">
        <v>1E-3</v>
      </c>
      <c r="B257" s="170">
        <v>1</v>
      </c>
      <c r="C257" s="170">
        <v>0</v>
      </c>
      <c r="D257" s="169">
        <f t="shared" si="48"/>
        <v>2.0000000000000002E-5</v>
      </c>
      <c r="E257" s="168">
        <f t="shared" si="49"/>
        <v>5.0000000000000001E-4</v>
      </c>
      <c r="F257" s="167">
        <f t="shared" si="50"/>
        <v>0.04</v>
      </c>
      <c r="G257" s="159" t="str">
        <f t="shared" si="51"/>
        <v>-</v>
      </c>
      <c r="H257" s="164">
        <f t="shared" si="63"/>
        <v>0</v>
      </c>
      <c r="I257" s="161" t="str">
        <f t="shared" si="52"/>
        <v>-</v>
      </c>
      <c r="J257" s="161" t="str">
        <f t="shared" si="53"/>
        <v>-</v>
      </c>
      <c r="K257" s="161" t="str">
        <f t="shared" si="54"/>
        <v>-</v>
      </c>
      <c r="L257" s="161" t="str">
        <f t="shared" si="55"/>
        <v>-</v>
      </c>
      <c r="M257" s="166" t="str">
        <f t="shared" si="56"/>
        <v>-</v>
      </c>
      <c r="N257" s="165"/>
      <c r="O257" s="164">
        <f t="shared" si="57"/>
        <v>0.04</v>
      </c>
      <c r="P257" s="161" t="str">
        <f t="shared" si="58"/>
        <v>-</v>
      </c>
      <c r="Q257" s="161" t="str">
        <f t="shared" si="59"/>
        <v>-</v>
      </c>
      <c r="R257" s="161" t="str">
        <f t="shared" si="60"/>
        <v>-</v>
      </c>
      <c r="S257" s="161" t="str">
        <f t="shared" si="61"/>
        <v>-</v>
      </c>
      <c r="T257" s="163" t="str">
        <f t="shared" si="62"/>
        <v>-</v>
      </c>
    </row>
    <row r="258" spans="1:20" x14ac:dyDescent="0.15">
      <c r="A258" s="170">
        <v>1E-3</v>
      </c>
      <c r="B258" s="170">
        <v>1</v>
      </c>
      <c r="C258" s="170">
        <v>0</v>
      </c>
      <c r="D258" s="169">
        <f t="shared" si="48"/>
        <v>2.0000000000000002E-5</v>
      </c>
      <c r="E258" s="168">
        <f t="shared" si="49"/>
        <v>5.0000000000000001E-4</v>
      </c>
      <c r="F258" s="167">
        <f t="shared" si="50"/>
        <v>0.04</v>
      </c>
      <c r="G258" s="159" t="str">
        <f t="shared" si="51"/>
        <v>-</v>
      </c>
      <c r="H258" s="164">
        <f t="shared" si="63"/>
        <v>0</v>
      </c>
      <c r="I258" s="161" t="str">
        <f t="shared" si="52"/>
        <v>-</v>
      </c>
      <c r="J258" s="161" t="str">
        <f t="shared" si="53"/>
        <v>-</v>
      </c>
      <c r="K258" s="161" t="str">
        <f t="shared" si="54"/>
        <v>-</v>
      </c>
      <c r="L258" s="161" t="str">
        <f t="shared" si="55"/>
        <v>-</v>
      </c>
      <c r="M258" s="166" t="str">
        <f t="shared" si="56"/>
        <v>-</v>
      </c>
      <c r="N258" s="165"/>
      <c r="O258" s="164">
        <f t="shared" si="57"/>
        <v>0.04</v>
      </c>
      <c r="P258" s="161" t="str">
        <f t="shared" si="58"/>
        <v>-</v>
      </c>
      <c r="Q258" s="161" t="str">
        <f t="shared" si="59"/>
        <v>-</v>
      </c>
      <c r="R258" s="161" t="str">
        <f t="shared" si="60"/>
        <v>-</v>
      </c>
      <c r="S258" s="161" t="str">
        <f t="shared" si="61"/>
        <v>-</v>
      </c>
      <c r="T258" s="163" t="str">
        <f t="shared" si="62"/>
        <v>-</v>
      </c>
    </row>
    <row r="259" spans="1:20" x14ac:dyDescent="0.15">
      <c r="A259" s="170">
        <v>1E-3</v>
      </c>
      <c r="B259" s="170">
        <v>1</v>
      </c>
      <c r="C259" s="170">
        <v>0</v>
      </c>
      <c r="D259" s="169">
        <f t="shared" ref="D259:D322" si="64">A259*0.02</f>
        <v>2.0000000000000002E-5</v>
      </c>
      <c r="E259" s="168">
        <f t="shared" ref="E259:E322" si="65">(B259/2)/1000</f>
        <v>5.0000000000000001E-4</v>
      </c>
      <c r="F259" s="167">
        <f t="shared" ref="F259:F322" si="66">D259/E259</f>
        <v>0.04</v>
      </c>
      <c r="G259" s="159" t="str">
        <f t="shared" ref="G259:G322" si="67">IF(F259=0,C259,"-")</f>
        <v>-</v>
      </c>
      <c r="H259" s="164">
        <f t="shared" si="63"/>
        <v>0</v>
      </c>
      <c r="I259" s="161" t="str">
        <f t="shared" si="52"/>
        <v>-</v>
      </c>
      <c r="J259" s="161" t="str">
        <f t="shared" si="53"/>
        <v>-</v>
      </c>
      <c r="K259" s="161" t="str">
        <f t="shared" si="54"/>
        <v>-</v>
      </c>
      <c r="L259" s="161" t="str">
        <f t="shared" si="55"/>
        <v>-</v>
      </c>
      <c r="M259" s="166" t="str">
        <f t="shared" si="56"/>
        <v>-</v>
      </c>
      <c r="N259" s="165"/>
      <c r="O259" s="164">
        <f t="shared" si="57"/>
        <v>0.04</v>
      </c>
      <c r="P259" s="161" t="str">
        <f t="shared" si="58"/>
        <v>-</v>
      </c>
      <c r="Q259" s="161" t="str">
        <f t="shared" si="59"/>
        <v>-</v>
      </c>
      <c r="R259" s="161" t="str">
        <f t="shared" si="60"/>
        <v>-</v>
      </c>
      <c r="S259" s="161" t="str">
        <f t="shared" si="61"/>
        <v>-</v>
      </c>
      <c r="T259" s="163" t="str">
        <f t="shared" si="62"/>
        <v>-</v>
      </c>
    </row>
    <row r="260" spans="1:20" x14ac:dyDescent="0.15">
      <c r="A260" s="170">
        <v>1E-3</v>
      </c>
      <c r="B260" s="176">
        <v>1</v>
      </c>
      <c r="C260" s="170">
        <v>0</v>
      </c>
      <c r="D260" s="169">
        <f t="shared" si="64"/>
        <v>2.0000000000000002E-5</v>
      </c>
      <c r="E260" s="168">
        <f t="shared" si="65"/>
        <v>5.0000000000000001E-4</v>
      </c>
      <c r="F260" s="167">
        <f t="shared" si="66"/>
        <v>0.04</v>
      </c>
      <c r="G260" s="159" t="str">
        <f t="shared" si="67"/>
        <v>-</v>
      </c>
      <c r="H260" s="164">
        <f t="shared" si="63"/>
        <v>0</v>
      </c>
      <c r="I260" s="161" t="str">
        <f t="shared" ref="I260:I323" si="68">IF(AND($F260&gt;0.06,$F260&lt;=0.3),$C260,"-")</f>
        <v>-</v>
      </c>
      <c r="J260" s="161" t="str">
        <f t="shared" ref="J260:J323" si="69">IF(AND($F260&gt;0.3,$F260&lt;=1),$C260,"-")</f>
        <v>-</v>
      </c>
      <c r="K260" s="161" t="str">
        <f t="shared" ref="K260:K323" si="70">IF(AND($F260&gt;1,$F260&lt;=3),$C260,"-")</f>
        <v>-</v>
      </c>
      <c r="L260" s="161" t="str">
        <f t="shared" ref="L260:L323" si="71">IF(AND($F260&gt;3,$F260&lt;=7),$C260,"-")</f>
        <v>-</v>
      </c>
      <c r="M260" s="166" t="str">
        <f t="shared" ref="M260:M323" si="72">IF(F260&gt;7,C260,"-")</f>
        <v>-</v>
      </c>
      <c r="N260" s="165"/>
      <c r="O260" s="164">
        <f t="shared" ref="O260:O323" si="73">IF(AND($F260&gt;0,$F260&lt;=0.06),$F260,"-")</f>
        <v>0.04</v>
      </c>
      <c r="P260" s="161" t="str">
        <f t="shared" ref="P260:P323" si="74">IF(AND($F260&gt;0.06,$F260&lt;=0.3),$F260,"-")</f>
        <v>-</v>
      </c>
      <c r="Q260" s="161" t="str">
        <f t="shared" ref="Q260:Q323" si="75">IF(AND($F260&gt;0.3,$F260&lt;=1),$F260,"-")</f>
        <v>-</v>
      </c>
      <c r="R260" s="161" t="str">
        <f t="shared" ref="R260:R323" si="76">IF(AND($F260&gt;1,$F260&lt;=3),$F260,"-")</f>
        <v>-</v>
      </c>
      <c r="S260" s="161" t="str">
        <f t="shared" ref="S260:S323" si="77">IF(AND($F260&gt;3,$F260&lt;=7),$F260,"-")</f>
        <v>-</v>
      </c>
      <c r="T260" s="163" t="str">
        <f t="shared" ref="T260:T323" si="78">IF($F260&gt;7,$F260,"-")</f>
        <v>-</v>
      </c>
    </row>
    <row r="261" spans="1:20" x14ac:dyDescent="0.15">
      <c r="A261" s="170">
        <v>1E-3</v>
      </c>
      <c r="B261" s="170">
        <v>1</v>
      </c>
      <c r="C261" s="170">
        <v>0</v>
      </c>
      <c r="D261" s="169">
        <f t="shared" si="64"/>
        <v>2.0000000000000002E-5</v>
      </c>
      <c r="E261" s="168">
        <f t="shared" si="65"/>
        <v>5.0000000000000001E-4</v>
      </c>
      <c r="F261" s="167">
        <f t="shared" si="66"/>
        <v>0.04</v>
      </c>
      <c r="G261" s="159" t="str">
        <f t="shared" si="67"/>
        <v>-</v>
      </c>
      <c r="H261" s="164">
        <f t="shared" ref="H261:H324" si="79">IF(AND($F261&gt;0,$F261&lt;=0.06),$C261,"-")</f>
        <v>0</v>
      </c>
      <c r="I261" s="161" t="str">
        <f t="shared" si="68"/>
        <v>-</v>
      </c>
      <c r="J261" s="161" t="str">
        <f t="shared" si="69"/>
        <v>-</v>
      </c>
      <c r="K261" s="161" t="str">
        <f t="shared" si="70"/>
        <v>-</v>
      </c>
      <c r="L261" s="161" t="str">
        <f t="shared" si="71"/>
        <v>-</v>
      </c>
      <c r="M261" s="166" t="str">
        <f t="shared" si="72"/>
        <v>-</v>
      </c>
      <c r="N261" s="165"/>
      <c r="O261" s="164">
        <f t="shared" si="73"/>
        <v>0.04</v>
      </c>
      <c r="P261" s="161" t="str">
        <f t="shared" si="74"/>
        <v>-</v>
      </c>
      <c r="Q261" s="161" t="str">
        <f t="shared" si="75"/>
        <v>-</v>
      </c>
      <c r="R261" s="161" t="str">
        <f t="shared" si="76"/>
        <v>-</v>
      </c>
      <c r="S261" s="161" t="str">
        <f t="shared" si="77"/>
        <v>-</v>
      </c>
      <c r="T261" s="163" t="str">
        <f t="shared" si="78"/>
        <v>-</v>
      </c>
    </row>
    <row r="262" spans="1:20" x14ac:dyDescent="0.15">
      <c r="A262" s="170">
        <v>1E-3</v>
      </c>
      <c r="B262" s="170">
        <v>0.98</v>
      </c>
      <c r="C262" s="170">
        <v>0</v>
      </c>
      <c r="D262" s="169">
        <f t="shared" si="64"/>
        <v>2.0000000000000002E-5</v>
      </c>
      <c r="E262" s="168">
        <f t="shared" si="65"/>
        <v>4.8999999999999998E-4</v>
      </c>
      <c r="F262" s="167">
        <f t="shared" si="66"/>
        <v>4.0816326530612249E-2</v>
      </c>
      <c r="G262" s="159" t="str">
        <f t="shared" si="67"/>
        <v>-</v>
      </c>
      <c r="H262" s="164">
        <f t="shared" si="79"/>
        <v>0</v>
      </c>
      <c r="I262" s="161" t="str">
        <f t="shared" si="68"/>
        <v>-</v>
      </c>
      <c r="J262" s="161" t="str">
        <f t="shared" si="69"/>
        <v>-</v>
      </c>
      <c r="K262" s="161" t="str">
        <f t="shared" si="70"/>
        <v>-</v>
      </c>
      <c r="L262" s="161" t="str">
        <f t="shared" si="71"/>
        <v>-</v>
      </c>
      <c r="M262" s="166" t="str">
        <f t="shared" si="72"/>
        <v>-</v>
      </c>
      <c r="N262" s="165"/>
      <c r="O262" s="164">
        <f t="shared" si="73"/>
        <v>4.0816326530612249E-2</v>
      </c>
      <c r="P262" s="161" t="str">
        <f t="shared" si="74"/>
        <v>-</v>
      </c>
      <c r="Q262" s="161" t="str">
        <f t="shared" si="75"/>
        <v>-</v>
      </c>
      <c r="R262" s="161" t="str">
        <f t="shared" si="76"/>
        <v>-</v>
      </c>
      <c r="S262" s="161" t="str">
        <f t="shared" si="77"/>
        <v>-</v>
      </c>
      <c r="T262" s="163" t="str">
        <f t="shared" si="78"/>
        <v>-</v>
      </c>
    </row>
    <row r="263" spans="1:20" x14ac:dyDescent="0.15">
      <c r="A263" s="170">
        <v>1E-3</v>
      </c>
      <c r="B263" s="170">
        <v>0.92500000000000004</v>
      </c>
      <c r="C263" s="170">
        <v>2</v>
      </c>
      <c r="D263" s="169">
        <f t="shared" si="64"/>
        <v>2.0000000000000002E-5</v>
      </c>
      <c r="E263" s="168">
        <f t="shared" si="65"/>
        <v>4.6250000000000002E-4</v>
      </c>
      <c r="F263" s="167">
        <f t="shared" si="66"/>
        <v>4.3243243243243246E-2</v>
      </c>
      <c r="G263" s="159" t="str">
        <f t="shared" si="67"/>
        <v>-</v>
      </c>
      <c r="H263" s="164">
        <f t="shared" si="79"/>
        <v>2</v>
      </c>
      <c r="I263" s="161" t="str">
        <f t="shared" si="68"/>
        <v>-</v>
      </c>
      <c r="J263" s="161" t="str">
        <f t="shared" si="69"/>
        <v>-</v>
      </c>
      <c r="K263" s="161" t="str">
        <f t="shared" si="70"/>
        <v>-</v>
      </c>
      <c r="L263" s="161" t="str">
        <f t="shared" si="71"/>
        <v>-</v>
      </c>
      <c r="M263" s="166" t="str">
        <f t="shared" si="72"/>
        <v>-</v>
      </c>
      <c r="N263" s="165"/>
      <c r="O263" s="164">
        <f t="shared" si="73"/>
        <v>4.3243243243243246E-2</v>
      </c>
      <c r="P263" s="161" t="str">
        <f t="shared" si="74"/>
        <v>-</v>
      </c>
      <c r="Q263" s="161" t="str">
        <f t="shared" si="75"/>
        <v>-</v>
      </c>
      <c r="R263" s="161" t="str">
        <f t="shared" si="76"/>
        <v>-</v>
      </c>
      <c r="S263" s="161" t="str">
        <f t="shared" si="77"/>
        <v>-</v>
      </c>
      <c r="T263" s="163" t="str">
        <f t="shared" si="78"/>
        <v>-</v>
      </c>
    </row>
    <row r="264" spans="1:20" x14ac:dyDescent="0.15">
      <c r="A264" s="170">
        <v>1E-3</v>
      </c>
      <c r="B264" s="170">
        <v>0.92</v>
      </c>
      <c r="C264" s="170">
        <v>0</v>
      </c>
      <c r="D264" s="169">
        <f t="shared" si="64"/>
        <v>2.0000000000000002E-5</v>
      </c>
      <c r="E264" s="168">
        <f t="shared" si="65"/>
        <v>4.6000000000000001E-4</v>
      </c>
      <c r="F264" s="167">
        <f t="shared" si="66"/>
        <v>4.3478260869565216E-2</v>
      </c>
      <c r="G264" s="159" t="str">
        <f t="shared" si="67"/>
        <v>-</v>
      </c>
      <c r="H264" s="164">
        <f t="shared" si="79"/>
        <v>0</v>
      </c>
      <c r="I264" s="161" t="str">
        <f t="shared" si="68"/>
        <v>-</v>
      </c>
      <c r="J264" s="161" t="str">
        <f t="shared" si="69"/>
        <v>-</v>
      </c>
      <c r="K264" s="161" t="str">
        <f t="shared" si="70"/>
        <v>-</v>
      </c>
      <c r="L264" s="161" t="str">
        <f t="shared" si="71"/>
        <v>-</v>
      </c>
      <c r="M264" s="166" t="str">
        <f t="shared" si="72"/>
        <v>-</v>
      </c>
      <c r="N264" s="165"/>
      <c r="O264" s="164">
        <f t="shared" si="73"/>
        <v>4.3478260869565216E-2</v>
      </c>
      <c r="P264" s="161" t="str">
        <f t="shared" si="74"/>
        <v>-</v>
      </c>
      <c r="Q264" s="161" t="str">
        <f t="shared" si="75"/>
        <v>-</v>
      </c>
      <c r="R264" s="161" t="str">
        <f t="shared" si="76"/>
        <v>-</v>
      </c>
      <c r="S264" s="161" t="str">
        <f t="shared" si="77"/>
        <v>-</v>
      </c>
      <c r="T264" s="163" t="str">
        <f t="shared" si="78"/>
        <v>-</v>
      </c>
    </row>
    <row r="265" spans="1:20" x14ac:dyDescent="0.15">
      <c r="A265" s="170">
        <v>1E-3</v>
      </c>
      <c r="B265" s="170">
        <v>0.92</v>
      </c>
      <c r="C265" s="170">
        <v>0</v>
      </c>
      <c r="D265" s="169">
        <f t="shared" si="64"/>
        <v>2.0000000000000002E-5</v>
      </c>
      <c r="E265" s="168">
        <f t="shared" si="65"/>
        <v>4.6000000000000001E-4</v>
      </c>
      <c r="F265" s="167">
        <f t="shared" si="66"/>
        <v>4.3478260869565216E-2</v>
      </c>
      <c r="G265" s="159" t="str">
        <f t="shared" si="67"/>
        <v>-</v>
      </c>
      <c r="H265" s="164">
        <f t="shared" si="79"/>
        <v>0</v>
      </c>
      <c r="I265" s="161" t="str">
        <f t="shared" si="68"/>
        <v>-</v>
      </c>
      <c r="J265" s="161" t="str">
        <f t="shared" si="69"/>
        <v>-</v>
      </c>
      <c r="K265" s="161" t="str">
        <f t="shared" si="70"/>
        <v>-</v>
      </c>
      <c r="L265" s="161" t="str">
        <f t="shared" si="71"/>
        <v>-</v>
      </c>
      <c r="M265" s="166" t="str">
        <f t="shared" si="72"/>
        <v>-</v>
      </c>
      <c r="N265" s="165"/>
      <c r="O265" s="164">
        <f t="shared" si="73"/>
        <v>4.3478260869565216E-2</v>
      </c>
      <c r="P265" s="161" t="str">
        <f t="shared" si="74"/>
        <v>-</v>
      </c>
      <c r="Q265" s="161" t="str">
        <f t="shared" si="75"/>
        <v>-</v>
      </c>
      <c r="R265" s="161" t="str">
        <f t="shared" si="76"/>
        <v>-</v>
      </c>
      <c r="S265" s="161" t="str">
        <f t="shared" si="77"/>
        <v>-</v>
      </c>
      <c r="T265" s="163" t="str">
        <f t="shared" si="78"/>
        <v>-</v>
      </c>
    </row>
    <row r="266" spans="1:20" x14ac:dyDescent="0.15">
      <c r="A266" s="170">
        <v>1E-3</v>
      </c>
      <c r="B266" s="170">
        <v>0.90000000000000036</v>
      </c>
      <c r="C266" s="170">
        <v>0</v>
      </c>
      <c r="D266" s="169">
        <f t="shared" si="64"/>
        <v>2.0000000000000002E-5</v>
      </c>
      <c r="E266" s="168">
        <f t="shared" si="65"/>
        <v>4.500000000000002E-4</v>
      </c>
      <c r="F266" s="167">
        <f t="shared" si="66"/>
        <v>4.4444444444444425E-2</v>
      </c>
      <c r="G266" s="159" t="str">
        <f t="shared" si="67"/>
        <v>-</v>
      </c>
      <c r="H266" s="164">
        <f t="shared" si="79"/>
        <v>0</v>
      </c>
      <c r="I266" s="161" t="str">
        <f t="shared" si="68"/>
        <v>-</v>
      </c>
      <c r="J266" s="161" t="str">
        <f t="shared" si="69"/>
        <v>-</v>
      </c>
      <c r="K266" s="161" t="str">
        <f t="shared" si="70"/>
        <v>-</v>
      </c>
      <c r="L266" s="161" t="str">
        <f t="shared" si="71"/>
        <v>-</v>
      </c>
      <c r="M266" s="166" t="str">
        <f t="shared" si="72"/>
        <v>-</v>
      </c>
      <c r="N266" s="165"/>
      <c r="O266" s="164">
        <f t="shared" si="73"/>
        <v>4.4444444444444425E-2</v>
      </c>
      <c r="P266" s="161" t="str">
        <f t="shared" si="74"/>
        <v>-</v>
      </c>
      <c r="Q266" s="161" t="str">
        <f t="shared" si="75"/>
        <v>-</v>
      </c>
      <c r="R266" s="161" t="str">
        <f t="shared" si="76"/>
        <v>-</v>
      </c>
      <c r="S266" s="161" t="str">
        <f t="shared" si="77"/>
        <v>-</v>
      </c>
      <c r="T266" s="163" t="str">
        <f t="shared" si="78"/>
        <v>-</v>
      </c>
    </row>
    <row r="267" spans="1:20" x14ac:dyDescent="0.15">
      <c r="A267" s="170">
        <v>1E-3</v>
      </c>
      <c r="B267" s="170">
        <v>0.9</v>
      </c>
      <c r="C267" s="170">
        <v>2</v>
      </c>
      <c r="D267" s="169">
        <f t="shared" si="64"/>
        <v>2.0000000000000002E-5</v>
      </c>
      <c r="E267" s="168">
        <f t="shared" si="65"/>
        <v>4.4999999999999999E-4</v>
      </c>
      <c r="F267" s="167">
        <f t="shared" si="66"/>
        <v>4.4444444444444446E-2</v>
      </c>
      <c r="G267" s="159" t="str">
        <f t="shared" si="67"/>
        <v>-</v>
      </c>
      <c r="H267" s="164">
        <f t="shared" si="79"/>
        <v>2</v>
      </c>
      <c r="I267" s="161" t="str">
        <f t="shared" si="68"/>
        <v>-</v>
      </c>
      <c r="J267" s="161" t="str">
        <f t="shared" si="69"/>
        <v>-</v>
      </c>
      <c r="K267" s="161" t="str">
        <f t="shared" si="70"/>
        <v>-</v>
      </c>
      <c r="L267" s="161" t="str">
        <f t="shared" si="71"/>
        <v>-</v>
      </c>
      <c r="M267" s="166" t="str">
        <f t="shared" si="72"/>
        <v>-</v>
      </c>
      <c r="N267" s="165"/>
      <c r="O267" s="164">
        <f t="shared" si="73"/>
        <v>4.4444444444444446E-2</v>
      </c>
      <c r="P267" s="161" t="str">
        <f t="shared" si="74"/>
        <v>-</v>
      </c>
      <c r="Q267" s="161" t="str">
        <f t="shared" si="75"/>
        <v>-</v>
      </c>
      <c r="R267" s="161" t="str">
        <f t="shared" si="76"/>
        <v>-</v>
      </c>
      <c r="S267" s="161" t="str">
        <f t="shared" si="77"/>
        <v>-</v>
      </c>
      <c r="T267" s="163" t="str">
        <f t="shared" si="78"/>
        <v>-</v>
      </c>
    </row>
    <row r="268" spans="1:20" x14ac:dyDescent="0.15">
      <c r="A268" s="170">
        <v>1E-3</v>
      </c>
      <c r="B268" s="170">
        <v>0.9</v>
      </c>
      <c r="C268" s="170">
        <v>0</v>
      </c>
      <c r="D268" s="169">
        <f t="shared" si="64"/>
        <v>2.0000000000000002E-5</v>
      </c>
      <c r="E268" s="168">
        <f t="shared" si="65"/>
        <v>4.4999999999999999E-4</v>
      </c>
      <c r="F268" s="167">
        <f t="shared" si="66"/>
        <v>4.4444444444444446E-2</v>
      </c>
      <c r="G268" s="159" t="str">
        <f t="shared" si="67"/>
        <v>-</v>
      </c>
      <c r="H268" s="164">
        <f t="shared" si="79"/>
        <v>0</v>
      </c>
      <c r="I268" s="161" t="str">
        <f t="shared" si="68"/>
        <v>-</v>
      </c>
      <c r="J268" s="161" t="str">
        <f t="shared" si="69"/>
        <v>-</v>
      </c>
      <c r="K268" s="161" t="str">
        <f t="shared" si="70"/>
        <v>-</v>
      </c>
      <c r="L268" s="161" t="str">
        <f t="shared" si="71"/>
        <v>-</v>
      </c>
      <c r="M268" s="166" t="str">
        <f t="shared" si="72"/>
        <v>-</v>
      </c>
      <c r="N268" s="165"/>
      <c r="O268" s="164">
        <f t="shared" si="73"/>
        <v>4.4444444444444446E-2</v>
      </c>
      <c r="P268" s="161" t="str">
        <f t="shared" si="74"/>
        <v>-</v>
      </c>
      <c r="Q268" s="161" t="str">
        <f t="shared" si="75"/>
        <v>-</v>
      </c>
      <c r="R268" s="161" t="str">
        <f t="shared" si="76"/>
        <v>-</v>
      </c>
      <c r="S268" s="161" t="str">
        <f t="shared" si="77"/>
        <v>-</v>
      </c>
      <c r="T268" s="163" t="str">
        <f t="shared" si="78"/>
        <v>-</v>
      </c>
    </row>
    <row r="269" spans="1:20" x14ac:dyDescent="0.15">
      <c r="A269" s="170">
        <v>1E-3</v>
      </c>
      <c r="B269" s="170">
        <v>0.9</v>
      </c>
      <c r="C269" s="172">
        <v>2</v>
      </c>
      <c r="D269" s="169">
        <f t="shared" si="64"/>
        <v>2.0000000000000002E-5</v>
      </c>
      <c r="E269" s="168">
        <f t="shared" si="65"/>
        <v>4.4999999999999999E-4</v>
      </c>
      <c r="F269" s="167">
        <f t="shared" si="66"/>
        <v>4.4444444444444446E-2</v>
      </c>
      <c r="G269" s="159" t="str">
        <f t="shared" si="67"/>
        <v>-</v>
      </c>
      <c r="H269" s="164">
        <f t="shared" si="79"/>
        <v>2</v>
      </c>
      <c r="I269" s="161" t="str">
        <f t="shared" si="68"/>
        <v>-</v>
      </c>
      <c r="J269" s="161" t="str">
        <f t="shared" si="69"/>
        <v>-</v>
      </c>
      <c r="K269" s="161" t="str">
        <f t="shared" si="70"/>
        <v>-</v>
      </c>
      <c r="L269" s="161" t="str">
        <f t="shared" si="71"/>
        <v>-</v>
      </c>
      <c r="M269" s="166" t="str">
        <f t="shared" si="72"/>
        <v>-</v>
      </c>
      <c r="N269" s="165"/>
      <c r="O269" s="164">
        <f t="shared" si="73"/>
        <v>4.4444444444444446E-2</v>
      </c>
      <c r="P269" s="161" t="str">
        <f t="shared" si="74"/>
        <v>-</v>
      </c>
      <c r="Q269" s="161" t="str">
        <f t="shared" si="75"/>
        <v>-</v>
      </c>
      <c r="R269" s="161" t="str">
        <f t="shared" si="76"/>
        <v>-</v>
      </c>
      <c r="S269" s="161" t="str">
        <f t="shared" si="77"/>
        <v>-</v>
      </c>
      <c r="T269" s="163" t="str">
        <f t="shared" si="78"/>
        <v>-</v>
      </c>
    </row>
    <row r="270" spans="1:20" x14ac:dyDescent="0.15">
      <c r="A270" s="170">
        <v>1E-3</v>
      </c>
      <c r="B270" s="170">
        <v>0.88</v>
      </c>
      <c r="C270" s="170">
        <v>0</v>
      </c>
      <c r="D270" s="169">
        <f t="shared" si="64"/>
        <v>2.0000000000000002E-5</v>
      </c>
      <c r="E270" s="168">
        <f t="shared" si="65"/>
        <v>4.4000000000000002E-4</v>
      </c>
      <c r="F270" s="167">
        <f t="shared" si="66"/>
        <v>4.5454545454545456E-2</v>
      </c>
      <c r="G270" s="159" t="str">
        <f t="shared" si="67"/>
        <v>-</v>
      </c>
      <c r="H270" s="164">
        <f t="shared" si="79"/>
        <v>0</v>
      </c>
      <c r="I270" s="161" t="str">
        <f t="shared" si="68"/>
        <v>-</v>
      </c>
      <c r="J270" s="161" t="str">
        <f t="shared" si="69"/>
        <v>-</v>
      </c>
      <c r="K270" s="161" t="str">
        <f t="shared" si="70"/>
        <v>-</v>
      </c>
      <c r="L270" s="161" t="str">
        <f t="shared" si="71"/>
        <v>-</v>
      </c>
      <c r="M270" s="166" t="str">
        <f t="shared" si="72"/>
        <v>-</v>
      </c>
      <c r="N270" s="165"/>
      <c r="O270" s="164">
        <f t="shared" si="73"/>
        <v>4.5454545454545456E-2</v>
      </c>
      <c r="P270" s="161" t="str">
        <f t="shared" si="74"/>
        <v>-</v>
      </c>
      <c r="Q270" s="161" t="str">
        <f t="shared" si="75"/>
        <v>-</v>
      </c>
      <c r="R270" s="161" t="str">
        <f t="shared" si="76"/>
        <v>-</v>
      </c>
      <c r="S270" s="161" t="str">
        <f t="shared" si="77"/>
        <v>-</v>
      </c>
      <c r="T270" s="163" t="str">
        <f t="shared" si="78"/>
        <v>-</v>
      </c>
    </row>
    <row r="271" spans="1:20" x14ac:dyDescent="0.15">
      <c r="A271" s="170">
        <v>1E-3</v>
      </c>
      <c r="B271" s="170">
        <v>0.88</v>
      </c>
      <c r="C271" s="170">
        <v>0</v>
      </c>
      <c r="D271" s="169">
        <f t="shared" si="64"/>
        <v>2.0000000000000002E-5</v>
      </c>
      <c r="E271" s="168">
        <f t="shared" si="65"/>
        <v>4.4000000000000002E-4</v>
      </c>
      <c r="F271" s="167">
        <f t="shared" si="66"/>
        <v>4.5454545454545456E-2</v>
      </c>
      <c r="G271" s="159" t="str">
        <f t="shared" si="67"/>
        <v>-</v>
      </c>
      <c r="H271" s="164">
        <f t="shared" si="79"/>
        <v>0</v>
      </c>
      <c r="I271" s="161" t="str">
        <f t="shared" si="68"/>
        <v>-</v>
      </c>
      <c r="J271" s="161" t="str">
        <f t="shared" si="69"/>
        <v>-</v>
      </c>
      <c r="K271" s="161" t="str">
        <f t="shared" si="70"/>
        <v>-</v>
      </c>
      <c r="L271" s="161" t="str">
        <f t="shared" si="71"/>
        <v>-</v>
      </c>
      <c r="M271" s="166" t="str">
        <f t="shared" si="72"/>
        <v>-</v>
      </c>
      <c r="N271" s="165"/>
      <c r="O271" s="164">
        <f t="shared" si="73"/>
        <v>4.5454545454545456E-2</v>
      </c>
      <c r="P271" s="161" t="str">
        <f t="shared" si="74"/>
        <v>-</v>
      </c>
      <c r="Q271" s="161" t="str">
        <f t="shared" si="75"/>
        <v>-</v>
      </c>
      <c r="R271" s="161" t="str">
        <f t="shared" si="76"/>
        <v>-</v>
      </c>
      <c r="S271" s="161" t="str">
        <f t="shared" si="77"/>
        <v>-</v>
      </c>
      <c r="T271" s="163" t="str">
        <f t="shared" si="78"/>
        <v>-</v>
      </c>
    </row>
    <row r="272" spans="1:20" x14ac:dyDescent="0.15">
      <c r="A272" s="170">
        <v>1E-3</v>
      </c>
      <c r="B272" s="170">
        <v>0.85</v>
      </c>
      <c r="C272" s="170">
        <v>1</v>
      </c>
      <c r="D272" s="169">
        <f t="shared" si="64"/>
        <v>2.0000000000000002E-5</v>
      </c>
      <c r="E272" s="168">
        <f t="shared" si="65"/>
        <v>4.2499999999999998E-4</v>
      </c>
      <c r="F272" s="167">
        <f t="shared" si="66"/>
        <v>4.7058823529411771E-2</v>
      </c>
      <c r="G272" s="159" t="str">
        <f t="shared" si="67"/>
        <v>-</v>
      </c>
      <c r="H272" s="164">
        <f t="shared" si="79"/>
        <v>1</v>
      </c>
      <c r="I272" s="161" t="str">
        <f t="shared" si="68"/>
        <v>-</v>
      </c>
      <c r="J272" s="161" t="str">
        <f t="shared" si="69"/>
        <v>-</v>
      </c>
      <c r="K272" s="161" t="str">
        <f t="shared" si="70"/>
        <v>-</v>
      </c>
      <c r="L272" s="161" t="str">
        <f t="shared" si="71"/>
        <v>-</v>
      </c>
      <c r="M272" s="166" t="str">
        <f t="shared" si="72"/>
        <v>-</v>
      </c>
      <c r="N272" s="165"/>
      <c r="O272" s="164">
        <f t="shared" si="73"/>
        <v>4.7058823529411771E-2</v>
      </c>
      <c r="P272" s="161" t="str">
        <f t="shared" si="74"/>
        <v>-</v>
      </c>
      <c r="Q272" s="161" t="str">
        <f t="shared" si="75"/>
        <v>-</v>
      </c>
      <c r="R272" s="161" t="str">
        <f t="shared" si="76"/>
        <v>-</v>
      </c>
      <c r="S272" s="161" t="str">
        <f t="shared" si="77"/>
        <v>-</v>
      </c>
      <c r="T272" s="163" t="str">
        <f t="shared" si="78"/>
        <v>-</v>
      </c>
    </row>
    <row r="273" spans="1:20" x14ac:dyDescent="0.15">
      <c r="A273" s="170">
        <v>1E-3</v>
      </c>
      <c r="B273" s="170">
        <v>0.85</v>
      </c>
      <c r="C273" s="170">
        <v>0</v>
      </c>
      <c r="D273" s="169">
        <f t="shared" si="64"/>
        <v>2.0000000000000002E-5</v>
      </c>
      <c r="E273" s="168">
        <f t="shared" si="65"/>
        <v>4.2499999999999998E-4</v>
      </c>
      <c r="F273" s="167">
        <f t="shared" si="66"/>
        <v>4.7058823529411771E-2</v>
      </c>
      <c r="G273" s="159" t="str">
        <f t="shared" si="67"/>
        <v>-</v>
      </c>
      <c r="H273" s="164">
        <f t="shared" si="79"/>
        <v>0</v>
      </c>
      <c r="I273" s="161" t="str">
        <f t="shared" si="68"/>
        <v>-</v>
      </c>
      <c r="J273" s="161" t="str">
        <f t="shared" si="69"/>
        <v>-</v>
      </c>
      <c r="K273" s="161" t="str">
        <f t="shared" si="70"/>
        <v>-</v>
      </c>
      <c r="L273" s="161" t="str">
        <f t="shared" si="71"/>
        <v>-</v>
      </c>
      <c r="M273" s="166" t="str">
        <f t="shared" si="72"/>
        <v>-</v>
      </c>
      <c r="N273" s="165"/>
      <c r="O273" s="164">
        <f t="shared" si="73"/>
        <v>4.7058823529411771E-2</v>
      </c>
      <c r="P273" s="161" t="str">
        <f t="shared" si="74"/>
        <v>-</v>
      </c>
      <c r="Q273" s="161" t="str">
        <f t="shared" si="75"/>
        <v>-</v>
      </c>
      <c r="R273" s="161" t="str">
        <f t="shared" si="76"/>
        <v>-</v>
      </c>
      <c r="S273" s="161" t="str">
        <f t="shared" si="77"/>
        <v>-</v>
      </c>
      <c r="T273" s="163" t="str">
        <f t="shared" si="78"/>
        <v>-</v>
      </c>
    </row>
    <row r="274" spans="1:20" x14ac:dyDescent="0.15">
      <c r="A274" s="170">
        <v>1E-3</v>
      </c>
      <c r="B274" s="170">
        <v>0.85</v>
      </c>
      <c r="C274" s="170">
        <v>0</v>
      </c>
      <c r="D274" s="169">
        <f t="shared" si="64"/>
        <v>2.0000000000000002E-5</v>
      </c>
      <c r="E274" s="168">
        <f t="shared" si="65"/>
        <v>4.2499999999999998E-4</v>
      </c>
      <c r="F274" s="167">
        <f t="shared" si="66"/>
        <v>4.7058823529411771E-2</v>
      </c>
      <c r="G274" s="159" t="str">
        <f t="shared" si="67"/>
        <v>-</v>
      </c>
      <c r="H274" s="164">
        <f t="shared" si="79"/>
        <v>0</v>
      </c>
      <c r="I274" s="161" t="str">
        <f t="shared" si="68"/>
        <v>-</v>
      </c>
      <c r="J274" s="161" t="str">
        <f t="shared" si="69"/>
        <v>-</v>
      </c>
      <c r="K274" s="161" t="str">
        <f t="shared" si="70"/>
        <v>-</v>
      </c>
      <c r="L274" s="161" t="str">
        <f t="shared" si="71"/>
        <v>-</v>
      </c>
      <c r="M274" s="166" t="str">
        <f t="shared" si="72"/>
        <v>-</v>
      </c>
      <c r="N274" s="165"/>
      <c r="O274" s="164">
        <f t="shared" si="73"/>
        <v>4.7058823529411771E-2</v>
      </c>
      <c r="P274" s="161" t="str">
        <f t="shared" si="74"/>
        <v>-</v>
      </c>
      <c r="Q274" s="161" t="str">
        <f t="shared" si="75"/>
        <v>-</v>
      </c>
      <c r="R274" s="161" t="str">
        <f t="shared" si="76"/>
        <v>-</v>
      </c>
      <c r="S274" s="161" t="str">
        <f t="shared" si="77"/>
        <v>-</v>
      </c>
      <c r="T274" s="163" t="str">
        <f t="shared" si="78"/>
        <v>-</v>
      </c>
    </row>
    <row r="275" spans="1:20" x14ac:dyDescent="0.15">
      <c r="A275" s="170">
        <v>1E-3</v>
      </c>
      <c r="B275" s="170">
        <v>0.80000000000000071</v>
      </c>
      <c r="C275" s="170">
        <v>0</v>
      </c>
      <c r="D275" s="169">
        <f t="shared" si="64"/>
        <v>2.0000000000000002E-5</v>
      </c>
      <c r="E275" s="168">
        <f t="shared" si="65"/>
        <v>4.0000000000000034E-4</v>
      </c>
      <c r="F275" s="167">
        <f t="shared" si="66"/>
        <v>4.9999999999999961E-2</v>
      </c>
      <c r="G275" s="159" t="str">
        <f t="shared" si="67"/>
        <v>-</v>
      </c>
      <c r="H275" s="164">
        <f t="shared" si="79"/>
        <v>0</v>
      </c>
      <c r="I275" s="161" t="str">
        <f t="shared" si="68"/>
        <v>-</v>
      </c>
      <c r="J275" s="161" t="str">
        <f t="shared" si="69"/>
        <v>-</v>
      </c>
      <c r="K275" s="161" t="str">
        <f t="shared" si="70"/>
        <v>-</v>
      </c>
      <c r="L275" s="161" t="str">
        <f t="shared" si="71"/>
        <v>-</v>
      </c>
      <c r="M275" s="166" t="str">
        <f t="shared" si="72"/>
        <v>-</v>
      </c>
      <c r="N275" s="165"/>
      <c r="O275" s="164">
        <f t="shared" si="73"/>
        <v>4.9999999999999961E-2</v>
      </c>
      <c r="P275" s="161" t="str">
        <f t="shared" si="74"/>
        <v>-</v>
      </c>
      <c r="Q275" s="161" t="str">
        <f t="shared" si="75"/>
        <v>-</v>
      </c>
      <c r="R275" s="161" t="str">
        <f t="shared" si="76"/>
        <v>-</v>
      </c>
      <c r="S275" s="161" t="str">
        <f t="shared" si="77"/>
        <v>-</v>
      </c>
      <c r="T275" s="163" t="str">
        <f t="shared" si="78"/>
        <v>-</v>
      </c>
    </row>
    <row r="276" spans="1:20" x14ac:dyDescent="0.15">
      <c r="A276" s="170">
        <v>5.0000000000000001E-4</v>
      </c>
      <c r="B276" s="170">
        <v>0.4</v>
      </c>
      <c r="C276" s="170">
        <v>0</v>
      </c>
      <c r="D276" s="169">
        <f t="shared" si="64"/>
        <v>1.0000000000000001E-5</v>
      </c>
      <c r="E276" s="168">
        <f t="shared" si="65"/>
        <v>2.0000000000000001E-4</v>
      </c>
      <c r="F276" s="167">
        <f t="shared" si="66"/>
        <v>0.05</v>
      </c>
      <c r="G276" s="159" t="str">
        <f t="shared" si="67"/>
        <v>-</v>
      </c>
      <c r="H276" s="164">
        <f t="shared" si="79"/>
        <v>0</v>
      </c>
      <c r="I276" s="161" t="str">
        <f t="shared" si="68"/>
        <v>-</v>
      </c>
      <c r="J276" s="161" t="str">
        <f t="shared" si="69"/>
        <v>-</v>
      </c>
      <c r="K276" s="161" t="str">
        <f t="shared" si="70"/>
        <v>-</v>
      </c>
      <c r="L276" s="161" t="str">
        <f t="shared" si="71"/>
        <v>-</v>
      </c>
      <c r="M276" s="166" t="str">
        <f t="shared" si="72"/>
        <v>-</v>
      </c>
      <c r="N276" s="165"/>
      <c r="O276" s="164">
        <f t="shared" si="73"/>
        <v>0.05</v>
      </c>
      <c r="P276" s="161" t="str">
        <f t="shared" si="74"/>
        <v>-</v>
      </c>
      <c r="Q276" s="161" t="str">
        <f t="shared" si="75"/>
        <v>-</v>
      </c>
      <c r="R276" s="161" t="str">
        <f t="shared" si="76"/>
        <v>-</v>
      </c>
      <c r="S276" s="161" t="str">
        <f t="shared" si="77"/>
        <v>-</v>
      </c>
      <c r="T276" s="163" t="str">
        <f t="shared" si="78"/>
        <v>-</v>
      </c>
    </row>
    <row r="277" spans="1:20" x14ac:dyDescent="0.15">
      <c r="A277" s="170">
        <v>1E-3</v>
      </c>
      <c r="B277" s="170">
        <v>0.8</v>
      </c>
      <c r="C277" s="170">
        <v>0</v>
      </c>
      <c r="D277" s="169">
        <f t="shared" si="64"/>
        <v>2.0000000000000002E-5</v>
      </c>
      <c r="E277" s="168">
        <f t="shared" si="65"/>
        <v>4.0000000000000002E-4</v>
      </c>
      <c r="F277" s="167">
        <f t="shared" si="66"/>
        <v>0.05</v>
      </c>
      <c r="G277" s="159" t="str">
        <f t="shared" si="67"/>
        <v>-</v>
      </c>
      <c r="H277" s="164">
        <f t="shared" si="79"/>
        <v>0</v>
      </c>
      <c r="I277" s="161" t="str">
        <f t="shared" si="68"/>
        <v>-</v>
      </c>
      <c r="J277" s="161" t="str">
        <f t="shared" si="69"/>
        <v>-</v>
      </c>
      <c r="K277" s="161" t="str">
        <f t="shared" si="70"/>
        <v>-</v>
      </c>
      <c r="L277" s="161" t="str">
        <f t="shared" si="71"/>
        <v>-</v>
      </c>
      <c r="M277" s="166" t="str">
        <f t="shared" si="72"/>
        <v>-</v>
      </c>
      <c r="N277" s="165"/>
      <c r="O277" s="164">
        <f t="shared" si="73"/>
        <v>0.05</v>
      </c>
      <c r="P277" s="161" t="str">
        <f t="shared" si="74"/>
        <v>-</v>
      </c>
      <c r="Q277" s="161" t="str">
        <f t="shared" si="75"/>
        <v>-</v>
      </c>
      <c r="R277" s="161" t="str">
        <f t="shared" si="76"/>
        <v>-</v>
      </c>
      <c r="S277" s="161" t="str">
        <f t="shared" si="77"/>
        <v>-</v>
      </c>
      <c r="T277" s="163" t="str">
        <f t="shared" si="78"/>
        <v>-</v>
      </c>
    </row>
    <row r="278" spans="1:20" x14ac:dyDescent="0.15">
      <c r="A278" s="170">
        <v>1E-3</v>
      </c>
      <c r="B278" s="170">
        <v>0.8</v>
      </c>
      <c r="C278" s="170">
        <v>0</v>
      </c>
      <c r="D278" s="169">
        <f t="shared" si="64"/>
        <v>2.0000000000000002E-5</v>
      </c>
      <c r="E278" s="168">
        <f t="shared" si="65"/>
        <v>4.0000000000000002E-4</v>
      </c>
      <c r="F278" s="167">
        <f t="shared" si="66"/>
        <v>0.05</v>
      </c>
      <c r="G278" s="159" t="str">
        <f t="shared" si="67"/>
        <v>-</v>
      </c>
      <c r="H278" s="164">
        <f t="shared" si="79"/>
        <v>0</v>
      </c>
      <c r="I278" s="161" t="str">
        <f t="shared" si="68"/>
        <v>-</v>
      </c>
      <c r="J278" s="161" t="str">
        <f t="shared" si="69"/>
        <v>-</v>
      </c>
      <c r="K278" s="161" t="str">
        <f t="shared" si="70"/>
        <v>-</v>
      </c>
      <c r="L278" s="161" t="str">
        <f t="shared" si="71"/>
        <v>-</v>
      </c>
      <c r="M278" s="166" t="str">
        <f t="shared" si="72"/>
        <v>-</v>
      </c>
      <c r="N278" s="165"/>
      <c r="O278" s="164">
        <f t="shared" si="73"/>
        <v>0.05</v>
      </c>
      <c r="P278" s="161" t="str">
        <f t="shared" si="74"/>
        <v>-</v>
      </c>
      <c r="Q278" s="161" t="str">
        <f t="shared" si="75"/>
        <v>-</v>
      </c>
      <c r="R278" s="161" t="str">
        <f t="shared" si="76"/>
        <v>-</v>
      </c>
      <c r="S278" s="161" t="str">
        <f t="shared" si="77"/>
        <v>-</v>
      </c>
      <c r="T278" s="163" t="str">
        <f t="shared" si="78"/>
        <v>-</v>
      </c>
    </row>
    <row r="279" spans="1:20" x14ac:dyDescent="0.15">
      <c r="A279" s="170">
        <v>1E-3</v>
      </c>
      <c r="B279" s="170">
        <v>0.8</v>
      </c>
      <c r="C279" s="170">
        <v>0</v>
      </c>
      <c r="D279" s="169">
        <f t="shared" si="64"/>
        <v>2.0000000000000002E-5</v>
      </c>
      <c r="E279" s="168">
        <f t="shared" si="65"/>
        <v>4.0000000000000002E-4</v>
      </c>
      <c r="F279" s="167">
        <f t="shared" si="66"/>
        <v>0.05</v>
      </c>
      <c r="G279" s="159" t="str">
        <f t="shared" si="67"/>
        <v>-</v>
      </c>
      <c r="H279" s="164">
        <f t="shared" si="79"/>
        <v>0</v>
      </c>
      <c r="I279" s="161" t="str">
        <f t="shared" si="68"/>
        <v>-</v>
      </c>
      <c r="J279" s="161" t="str">
        <f t="shared" si="69"/>
        <v>-</v>
      </c>
      <c r="K279" s="161" t="str">
        <f t="shared" si="70"/>
        <v>-</v>
      </c>
      <c r="L279" s="161" t="str">
        <f t="shared" si="71"/>
        <v>-</v>
      </c>
      <c r="M279" s="166" t="str">
        <f t="shared" si="72"/>
        <v>-</v>
      </c>
      <c r="N279" s="165"/>
      <c r="O279" s="164">
        <f t="shared" si="73"/>
        <v>0.05</v>
      </c>
      <c r="P279" s="161" t="str">
        <f t="shared" si="74"/>
        <v>-</v>
      </c>
      <c r="Q279" s="161" t="str">
        <f t="shared" si="75"/>
        <v>-</v>
      </c>
      <c r="R279" s="161" t="str">
        <f t="shared" si="76"/>
        <v>-</v>
      </c>
      <c r="S279" s="161" t="str">
        <f t="shared" si="77"/>
        <v>-</v>
      </c>
      <c r="T279" s="163" t="str">
        <f t="shared" si="78"/>
        <v>-</v>
      </c>
    </row>
    <row r="280" spans="1:20" x14ac:dyDescent="0.15">
      <c r="A280" s="170">
        <v>1E-3</v>
      </c>
      <c r="B280" s="170">
        <v>0.75</v>
      </c>
      <c r="C280" s="170">
        <v>0</v>
      </c>
      <c r="D280" s="169">
        <f t="shared" si="64"/>
        <v>2.0000000000000002E-5</v>
      </c>
      <c r="E280" s="168">
        <f t="shared" si="65"/>
        <v>3.7500000000000001E-4</v>
      </c>
      <c r="F280" s="167">
        <f t="shared" si="66"/>
        <v>5.3333333333333337E-2</v>
      </c>
      <c r="G280" s="159" t="str">
        <f t="shared" si="67"/>
        <v>-</v>
      </c>
      <c r="H280" s="164">
        <f t="shared" si="79"/>
        <v>0</v>
      </c>
      <c r="I280" s="161" t="str">
        <f t="shared" si="68"/>
        <v>-</v>
      </c>
      <c r="J280" s="161" t="str">
        <f t="shared" si="69"/>
        <v>-</v>
      </c>
      <c r="K280" s="161" t="str">
        <f t="shared" si="70"/>
        <v>-</v>
      </c>
      <c r="L280" s="161" t="str">
        <f t="shared" si="71"/>
        <v>-</v>
      </c>
      <c r="M280" s="166" t="str">
        <f t="shared" si="72"/>
        <v>-</v>
      </c>
      <c r="N280" s="165"/>
      <c r="O280" s="164">
        <f t="shared" si="73"/>
        <v>5.3333333333333337E-2</v>
      </c>
      <c r="P280" s="161" t="str">
        <f t="shared" si="74"/>
        <v>-</v>
      </c>
      <c r="Q280" s="161" t="str">
        <f t="shared" si="75"/>
        <v>-</v>
      </c>
      <c r="R280" s="161" t="str">
        <f t="shared" si="76"/>
        <v>-</v>
      </c>
      <c r="S280" s="161" t="str">
        <f t="shared" si="77"/>
        <v>-</v>
      </c>
      <c r="T280" s="163" t="str">
        <f t="shared" si="78"/>
        <v>-</v>
      </c>
    </row>
    <row r="281" spans="1:20" x14ac:dyDescent="0.15">
      <c r="A281" s="170">
        <v>1E-3</v>
      </c>
      <c r="B281" s="170">
        <v>0.73</v>
      </c>
      <c r="C281" s="170">
        <v>1</v>
      </c>
      <c r="D281" s="169">
        <f t="shared" si="64"/>
        <v>2.0000000000000002E-5</v>
      </c>
      <c r="E281" s="168">
        <f t="shared" si="65"/>
        <v>3.6499999999999998E-4</v>
      </c>
      <c r="F281" s="167">
        <f t="shared" si="66"/>
        <v>5.4794520547945209E-2</v>
      </c>
      <c r="G281" s="159" t="str">
        <f t="shared" si="67"/>
        <v>-</v>
      </c>
      <c r="H281" s="164">
        <f t="shared" si="79"/>
        <v>1</v>
      </c>
      <c r="I281" s="161" t="str">
        <f t="shared" si="68"/>
        <v>-</v>
      </c>
      <c r="J281" s="161" t="str">
        <f t="shared" si="69"/>
        <v>-</v>
      </c>
      <c r="K281" s="161" t="str">
        <f t="shared" si="70"/>
        <v>-</v>
      </c>
      <c r="L281" s="161" t="str">
        <f t="shared" si="71"/>
        <v>-</v>
      </c>
      <c r="M281" s="166" t="str">
        <f t="shared" si="72"/>
        <v>-</v>
      </c>
      <c r="N281" s="165"/>
      <c r="O281" s="164">
        <f t="shared" si="73"/>
        <v>5.4794520547945209E-2</v>
      </c>
      <c r="P281" s="161" t="str">
        <f t="shared" si="74"/>
        <v>-</v>
      </c>
      <c r="Q281" s="161" t="str">
        <f t="shared" si="75"/>
        <v>-</v>
      </c>
      <c r="R281" s="161" t="str">
        <f t="shared" si="76"/>
        <v>-</v>
      </c>
      <c r="S281" s="161" t="str">
        <f t="shared" si="77"/>
        <v>-</v>
      </c>
      <c r="T281" s="163" t="str">
        <f t="shared" si="78"/>
        <v>-</v>
      </c>
    </row>
    <row r="282" spans="1:20" x14ac:dyDescent="0.15">
      <c r="A282" s="170">
        <v>1E-3</v>
      </c>
      <c r="B282" s="170">
        <v>0.72</v>
      </c>
      <c r="C282" s="170">
        <v>0</v>
      </c>
      <c r="D282" s="169">
        <f t="shared" si="64"/>
        <v>2.0000000000000002E-5</v>
      </c>
      <c r="E282" s="168">
        <f t="shared" si="65"/>
        <v>3.5999999999999997E-4</v>
      </c>
      <c r="F282" s="167">
        <f t="shared" si="66"/>
        <v>5.5555555555555566E-2</v>
      </c>
      <c r="G282" s="159" t="str">
        <f t="shared" si="67"/>
        <v>-</v>
      </c>
      <c r="H282" s="164">
        <f t="shared" si="79"/>
        <v>0</v>
      </c>
      <c r="I282" s="161" t="str">
        <f t="shared" si="68"/>
        <v>-</v>
      </c>
      <c r="J282" s="161" t="str">
        <f t="shared" si="69"/>
        <v>-</v>
      </c>
      <c r="K282" s="161" t="str">
        <f t="shared" si="70"/>
        <v>-</v>
      </c>
      <c r="L282" s="161" t="str">
        <f t="shared" si="71"/>
        <v>-</v>
      </c>
      <c r="M282" s="166" t="str">
        <f t="shared" si="72"/>
        <v>-</v>
      </c>
      <c r="N282" s="165"/>
      <c r="O282" s="164">
        <f t="shared" si="73"/>
        <v>5.5555555555555566E-2</v>
      </c>
      <c r="P282" s="161" t="str">
        <f t="shared" si="74"/>
        <v>-</v>
      </c>
      <c r="Q282" s="161" t="str">
        <f t="shared" si="75"/>
        <v>-</v>
      </c>
      <c r="R282" s="161" t="str">
        <f t="shared" si="76"/>
        <v>-</v>
      </c>
      <c r="S282" s="161" t="str">
        <f t="shared" si="77"/>
        <v>-</v>
      </c>
      <c r="T282" s="163" t="str">
        <f t="shared" si="78"/>
        <v>-</v>
      </c>
    </row>
    <row r="283" spans="1:20" x14ac:dyDescent="0.15">
      <c r="A283" s="170">
        <v>1E-3</v>
      </c>
      <c r="B283" s="170">
        <v>0.70000000000000018</v>
      </c>
      <c r="C283" s="170">
        <v>0</v>
      </c>
      <c r="D283" s="169">
        <f t="shared" si="64"/>
        <v>2.0000000000000002E-5</v>
      </c>
      <c r="E283" s="168">
        <f t="shared" si="65"/>
        <v>3.500000000000001E-4</v>
      </c>
      <c r="F283" s="167">
        <f t="shared" si="66"/>
        <v>5.7142857142857127E-2</v>
      </c>
      <c r="G283" s="159" t="str">
        <f t="shared" si="67"/>
        <v>-</v>
      </c>
      <c r="H283" s="164">
        <f t="shared" si="79"/>
        <v>0</v>
      </c>
      <c r="I283" s="161" t="str">
        <f t="shared" si="68"/>
        <v>-</v>
      </c>
      <c r="J283" s="161" t="str">
        <f t="shared" si="69"/>
        <v>-</v>
      </c>
      <c r="K283" s="161" t="str">
        <f t="shared" si="70"/>
        <v>-</v>
      </c>
      <c r="L283" s="161" t="str">
        <f t="shared" si="71"/>
        <v>-</v>
      </c>
      <c r="M283" s="166" t="str">
        <f t="shared" si="72"/>
        <v>-</v>
      </c>
      <c r="N283" s="165"/>
      <c r="O283" s="164">
        <f t="shared" si="73"/>
        <v>5.7142857142857127E-2</v>
      </c>
      <c r="P283" s="161" t="str">
        <f t="shared" si="74"/>
        <v>-</v>
      </c>
      <c r="Q283" s="161" t="str">
        <f t="shared" si="75"/>
        <v>-</v>
      </c>
      <c r="R283" s="161" t="str">
        <f t="shared" si="76"/>
        <v>-</v>
      </c>
      <c r="S283" s="161" t="str">
        <f t="shared" si="77"/>
        <v>-</v>
      </c>
      <c r="T283" s="163" t="str">
        <f t="shared" si="78"/>
        <v>-</v>
      </c>
    </row>
    <row r="284" spans="1:20" x14ac:dyDescent="0.15">
      <c r="A284" s="170">
        <v>1E-3</v>
      </c>
      <c r="B284" s="170">
        <v>0.7</v>
      </c>
      <c r="C284" s="170">
        <v>0</v>
      </c>
      <c r="D284" s="169">
        <f t="shared" si="64"/>
        <v>2.0000000000000002E-5</v>
      </c>
      <c r="E284" s="168">
        <f t="shared" si="65"/>
        <v>3.5E-4</v>
      </c>
      <c r="F284" s="167">
        <f t="shared" si="66"/>
        <v>5.7142857142857148E-2</v>
      </c>
      <c r="G284" s="159" t="str">
        <f t="shared" si="67"/>
        <v>-</v>
      </c>
      <c r="H284" s="164">
        <f t="shared" si="79"/>
        <v>0</v>
      </c>
      <c r="I284" s="161" t="str">
        <f t="shared" si="68"/>
        <v>-</v>
      </c>
      <c r="J284" s="161" t="str">
        <f t="shared" si="69"/>
        <v>-</v>
      </c>
      <c r="K284" s="161" t="str">
        <f t="shared" si="70"/>
        <v>-</v>
      </c>
      <c r="L284" s="161" t="str">
        <f t="shared" si="71"/>
        <v>-</v>
      </c>
      <c r="M284" s="166" t="str">
        <f t="shared" si="72"/>
        <v>-</v>
      </c>
      <c r="N284" s="165"/>
      <c r="O284" s="164">
        <f t="shared" si="73"/>
        <v>5.7142857142857148E-2</v>
      </c>
      <c r="P284" s="161" t="str">
        <f t="shared" si="74"/>
        <v>-</v>
      </c>
      <c r="Q284" s="161" t="str">
        <f t="shared" si="75"/>
        <v>-</v>
      </c>
      <c r="R284" s="161" t="str">
        <f t="shared" si="76"/>
        <v>-</v>
      </c>
      <c r="S284" s="161" t="str">
        <f t="shared" si="77"/>
        <v>-</v>
      </c>
      <c r="T284" s="163" t="str">
        <f t="shared" si="78"/>
        <v>-</v>
      </c>
    </row>
    <row r="285" spans="1:20" x14ac:dyDescent="0.15">
      <c r="A285" s="170">
        <v>1E-3</v>
      </c>
      <c r="B285" s="170">
        <v>0.7</v>
      </c>
      <c r="C285" s="170">
        <v>0</v>
      </c>
      <c r="D285" s="169">
        <f t="shared" si="64"/>
        <v>2.0000000000000002E-5</v>
      </c>
      <c r="E285" s="168">
        <f t="shared" si="65"/>
        <v>3.5E-4</v>
      </c>
      <c r="F285" s="167">
        <f t="shared" si="66"/>
        <v>5.7142857142857148E-2</v>
      </c>
      <c r="G285" s="159" t="str">
        <f t="shared" si="67"/>
        <v>-</v>
      </c>
      <c r="H285" s="164">
        <f t="shared" si="79"/>
        <v>0</v>
      </c>
      <c r="I285" s="161" t="str">
        <f t="shared" si="68"/>
        <v>-</v>
      </c>
      <c r="J285" s="161" t="str">
        <f t="shared" si="69"/>
        <v>-</v>
      </c>
      <c r="K285" s="161" t="str">
        <f t="shared" si="70"/>
        <v>-</v>
      </c>
      <c r="L285" s="161" t="str">
        <f t="shared" si="71"/>
        <v>-</v>
      </c>
      <c r="M285" s="166" t="str">
        <f t="shared" si="72"/>
        <v>-</v>
      </c>
      <c r="N285" s="165"/>
      <c r="O285" s="164">
        <f t="shared" si="73"/>
        <v>5.7142857142857148E-2</v>
      </c>
      <c r="P285" s="161" t="str">
        <f t="shared" si="74"/>
        <v>-</v>
      </c>
      <c r="Q285" s="161" t="str">
        <f t="shared" si="75"/>
        <v>-</v>
      </c>
      <c r="R285" s="161" t="str">
        <f t="shared" si="76"/>
        <v>-</v>
      </c>
      <c r="S285" s="161" t="str">
        <f t="shared" si="77"/>
        <v>-</v>
      </c>
      <c r="T285" s="163" t="str">
        <f t="shared" si="78"/>
        <v>-</v>
      </c>
    </row>
    <row r="286" spans="1:20" x14ac:dyDescent="0.15">
      <c r="A286" s="170">
        <v>1E-3</v>
      </c>
      <c r="B286" s="170">
        <v>0.7</v>
      </c>
      <c r="C286" s="170">
        <v>0</v>
      </c>
      <c r="D286" s="169">
        <f t="shared" si="64"/>
        <v>2.0000000000000002E-5</v>
      </c>
      <c r="E286" s="168">
        <f t="shared" si="65"/>
        <v>3.5E-4</v>
      </c>
      <c r="F286" s="167">
        <f t="shared" si="66"/>
        <v>5.7142857142857148E-2</v>
      </c>
      <c r="G286" s="159" t="str">
        <f t="shared" si="67"/>
        <v>-</v>
      </c>
      <c r="H286" s="164">
        <f t="shared" si="79"/>
        <v>0</v>
      </c>
      <c r="I286" s="161" t="str">
        <f t="shared" si="68"/>
        <v>-</v>
      </c>
      <c r="J286" s="161" t="str">
        <f t="shared" si="69"/>
        <v>-</v>
      </c>
      <c r="K286" s="161" t="str">
        <f t="shared" si="70"/>
        <v>-</v>
      </c>
      <c r="L286" s="161" t="str">
        <f t="shared" si="71"/>
        <v>-</v>
      </c>
      <c r="M286" s="166" t="str">
        <f t="shared" si="72"/>
        <v>-</v>
      </c>
      <c r="N286" s="165"/>
      <c r="O286" s="164">
        <f t="shared" si="73"/>
        <v>5.7142857142857148E-2</v>
      </c>
      <c r="P286" s="161" t="str">
        <f t="shared" si="74"/>
        <v>-</v>
      </c>
      <c r="Q286" s="161" t="str">
        <f t="shared" si="75"/>
        <v>-</v>
      </c>
      <c r="R286" s="161" t="str">
        <f t="shared" si="76"/>
        <v>-</v>
      </c>
      <c r="S286" s="161" t="str">
        <f t="shared" si="77"/>
        <v>-</v>
      </c>
      <c r="T286" s="163" t="str">
        <f t="shared" si="78"/>
        <v>-</v>
      </c>
    </row>
    <row r="287" spans="1:20" x14ac:dyDescent="0.15">
      <c r="A287" s="170">
        <v>1E-3</v>
      </c>
      <c r="B287" s="170">
        <v>0.7</v>
      </c>
      <c r="C287" s="170">
        <v>0</v>
      </c>
      <c r="D287" s="169">
        <f t="shared" si="64"/>
        <v>2.0000000000000002E-5</v>
      </c>
      <c r="E287" s="168">
        <f t="shared" si="65"/>
        <v>3.5E-4</v>
      </c>
      <c r="F287" s="167">
        <f t="shared" si="66"/>
        <v>5.7142857142857148E-2</v>
      </c>
      <c r="G287" s="159" t="str">
        <f t="shared" si="67"/>
        <v>-</v>
      </c>
      <c r="H287" s="164">
        <f t="shared" si="79"/>
        <v>0</v>
      </c>
      <c r="I287" s="161" t="str">
        <f t="shared" si="68"/>
        <v>-</v>
      </c>
      <c r="J287" s="161" t="str">
        <f t="shared" si="69"/>
        <v>-</v>
      </c>
      <c r="K287" s="161" t="str">
        <f t="shared" si="70"/>
        <v>-</v>
      </c>
      <c r="L287" s="161" t="str">
        <f t="shared" si="71"/>
        <v>-</v>
      </c>
      <c r="M287" s="166" t="str">
        <f t="shared" si="72"/>
        <v>-</v>
      </c>
      <c r="N287" s="165"/>
      <c r="O287" s="164">
        <f t="shared" si="73"/>
        <v>5.7142857142857148E-2</v>
      </c>
      <c r="P287" s="161" t="str">
        <f t="shared" si="74"/>
        <v>-</v>
      </c>
      <c r="Q287" s="161" t="str">
        <f t="shared" si="75"/>
        <v>-</v>
      </c>
      <c r="R287" s="161" t="str">
        <f t="shared" si="76"/>
        <v>-</v>
      </c>
      <c r="S287" s="161" t="str">
        <f t="shared" si="77"/>
        <v>-</v>
      </c>
      <c r="T287" s="163" t="str">
        <f t="shared" si="78"/>
        <v>-</v>
      </c>
    </row>
    <row r="288" spans="1:20" x14ac:dyDescent="0.15">
      <c r="A288" s="170">
        <v>1E-3</v>
      </c>
      <c r="B288" s="170">
        <v>0.7</v>
      </c>
      <c r="C288" s="170">
        <v>0</v>
      </c>
      <c r="D288" s="169">
        <f t="shared" si="64"/>
        <v>2.0000000000000002E-5</v>
      </c>
      <c r="E288" s="168">
        <f t="shared" si="65"/>
        <v>3.5E-4</v>
      </c>
      <c r="F288" s="167">
        <f t="shared" si="66"/>
        <v>5.7142857142857148E-2</v>
      </c>
      <c r="G288" s="159" t="str">
        <f t="shared" si="67"/>
        <v>-</v>
      </c>
      <c r="H288" s="164">
        <f t="shared" si="79"/>
        <v>0</v>
      </c>
      <c r="I288" s="161" t="str">
        <f t="shared" si="68"/>
        <v>-</v>
      </c>
      <c r="J288" s="161" t="str">
        <f t="shared" si="69"/>
        <v>-</v>
      </c>
      <c r="K288" s="161" t="str">
        <f t="shared" si="70"/>
        <v>-</v>
      </c>
      <c r="L288" s="161" t="str">
        <f t="shared" si="71"/>
        <v>-</v>
      </c>
      <c r="M288" s="166" t="str">
        <f t="shared" si="72"/>
        <v>-</v>
      </c>
      <c r="N288" s="165"/>
      <c r="O288" s="164">
        <f t="shared" si="73"/>
        <v>5.7142857142857148E-2</v>
      </c>
      <c r="P288" s="161" t="str">
        <f t="shared" si="74"/>
        <v>-</v>
      </c>
      <c r="Q288" s="161" t="str">
        <f t="shared" si="75"/>
        <v>-</v>
      </c>
      <c r="R288" s="161" t="str">
        <f t="shared" si="76"/>
        <v>-</v>
      </c>
      <c r="S288" s="161" t="str">
        <f t="shared" si="77"/>
        <v>-</v>
      </c>
      <c r="T288" s="163" t="str">
        <f t="shared" si="78"/>
        <v>-</v>
      </c>
    </row>
    <row r="289" spans="1:20" x14ac:dyDescent="0.15">
      <c r="A289" s="170">
        <v>1E-3</v>
      </c>
      <c r="B289" s="170">
        <v>0.7</v>
      </c>
      <c r="C289" s="170">
        <v>0</v>
      </c>
      <c r="D289" s="169">
        <f t="shared" si="64"/>
        <v>2.0000000000000002E-5</v>
      </c>
      <c r="E289" s="168">
        <f t="shared" si="65"/>
        <v>3.5E-4</v>
      </c>
      <c r="F289" s="167">
        <f t="shared" si="66"/>
        <v>5.7142857142857148E-2</v>
      </c>
      <c r="G289" s="159" t="str">
        <f t="shared" si="67"/>
        <v>-</v>
      </c>
      <c r="H289" s="164">
        <f t="shared" si="79"/>
        <v>0</v>
      </c>
      <c r="I289" s="161" t="str">
        <f t="shared" si="68"/>
        <v>-</v>
      </c>
      <c r="J289" s="161" t="str">
        <f t="shared" si="69"/>
        <v>-</v>
      </c>
      <c r="K289" s="161" t="str">
        <f t="shared" si="70"/>
        <v>-</v>
      </c>
      <c r="L289" s="161" t="str">
        <f t="shared" si="71"/>
        <v>-</v>
      </c>
      <c r="M289" s="166" t="str">
        <f t="shared" si="72"/>
        <v>-</v>
      </c>
      <c r="N289" s="165"/>
      <c r="O289" s="164">
        <f t="shared" si="73"/>
        <v>5.7142857142857148E-2</v>
      </c>
      <c r="P289" s="161" t="str">
        <f t="shared" si="74"/>
        <v>-</v>
      </c>
      <c r="Q289" s="161" t="str">
        <f t="shared" si="75"/>
        <v>-</v>
      </c>
      <c r="R289" s="161" t="str">
        <f t="shared" si="76"/>
        <v>-</v>
      </c>
      <c r="S289" s="161" t="str">
        <f t="shared" si="77"/>
        <v>-</v>
      </c>
      <c r="T289" s="163" t="str">
        <f t="shared" si="78"/>
        <v>-</v>
      </c>
    </row>
    <row r="290" spans="1:20" x14ac:dyDescent="0.15">
      <c r="A290" s="170">
        <v>1E-3</v>
      </c>
      <c r="B290" s="170">
        <v>0.7</v>
      </c>
      <c r="C290" s="170">
        <v>0</v>
      </c>
      <c r="D290" s="169">
        <f t="shared" si="64"/>
        <v>2.0000000000000002E-5</v>
      </c>
      <c r="E290" s="168">
        <f t="shared" si="65"/>
        <v>3.5E-4</v>
      </c>
      <c r="F290" s="167">
        <f t="shared" si="66"/>
        <v>5.7142857142857148E-2</v>
      </c>
      <c r="G290" s="159" t="str">
        <f t="shared" si="67"/>
        <v>-</v>
      </c>
      <c r="H290" s="164">
        <f t="shared" si="79"/>
        <v>0</v>
      </c>
      <c r="I290" s="161" t="str">
        <f t="shared" si="68"/>
        <v>-</v>
      </c>
      <c r="J290" s="161" t="str">
        <f t="shared" si="69"/>
        <v>-</v>
      </c>
      <c r="K290" s="161" t="str">
        <f t="shared" si="70"/>
        <v>-</v>
      </c>
      <c r="L290" s="161" t="str">
        <f t="shared" si="71"/>
        <v>-</v>
      </c>
      <c r="M290" s="166" t="str">
        <f t="shared" si="72"/>
        <v>-</v>
      </c>
      <c r="N290" s="165"/>
      <c r="O290" s="164">
        <f t="shared" si="73"/>
        <v>5.7142857142857148E-2</v>
      </c>
      <c r="P290" s="161" t="str">
        <f t="shared" si="74"/>
        <v>-</v>
      </c>
      <c r="Q290" s="161" t="str">
        <f t="shared" si="75"/>
        <v>-</v>
      </c>
      <c r="R290" s="161" t="str">
        <f t="shared" si="76"/>
        <v>-</v>
      </c>
      <c r="S290" s="161" t="str">
        <f t="shared" si="77"/>
        <v>-</v>
      </c>
      <c r="T290" s="163" t="str">
        <f t="shared" si="78"/>
        <v>-</v>
      </c>
    </row>
    <row r="291" spans="1:20" x14ac:dyDescent="0.15">
      <c r="A291" s="170">
        <v>1E-3</v>
      </c>
      <c r="B291" s="170">
        <v>0.7</v>
      </c>
      <c r="C291" s="170">
        <v>0</v>
      </c>
      <c r="D291" s="169">
        <f t="shared" si="64"/>
        <v>2.0000000000000002E-5</v>
      </c>
      <c r="E291" s="168">
        <f t="shared" si="65"/>
        <v>3.5E-4</v>
      </c>
      <c r="F291" s="167">
        <f t="shared" si="66"/>
        <v>5.7142857142857148E-2</v>
      </c>
      <c r="G291" s="159" t="str">
        <f t="shared" si="67"/>
        <v>-</v>
      </c>
      <c r="H291" s="164">
        <f t="shared" si="79"/>
        <v>0</v>
      </c>
      <c r="I291" s="161" t="str">
        <f t="shared" si="68"/>
        <v>-</v>
      </c>
      <c r="J291" s="161" t="str">
        <f t="shared" si="69"/>
        <v>-</v>
      </c>
      <c r="K291" s="161" t="str">
        <f t="shared" si="70"/>
        <v>-</v>
      </c>
      <c r="L291" s="161" t="str">
        <f t="shared" si="71"/>
        <v>-</v>
      </c>
      <c r="M291" s="166" t="str">
        <f t="shared" si="72"/>
        <v>-</v>
      </c>
      <c r="N291" s="165"/>
      <c r="O291" s="164">
        <f t="shared" si="73"/>
        <v>5.7142857142857148E-2</v>
      </c>
      <c r="P291" s="161" t="str">
        <f t="shared" si="74"/>
        <v>-</v>
      </c>
      <c r="Q291" s="161" t="str">
        <f t="shared" si="75"/>
        <v>-</v>
      </c>
      <c r="R291" s="161" t="str">
        <f t="shared" si="76"/>
        <v>-</v>
      </c>
      <c r="S291" s="161" t="str">
        <f t="shared" si="77"/>
        <v>-</v>
      </c>
      <c r="T291" s="163" t="str">
        <f t="shared" si="78"/>
        <v>-</v>
      </c>
    </row>
    <row r="292" spans="1:20" x14ac:dyDescent="0.15">
      <c r="A292" s="170">
        <v>1E-3</v>
      </c>
      <c r="B292" s="170">
        <v>0.7</v>
      </c>
      <c r="C292" s="177">
        <v>0</v>
      </c>
      <c r="D292" s="169">
        <f t="shared" si="64"/>
        <v>2.0000000000000002E-5</v>
      </c>
      <c r="E292" s="168">
        <f t="shared" si="65"/>
        <v>3.5E-4</v>
      </c>
      <c r="F292" s="167">
        <f t="shared" si="66"/>
        <v>5.7142857142857148E-2</v>
      </c>
      <c r="G292" s="159" t="str">
        <f t="shared" si="67"/>
        <v>-</v>
      </c>
      <c r="H292" s="164">
        <f t="shared" si="79"/>
        <v>0</v>
      </c>
      <c r="I292" s="161" t="str">
        <f t="shared" si="68"/>
        <v>-</v>
      </c>
      <c r="J292" s="161" t="str">
        <f t="shared" si="69"/>
        <v>-</v>
      </c>
      <c r="K292" s="161" t="str">
        <f t="shared" si="70"/>
        <v>-</v>
      </c>
      <c r="L292" s="161" t="str">
        <f t="shared" si="71"/>
        <v>-</v>
      </c>
      <c r="M292" s="166" t="str">
        <f t="shared" si="72"/>
        <v>-</v>
      </c>
      <c r="N292" s="165"/>
      <c r="O292" s="164">
        <f t="shared" si="73"/>
        <v>5.7142857142857148E-2</v>
      </c>
      <c r="P292" s="161" t="str">
        <f t="shared" si="74"/>
        <v>-</v>
      </c>
      <c r="Q292" s="161" t="str">
        <f t="shared" si="75"/>
        <v>-</v>
      </c>
      <c r="R292" s="161" t="str">
        <f t="shared" si="76"/>
        <v>-</v>
      </c>
      <c r="S292" s="161" t="str">
        <f t="shared" si="77"/>
        <v>-</v>
      </c>
      <c r="T292" s="163" t="str">
        <f t="shared" si="78"/>
        <v>-</v>
      </c>
    </row>
    <row r="293" spans="1:20" x14ac:dyDescent="0.15">
      <c r="A293" s="170">
        <v>1E-3</v>
      </c>
      <c r="B293" s="170">
        <v>0.7</v>
      </c>
      <c r="C293" s="170">
        <v>0</v>
      </c>
      <c r="D293" s="169">
        <f t="shared" si="64"/>
        <v>2.0000000000000002E-5</v>
      </c>
      <c r="E293" s="168">
        <f t="shared" si="65"/>
        <v>3.5E-4</v>
      </c>
      <c r="F293" s="167">
        <f t="shared" si="66"/>
        <v>5.7142857142857148E-2</v>
      </c>
      <c r="G293" s="159" t="str">
        <f t="shared" si="67"/>
        <v>-</v>
      </c>
      <c r="H293" s="164">
        <f t="shared" si="79"/>
        <v>0</v>
      </c>
      <c r="I293" s="161" t="str">
        <f t="shared" si="68"/>
        <v>-</v>
      </c>
      <c r="J293" s="161" t="str">
        <f t="shared" si="69"/>
        <v>-</v>
      </c>
      <c r="K293" s="161" t="str">
        <f t="shared" si="70"/>
        <v>-</v>
      </c>
      <c r="L293" s="161" t="str">
        <f t="shared" si="71"/>
        <v>-</v>
      </c>
      <c r="M293" s="166" t="str">
        <f t="shared" si="72"/>
        <v>-</v>
      </c>
      <c r="N293" s="165"/>
      <c r="O293" s="164">
        <f t="shared" si="73"/>
        <v>5.7142857142857148E-2</v>
      </c>
      <c r="P293" s="161" t="str">
        <f t="shared" si="74"/>
        <v>-</v>
      </c>
      <c r="Q293" s="161" t="str">
        <f t="shared" si="75"/>
        <v>-</v>
      </c>
      <c r="R293" s="161" t="str">
        <f t="shared" si="76"/>
        <v>-</v>
      </c>
      <c r="S293" s="161" t="str">
        <f t="shared" si="77"/>
        <v>-</v>
      </c>
      <c r="T293" s="163" t="str">
        <f t="shared" si="78"/>
        <v>-</v>
      </c>
    </row>
    <row r="294" spans="1:20" x14ac:dyDescent="0.15">
      <c r="A294" s="170">
        <v>1E-3</v>
      </c>
      <c r="B294" s="170">
        <f>8.1-7.4</f>
        <v>0.69999999999999929</v>
      </c>
      <c r="C294" s="170">
        <v>1</v>
      </c>
      <c r="D294" s="169">
        <f t="shared" si="64"/>
        <v>2.0000000000000002E-5</v>
      </c>
      <c r="E294" s="168">
        <f t="shared" si="65"/>
        <v>3.4999999999999967E-4</v>
      </c>
      <c r="F294" s="167">
        <f t="shared" si="66"/>
        <v>5.7142857142857204E-2</v>
      </c>
      <c r="G294" s="159" t="str">
        <f t="shared" si="67"/>
        <v>-</v>
      </c>
      <c r="H294" s="164">
        <f t="shared" si="79"/>
        <v>1</v>
      </c>
      <c r="I294" s="161" t="str">
        <f t="shared" si="68"/>
        <v>-</v>
      </c>
      <c r="J294" s="161" t="str">
        <f t="shared" si="69"/>
        <v>-</v>
      </c>
      <c r="K294" s="161" t="str">
        <f t="shared" si="70"/>
        <v>-</v>
      </c>
      <c r="L294" s="161" t="str">
        <f t="shared" si="71"/>
        <v>-</v>
      </c>
      <c r="M294" s="166" t="str">
        <f t="shared" si="72"/>
        <v>-</v>
      </c>
      <c r="N294" s="165"/>
      <c r="O294" s="164">
        <f t="shared" si="73"/>
        <v>5.7142857142857204E-2</v>
      </c>
      <c r="P294" s="161" t="str">
        <f t="shared" si="74"/>
        <v>-</v>
      </c>
      <c r="Q294" s="161" t="str">
        <f t="shared" si="75"/>
        <v>-</v>
      </c>
      <c r="R294" s="161" t="str">
        <f t="shared" si="76"/>
        <v>-</v>
      </c>
      <c r="S294" s="161" t="str">
        <f t="shared" si="77"/>
        <v>-</v>
      </c>
      <c r="T294" s="163" t="str">
        <f t="shared" si="78"/>
        <v>-</v>
      </c>
    </row>
    <row r="295" spans="1:20" x14ac:dyDescent="0.15">
      <c r="A295" s="170">
        <v>1E-3</v>
      </c>
      <c r="B295" s="170">
        <v>0.67</v>
      </c>
      <c r="C295" s="170">
        <v>0</v>
      </c>
      <c r="D295" s="169">
        <f t="shared" si="64"/>
        <v>2.0000000000000002E-5</v>
      </c>
      <c r="E295" s="168">
        <f t="shared" si="65"/>
        <v>3.3500000000000001E-4</v>
      </c>
      <c r="F295" s="167">
        <f t="shared" si="66"/>
        <v>5.9701492537313439E-2</v>
      </c>
      <c r="G295" s="159" t="str">
        <f t="shared" si="67"/>
        <v>-</v>
      </c>
      <c r="H295" s="164">
        <f t="shared" si="79"/>
        <v>0</v>
      </c>
      <c r="I295" s="161" t="str">
        <f t="shared" si="68"/>
        <v>-</v>
      </c>
      <c r="J295" s="161" t="str">
        <f t="shared" si="69"/>
        <v>-</v>
      </c>
      <c r="K295" s="161" t="str">
        <f t="shared" si="70"/>
        <v>-</v>
      </c>
      <c r="L295" s="161" t="str">
        <f t="shared" si="71"/>
        <v>-</v>
      </c>
      <c r="M295" s="166" t="str">
        <f t="shared" si="72"/>
        <v>-</v>
      </c>
      <c r="N295" s="165"/>
      <c r="O295" s="164">
        <f t="shared" si="73"/>
        <v>5.9701492537313439E-2</v>
      </c>
      <c r="P295" s="161" t="str">
        <f t="shared" si="74"/>
        <v>-</v>
      </c>
      <c r="Q295" s="161" t="str">
        <f t="shared" si="75"/>
        <v>-</v>
      </c>
      <c r="R295" s="161" t="str">
        <f t="shared" si="76"/>
        <v>-</v>
      </c>
      <c r="S295" s="161" t="str">
        <f t="shared" si="77"/>
        <v>-</v>
      </c>
      <c r="T295" s="163" t="str">
        <f t="shared" si="78"/>
        <v>-</v>
      </c>
    </row>
    <row r="296" spans="1:20" x14ac:dyDescent="0.15">
      <c r="A296" s="170">
        <v>1E-3</v>
      </c>
      <c r="B296" s="174">
        <f>8.7-8.05</f>
        <v>0.64999999999999858</v>
      </c>
      <c r="C296" s="170">
        <v>0</v>
      </c>
      <c r="D296" s="169">
        <f t="shared" si="64"/>
        <v>2.0000000000000002E-5</v>
      </c>
      <c r="E296" s="168">
        <f t="shared" si="65"/>
        <v>3.2499999999999928E-4</v>
      </c>
      <c r="F296" s="167">
        <f t="shared" si="66"/>
        <v>6.1538461538461681E-2</v>
      </c>
      <c r="G296" s="159" t="str">
        <f t="shared" si="67"/>
        <v>-</v>
      </c>
      <c r="H296" s="164" t="str">
        <f t="shared" si="79"/>
        <v>-</v>
      </c>
      <c r="I296" s="161">
        <f t="shared" si="68"/>
        <v>0</v>
      </c>
      <c r="J296" s="161" t="str">
        <f t="shared" si="69"/>
        <v>-</v>
      </c>
      <c r="K296" s="161" t="str">
        <f t="shared" si="70"/>
        <v>-</v>
      </c>
      <c r="L296" s="161" t="str">
        <f t="shared" si="71"/>
        <v>-</v>
      </c>
      <c r="M296" s="166" t="str">
        <f t="shared" si="72"/>
        <v>-</v>
      </c>
      <c r="N296" s="165"/>
      <c r="O296" s="164" t="str">
        <f t="shared" si="73"/>
        <v>-</v>
      </c>
      <c r="P296" s="161">
        <f t="shared" si="74"/>
        <v>6.1538461538461681E-2</v>
      </c>
      <c r="Q296" s="161" t="str">
        <f t="shared" si="75"/>
        <v>-</v>
      </c>
      <c r="R296" s="161" t="str">
        <f t="shared" si="76"/>
        <v>-</v>
      </c>
      <c r="S296" s="161" t="str">
        <f t="shared" si="77"/>
        <v>-</v>
      </c>
      <c r="T296" s="163" t="str">
        <f t="shared" si="78"/>
        <v>-</v>
      </c>
    </row>
    <row r="297" spans="1:20" x14ac:dyDescent="0.15">
      <c r="A297" s="170">
        <v>1E-3</v>
      </c>
      <c r="B297" s="170">
        <v>0.64</v>
      </c>
      <c r="C297" s="170">
        <v>0</v>
      </c>
      <c r="D297" s="169">
        <f t="shared" si="64"/>
        <v>2.0000000000000002E-5</v>
      </c>
      <c r="E297" s="168">
        <f t="shared" si="65"/>
        <v>3.2000000000000003E-4</v>
      </c>
      <c r="F297" s="167">
        <f t="shared" si="66"/>
        <v>6.25E-2</v>
      </c>
      <c r="G297" s="159" t="str">
        <f t="shared" si="67"/>
        <v>-</v>
      </c>
      <c r="H297" s="164" t="str">
        <f t="shared" si="79"/>
        <v>-</v>
      </c>
      <c r="I297" s="161">
        <f t="shared" si="68"/>
        <v>0</v>
      </c>
      <c r="J297" s="161" t="str">
        <f t="shared" si="69"/>
        <v>-</v>
      </c>
      <c r="K297" s="161" t="str">
        <f t="shared" si="70"/>
        <v>-</v>
      </c>
      <c r="L297" s="161" t="str">
        <f t="shared" si="71"/>
        <v>-</v>
      </c>
      <c r="M297" s="166" t="str">
        <f t="shared" si="72"/>
        <v>-</v>
      </c>
      <c r="N297" s="165"/>
      <c r="O297" s="164" t="str">
        <f t="shared" si="73"/>
        <v>-</v>
      </c>
      <c r="P297" s="161">
        <f t="shared" si="74"/>
        <v>6.25E-2</v>
      </c>
      <c r="Q297" s="161" t="str">
        <f t="shared" si="75"/>
        <v>-</v>
      </c>
      <c r="R297" s="161" t="str">
        <f t="shared" si="76"/>
        <v>-</v>
      </c>
      <c r="S297" s="161" t="str">
        <f t="shared" si="77"/>
        <v>-</v>
      </c>
      <c r="T297" s="163" t="str">
        <f t="shared" si="78"/>
        <v>-</v>
      </c>
    </row>
    <row r="298" spans="1:20" x14ac:dyDescent="0.15">
      <c r="A298" s="170">
        <v>1E-3</v>
      </c>
      <c r="B298" s="170">
        <v>0.62</v>
      </c>
      <c r="C298" s="170">
        <v>1</v>
      </c>
      <c r="D298" s="169">
        <f t="shared" si="64"/>
        <v>2.0000000000000002E-5</v>
      </c>
      <c r="E298" s="168">
        <f t="shared" si="65"/>
        <v>3.1E-4</v>
      </c>
      <c r="F298" s="167">
        <f t="shared" si="66"/>
        <v>6.4516129032258077E-2</v>
      </c>
      <c r="G298" s="159" t="str">
        <f t="shared" si="67"/>
        <v>-</v>
      </c>
      <c r="H298" s="164" t="str">
        <f t="shared" si="79"/>
        <v>-</v>
      </c>
      <c r="I298" s="161">
        <f t="shared" si="68"/>
        <v>1</v>
      </c>
      <c r="J298" s="161" t="str">
        <f t="shared" si="69"/>
        <v>-</v>
      </c>
      <c r="K298" s="161" t="str">
        <f t="shared" si="70"/>
        <v>-</v>
      </c>
      <c r="L298" s="161" t="str">
        <f t="shared" si="71"/>
        <v>-</v>
      </c>
      <c r="M298" s="166" t="str">
        <f t="shared" si="72"/>
        <v>-</v>
      </c>
      <c r="N298" s="165"/>
      <c r="O298" s="164" t="str">
        <f t="shared" si="73"/>
        <v>-</v>
      </c>
      <c r="P298" s="161">
        <f t="shared" si="74"/>
        <v>6.4516129032258077E-2</v>
      </c>
      <c r="Q298" s="161" t="str">
        <f t="shared" si="75"/>
        <v>-</v>
      </c>
      <c r="R298" s="161" t="str">
        <f t="shared" si="76"/>
        <v>-</v>
      </c>
      <c r="S298" s="161" t="str">
        <f t="shared" si="77"/>
        <v>-</v>
      </c>
      <c r="T298" s="163" t="str">
        <f t="shared" si="78"/>
        <v>-</v>
      </c>
    </row>
    <row r="299" spans="1:20" x14ac:dyDescent="0.15">
      <c r="A299" s="170">
        <v>1E-3</v>
      </c>
      <c r="B299" s="170">
        <v>0.60279999999999934</v>
      </c>
      <c r="C299" s="170">
        <v>0</v>
      </c>
      <c r="D299" s="169">
        <f t="shared" si="64"/>
        <v>2.0000000000000002E-5</v>
      </c>
      <c r="E299" s="168">
        <f t="shared" si="65"/>
        <v>3.0139999999999968E-4</v>
      </c>
      <c r="F299" s="167">
        <f t="shared" si="66"/>
        <v>6.6357000663570087E-2</v>
      </c>
      <c r="G299" s="159" t="str">
        <f t="shared" si="67"/>
        <v>-</v>
      </c>
      <c r="H299" s="164" t="str">
        <f t="shared" si="79"/>
        <v>-</v>
      </c>
      <c r="I299" s="161">
        <f t="shared" si="68"/>
        <v>0</v>
      </c>
      <c r="J299" s="161" t="str">
        <f t="shared" si="69"/>
        <v>-</v>
      </c>
      <c r="K299" s="161" t="str">
        <f t="shared" si="70"/>
        <v>-</v>
      </c>
      <c r="L299" s="161" t="str">
        <f t="shared" si="71"/>
        <v>-</v>
      </c>
      <c r="M299" s="166" t="str">
        <f t="shared" si="72"/>
        <v>-</v>
      </c>
      <c r="N299" s="165"/>
      <c r="O299" s="164" t="str">
        <f t="shared" si="73"/>
        <v>-</v>
      </c>
      <c r="P299" s="161">
        <f t="shared" si="74"/>
        <v>6.6357000663570087E-2</v>
      </c>
      <c r="Q299" s="161" t="str">
        <f t="shared" si="75"/>
        <v>-</v>
      </c>
      <c r="R299" s="161" t="str">
        <f t="shared" si="76"/>
        <v>-</v>
      </c>
      <c r="S299" s="161" t="str">
        <f t="shared" si="77"/>
        <v>-</v>
      </c>
      <c r="T299" s="163" t="str">
        <f t="shared" si="78"/>
        <v>-</v>
      </c>
    </row>
    <row r="300" spans="1:20" x14ac:dyDescent="0.15">
      <c r="A300" s="170">
        <v>1E-3</v>
      </c>
      <c r="B300" s="170">
        <v>0.6</v>
      </c>
      <c r="C300" s="170">
        <v>0</v>
      </c>
      <c r="D300" s="169">
        <f t="shared" si="64"/>
        <v>2.0000000000000002E-5</v>
      </c>
      <c r="E300" s="168">
        <f t="shared" si="65"/>
        <v>2.9999999999999997E-4</v>
      </c>
      <c r="F300" s="167">
        <f t="shared" si="66"/>
        <v>6.666666666666668E-2</v>
      </c>
      <c r="G300" s="159" t="str">
        <f t="shared" si="67"/>
        <v>-</v>
      </c>
      <c r="H300" s="164" t="str">
        <f t="shared" si="79"/>
        <v>-</v>
      </c>
      <c r="I300" s="161">
        <f t="shared" si="68"/>
        <v>0</v>
      </c>
      <c r="J300" s="161" t="str">
        <f t="shared" si="69"/>
        <v>-</v>
      </c>
      <c r="K300" s="161" t="str">
        <f t="shared" si="70"/>
        <v>-</v>
      </c>
      <c r="L300" s="161" t="str">
        <f t="shared" si="71"/>
        <v>-</v>
      </c>
      <c r="M300" s="166" t="str">
        <f t="shared" si="72"/>
        <v>-</v>
      </c>
      <c r="N300" s="165"/>
      <c r="O300" s="164" t="str">
        <f t="shared" si="73"/>
        <v>-</v>
      </c>
      <c r="P300" s="161">
        <f t="shared" si="74"/>
        <v>6.666666666666668E-2</v>
      </c>
      <c r="Q300" s="161" t="str">
        <f t="shared" si="75"/>
        <v>-</v>
      </c>
      <c r="R300" s="161" t="str">
        <f t="shared" si="76"/>
        <v>-</v>
      </c>
      <c r="S300" s="161" t="str">
        <f t="shared" si="77"/>
        <v>-</v>
      </c>
      <c r="T300" s="163" t="str">
        <f t="shared" si="78"/>
        <v>-</v>
      </c>
    </row>
    <row r="301" spans="1:20" x14ac:dyDescent="0.15">
      <c r="A301" s="170">
        <v>1E-3</v>
      </c>
      <c r="B301" s="170">
        <v>0.6</v>
      </c>
      <c r="C301" s="170">
        <v>0</v>
      </c>
      <c r="D301" s="169">
        <f t="shared" si="64"/>
        <v>2.0000000000000002E-5</v>
      </c>
      <c r="E301" s="168">
        <f t="shared" si="65"/>
        <v>2.9999999999999997E-4</v>
      </c>
      <c r="F301" s="167">
        <f t="shared" si="66"/>
        <v>6.666666666666668E-2</v>
      </c>
      <c r="G301" s="159" t="str">
        <f t="shared" si="67"/>
        <v>-</v>
      </c>
      <c r="H301" s="164" t="str">
        <f t="shared" si="79"/>
        <v>-</v>
      </c>
      <c r="I301" s="161">
        <f t="shared" si="68"/>
        <v>0</v>
      </c>
      <c r="J301" s="161" t="str">
        <f t="shared" si="69"/>
        <v>-</v>
      </c>
      <c r="K301" s="161" t="str">
        <f t="shared" si="70"/>
        <v>-</v>
      </c>
      <c r="L301" s="161" t="str">
        <f t="shared" si="71"/>
        <v>-</v>
      </c>
      <c r="M301" s="166" t="str">
        <f t="shared" si="72"/>
        <v>-</v>
      </c>
      <c r="N301" s="165"/>
      <c r="O301" s="164" t="str">
        <f t="shared" si="73"/>
        <v>-</v>
      </c>
      <c r="P301" s="161">
        <f t="shared" si="74"/>
        <v>6.666666666666668E-2</v>
      </c>
      <c r="Q301" s="161" t="str">
        <f t="shared" si="75"/>
        <v>-</v>
      </c>
      <c r="R301" s="161" t="str">
        <f t="shared" si="76"/>
        <v>-</v>
      </c>
      <c r="S301" s="161" t="str">
        <f t="shared" si="77"/>
        <v>-</v>
      </c>
      <c r="T301" s="163" t="str">
        <f t="shared" si="78"/>
        <v>-</v>
      </c>
    </row>
    <row r="302" spans="1:20" x14ac:dyDescent="0.15">
      <c r="A302" s="170">
        <v>1E-3</v>
      </c>
      <c r="B302" s="170">
        <v>0.6</v>
      </c>
      <c r="C302" s="170">
        <v>0</v>
      </c>
      <c r="D302" s="169">
        <f t="shared" si="64"/>
        <v>2.0000000000000002E-5</v>
      </c>
      <c r="E302" s="168">
        <f t="shared" si="65"/>
        <v>2.9999999999999997E-4</v>
      </c>
      <c r="F302" s="167">
        <f t="shared" si="66"/>
        <v>6.666666666666668E-2</v>
      </c>
      <c r="G302" s="159" t="str">
        <f t="shared" si="67"/>
        <v>-</v>
      </c>
      <c r="H302" s="164" t="str">
        <f t="shared" si="79"/>
        <v>-</v>
      </c>
      <c r="I302" s="161">
        <f t="shared" si="68"/>
        <v>0</v>
      </c>
      <c r="J302" s="161" t="str">
        <f t="shared" si="69"/>
        <v>-</v>
      </c>
      <c r="K302" s="161" t="str">
        <f t="shared" si="70"/>
        <v>-</v>
      </c>
      <c r="L302" s="161" t="str">
        <f t="shared" si="71"/>
        <v>-</v>
      </c>
      <c r="M302" s="166" t="str">
        <f t="shared" si="72"/>
        <v>-</v>
      </c>
      <c r="N302" s="165"/>
      <c r="O302" s="164" t="str">
        <f t="shared" si="73"/>
        <v>-</v>
      </c>
      <c r="P302" s="161">
        <f t="shared" si="74"/>
        <v>6.666666666666668E-2</v>
      </c>
      <c r="Q302" s="161" t="str">
        <f t="shared" si="75"/>
        <v>-</v>
      </c>
      <c r="R302" s="161" t="str">
        <f t="shared" si="76"/>
        <v>-</v>
      </c>
      <c r="S302" s="161" t="str">
        <f t="shared" si="77"/>
        <v>-</v>
      </c>
      <c r="T302" s="163" t="str">
        <f t="shared" si="78"/>
        <v>-</v>
      </c>
    </row>
    <row r="303" spans="1:20" x14ac:dyDescent="0.15">
      <c r="A303" s="170">
        <v>1E-3</v>
      </c>
      <c r="B303" s="170">
        <v>0.6</v>
      </c>
      <c r="C303" s="170">
        <v>0</v>
      </c>
      <c r="D303" s="169">
        <f t="shared" si="64"/>
        <v>2.0000000000000002E-5</v>
      </c>
      <c r="E303" s="168">
        <f t="shared" si="65"/>
        <v>2.9999999999999997E-4</v>
      </c>
      <c r="F303" s="167">
        <f t="shared" si="66"/>
        <v>6.666666666666668E-2</v>
      </c>
      <c r="G303" s="159" t="str">
        <f t="shared" si="67"/>
        <v>-</v>
      </c>
      <c r="H303" s="164" t="str">
        <f t="shared" si="79"/>
        <v>-</v>
      </c>
      <c r="I303" s="161">
        <f t="shared" si="68"/>
        <v>0</v>
      </c>
      <c r="J303" s="161" t="str">
        <f t="shared" si="69"/>
        <v>-</v>
      </c>
      <c r="K303" s="161" t="str">
        <f t="shared" si="70"/>
        <v>-</v>
      </c>
      <c r="L303" s="161" t="str">
        <f t="shared" si="71"/>
        <v>-</v>
      </c>
      <c r="M303" s="166" t="str">
        <f t="shared" si="72"/>
        <v>-</v>
      </c>
      <c r="N303" s="165"/>
      <c r="O303" s="164" t="str">
        <f t="shared" si="73"/>
        <v>-</v>
      </c>
      <c r="P303" s="161">
        <f t="shared" si="74"/>
        <v>6.666666666666668E-2</v>
      </c>
      <c r="Q303" s="161" t="str">
        <f t="shared" si="75"/>
        <v>-</v>
      </c>
      <c r="R303" s="161" t="str">
        <f t="shared" si="76"/>
        <v>-</v>
      </c>
      <c r="S303" s="161" t="str">
        <f t="shared" si="77"/>
        <v>-</v>
      </c>
      <c r="T303" s="163" t="str">
        <f t="shared" si="78"/>
        <v>-</v>
      </c>
    </row>
    <row r="304" spans="1:20" x14ac:dyDescent="0.15">
      <c r="A304" s="171">
        <v>1E-3</v>
      </c>
      <c r="B304" s="171">
        <v>0.6</v>
      </c>
      <c r="C304" s="171">
        <v>1</v>
      </c>
      <c r="D304" s="169">
        <f t="shared" si="64"/>
        <v>2.0000000000000002E-5</v>
      </c>
      <c r="E304" s="168">
        <f t="shared" si="65"/>
        <v>2.9999999999999997E-4</v>
      </c>
      <c r="F304" s="167">
        <f t="shared" si="66"/>
        <v>6.666666666666668E-2</v>
      </c>
      <c r="G304" s="159" t="str">
        <f t="shared" si="67"/>
        <v>-</v>
      </c>
      <c r="H304" s="164" t="str">
        <f t="shared" si="79"/>
        <v>-</v>
      </c>
      <c r="I304" s="161">
        <f t="shared" si="68"/>
        <v>1</v>
      </c>
      <c r="J304" s="161" t="str">
        <f t="shared" si="69"/>
        <v>-</v>
      </c>
      <c r="K304" s="161" t="str">
        <f t="shared" si="70"/>
        <v>-</v>
      </c>
      <c r="L304" s="161" t="str">
        <f t="shared" si="71"/>
        <v>-</v>
      </c>
      <c r="M304" s="166" t="str">
        <f t="shared" si="72"/>
        <v>-</v>
      </c>
      <c r="N304" s="165"/>
      <c r="O304" s="164" t="str">
        <f t="shared" si="73"/>
        <v>-</v>
      </c>
      <c r="P304" s="161">
        <f t="shared" si="74"/>
        <v>6.666666666666668E-2</v>
      </c>
      <c r="Q304" s="161" t="str">
        <f t="shared" si="75"/>
        <v>-</v>
      </c>
      <c r="R304" s="161" t="str">
        <f t="shared" si="76"/>
        <v>-</v>
      </c>
      <c r="S304" s="161" t="str">
        <f t="shared" si="77"/>
        <v>-</v>
      </c>
      <c r="T304" s="163" t="str">
        <f t="shared" si="78"/>
        <v>-</v>
      </c>
    </row>
    <row r="305" spans="1:20" x14ac:dyDescent="0.15">
      <c r="A305" s="170">
        <v>1E-3</v>
      </c>
      <c r="B305" s="170">
        <v>0.59999999999999964</v>
      </c>
      <c r="C305" s="170">
        <v>0</v>
      </c>
      <c r="D305" s="169">
        <f t="shared" si="64"/>
        <v>2.0000000000000002E-5</v>
      </c>
      <c r="E305" s="168">
        <f t="shared" si="65"/>
        <v>2.9999999999999981E-4</v>
      </c>
      <c r="F305" s="167">
        <f t="shared" si="66"/>
        <v>6.6666666666666707E-2</v>
      </c>
      <c r="G305" s="159" t="str">
        <f t="shared" si="67"/>
        <v>-</v>
      </c>
      <c r="H305" s="164" t="str">
        <f t="shared" si="79"/>
        <v>-</v>
      </c>
      <c r="I305" s="161">
        <f t="shared" si="68"/>
        <v>0</v>
      </c>
      <c r="J305" s="161" t="str">
        <f t="shared" si="69"/>
        <v>-</v>
      </c>
      <c r="K305" s="161" t="str">
        <f t="shared" si="70"/>
        <v>-</v>
      </c>
      <c r="L305" s="161" t="str">
        <f t="shared" si="71"/>
        <v>-</v>
      </c>
      <c r="M305" s="166" t="str">
        <f t="shared" si="72"/>
        <v>-</v>
      </c>
      <c r="N305" s="165"/>
      <c r="O305" s="164" t="str">
        <f t="shared" si="73"/>
        <v>-</v>
      </c>
      <c r="P305" s="161">
        <f t="shared" si="74"/>
        <v>6.6666666666666707E-2</v>
      </c>
      <c r="Q305" s="161" t="str">
        <f t="shared" si="75"/>
        <v>-</v>
      </c>
      <c r="R305" s="161" t="str">
        <f t="shared" si="76"/>
        <v>-</v>
      </c>
      <c r="S305" s="161" t="str">
        <f t="shared" si="77"/>
        <v>-</v>
      </c>
      <c r="T305" s="163" t="str">
        <f t="shared" si="78"/>
        <v>-</v>
      </c>
    </row>
    <row r="306" spans="1:20" x14ac:dyDescent="0.15">
      <c r="A306" s="170">
        <v>1E-3</v>
      </c>
      <c r="B306" s="170">
        <v>0.59999999999999964</v>
      </c>
      <c r="C306" s="170">
        <v>1</v>
      </c>
      <c r="D306" s="169">
        <f t="shared" si="64"/>
        <v>2.0000000000000002E-5</v>
      </c>
      <c r="E306" s="168">
        <f t="shared" si="65"/>
        <v>2.9999999999999981E-4</v>
      </c>
      <c r="F306" s="167">
        <f t="shared" si="66"/>
        <v>6.6666666666666707E-2</v>
      </c>
      <c r="G306" s="159" t="str">
        <f t="shared" si="67"/>
        <v>-</v>
      </c>
      <c r="H306" s="164" t="str">
        <f t="shared" si="79"/>
        <v>-</v>
      </c>
      <c r="I306" s="161">
        <f t="shared" si="68"/>
        <v>1</v>
      </c>
      <c r="J306" s="161" t="str">
        <f t="shared" si="69"/>
        <v>-</v>
      </c>
      <c r="K306" s="161" t="str">
        <f t="shared" si="70"/>
        <v>-</v>
      </c>
      <c r="L306" s="161" t="str">
        <f t="shared" si="71"/>
        <v>-</v>
      </c>
      <c r="M306" s="166" t="str">
        <f t="shared" si="72"/>
        <v>-</v>
      </c>
      <c r="N306" s="165"/>
      <c r="O306" s="164" t="str">
        <f t="shared" si="73"/>
        <v>-</v>
      </c>
      <c r="P306" s="161">
        <f t="shared" si="74"/>
        <v>6.6666666666666707E-2</v>
      </c>
      <c r="Q306" s="161" t="str">
        <f t="shared" si="75"/>
        <v>-</v>
      </c>
      <c r="R306" s="161" t="str">
        <f t="shared" si="76"/>
        <v>-</v>
      </c>
      <c r="S306" s="161" t="str">
        <f t="shared" si="77"/>
        <v>-</v>
      </c>
      <c r="T306" s="163" t="str">
        <f t="shared" si="78"/>
        <v>-</v>
      </c>
    </row>
    <row r="307" spans="1:20" x14ac:dyDescent="0.15">
      <c r="A307" s="170">
        <v>1E-3</v>
      </c>
      <c r="B307" s="170">
        <v>0.57999999999999996</v>
      </c>
      <c r="C307" s="170">
        <v>2</v>
      </c>
      <c r="D307" s="169">
        <f t="shared" si="64"/>
        <v>2.0000000000000002E-5</v>
      </c>
      <c r="E307" s="168">
        <f t="shared" si="65"/>
        <v>2.9E-4</v>
      </c>
      <c r="F307" s="167">
        <f t="shared" si="66"/>
        <v>6.8965517241379309E-2</v>
      </c>
      <c r="G307" s="159" t="str">
        <f t="shared" si="67"/>
        <v>-</v>
      </c>
      <c r="H307" s="164" t="str">
        <f t="shared" si="79"/>
        <v>-</v>
      </c>
      <c r="I307" s="161">
        <f t="shared" si="68"/>
        <v>2</v>
      </c>
      <c r="J307" s="161" t="str">
        <f t="shared" si="69"/>
        <v>-</v>
      </c>
      <c r="K307" s="161" t="str">
        <f t="shared" si="70"/>
        <v>-</v>
      </c>
      <c r="L307" s="161" t="str">
        <f t="shared" si="71"/>
        <v>-</v>
      </c>
      <c r="M307" s="166" t="str">
        <f t="shared" si="72"/>
        <v>-</v>
      </c>
      <c r="N307" s="165"/>
      <c r="O307" s="164" t="str">
        <f t="shared" si="73"/>
        <v>-</v>
      </c>
      <c r="P307" s="161">
        <f t="shared" si="74"/>
        <v>6.8965517241379309E-2</v>
      </c>
      <c r="Q307" s="161" t="str">
        <f t="shared" si="75"/>
        <v>-</v>
      </c>
      <c r="R307" s="161" t="str">
        <f t="shared" si="76"/>
        <v>-</v>
      </c>
      <c r="S307" s="161" t="str">
        <f t="shared" si="77"/>
        <v>-</v>
      </c>
      <c r="T307" s="163" t="str">
        <f t="shared" si="78"/>
        <v>-</v>
      </c>
    </row>
    <row r="308" spans="1:20" x14ac:dyDescent="0.15">
      <c r="A308" s="170">
        <v>1E-3</v>
      </c>
      <c r="B308" s="170">
        <v>0.57999999999999996</v>
      </c>
      <c r="C308" s="170">
        <v>0</v>
      </c>
      <c r="D308" s="169">
        <f t="shared" si="64"/>
        <v>2.0000000000000002E-5</v>
      </c>
      <c r="E308" s="168">
        <f t="shared" si="65"/>
        <v>2.9E-4</v>
      </c>
      <c r="F308" s="167">
        <f t="shared" si="66"/>
        <v>6.8965517241379309E-2</v>
      </c>
      <c r="G308" s="159" t="str">
        <f t="shared" si="67"/>
        <v>-</v>
      </c>
      <c r="H308" s="164" t="str">
        <f t="shared" si="79"/>
        <v>-</v>
      </c>
      <c r="I308" s="161">
        <f t="shared" si="68"/>
        <v>0</v>
      </c>
      <c r="J308" s="161" t="str">
        <f t="shared" si="69"/>
        <v>-</v>
      </c>
      <c r="K308" s="161" t="str">
        <f t="shared" si="70"/>
        <v>-</v>
      </c>
      <c r="L308" s="161" t="str">
        <f t="shared" si="71"/>
        <v>-</v>
      </c>
      <c r="M308" s="166" t="str">
        <f t="shared" si="72"/>
        <v>-</v>
      </c>
      <c r="N308" s="165"/>
      <c r="O308" s="164" t="str">
        <f t="shared" si="73"/>
        <v>-</v>
      </c>
      <c r="P308" s="161">
        <f t="shared" si="74"/>
        <v>6.8965517241379309E-2</v>
      </c>
      <c r="Q308" s="161" t="str">
        <f t="shared" si="75"/>
        <v>-</v>
      </c>
      <c r="R308" s="161" t="str">
        <f t="shared" si="76"/>
        <v>-</v>
      </c>
      <c r="S308" s="161" t="str">
        <f t="shared" si="77"/>
        <v>-</v>
      </c>
      <c r="T308" s="163" t="str">
        <f t="shared" si="78"/>
        <v>-</v>
      </c>
    </row>
    <row r="309" spans="1:20" x14ac:dyDescent="0.15">
      <c r="A309" s="170">
        <v>2.5000000000000001E-3</v>
      </c>
      <c r="B309" s="170">
        <v>1.4</v>
      </c>
      <c r="C309" s="170">
        <v>0</v>
      </c>
      <c r="D309" s="169">
        <f t="shared" si="64"/>
        <v>5.0000000000000002E-5</v>
      </c>
      <c r="E309" s="168">
        <f t="shared" si="65"/>
        <v>6.9999999999999999E-4</v>
      </c>
      <c r="F309" s="167">
        <f t="shared" si="66"/>
        <v>7.1428571428571438E-2</v>
      </c>
      <c r="G309" s="159" t="str">
        <f t="shared" si="67"/>
        <v>-</v>
      </c>
      <c r="H309" s="164" t="str">
        <f t="shared" si="79"/>
        <v>-</v>
      </c>
      <c r="I309" s="161">
        <f t="shared" si="68"/>
        <v>0</v>
      </c>
      <c r="J309" s="161" t="str">
        <f t="shared" si="69"/>
        <v>-</v>
      </c>
      <c r="K309" s="161" t="str">
        <f t="shared" si="70"/>
        <v>-</v>
      </c>
      <c r="L309" s="161" t="str">
        <f t="shared" si="71"/>
        <v>-</v>
      </c>
      <c r="M309" s="166" t="str">
        <f t="shared" si="72"/>
        <v>-</v>
      </c>
      <c r="N309" s="165"/>
      <c r="O309" s="164" t="str">
        <f t="shared" si="73"/>
        <v>-</v>
      </c>
      <c r="P309" s="161">
        <f t="shared" si="74"/>
        <v>7.1428571428571438E-2</v>
      </c>
      <c r="Q309" s="161" t="str">
        <f t="shared" si="75"/>
        <v>-</v>
      </c>
      <c r="R309" s="161" t="str">
        <f t="shared" si="76"/>
        <v>-</v>
      </c>
      <c r="S309" s="161" t="str">
        <f t="shared" si="77"/>
        <v>-</v>
      </c>
      <c r="T309" s="163" t="str">
        <f t="shared" si="78"/>
        <v>-</v>
      </c>
    </row>
    <row r="310" spans="1:20" x14ac:dyDescent="0.15">
      <c r="A310" s="170">
        <v>1E-3</v>
      </c>
      <c r="B310" s="170">
        <v>0.54</v>
      </c>
      <c r="C310" s="170">
        <v>0</v>
      </c>
      <c r="D310" s="169">
        <f t="shared" si="64"/>
        <v>2.0000000000000002E-5</v>
      </c>
      <c r="E310" s="168">
        <f t="shared" si="65"/>
        <v>2.7E-4</v>
      </c>
      <c r="F310" s="167">
        <f t="shared" si="66"/>
        <v>7.4074074074074084E-2</v>
      </c>
      <c r="G310" s="159" t="str">
        <f t="shared" si="67"/>
        <v>-</v>
      </c>
      <c r="H310" s="164" t="str">
        <f t="shared" si="79"/>
        <v>-</v>
      </c>
      <c r="I310" s="161">
        <f t="shared" si="68"/>
        <v>0</v>
      </c>
      <c r="J310" s="161" t="str">
        <f t="shared" si="69"/>
        <v>-</v>
      </c>
      <c r="K310" s="161" t="str">
        <f t="shared" si="70"/>
        <v>-</v>
      </c>
      <c r="L310" s="161" t="str">
        <f t="shared" si="71"/>
        <v>-</v>
      </c>
      <c r="M310" s="166" t="str">
        <f t="shared" si="72"/>
        <v>-</v>
      </c>
      <c r="N310" s="165"/>
      <c r="O310" s="164" t="str">
        <f t="shared" si="73"/>
        <v>-</v>
      </c>
      <c r="P310" s="161">
        <f t="shared" si="74"/>
        <v>7.4074074074074084E-2</v>
      </c>
      <c r="Q310" s="161" t="str">
        <f t="shared" si="75"/>
        <v>-</v>
      </c>
      <c r="R310" s="161" t="str">
        <f t="shared" si="76"/>
        <v>-</v>
      </c>
      <c r="S310" s="161" t="str">
        <f t="shared" si="77"/>
        <v>-</v>
      </c>
      <c r="T310" s="163" t="str">
        <f t="shared" si="78"/>
        <v>-</v>
      </c>
    </row>
    <row r="311" spans="1:20" x14ac:dyDescent="0.15">
      <c r="A311" s="170">
        <v>1E-3</v>
      </c>
      <c r="B311" s="170">
        <v>0.51</v>
      </c>
      <c r="C311" s="170">
        <v>0</v>
      </c>
      <c r="D311" s="169">
        <f t="shared" si="64"/>
        <v>2.0000000000000002E-5</v>
      </c>
      <c r="E311" s="168">
        <f t="shared" si="65"/>
        <v>2.5500000000000002E-4</v>
      </c>
      <c r="F311" s="167">
        <f t="shared" si="66"/>
        <v>7.8431372549019607E-2</v>
      </c>
      <c r="G311" s="159" t="str">
        <f t="shared" si="67"/>
        <v>-</v>
      </c>
      <c r="H311" s="164" t="str">
        <f t="shared" si="79"/>
        <v>-</v>
      </c>
      <c r="I311" s="161">
        <f t="shared" si="68"/>
        <v>0</v>
      </c>
      <c r="J311" s="161" t="str">
        <f t="shared" si="69"/>
        <v>-</v>
      </c>
      <c r="K311" s="161" t="str">
        <f t="shared" si="70"/>
        <v>-</v>
      </c>
      <c r="L311" s="161" t="str">
        <f t="shared" si="71"/>
        <v>-</v>
      </c>
      <c r="M311" s="166" t="str">
        <f t="shared" si="72"/>
        <v>-</v>
      </c>
      <c r="N311" s="165"/>
      <c r="O311" s="164" t="str">
        <f t="shared" si="73"/>
        <v>-</v>
      </c>
      <c r="P311" s="161">
        <f t="shared" si="74"/>
        <v>7.8431372549019607E-2</v>
      </c>
      <c r="Q311" s="161" t="str">
        <f t="shared" si="75"/>
        <v>-</v>
      </c>
      <c r="R311" s="161" t="str">
        <f t="shared" si="76"/>
        <v>-</v>
      </c>
      <c r="S311" s="161" t="str">
        <f t="shared" si="77"/>
        <v>-</v>
      </c>
      <c r="T311" s="163" t="str">
        <f t="shared" si="78"/>
        <v>-</v>
      </c>
    </row>
    <row r="312" spans="1:20" x14ac:dyDescent="0.15">
      <c r="A312" s="170">
        <v>1E-3</v>
      </c>
      <c r="B312" s="170">
        <v>0.5</v>
      </c>
      <c r="C312" s="170">
        <v>0</v>
      </c>
      <c r="D312" s="169">
        <f t="shared" si="64"/>
        <v>2.0000000000000002E-5</v>
      </c>
      <c r="E312" s="168">
        <f t="shared" si="65"/>
        <v>2.5000000000000001E-4</v>
      </c>
      <c r="F312" s="167">
        <f t="shared" si="66"/>
        <v>0.08</v>
      </c>
      <c r="G312" s="159" t="str">
        <f t="shared" si="67"/>
        <v>-</v>
      </c>
      <c r="H312" s="164" t="str">
        <f t="shared" si="79"/>
        <v>-</v>
      </c>
      <c r="I312" s="161">
        <f t="shared" si="68"/>
        <v>0</v>
      </c>
      <c r="J312" s="161" t="str">
        <f t="shared" si="69"/>
        <v>-</v>
      </c>
      <c r="K312" s="161" t="str">
        <f t="shared" si="70"/>
        <v>-</v>
      </c>
      <c r="L312" s="161" t="str">
        <f t="shared" si="71"/>
        <v>-</v>
      </c>
      <c r="M312" s="166" t="str">
        <f t="shared" si="72"/>
        <v>-</v>
      </c>
      <c r="N312" s="165"/>
      <c r="O312" s="164" t="str">
        <f t="shared" si="73"/>
        <v>-</v>
      </c>
      <c r="P312" s="161">
        <f t="shared" si="74"/>
        <v>0.08</v>
      </c>
      <c r="Q312" s="161" t="str">
        <f t="shared" si="75"/>
        <v>-</v>
      </c>
      <c r="R312" s="161" t="str">
        <f t="shared" si="76"/>
        <v>-</v>
      </c>
      <c r="S312" s="161" t="str">
        <f t="shared" si="77"/>
        <v>-</v>
      </c>
      <c r="T312" s="163" t="str">
        <f t="shared" si="78"/>
        <v>-</v>
      </c>
    </row>
    <row r="313" spans="1:20" x14ac:dyDescent="0.15">
      <c r="A313" s="170">
        <v>1E-3</v>
      </c>
      <c r="B313" s="170">
        <v>0.5</v>
      </c>
      <c r="C313" s="170">
        <v>0</v>
      </c>
      <c r="D313" s="169">
        <f t="shared" si="64"/>
        <v>2.0000000000000002E-5</v>
      </c>
      <c r="E313" s="168">
        <f t="shared" si="65"/>
        <v>2.5000000000000001E-4</v>
      </c>
      <c r="F313" s="167">
        <f t="shared" si="66"/>
        <v>0.08</v>
      </c>
      <c r="G313" s="159" t="str">
        <f t="shared" si="67"/>
        <v>-</v>
      </c>
      <c r="H313" s="164" t="str">
        <f t="shared" si="79"/>
        <v>-</v>
      </c>
      <c r="I313" s="161">
        <f t="shared" si="68"/>
        <v>0</v>
      </c>
      <c r="J313" s="161" t="str">
        <f t="shared" si="69"/>
        <v>-</v>
      </c>
      <c r="K313" s="161" t="str">
        <f t="shared" si="70"/>
        <v>-</v>
      </c>
      <c r="L313" s="161" t="str">
        <f t="shared" si="71"/>
        <v>-</v>
      </c>
      <c r="M313" s="166" t="str">
        <f t="shared" si="72"/>
        <v>-</v>
      </c>
      <c r="N313" s="165"/>
      <c r="O313" s="164" t="str">
        <f t="shared" si="73"/>
        <v>-</v>
      </c>
      <c r="P313" s="161">
        <f t="shared" si="74"/>
        <v>0.08</v>
      </c>
      <c r="Q313" s="161" t="str">
        <f t="shared" si="75"/>
        <v>-</v>
      </c>
      <c r="R313" s="161" t="str">
        <f t="shared" si="76"/>
        <v>-</v>
      </c>
      <c r="S313" s="161" t="str">
        <f t="shared" si="77"/>
        <v>-</v>
      </c>
      <c r="T313" s="163" t="str">
        <f t="shared" si="78"/>
        <v>-</v>
      </c>
    </row>
    <row r="314" spans="1:20" x14ac:dyDescent="0.15">
      <c r="A314" s="170">
        <v>1E-3</v>
      </c>
      <c r="B314" s="170">
        <v>0.5</v>
      </c>
      <c r="C314" s="170">
        <v>0</v>
      </c>
      <c r="D314" s="169">
        <f t="shared" si="64"/>
        <v>2.0000000000000002E-5</v>
      </c>
      <c r="E314" s="168">
        <f t="shared" si="65"/>
        <v>2.5000000000000001E-4</v>
      </c>
      <c r="F314" s="167">
        <f t="shared" si="66"/>
        <v>0.08</v>
      </c>
      <c r="G314" s="159" t="str">
        <f t="shared" si="67"/>
        <v>-</v>
      </c>
      <c r="H314" s="164" t="str">
        <f t="shared" si="79"/>
        <v>-</v>
      </c>
      <c r="I314" s="161">
        <f t="shared" si="68"/>
        <v>0</v>
      </c>
      <c r="J314" s="161" t="str">
        <f t="shared" si="69"/>
        <v>-</v>
      </c>
      <c r="K314" s="161" t="str">
        <f t="shared" si="70"/>
        <v>-</v>
      </c>
      <c r="L314" s="161" t="str">
        <f t="shared" si="71"/>
        <v>-</v>
      </c>
      <c r="M314" s="166" t="str">
        <f t="shared" si="72"/>
        <v>-</v>
      </c>
      <c r="N314" s="165"/>
      <c r="O314" s="164" t="str">
        <f t="shared" si="73"/>
        <v>-</v>
      </c>
      <c r="P314" s="161">
        <f t="shared" si="74"/>
        <v>0.08</v>
      </c>
      <c r="Q314" s="161" t="str">
        <f t="shared" si="75"/>
        <v>-</v>
      </c>
      <c r="R314" s="161" t="str">
        <f t="shared" si="76"/>
        <v>-</v>
      </c>
      <c r="S314" s="161" t="str">
        <f t="shared" si="77"/>
        <v>-</v>
      </c>
      <c r="T314" s="163" t="str">
        <f t="shared" si="78"/>
        <v>-</v>
      </c>
    </row>
    <row r="315" spans="1:20" x14ac:dyDescent="0.15">
      <c r="A315" s="170">
        <v>1E-3</v>
      </c>
      <c r="B315" s="170">
        <v>0.5</v>
      </c>
      <c r="C315" s="170">
        <v>0</v>
      </c>
      <c r="D315" s="169">
        <f t="shared" si="64"/>
        <v>2.0000000000000002E-5</v>
      </c>
      <c r="E315" s="168">
        <f t="shared" si="65"/>
        <v>2.5000000000000001E-4</v>
      </c>
      <c r="F315" s="167">
        <f t="shared" si="66"/>
        <v>0.08</v>
      </c>
      <c r="G315" s="159" t="str">
        <f t="shared" si="67"/>
        <v>-</v>
      </c>
      <c r="H315" s="164" t="str">
        <f t="shared" si="79"/>
        <v>-</v>
      </c>
      <c r="I315" s="161">
        <f t="shared" si="68"/>
        <v>0</v>
      </c>
      <c r="J315" s="161" t="str">
        <f t="shared" si="69"/>
        <v>-</v>
      </c>
      <c r="K315" s="161" t="str">
        <f t="shared" si="70"/>
        <v>-</v>
      </c>
      <c r="L315" s="161" t="str">
        <f t="shared" si="71"/>
        <v>-</v>
      </c>
      <c r="M315" s="166" t="str">
        <f t="shared" si="72"/>
        <v>-</v>
      </c>
      <c r="N315" s="165"/>
      <c r="O315" s="164" t="str">
        <f t="shared" si="73"/>
        <v>-</v>
      </c>
      <c r="P315" s="161">
        <f t="shared" si="74"/>
        <v>0.08</v>
      </c>
      <c r="Q315" s="161" t="str">
        <f t="shared" si="75"/>
        <v>-</v>
      </c>
      <c r="R315" s="161" t="str">
        <f t="shared" si="76"/>
        <v>-</v>
      </c>
      <c r="S315" s="161" t="str">
        <f t="shared" si="77"/>
        <v>-</v>
      </c>
      <c r="T315" s="163" t="str">
        <f t="shared" si="78"/>
        <v>-</v>
      </c>
    </row>
    <row r="316" spans="1:20" x14ac:dyDescent="0.15">
      <c r="A316" s="175">
        <v>1E-3</v>
      </c>
      <c r="B316" s="175">
        <v>0.5</v>
      </c>
      <c r="C316" s="170">
        <v>2</v>
      </c>
      <c r="D316" s="169">
        <f t="shared" si="64"/>
        <v>2.0000000000000002E-5</v>
      </c>
      <c r="E316" s="168">
        <f t="shared" si="65"/>
        <v>2.5000000000000001E-4</v>
      </c>
      <c r="F316" s="167">
        <f t="shared" si="66"/>
        <v>0.08</v>
      </c>
      <c r="G316" s="159" t="str">
        <f t="shared" si="67"/>
        <v>-</v>
      </c>
      <c r="H316" s="164" t="str">
        <f t="shared" si="79"/>
        <v>-</v>
      </c>
      <c r="I316" s="161">
        <f t="shared" si="68"/>
        <v>2</v>
      </c>
      <c r="J316" s="161" t="str">
        <f t="shared" si="69"/>
        <v>-</v>
      </c>
      <c r="K316" s="161" t="str">
        <f t="shared" si="70"/>
        <v>-</v>
      </c>
      <c r="L316" s="161" t="str">
        <f t="shared" si="71"/>
        <v>-</v>
      </c>
      <c r="M316" s="166" t="str">
        <f t="shared" si="72"/>
        <v>-</v>
      </c>
      <c r="N316" s="165"/>
      <c r="O316" s="164" t="str">
        <f t="shared" si="73"/>
        <v>-</v>
      </c>
      <c r="P316" s="161">
        <f t="shared" si="74"/>
        <v>0.08</v>
      </c>
      <c r="Q316" s="161" t="str">
        <f t="shared" si="75"/>
        <v>-</v>
      </c>
      <c r="R316" s="161" t="str">
        <f t="shared" si="76"/>
        <v>-</v>
      </c>
      <c r="S316" s="161" t="str">
        <f t="shared" si="77"/>
        <v>-</v>
      </c>
      <c r="T316" s="163" t="str">
        <f t="shared" si="78"/>
        <v>-</v>
      </c>
    </row>
    <row r="317" spans="1:20" x14ac:dyDescent="0.15">
      <c r="A317" s="170">
        <v>1E-3</v>
      </c>
      <c r="B317" s="170">
        <v>0.5</v>
      </c>
      <c r="C317" s="170">
        <v>0</v>
      </c>
      <c r="D317" s="169">
        <f t="shared" si="64"/>
        <v>2.0000000000000002E-5</v>
      </c>
      <c r="E317" s="168">
        <f t="shared" si="65"/>
        <v>2.5000000000000001E-4</v>
      </c>
      <c r="F317" s="167">
        <f t="shared" si="66"/>
        <v>0.08</v>
      </c>
      <c r="G317" s="159" t="str">
        <f t="shared" si="67"/>
        <v>-</v>
      </c>
      <c r="H317" s="164" t="str">
        <f t="shared" si="79"/>
        <v>-</v>
      </c>
      <c r="I317" s="161">
        <f t="shared" si="68"/>
        <v>0</v>
      </c>
      <c r="J317" s="161" t="str">
        <f t="shared" si="69"/>
        <v>-</v>
      </c>
      <c r="K317" s="161" t="str">
        <f t="shared" si="70"/>
        <v>-</v>
      </c>
      <c r="L317" s="161" t="str">
        <f t="shared" si="71"/>
        <v>-</v>
      </c>
      <c r="M317" s="166" t="str">
        <f t="shared" si="72"/>
        <v>-</v>
      </c>
      <c r="N317" s="165"/>
      <c r="O317" s="164" t="str">
        <f t="shared" si="73"/>
        <v>-</v>
      </c>
      <c r="P317" s="161">
        <f t="shared" si="74"/>
        <v>0.08</v>
      </c>
      <c r="Q317" s="161" t="str">
        <f t="shared" si="75"/>
        <v>-</v>
      </c>
      <c r="R317" s="161" t="str">
        <f t="shared" si="76"/>
        <v>-</v>
      </c>
      <c r="S317" s="161" t="str">
        <f t="shared" si="77"/>
        <v>-</v>
      </c>
      <c r="T317" s="163" t="str">
        <f t="shared" si="78"/>
        <v>-</v>
      </c>
    </row>
    <row r="318" spans="1:20" x14ac:dyDescent="0.15">
      <c r="A318" s="170">
        <v>1E-3</v>
      </c>
      <c r="B318" s="170">
        <v>0.5</v>
      </c>
      <c r="C318" s="170">
        <v>0</v>
      </c>
      <c r="D318" s="169">
        <f t="shared" si="64"/>
        <v>2.0000000000000002E-5</v>
      </c>
      <c r="E318" s="168">
        <f t="shared" si="65"/>
        <v>2.5000000000000001E-4</v>
      </c>
      <c r="F318" s="167">
        <f t="shared" si="66"/>
        <v>0.08</v>
      </c>
      <c r="G318" s="159" t="str">
        <f t="shared" si="67"/>
        <v>-</v>
      </c>
      <c r="H318" s="164" t="str">
        <f t="shared" si="79"/>
        <v>-</v>
      </c>
      <c r="I318" s="161">
        <f t="shared" si="68"/>
        <v>0</v>
      </c>
      <c r="J318" s="161" t="str">
        <f t="shared" si="69"/>
        <v>-</v>
      </c>
      <c r="K318" s="161" t="str">
        <f t="shared" si="70"/>
        <v>-</v>
      </c>
      <c r="L318" s="161" t="str">
        <f t="shared" si="71"/>
        <v>-</v>
      </c>
      <c r="M318" s="166" t="str">
        <f t="shared" si="72"/>
        <v>-</v>
      </c>
      <c r="N318" s="165"/>
      <c r="O318" s="164" t="str">
        <f t="shared" si="73"/>
        <v>-</v>
      </c>
      <c r="P318" s="161">
        <f t="shared" si="74"/>
        <v>0.08</v>
      </c>
      <c r="Q318" s="161" t="str">
        <f t="shared" si="75"/>
        <v>-</v>
      </c>
      <c r="R318" s="161" t="str">
        <f t="shared" si="76"/>
        <v>-</v>
      </c>
      <c r="S318" s="161" t="str">
        <f t="shared" si="77"/>
        <v>-</v>
      </c>
      <c r="T318" s="163" t="str">
        <f t="shared" si="78"/>
        <v>-</v>
      </c>
    </row>
    <row r="319" spans="1:20" x14ac:dyDescent="0.15">
      <c r="A319" s="170">
        <v>1E-3</v>
      </c>
      <c r="B319" s="170">
        <v>0.5</v>
      </c>
      <c r="C319" s="170">
        <v>1</v>
      </c>
      <c r="D319" s="169">
        <f t="shared" si="64"/>
        <v>2.0000000000000002E-5</v>
      </c>
      <c r="E319" s="168">
        <f t="shared" si="65"/>
        <v>2.5000000000000001E-4</v>
      </c>
      <c r="F319" s="167">
        <f t="shared" si="66"/>
        <v>0.08</v>
      </c>
      <c r="G319" s="159" t="str">
        <f t="shared" si="67"/>
        <v>-</v>
      </c>
      <c r="H319" s="164" t="str">
        <f t="shared" si="79"/>
        <v>-</v>
      </c>
      <c r="I319" s="161">
        <f t="shared" si="68"/>
        <v>1</v>
      </c>
      <c r="J319" s="161" t="str">
        <f t="shared" si="69"/>
        <v>-</v>
      </c>
      <c r="K319" s="161" t="str">
        <f t="shared" si="70"/>
        <v>-</v>
      </c>
      <c r="L319" s="161" t="str">
        <f t="shared" si="71"/>
        <v>-</v>
      </c>
      <c r="M319" s="166" t="str">
        <f t="shared" si="72"/>
        <v>-</v>
      </c>
      <c r="N319" s="165"/>
      <c r="O319" s="164" t="str">
        <f t="shared" si="73"/>
        <v>-</v>
      </c>
      <c r="P319" s="161">
        <f t="shared" si="74"/>
        <v>0.08</v>
      </c>
      <c r="Q319" s="161" t="str">
        <f t="shared" si="75"/>
        <v>-</v>
      </c>
      <c r="R319" s="161" t="str">
        <f t="shared" si="76"/>
        <v>-</v>
      </c>
      <c r="S319" s="161" t="str">
        <f t="shared" si="77"/>
        <v>-</v>
      </c>
      <c r="T319" s="163" t="str">
        <f t="shared" si="78"/>
        <v>-</v>
      </c>
    </row>
    <row r="320" spans="1:20" x14ac:dyDescent="0.15">
      <c r="A320" s="170">
        <v>1E-3</v>
      </c>
      <c r="B320" s="170">
        <v>0.5</v>
      </c>
      <c r="C320" s="170">
        <v>0</v>
      </c>
      <c r="D320" s="169">
        <f t="shared" si="64"/>
        <v>2.0000000000000002E-5</v>
      </c>
      <c r="E320" s="168">
        <f t="shared" si="65"/>
        <v>2.5000000000000001E-4</v>
      </c>
      <c r="F320" s="167">
        <f t="shared" si="66"/>
        <v>0.08</v>
      </c>
      <c r="G320" s="159" t="str">
        <f t="shared" si="67"/>
        <v>-</v>
      </c>
      <c r="H320" s="164" t="str">
        <f t="shared" si="79"/>
        <v>-</v>
      </c>
      <c r="I320" s="161">
        <f t="shared" si="68"/>
        <v>0</v>
      </c>
      <c r="J320" s="161" t="str">
        <f t="shared" si="69"/>
        <v>-</v>
      </c>
      <c r="K320" s="161" t="str">
        <f t="shared" si="70"/>
        <v>-</v>
      </c>
      <c r="L320" s="161" t="str">
        <f t="shared" si="71"/>
        <v>-</v>
      </c>
      <c r="M320" s="166" t="str">
        <f t="shared" si="72"/>
        <v>-</v>
      </c>
      <c r="N320" s="165"/>
      <c r="O320" s="164" t="str">
        <f t="shared" si="73"/>
        <v>-</v>
      </c>
      <c r="P320" s="161">
        <f t="shared" si="74"/>
        <v>0.08</v>
      </c>
      <c r="Q320" s="161" t="str">
        <f t="shared" si="75"/>
        <v>-</v>
      </c>
      <c r="R320" s="161" t="str">
        <f t="shared" si="76"/>
        <v>-</v>
      </c>
      <c r="S320" s="161" t="str">
        <f t="shared" si="77"/>
        <v>-</v>
      </c>
      <c r="T320" s="163" t="str">
        <f t="shared" si="78"/>
        <v>-</v>
      </c>
    </row>
    <row r="321" spans="1:20" x14ac:dyDescent="0.15">
      <c r="A321" s="170">
        <v>1E-3</v>
      </c>
      <c r="B321" s="170">
        <v>0.5</v>
      </c>
      <c r="C321" s="170">
        <v>0</v>
      </c>
      <c r="D321" s="169">
        <f t="shared" si="64"/>
        <v>2.0000000000000002E-5</v>
      </c>
      <c r="E321" s="168">
        <f t="shared" si="65"/>
        <v>2.5000000000000001E-4</v>
      </c>
      <c r="F321" s="167">
        <f t="shared" si="66"/>
        <v>0.08</v>
      </c>
      <c r="G321" s="159" t="str">
        <f t="shared" si="67"/>
        <v>-</v>
      </c>
      <c r="H321" s="164" t="str">
        <f t="shared" si="79"/>
        <v>-</v>
      </c>
      <c r="I321" s="161">
        <f t="shared" si="68"/>
        <v>0</v>
      </c>
      <c r="J321" s="161" t="str">
        <f t="shared" si="69"/>
        <v>-</v>
      </c>
      <c r="K321" s="161" t="str">
        <f t="shared" si="70"/>
        <v>-</v>
      </c>
      <c r="L321" s="161" t="str">
        <f t="shared" si="71"/>
        <v>-</v>
      </c>
      <c r="M321" s="166" t="str">
        <f t="shared" si="72"/>
        <v>-</v>
      </c>
      <c r="N321" s="165"/>
      <c r="O321" s="164" t="str">
        <f t="shared" si="73"/>
        <v>-</v>
      </c>
      <c r="P321" s="161">
        <f t="shared" si="74"/>
        <v>0.08</v>
      </c>
      <c r="Q321" s="161" t="str">
        <f t="shared" si="75"/>
        <v>-</v>
      </c>
      <c r="R321" s="161" t="str">
        <f t="shared" si="76"/>
        <v>-</v>
      </c>
      <c r="S321" s="161" t="str">
        <f t="shared" si="77"/>
        <v>-</v>
      </c>
      <c r="T321" s="163" t="str">
        <f t="shared" si="78"/>
        <v>-</v>
      </c>
    </row>
    <row r="322" spans="1:20" x14ac:dyDescent="0.15">
      <c r="A322" s="170">
        <v>1E-3</v>
      </c>
      <c r="B322" s="170">
        <v>0.48</v>
      </c>
      <c r="C322" s="170">
        <v>1</v>
      </c>
      <c r="D322" s="169">
        <f t="shared" si="64"/>
        <v>2.0000000000000002E-5</v>
      </c>
      <c r="E322" s="168">
        <f t="shared" si="65"/>
        <v>2.3999999999999998E-4</v>
      </c>
      <c r="F322" s="167">
        <f t="shared" si="66"/>
        <v>8.3333333333333343E-2</v>
      </c>
      <c r="G322" s="159" t="str">
        <f t="shared" si="67"/>
        <v>-</v>
      </c>
      <c r="H322" s="164" t="str">
        <f t="shared" si="79"/>
        <v>-</v>
      </c>
      <c r="I322" s="161">
        <f t="shared" si="68"/>
        <v>1</v>
      </c>
      <c r="J322" s="161" t="str">
        <f t="shared" si="69"/>
        <v>-</v>
      </c>
      <c r="K322" s="161" t="str">
        <f t="shared" si="70"/>
        <v>-</v>
      </c>
      <c r="L322" s="161" t="str">
        <f t="shared" si="71"/>
        <v>-</v>
      </c>
      <c r="M322" s="166" t="str">
        <f t="shared" si="72"/>
        <v>-</v>
      </c>
      <c r="N322" s="165"/>
      <c r="O322" s="164" t="str">
        <f t="shared" si="73"/>
        <v>-</v>
      </c>
      <c r="P322" s="161">
        <f t="shared" si="74"/>
        <v>8.3333333333333343E-2</v>
      </c>
      <c r="Q322" s="161" t="str">
        <f t="shared" si="75"/>
        <v>-</v>
      </c>
      <c r="R322" s="161" t="str">
        <f t="shared" si="76"/>
        <v>-</v>
      </c>
      <c r="S322" s="161" t="str">
        <f t="shared" si="77"/>
        <v>-</v>
      </c>
      <c r="T322" s="163" t="str">
        <f t="shared" si="78"/>
        <v>-</v>
      </c>
    </row>
    <row r="323" spans="1:20" x14ac:dyDescent="0.15">
      <c r="A323" s="170">
        <v>3.0000000000000001E-3</v>
      </c>
      <c r="B323" s="170">
        <v>1.39</v>
      </c>
      <c r="C323" s="170">
        <v>1</v>
      </c>
      <c r="D323" s="169">
        <f t="shared" ref="D323:D386" si="80">A323*0.02</f>
        <v>6.0000000000000002E-5</v>
      </c>
      <c r="E323" s="168">
        <f t="shared" ref="E323:E386" si="81">(B323/2)/1000</f>
        <v>6.9499999999999998E-4</v>
      </c>
      <c r="F323" s="167">
        <f t="shared" ref="F323:F386" si="82">D323/E323</f>
        <v>8.6330935251798566E-2</v>
      </c>
      <c r="G323" s="159" t="str">
        <f t="shared" ref="G323:G386" si="83">IF(F323=0,C323,"-")</f>
        <v>-</v>
      </c>
      <c r="H323" s="164" t="str">
        <f t="shared" si="79"/>
        <v>-</v>
      </c>
      <c r="I323" s="161">
        <f t="shared" si="68"/>
        <v>1</v>
      </c>
      <c r="J323" s="161" t="str">
        <f t="shared" si="69"/>
        <v>-</v>
      </c>
      <c r="K323" s="161" t="str">
        <f t="shared" si="70"/>
        <v>-</v>
      </c>
      <c r="L323" s="161" t="str">
        <f t="shared" si="71"/>
        <v>-</v>
      </c>
      <c r="M323" s="166" t="str">
        <f t="shared" si="72"/>
        <v>-</v>
      </c>
      <c r="N323" s="165"/>
      <c r="O323" s="164" t="str">
        <f t="shared" si="73"/>
        <v>-</v>
      </c>
      <c r="P323" s="161">
        <f t="shared" si="74"/>
        <v>8.6330935251798566E-2</v>
      </c>
      <c r="Q323" s="161" t="str">
        <f t="shared" si="75"/>
        <v>-</v>
      </c>
      <c r="R323" s="161" t="str">
        <f t="shared" si="76"/>
        <v>-</v>
      </c>
      <c r="S323" s="161" t="str">
        <f t="shared" si="77"/>
        <v>-</v>
      </c>
      <c r="T323" s="163" t="str">
        <f t="shared" si="78"/>
        <v>-</v>
      </c>
    </row>
    <row r="324" spans="1:20" x14ac:dyDescent="0.15">
      <c r="A324" s="170">
        <v>1E-3</v>
      </c>
      <c r="B324" s="170">
        <v>0.46</v>
      </c>
      <c r="C324" s="170">
        <v>0</v>
      </c>
      <c r="D324" s="169">
        <f t="shared" si="80"/>
        <v>2.0000000000000002E-5</v>
      </c>
      <c r="E324" s="168">
        <f t="shared" si="81"/>
        <v>2.3000000000000001E-4</v>
      </c>
      <c r="F324" s="167">
        <f t="shared" si="82"/>
        <v>8.6956521739130432E-2</v>
      </c>
      <c r="G324" s="159" t="str">
        <f t="shared" si="83"/>
        <v>-</v>
      </c>
      <c r="H324" s="164" t="str">
        <f t="shared" si="79"/>
        <v>-</v>
      </c>
      <c r="I324" s="161">
        <f t="shared" ref="I324:I387" si="84">IF(AND($F324&gt;0.06,$F324&lt;=0.3),$C324,"-")</f>
        <v>0</v>
      </c>
      <c r="J324" s="161" t="str">
        <f t="shared" ref="J324:J387" si="85">IF(AND($F324&gt;0.3,$F324&lt;=1),$C324,"-")</f>
        <v>-</v>
      </c>
      <c r="K324" s="161" t="str">
        <f t="shared" ref="K324:K387" si="86">IF(AND($F324&gt;1,$F324&lt;=3),$C324,"-")</f>
        <v>-</v>
      </c>
      <c r="L324" s="161" t="str">
        <f t="shared" ref="L324:L387" si="87">IF(AND($F324&gt;3,$F324&lt;=7),$C324,"-")</f>
        <v>-</v>
      </c>
      <c r="M324" s="166" t="str">
        <f t="shared" ref="M324:M387" si="88">IF(F324&gt;7,C324,"-")</f>
        <v>-</v>
      </c>
      <c r="N324" s="165"/>
      <c r="O324" s="164" t="str">
        <f t="shared" ref="O324:O387" si="89">IF(AND($F324&gt;0,$F324&lt;=0.06),$F324,"-")</f>
        <v>-</v>
      </c>
      <c r="P324" s="161">
        <f t="shared" ref="P324:P387" si="90">IF(AND($F324&gt;0.06,$F324&lt;=0.3),$F324,"-")</f>
        <v>8.6956521739130432E-2</v>
      </c>
      <c r="Q324" s="161" t="str">
        <f t="shared" ref="Q324:Q387" si="91">IF(AND($F324&gt;0.3,$F324&lt;=1),$F324,"-")</f>
        <v>-</v>
      </c>
      <c r="R324" s="161" t="str">
        <f t="shared" ref="R324:R387" si="92">IF(AND($F324&gt;1,$F324&lt;=3),$F324,"-")</f>
        <v>-</v>
      </c>
      <c r="S324" s="161" t="str">
        <f t="shared" ref="S324:S387" si="93">IF(AND($F324&gt;3,$F324&lt;=7),$F324,"-")</f>
        <v>-</v>
      </c>
      <c r="T324" s="163" t="str">
        <f t="shared" ref="T324:T387" si="94">IF($F324&gt;7,$F324,"-")</f>
        <v>-</v>
      </c>
    </row>
    <row r="325" spans="1:20" x14ac:dyDescent="0.15">
      <c r="A325" s="170">
        <v>2.5000000000000001E-3</v>
      </c>
      <c r="B325" s="170">
        <v>1.137</v>
      </c>
      <c r="C325" s="170">
        <v>0</v>
      </c>
      <c r="D325" s="169">
        <f t="shared" si="80"/>
        <v>5.0000000000000002E-5</v>
      </c>
      <c r="E325" s="168">
        <f t="shared" si="81"/>
        <v>5.6849999999999999E-4</v>
      </c>
      <c r="F325" s="167">
        <f t="shared" si="82"/>
        <v>8.7950747581354446E-2</v>
      </c>
      <c r="G325" s="159" t="str">
        <f t="shared" si="83"/>
        <v>-</v>
      </c>
      <c r="H325" s="164" t="str">
        <f t="shared" ref="H325:H388" si="95">IF(AND($F325&gt;0,$F325&lt;=0.06),$C325,"-")</f>
        <v>-</v>
      </c>
      <c r="I325" s="161">
        <f t="shared" si="84"/>
        <v>0</v>
      </c>
      <c r="J325" s="161" t="str">
        <f t="shared" si="85"/>
        <v>-</v>
      </c>
      <c r="K325" s="161" t="str">
        <f t="shared" si="86"/>
        <v>-</v>
      </c>
      <c r="L325" s="161" t="str">
        <f t="shared" si="87"/>
        <v>-</v>
      </c>
      <c r="M325" s="166" t="str">
        <f t="shared" si="88"/>
        <v>-</v>
      </c>
      <c r="N325" s="165"/>
      <c r="O325" s="164" t="str">
        <f t="shared" si="89"/>
        <v>-</v>
      </c>
      <c r="P325" s="161">
        <f t="shared" si="90"/>
        <v>8.7950747581354446E-2</v>
      </c>
      <c r="Q325" s="161" t="str">
        <f t="shared" si="91"/>
        <v>-</v>
      </c>
      <c r="R325" s="161" t="str">
        <f t="shared" si="92"/>
        <v>-</v>
      </c>
      <c r="S325" s="161" t="str">
        <f t="shared" si="93"/>
        <v>-</v>
      </c>
      <c r="T325" s="163" t="str">
        <f t="shared" si="94"/>
        <v>-</v>
      </c>
    </row>
    <row r="326" spans="1:20" x14ac:dyDescent="0.15">
      <c r="A326" s="170">
        <v>1E-3</v>
      </c>
      <c r="B326" s="170">
        <v>0.45</v>
      </c>
      <c r="C326" s="170">
        <v>0</v>
      </c>
      <c r="D326" s="169">
        <f t="shared" si="80"/>
        <v>2.0000000000000002E-5</v>
      </c>
      <c r="E326" s="168">
        <f t="shared" si="81"/>
        <v>2.2499999999999999E-4</v>
      </c>
      <c r="F326" s="167">
        <f t="shared" si="82"/>
        <v>8.8888888888888892E-2</v>
      </c>
      <c r="G326" s="159" t="str">
        <f t="shared" si="83"/>
        <v>-</v>
      </c>
      <c r="H326" s="164" t="str">
        <f t="shared" si="95"/>
        <v>-</v>
      </c>
      <c r="I326" s="161">
        <f t="shared" si="84"/>
        <v>0</v>
      </c>
      <c r="J326" s="161" t="str">
        <f t="shared" si="85"/>
        <v>-</v>
      </c>
      <c r="K326" s="161" t="str">
        <f t="shared" si="86"/>
        <v>-</v>
      </c>
      <c r="L326" s="161" t="str">
        <f t="shared" si="87"/>
        <v>-</v>
      </c>
      <c r="M326" s="166" t="str">
        <f t="shared" si="88"/>
        <v>-</v>
      </c>
      <c r="N326" s="165"/>
      <c r="O326" s="164" t="str">
        <f t="shared" si="89"/>
        <v>-</v>
      </c>
      <c r="P326" s="161">
        <f t="shared" si="90"/>
        <v>8.8888888888888892E-2</v>
      </c>
      <c r="Q326" s="161" t="str">
        <f t="shared" si="91"/>
        <v>-</v>
      </c>
      <c r="R326" s="161" t="str">
        <f t="shared" si="92"/>
        <v>-</v>
      </c>
      <c r="S326" s="161" t="str">
        <f t="shared" si="93"/>
        <v>-</v>
      </c>
      <c r="T326" s="163" t="str">
        <f t="shared" si="94"/>
        <v>-</v>
      </c>
    </row>
    <row r="327" spans="1:20" x14ac:dyDescent="0.15">
      <c r="A327" s="170">
        <v>2E-3</v>
      </c>
      <c r="B327" s="170">
        <v>0.9</v>
      </c>
      <c r="C327" s="170">
        <v>0</v>
      </c>
      <c r="D327" s="169">
        <f t="shared" si="80"/>
        <v>4.0000000000000003E-5</v>
      </c>
      <c r="E327" s="168">
        <f t="shared" si="81"/>
        <v>4.4999999999999999E-4</v>
      </c>
      <c r="F327" s="167">
        <f t="shared" si="82"/>
        <v>8.8888888888888892E-2</v>
      </c>
      <c r="G327" s="159" t="str">
        <f t="shared" si="83"/>
        <v>-</v>
      </c>
      <c r="H327" s="164" t="str">
        <f t="shared" si="95"/>
        <v>-</v>
      </c>
      <c r="I327" s="161">
        <f t="shared" si="84"/>
        <v>0</v>
      </c>
      <c r="J327" s="161" t="str">
        <f t="shared" si="85"/>
        <v>-</v>
      </c>
      <c r="K327" s="161" t="str">
        <f t="shared" si="86"/>
        <v>-</v>
      </c>
      <c r="L327" s="161" t="str">
        <f t="shared" si="87"/>
        <v>-</v>
      </c>
      <c r="M327" s="166" t="str">
        <f t="shared" si="88"/>
        <v>-</v>
      </c>
      <c r="N327" s="165"/>
      <c r="O327" s="164" t="str">
        <f t="shared" si="89"/>
        <v>-</v>
      </c>
      <c r="P327" s="161">
        <f t="shared" si="90"/>
        <v>8.8888888888888892E-2</v>
      </c>
      <c r="Q327" s="161" t="str">
        <f t="shared" si="91"/>
        <v>-</v>
      </c>
      <c r="R327" s="161" t="str">
        <f t="shared" si="92"/>
        <v>-</v>
      </c>
      <c r="S327" s="161" t="str">
        <f t="shared" si="93"/>
        <v>-</v>
      </c>
      <c r="T327" s="163" t="str">
        <f t="shared" si="94"/>
        <v>-</v>
      </c>
    </row>
    <row r="328" spans="1:20" x14ac:dyDescent="0.15">
      <c r="A328" s="170">
        <v>1E-3</v>
      </c>
      <c r="B328" s="170">
        <v>0.44</v>
      </c>
      <c r="C328" s="170">
        <v>0</v>
      </c>
      <c r="D328" s="169">
        <f t="shared" si="80"/>
        <v>2.0000000000000002E-5</v>
      </c>
      <c r="E328" s="168">
        <f t="shared" si="81"/>
        <v>2.2000000000000001E-4</v>
      </c>
      <c r="F328" s="167">
        <f t="shared" si="82"/>
        <v>9.0909090909090912E-2</v>
      </c>
      <c r="G328" s="159" t="str">
        <f t="shared" si="83"/>
        <v>-</v>
      </c>
      <c r="H328" s="164" t="str">
        <f t="shared" si="95"/>
        <v>-</v>
      </c>
      <c r="I328" s="161">
        <f t="shared" si="84"/>
        <v>0</v>
      </c>
      <c r="J328" s="161" t="str">
        <f t="shared" si="85"/>
        <v>-</v>
      </c>
      <c r="K328" s="161" t="str">
        <f t="shared" si="86"/>
        <v>-</v>
      </c>
      <c r="L328" s="161" t="str">
        <f t="shared" si="87"/>
        <v>-</v>
      </c>
      <c r="M328" s="166" t="str">
        <f t="shared" si="88"/>
        <v>-</v>
      </c>
      <c r="N328" s="165"/>
      <c r="O328" s="164" t="str">
        <f t="shared" si="89"/>
        <v>-</v>
      </c>
      <c r="P328" s="161">
        <f t="shared" si="90"/>
        <v>9.0909090909090912E-2</v>
      </c>
      <c r="Q328" s="161" t="str">
        <f t="shared" si="91"/>
        <v>-</v>
      </c>
      <c r="R328" s="161" t="str">
        <f t="shared" si="92"/>
        <v>-</v>
      </c>
      <c r="S328" s="161" t="str">
        <f t="shared" si="93"/>
        <v>-</v>
      </c>
      <c r="T328" s="163" t="str">
        <f t="shared" si="94"/>
        <v>-</v>
      </c>
    </row>
    <row r="329" spans="1:20" x14ac:dyDescent="0.15">
      <c r="A329" s="170">
        <v>1E-3</v>
      </c>
      <c r="B329" s="170">
        <v>0.44</v>
      </c>
      <c r="C329" s="170">
        <v>0</v>
      </c>
      <c r="D329" s="169">
        <f t="shared" si="80"/>
        <v>2.0000000000000002E-5</v>
      </c>
      <c r="E329" s="168">
        <f t="shared" si="81"/>
        <v>2.2000000000000001E-4</v>
      </c>
      <c r="F329" s="167">
        <f t="shared" si="82"/>
        <v>9.0909090909090912E-2</v>
      </c>
      <c r="G329" s="159" t="str">
        <f t="shared" si="83"/>
        <v>-</v>
      </c>
      <c r="H329" s="164" t="str">
        <f t="shared" si="95"/>
        <v>-</v>
      </c>
      <c r="I329" s="161">
        <f t="shared" si="84"/>
        <v>0</v>
      </c>
      <c r="J329" s="161" t="str">
        <f t="shared" si="85"/>
        <v>-</v>
      </c>
      <c r="K329" s="161" t="str">
        <f t="shared" si="86"/>
        <v>-</v>
      </c>
      <c r="L329" s="161" t="str">
        <f t="shared" si="87"/>
        <v>-</v>
      </c>
      <c r="M329" s="166" t="str">
        <f t="shared" si="88"/>
        <v>-</v>
      </c>
      <c r="N329" s="165"/>
      <c r="O329" s="164" t="str">
        <f t="shared" si="89"/>
        <v>-</v>
      </c>
      <c r="P329" s="161">
        <f t="shared" si="90"/>
        <v>9.0909090909090912E-2</v>
      </c>
      <c r="Q329" s="161" t="str">
        <f t="shared" si="91"/>
        <v>-</v>
      </c>
      <c r="R329" s="161" t="str">
        <f t="shared" si="92"/>
        <v>-</v>
      </c>
      <c r="S329" s="161" t="str">
        <f t="shared" si="93"/>
        <v>-</v>
      </c>
      <c r="T329" s="163" t="str">
        <f t="shared" si="94"/>
        <v>-</v>
      </c>
    </row>
    <row r="330" spans="1:20" x14ac:dyDescent="0.15">
      <c r="A330" s="170">
        <v>2.5000000000000001E-3</v>
      </c>
      <c r="B330" s="170">
        <v>1.1000000000000001</v>
      </c>
      <c r="C330" s="170">
        <v>0</v>
      </c>
      <c r="D330" s="169">
        <f t="shared" si="80"/>
        <v>5.0000000000000002E-5</v>
      </c>
      <c r="E330" s="168">
        <f t="shared" si="81"/>
        <v>5.5000000000000003E-4</v>
      </c>
      <c r="F330" s="167">
        <f t="shared" si="82"/>
        <v>9.0909090909090912E-2</v>
      </c>
      <c r="G330" s="159" t="str">
        <f t="shared" si="83"/>
        <v>-</v>
      </c>
      <c r="H330" s="164" t="str">
        <f t="shared" si="95"/>
        <v>-</v>
      </c>
      <c r="I330" s="161">
        <f t="shared" si="84"/>
        <v>0</v>
      </c>
      <c r="J330" s="161" t="str">
        <f t="shared" si="85"/>
        <v>-</v>
      </c>
      <c r="K330" s="161" t="str">
        <f t="shared" si="86"/>
        <v>-</v>
      </c>
      <c r="L330" s="161" t="str">
        <f t="shared" si="87"/>
        <v>-</v>
      </c>
      <c r="M330" s="166" t="str">
        <f t="shared" si="88"/>
        <v>-</v>
      </c>
      <c r="N330" s="165"/>
      <c r="O330" s="164" t="str">
        <f t="shared" si="89"/>
        <v>-</v>
      </c>
      <c r="P330" s="161">
        <f t="shared" si="90"/>
        <v>9.0909090909090912E-2</v>
      </c>
      <c r="Q330" s="161" t="str">
        <f t="shared" si="91"/>
        <v>-</v>
      </c>
      <c r="R330" s="161" t="str">
        <f t="shared" si="92"/>
        <v>-</v>
      </c>
      <c r="S330" s="161" t="str">
        <f t="shared" si="93"/>
        <v>-</v>
      </c>
      <c r="T330" s="163" t="str">
        <f t="shared" si="94"/>
        <v>-</v>
      </c>
    </row>
    <row r="331" spans="1:20" x14ac:dyDescent="0.15">
      <c r="A331" s="170">
        <v>1E-3</v>
      </c>
      <c r="B331" s="170">
        <v>0.43</v>
      </c>
      <c r="C331" s="170">
        <v>0</v>
      </c>
      <c r="D331" s="169">
        <f t="shared" si="80"/>
        <v>2.0000000000000002E-5</v>
      </c>
      <c r="E331" s="168">
        <f t="shared" si="81"/>
        <v>2.1499999999999999E-4</v>
      </c>
      <c r="F331" s="167">
        <f t="shared" si="82"/>
        <v>9.3023255813953501E-2</v>
      </c>
      <c r="G331" s="159" t="str">
        <f t="shared" si="83"/>
        <v>-</v>
      </c>
      <c r="H331" s="164" t="str">
        <f t="shared" si="95"/>
        <v>-</v>
      </c>
      <c r="I331" s="161">
        <f t="shared" si="84"/>
        <v>0</v>
      </c>
      <c r="J331" s="161" t="str">
        <f t="shared" si="85"/>
        <v>-</v>
      </c>
      <c r="K331" s="161" t="str">
        <f t="shared" si="86"/>
        <v>-</v>
      </c>
      <c r="L331" s="161" t="str">
        <f t="shared" si="87"/>
        <v>-</v>
      </c>
      <c r="M331" s="166" t="str">
        <f t="shared" si="88"/>
        <v>-</v>
      </c>
      <c r="N331" s="165"/>
      <c r="O331" s="164" t="str">
        <f t="shared" si="89"/>
        <v>-</v>
      </c>
      <c r="P331" s="161">
        <f t="shared" si="90"/>
        <v>9.3023255813953501E-2</v>
      </c>
      <c r="Q331" s="161" t="str">
        <f t="shared" si="91"/>
        <v>-</v>
      </c>
      <c r="R331" s="161" t="str">
        <f t="shared" si="92"/>
        <v>-</v>
      </c>
      <c r="S331" s="161" t="str">
        <f t="shared" si="93"/>
        <v>-</v>
      </c>
      <c r="T331" s="163" t="str">
        <f t="shared" si="94"/>
        <v>-</v>
      </c>
    </row>
    <row r="332" spans="1:20" x14ac:dyDescent="0.15">
      <c r="A332" s="170">
        <v>2.5000000000000001E-3</v>
      </c>
      <c r="B332" s="170">
        <v>1.06</v>
      </c>
      <c r="C332" s="170">
        <v>1</v>
      </c>
      <c r="D332" s="169">
        <f t="shared" si="80"/>
        <v>5.0000000000000002E-5</v>
      </c>
      <c r="E332" s="168">
        <f t="shared" si="81"/>
        <v>5.2999999999999998E-4</v>
      </c>
      <c r="F332" s="167">
        <f t="shared" si="82"/>
        <v>9.4339622641509441E-2</v>
      </c>
      <c r="G332" s="159" t="str">
        <f t="shared" si="83"/>
        <v>-</v>
      </c>
      <c r="H332" s="164" t="str">
        <f t="shared" si="95"/>
        <v>-</v>
      </c>
      <c r="I332" s="161">
        <f t="shared" si="84"/>
        <v>1</v>
      </c>
      <c r="J332" s="161" t="str">
        <f t="shared" si="85"/>
        <v>-</v>
      </c>
      <c r="K332" s="161" t="str">
        <f t="shared" si="86"/>
        <v>-</v>
      </c>
      <c r="L332" s="161" t="str">
        <f t="shared" si="87"/>
        <v>-</v>
      </c>
      <c r="M332" s="166" t="str">
        <f t="shared" si="88"/>
        <v>-</v>
      </c>
      <c r="N332" s="165"/>
      <c r="O332" s="164" t="str">
        <f t="shared" si="89"/>
        <v>-</v>
      </c>
      <c r="P332" s="161">
        <f t="shared" si="90"/>
        <v>9.4339622641509441E-2</v>
      </c>
      <c r="Q332" s="161" t="str">
        <f t="shared" si="91"/>
        <v>-</v>
      </c>
      <c r="R332" s="161" t="str">
        <f t="shared" si="92"/>
        <v>-</v>
      </c>
      <c r="S332" s="161" t="str">
        <f t="shared" si="93"/>
        <v>-</v>
      </c>
      <c r="T332" s="163" t="str">
        <f t="shared" si="94"/>
        <v>-</v>
      </c>
    </row>
    <row r="333" spans="1:20" x14ac:dyDescent="0.15">
      <c r="A333" s="170">
        <v>2E-3</v>
      </c>
      <c r="B333" s="170">
        <v>0.84</v>
      </c>
      <c r="C333" s="170">
        <v>1</v>
      </c>
      <c r="D333" s="169">
        <f t="shared" si="80"/>
        <v>4.0000000000000003E-5</v>
      </c>
      <c r="E333" s="168">
        <f t="shared" si="81"/>
        <v>4.1999999999999996E-4</v>
      </c>
      <c r="F333" s="167">
        <f t="shared" si="82"/>
        <v>9.5238095238095261E-2</v>
      </c>
      <c r="G333" s="159" t="str">
        <f t="shared" si="83"/>
        <v>-</v>
      </c>
      <c r="H333" s="164" t="str">
        <f t="shared" si="95"/>
        <v>-</v>
      </c>
      <c r="I333" s="161">
        <f t="shared" si="84"/>
        <v>1</v>
      </c>
      <c r="J333" s="161" t="str">
        <f t="shared" si="85"/>
        <v>-</v>
      </c>
      <c r="K333" s="161" t="str">
        <f t="shared" si="86"/>
        <v>-</v>
      </c>
      <c r="L333" s="161" t="str">
        <f t="shared" si="87"/>
        <v>-</v>
      </c>
      <c r="M333" s="166" t="str">
        <f t="shared" si="88"/>
        <v>-</v>
      </c>
      <c r="N333" s="165"/>
      <c r="O333" s="164" t="str">
        <f t="shared" si="89"/>
        <v>-</v>
      </c>
      <c r="P333" s="161">
        <f t="shared" si="90"/>
        <v>9.5238095238095261E-2</v>
      </c>
      <c r="Q333" s="161" t="str">
        <f t="shared" si="91"/>
        <v>-</v>
      </c>
      <c r="R333" s="161" t="str">
        <f t="shared" si="92"/>
        <v>-</v>
      </c>
      <c r="S333" s="161" t="str">
        <f t="shared" si="93"/>
        <v>-</v>
      </c>
      <c r="T333" s="163" t="str">
        <f t="shared" si="94"/>
        <v>-</v>
      </c>
    </row>
    <row r="334" spans="1:20" x14ac:dyDescent="0.15">
      <c r="A334" s="170">
        <v>1E-3</v>
      </c>
      <c r="B334" s="170">
        <v>0.40000000000000036</v>
      </c>
      <c r="C334" s="170">
        <v>0</v>
      </c>
      <c r="D334" s="169">
        <f t="shared" si="80"/>
        <v>2.0000000000000002E-5</v>
      </c>
      <c r="E334" s="168">
        <f t="shared" si="81"/>
        <v>2.0000000000000017E-4</v>
      </c>
      <c r="F334" s="167">
        <f t="shared" si="82"/>
        <v>9.9999999999999922E-2</v>
      </c>
      <c r="G334" s="159" t="str">
        <f t="shared" si="83"/>
        <v>-</v>
      </c>
      <c r="H334" s="164" t="str">
        <f t="shared" si="95"/>
        <v>-</v>
      </c>
      <c r="I334" s="161">
        <f t="shared" si="84"/>
        <v>0</v>
      </c>
      <c r="J334" s="161" t="str">
        <f t="shared" si="85"/>
        <v>-</v>
      </c>
      <c r="K334" s="161" t="str">
        <f t="shared" si="86"/>
        <v>-</v>
      </c>
      <c r="L334" s="161" t="str">
        <f t="shared" si="87"/>
        <v>-</v>
      </c>
      <c r="M334" s="166" t="str">
        <f t="shared" si="88"/>
        <v>-</v>
      </c>
      <c r="N334" s="165"/>
      <c r="O334" s="164" t="str">
        <f t="shared" si="89"/>
        <v>-</v>
      </c>
      <c r="P334" s="161">
        <f t="shared" si="90"/>
        <v>9.9999999999999922E-2</v>
      </c>
      <c r="Q334" s="161" t="str">
        <f t="shared" si="91"/>
        <v>-</v>
      </c>
      <c r="R334" s="161" t="str">
        <f t="shared" si="92"/>
        <v>-</v>
      </c>
      <c r="S334" s="161" t="str">
        <f t="shared" si="93"/>
        <v>-</v>
      </c>
      <c r="T334" s="163" t="str">
        <f t="shared" si="94"/>
        <v>-</v>
      </c>
    </row>
    <row r="335" spans="1:20" x14ac:dyDescent="0.15">
      <c r="A335" s="170">
        <v>2.5000000000000001E-3</v>
      </c>
      <c r="B335" s="170">
        <f>8.3-7.3</f>
        <v>1.0000000000000009</v>
      </c>
      <c r="C335" s="170">
        <v>0</v>
      </c>
      <c r="D335" s="169">
        <f t="shared" si="80"/>
        <v>5.0000000000000002E-5</v>
      </c>
      <c r="E335" s="168">
        <f t="shared" si="81"/>
        <v>5.0000000000000044E-4</v>
      </c>
      <c r="F335" s="167">
        <f t="shared" si="82"/>
        <v>9.9999999999999922E-2</v>
      </c>
      <c r="G335" s="159" t="str">
        <f t="shared" si="83"/>
        <v>-</v>
      </c>
      <c r="H335" s="164" t="str">
        <f t="shared" si="95"/>
        <v>-</v>
      </c>
      <c r="I335" s="161">
        <f t="shared" si="84"/>
        <v>0</v>
      </c>
      <c r="J335" s="161" t="str">
        <f t="shared" si="85"/>
        <v>-</v>
      </c>
      <c r="K335" s="161" t="str">
        <f t="shared" si="86"/>
        <v>-</v>
      </c>
      <c r="L335" s="161" t="str">
        <f t="shared" si="87"/>
        <v>-</v>
      </c>
      <c r="M335" s="166" t="str">
        <f t="shared" si="88"/>
        <v>-</v>
      </c>
      <c r="N335" s="165"/>
      <c r="O335" s="164" t="str">
        <f t="shared" si="89"/>
        <v>-</v>
      </c>
      <c r="P335" s="161">
        <f t="shared" si="90"/>
        <v>9.9999999999999922E-2</v>
      </c>
      <c r="Q335" s="161" t="str">
        <f t="shared" si="91"/>
        <v>-</v>
      </c>
      <c r="R335" s="161" t="str">
        <f t="shared" si="92"/>
        <v>-</v>
      </c>
      <c r="S335" s="161" t="str">
        <f t="shared" si="93"/>
        <v>-</v>
      </c>
      <c r="T335" s="163" t="str">
        <f t="shared" si="94"/>
        <v>-</v>
      </c>
    </row>
    <row r="336" spans="1:20" x14ac:dyDescent="0.15">
      <c r="A336" s="170">
        <v>1E-3</v>
      </c>
      <c r="B336" s="170">
        <v>0.4</v>
      </c>
      <c r="C336" s="170">
        <v>0</v>
      </c>
      <c r="D336" s="169">
        <f t="shared" si="80"/>
        <v>2.0000000000000002E-5</v>
      </c>
      <c r="E336" s="168">
        <f t="shared" si="81"/>
        <v>2.0000000000000001E-4</v>
      </c>
      <c r="F336" s="167">
        <f t="shared" si="82"/>
        <v>0.1</v>
      </c>
      <c r="G336" s="159" t="str">
        <f t="shared" si="83"/>
        <v>-</v>
      </c>
      <c r="H336" s="164" t="str">
        <f t="shared" si="95"/>
        <v>-</v>
      </c>
      <c r="I336" s="161">
        <f t="shared" si="84"/>
        <v>0</v>
      </c>
      <c r="J336" s="161" t="str">
        <f t="shared" si="85"/>
        <v>-</v>
      </c>
      <c r="K336" s="161" t="str">
        <f t="shared" si="86"/>
        <v>-</v>
      </c>
      <c r="L336" s="161" t="str">
        <f t="shared" si="87"/>
        <v>-</v>
      </c>
      <c r="M336" s="166" t="str">
        <f t="shared" si="88"/>
        <v>-</v>
      </c>
      <c r="N336" s="165"/>
      <c r="O336" s="164" t="str">
        <f t="shared" si="89"/>
        <v>-</v>
      </c>
      <c r="P336" s="161">
        <f t="shared" si="90"/>
        <v>0.1</v>
      </c>
      <c r="Q336" s="161" t="str">
        <f t="shared" si="91"/>
        <v>-</v>
      </c>
      <c r="R336" s="161" t="str">
        <f t="shared" si="92"/>
        <v>-</v>
      </c>
      <c r="S336" s="161" t="str">
        <f t="shared" si="93"/>
        <v>-</v>
      </c>
      <c r="T336" s="163" t="str">
        <f t="shared" si="94"/>
        <v>-</v>
      </c>
    </row>
    <row r="337" spans="1:20" x14ac:dyDescent="0.15">
      <c r="A337" s="170">
        <v>1E-3</v>
      </c>
      <c r="B337" s="170">
        <v>0.4</v>
      </c>
      <c r="C337" s="170">
        <v>2</v>
      </c>
      <c r="D337" s="169">
        <f t="shared" si="80"/>
        <v>2.0000000000000002E-5</v>
      </c>
      <c r="E337" s="168">
        <f t="shared" si="81"/>
        <v>2.0000000000000001E-4</v>
      </c>
      <c r="F337" s="167">
        <f t="shared" si="82"/>
        <v>0.1</v>
      </c>
      <c r="G337" s="159" t="str">
        <f t="shared" si="83"/>
        <v>-</v>
      </c>
      <c r="H337" s="164" t="str">
        <f t="shared" si="95"/>
        <v>-</v>
      </c>
      <c r="I337" s="161">
        <f t="shared" si="84"/>
        <v>2</v>
      </c>
      <c r="J337" s="161" t="str">
        <f t="shared" si="85"/>
        <v>-</v>
      </c>
      <c r="K337" s="161" t="str">
        <f t="shared" si="86"/>
        <v>-</v>
      </c>
      <c r="L337" s="161" t="str">
        <f t="shared" si="87"/>
        <v>-</v>
      </c>
      <c r="M337" s="166" t="str">
        <f t="shared" si="88"/>
        <v>-</v>
      </c>
      <c r="N337" s="165"/>
      <c r="O337" s="164" t="str">
        <f t="shared" si="89"/>
        <v>-</v>
      </c>
      <c r="P337" s="161">
        <f t="shared" si="90"/>
        <v>0.1</v>
      </c>
      <c r="Q337" s="161" t="str">
        <f t="shared" si="91"/>
        <v>-</v>
      </c>
      <c r="R337" s="161" t="str">
        <f t="shared" si="92"/>
        <v>-</v>
      </c>
      <c r="S337" s="161" t="str">
        <f t="shared" si="93"/>
        <v>-</v>
      </c>
      <c r="T337" s="163" t="str">
        <f t="shared" si="94"/>
        <v>-</v>
      </c>
    </row>
    <row r="338" spans="1:20" x14ac:dyDescent="0.15">
      <c r="A338" s="171">
        <v>2E-3</v>
      </c>
      <c r="B338" s="171">
        <v>0.8</v>
      </c>
      <c r="C338" s="171">
        <v>1</v>
      </c>
      <c r="D338" s="169">
        <f t="shared" si="80"/>
        <v>4.0000000000000003E-5</v>
      </c>
      <c r="E338" s="168">
        <f t="shared" si="81"/>
        <v>4.0000000000000002E-4</v>
      </c>
      <c r="F338" s="167">
        <f t="shared" si="82"/>
        <v>0.1</v>
      </c>
      <c r="G338" s="159" t="str">
        <f t="shared" si="83"/>
        <v>-</v>
      </c>
      <c r="H338" s="164" t="str">
        <f t="shared" si="95"/>
        <v>-</v>
      </c>
      <c r="I338" s="161">
        <f t="shared" si="84"/>
        <v>1</v>
      </c>
      <c r="J338" s="161" t="str">
        <f t="shared" si="85"/>
        <v>-</v>
      </c>
      <c r="K338" s="161" t="str">
        <f t="shared" si="86"/>
        <v>-</v>
      </c>
      <c r="L338" s="161" t="str">
        <f t="shared" si="87"/>
        <v>-</v>
      </c>
      <c r="M338" s="166" t="str">
        <f t="shared" si="88"/>
        <v>-</v>
      </c>
      <c r="N338" s="165"/>
      <c r="O338" s="164" t="str">
        <f t="shared" si="89"/>
        <v>-</v>
      </c>
      <c r="P338" s="161">
        <f t="shared" si="90"/>
        <v>0.1</v>
      </c>
      <c r="Q338" s="161" t="str">
        <f t="shared" si="91"/>
        <v>-</v>
      </c>
      <c r="R338" s="161" t="str">
        <f t="shared" si="92"/>
        <v>-</v>
      </c>
      <c r="S338" s="161" t="str">
        <f t="shared" si="93"/>
        <v>-</v>
      </c>
      <c r="T338" s="163" t="str">
        <f t="shared" si="94"/>
        <v>-</v>
      </c>
    </row>
    <row r="339" spans="1:20" x14ac:dyDescent="0.15">
      <c r="A339" s="170">
        <v>3.0000000000000001E-3</v>
      </c>
      <c r="B339" s="170">
        <v>1.2</v>
      </c>
      <c r="C339" s="170">
        <v>0</v>
      </c>
      <c r="D339" s="169">
        <f t="shared" si="80"/>
        <v>6.0000000000000002E-5</v>
      </c>
      <c r="E339" s="168">
        <f t="shared" si="81"/>
        <v>5.9999999999999995E-4</v>
      </c>
      <c r="F339" s="167">
        <f t="shared" si="82"/>
        <v>0.1</v>
      </c>
      <c r="G339" s="159" t="str">
        <f t="shared" si="83"/>
        <v>-</v>
      </c>
      <c r="H339" s="164" t="str">
        <f t="shared" si="95"/>
        <v>-</v>
      </c>
      <c r="I339" s="161">
        <f t="shared" si="84"/>
        <v>0</v>
      </c>
      <c r="J339" s="161" t="str">
        <f t="shared" si="85"/>
        <v>-</v>
      </c>
      <c r="K339" s="161" t="str">
        <f t="shared" si="86"/>
        <v>-</v>
      </c>
      <c r="L339" s="161" t="str">
        <f t="shared" si="87"/>
        <v>-</v>
      </c>
      <c r="M339" s="166" t="str">
        <f t="shared" si="88"/>
        <v>-</v>
      </c>
      <c r="N339" s="165"/>
      <c r="O339" s="164" t="str">
        <f t="shared" si="89"/>
        <v>-</v>
      </c>
      <c r="P339" s="161">
        <f t="shared" si="90"/>
        <v>0.1</v>
      </c>
      <c r="Q339" s="161" t="str">
        <f t="shared" si="91"/>
        <v>-</v>
      </c>
      <c r="R339" s="161" t="str">
        <f t="shared" si="92"/>
        <v>-</v>
      </c>
      <c r="S339" s="161" t="str">
        <f t="shared" si="93"/>
        <v>-</v>
      </c>
      <c r="T339" s="163" t="str">
        <f t="shared" si="94"/>
        <v>-</v>
      </c>
    </row>
    <row r="340" spans="1:20" x14ac:dyDescent="0.15">
      <c r="A340" s="170">
        <v>1E-3</v>
      </c>
      <c r="B340" s="170">
        <v>0.39</v>
      </c>
      <c r="C340" s="170">
        <v>0</v>
      </c>
      <c r="D340" s="169">
        <f t="shared" si="80"/>
        <v>2.0000000000000002E-5</v>
      </c>
      <c r="E340" s="168">
        <f t="shared" si="81"/>
        <v>1.95E-4</v>
      </c>
      <c r="F340" s="167">
        <f t="shared" si="82"/>
        <v>0.10256410256410257</v>
      </c>
      <c r="G340" s="159" t="str">
        <f t="shared" si="83"/>
        <v>-</v>
      </c>
      <c r="H340" s="164" t="str">
        <f t="shared" si="95"/>
        <v>-</v>
      </c>
      <c r="I340" s="161">
        <f t="shared" si="84"/>
        <v>0</v>
      </c>
      <c r="J340" s="161" t="str">
        <f t="shared" si="85"/>
        <v>-</v>
      </c>
      <c r="K340" s="161" t="str">
        <f t="shared" si="86"/>
        <v>-</v>
      </c>
      <c r="L340" s="161" t="str">
        <f t="shared" si="87"/>
        <v>-</v>
      </c>
      <c r="M340" s="166" t="str">
        <f t="shared" si="88"/>
        <v>-</v>
      </c>
      <c r="N340" s="165"/>
      <c r="O340" s="164" t="str">
        <f t="shared" si="89"/>
        <v>-</v>
      </c>
      <c r="P340" s="161">
        <f t="shared" si="90"/>
        <v>0.10256410256410257</v>
      </c>
      <c r="Q340" s="161" t="str">
        <f t="shared" si="91"/>
        <v>-</v>
      </c>
      <c r="R340" s="161" t="str">
        <f t="shared" si="92"/>
        <v>-</v>
      </c>
      <c r="S340" s="161" t="str">
        <f t="shared" si="93"/>
        <v>-</v>
      </c>
      <c r="T340" s="163" t="str">
        <f t="shared" si="94"/>
        <v>-</v>
      </c>
    </row>
    <row r="341" spans="1:20" x14ac:dyDescent="0.15">
      <c r="A341" s="170">
        <v>1E-3</v>
      </c>
      <c r="B341" s="170">
        <v>0.38</v>
      </c>
      <c r="C341" s="170">
        <v>0</v>
      </c>
      <c r="D341" s="169">
        <f t="shared" si="80"/>
        <v>2.0000000000000002E-5</v>
      </c>
      <c r="E341" s="168">
        <f t="shared" si="81"/>
        <v>1.9000000000000001E-4</v>
      </c>
      <c r="F341" s="167">
        <f t="shared" si="82"/>
        <v>0.10526315789473685</v>
      </c>
      <c r="G341" s="159" t="str">
        <f t="shared" si="83"/>
        <v>-</v>
      </c>
      <c r="H341" s="164" t="str">
        <f t="shared" si="95"/>
        <v>-</v>
      </c>
      <c r="I341" s="161">
        <f t="shared" si="84"/>
        <v>0</v>
      </c>
      <c r="J341" s="161" t="str">
        <f t="shared" si="85"/>
        <v>-</v>
      </c>
      <c r="K341" s="161" t="str">
        <f t="shared" si="86"/>
        <v>-</v>
      </c>
      <c r="L341" s="161" t="str">
        <f t="shared" si="87"/>
        <v>-</v>
      </c>
      <c r="M341" s="166" t="str">
        <f t="shared" si="88"/>
        <v>-</v>
      </c>
      <c r="N341" s="165"/>
      <c r="O341" s="164" t="str">
        <f t="shared" si="89"/>
        <v>-</v>
      </c>
      <c r="P341" s="161">
        <f t="shared" si="90"/>
        <v>0.10526315789473685</v>
      </c>
      <c r="Q341" s="161" t="str">
        <f t="shared" si="91"/>
        <v>-</v>
      </c>
      <c r="R341" s="161" t="str">
        <f t="shared" si="92"/>
        <v>-</v>
      </c>
      <c r="S341" s="161" t="str">
        <f t="shared" si="93"/>
        <v>-</v>
      </c>
      <c r="T341" s="163" t="str">
        <f t="shared" si="94"/>
        <v>-</v>
      </c>
    </row>
    <row r="342" spans="1:20" x14ac:dyDescent="0.15">
      <c r="A342" s="170">
        <v>2E-3</v>
      </c>
      <c r="B342" s="170">
        <v>0.72</v>
      </c>
      <c r="C342" s="170">
        <v>0</v>
      </c>
      <c r="D342" s="169">
        <f t="shared" si="80"/>
        <v>4.0000000000000003E-5</v>
      </c>
      <c r="E342" s="168">
        <f t="shared" si="81"/>
        <v>3.5999999999999997E-4</v>
      </c>
      <c r="F342" s="167">
        <f t="shared" si="82"/>
        <v>0.11111111111111113</v>
      </c>
      <c r="G342" s="159" t="str">
        <f t="shared" si="83"/>
        <v>-</v>
      </c>
      <c r="H342" s="164" t="str">
        <f t="shared" si="95"/>
        <v>-</v>
      </c>
      <c r="I342" s="161">
        <f t="shared" si="84"/>
        <v>0</v>
      </c>
      <c r="J342" s="161" t="str">
        <f t="shared" si="85"/>
        <v>-</v>
      </c>
      <c r="K342" s="161" t="str">
        <f t="shared" si="86"/>
        <v>-</v>
      </c>
      <c r="L342" s="161" t="str">
        <f t="shared" si="87"/>
        <v>-</v>
      </c>
      <c r="M342" s="166" t="str">
        <f t="shared" si="88"/>
        <v>-</v>
      </c>
      <c r="N342" s="165"/>
      <c r="O342" s="164" t="str">
        <f t="shared" si="89"/>
        <v>-</v>
      </c>
      <c r="P342" s="161">
        <f t="shared" si="90"/>
        <v>0.11111111111111113</v>
      </c>
      <c r="Q342" s="161" t="str">
        <f t="shared" si="91"/>
        <v>-</v>
      </c>
      <c r="R342" s="161" t="str">
        <f t="shared" si="92"/>
        <v>-</v>
      </c>
      <c r="S342" s="161" t="str">
        <f t="shared" si="93"/>
        <v>-</v>
      </c>
      <c r="T342" s="163" t="str">
        <f t="shared" si="94"/>
        <v>-</v>
      </c>
    </row>
    <row r="343" spans="1:20" x14ac:dyDescent="0.15">
      <c r="A343" s="170">
        <v>2E-3</v>
      </c>
      <c r="B343" s="170">
        <v>0.71</v>
      </c>
      <c r="C343" s="170">
        <v>0</v>
      </c>
      <c r="D343" s="169">
        <f t="shared" si="80"/>
        <v>4.0000000000000003E-5</v>
      </c>
      <c r="E343" s="168">
        <f t="shared" si="81"/>
        <v>3.5499999999999996E-4</v>
      </c>
      <c r="F343" s="167">
        <f t="shared" si="82"/>
        <v>0.1126760563380282</v>
      </c>
      <c r="G343" s="159" t="str">
        <f t="shared" si="83"/>
        <v>-</v>
      </c>
      <c r="H343" s="164" t="str">
        <f t="shared" si="95"/>
        <v>-</v>
      </c>
      <c r="I343" s="161">
        <f t="shared" si="84"/>
        <v>0</v>
      </c>
      <c r="J343" s="161" t="str">
        <f t="shared" si="85"/>
        <v>-</v>
      </c>
      <c r="K343" s="161" t="str">
        <f t="shared" si="86"/>
        <v>-</v>
      </c>
      <c r="L343" s="161" t="str">
        <f t="shared" si="87"/>
        <v>-</v>
      </c>
      <c r="M343" s="166" t="str">
        <f t="shared" si="88"/>
        <v>-</v>
      </c>
      <c r="N343" s="165"/>
      <c r="O343" s="164" t="str">
        <f t="shared" si="89"/>
        <v>-</v>
      </c>
      <c r="P343" s="161">
        <f t="shared" si="90"/>
        <v>0.1126760563380282</v>
      </c>
      <c r="Q343" s="161" t="str">
        <f t="shared" si="91"/>
        <v>-</v>
      </c>
      <c r="R343" s="161" t="str">
        <f t="shared" si="92"/>
        <v>-</v>
      </c>
      <c r="S343" s="161" t="str">
        <f t="shared" si="93"/>
        <v>-</v>
      </c>
      <c r="T343" s="163" t="str">
        <f t="shared" si="94"/>
        <v>-</v>
      </c>
    </row>
    <row r="344" spans="1:20" x14ac:dyDescent="0.15">
      <c r="A344" s="170">
        <v>2E-3</v>
      </c>
      <c r="B344" s="170">
        <v>0.7</v>
      </c>
      <c r="C344" s="170">
        <v>0</v>
      </c>
      <c r="D344" s="169">
        <f t="shared" si="80"/>
        <v>4.0000000000000003E-5</v>
      </c>
      <c r="E344" s="168">
        <f t="shared" si="81"/>
        <v>3.5E-4</v>
      </c>
      <c r="F344" s="167">
        <f t="shared" si="82"/>
        <v>0.1142857142857143</v>
      </c>
      <c r="G344" s="159" t="str">
        <f t="shared" si="83"/>
        <v>-</v>
      </c>
      <c r="H344" s="164" t="str">
        <f t="shared" si="95"/>
        <v>-</v>
      </c>
      <c r="I344" s="161">
        <f t="shared" si="84"/>
        <v>0</v>
      </c>
      <c r="J344" s="161" t="str">
        <f t="shared" si="85"/>
        <v>-</v>
      </c>
      <c r="K344" s="161" t="str">
        <f t="shared" si="86"/>
        <v>-</v>
      </c>
      <c r="L344" s="161" t="str">
        <f t="shared" si="87"/>
        <v>-</v>
      </c>
      <c r="M344" s="166" t="str">
        <f t="shared" si="88"/>
        <v>-</v>
      </c>
      <c r="N344" s="165"/>
      <c r="O344" s="164" t="str">
        <f t="shared" si="89"/>
        <v>-</v>
      </c>
      <c r="P344" s="161">
        <f t="shared" si="90"/>
        <v>0.1142857142857143</v>
      </c>
      <c r="Q344" s="161" t="str">
        <f t="shared" si="91"/>
        <v>-</v>
      </c>
      <c r="R344" s="161" t="str">
        <f t="shared" si="92"/>
        <v>-</v>
      </c>
      <c r="S344" s="161" t="str">
        <f t="shared" si="93"/>
        <v>-</v>
      </c>
      <c r="T344" s="163" t="str">
        <f t="shared" si="94"/>
        <v>-</v>
      </c>
    </row>
    <row r="345" spans="1:20" x14ac:dyDescent="0.15">
      <c r="A345" s="170">
        <v>2E-3</v>
      </c>
      <c r="B345" s="170">
        <v>0.7</v>
      </c>
      <c r="C345" s="170">
        <v>1</v>
      </c>
      <c r="D345" s="169">
        <f t="shared" si="80"/>
        <v>4.0000000000000003E-5</v>
      </c>
      <c r="E345" s="168">
        <f t="shared" si="81"/>
        <v>3.5E-4</v>
      </c>
      <c r="F345" s="167">
        <f t="shared" si="82"/>
        <v>0.1142857142857143</v>
      </c>
      <c r="G345" s="159" t="str">
        <f t="shared" si="83"/>
        <v>-</v>
      </c>
      <c r="H345" s="164" t="str">
        <f t="shared" si="95"/>
        <v>-</v>
      </c>
      <c r="I345" s="161">
        <f t="shared" si="84"/>
        <v>1</v>
      </c>
      <c r="J345" s="161" t="str">
        <f t="shared" si="85"/>
        <v>-</v>
      </c>
      <c r="K345" s="161" t="str">
        <f t="shared" si="86"/>
        <v>-</v>
      </c>
      <c r="L345" s="161" t="str">
        <f t="shared" si="87"/>
        <v>-</v>
      </c>
      <c r="M345" s="166" t="str">
        <f t="shared" si="88"/>
        <v>-</v>
      </c>
      <c r="N345" s="165"/>
      <c r="O345" s="164" t="str">
        <f t="shared" si="89"/>
        <v>-</v>
      </c>
      <c r="P345" s="161">
        <f t="shared" si="90"/>
        <v>0.1142857142857143</v>
      </c>
      <c r="Q345" s="161" t="str">
        <f t="shared" si="91"/>
        <v>-</v>
      </c>
      <c r="R345" s="161" t="str">
        <f t="shared" si="92"/>
        <v>-</v>
      </c>
      <c r="S345" s="161" t="str">
        <f t="shared" si="93"/>
        <v>-</v>
      </c>
      <c r="T345" s="163" t="str">
        <f t="shared" si="94"/>
        <v>-</v>
      </c>
    </row>
    <row r="346" spans="1:20" x14ac:dyDescent="0.15">
      <c r="A346" s="170">
        <v>2E-3</v>
      </c>
      <c r="B346" s="170">
        <v>0.7</v>
      </c>
      <c r="C346" s="170">
        <v>1</v>
      </c>
      <c r="D346" s="169">
        <f t="shared" si="80"/>
        <v>4.0000000000000003E-5</v>
      </c>
      <c r="E346" s="168">
        <f t="shared" si="81"/>
        <v>3.5E-4</v>
      </c>
      <c r="F346" s="167">
        <f t="shared" si="82"/>
        <v>0.1142857142857143</v>
      </c>
      <c r="G346" s="159" t="str">
        <f t="shared" si="83"/>
        <v>-</v>
      </c>
      <c r="H346" s="164" t="str">
        <f t="shared" si="95"/>
        <v>-</v>
      </c>
      <c r="I346" s="161">
        <f t="shared" si="84"/>
        <v>1</v>
      </c>
      <c r="J346" s="161" t="str">
        <f t="shared" si="85"/>
        <v>-</v>
      </c>
      <c r="K346" s="161" t="str">
        <f t="shared" si="86"/>
        <v>-</v>
      </c>
      <c r="L346" s="161" t="str">
        <f t="shared" si="87"/>
        <v>-</v>
      </c>
      <c r="M346" s="166" t="str">
        <f t="shared" si="88"/>
        <v>-</v>
      </c>
      <c r="N346" s="165"/>
      <c r="O346" s="164" t="str">
        <f t="shared" si="89"/>
        <v>-</v>
      </c>
      <c r="P346" s="161">
        <f t="shared" si="90"/>
        <v>0.1142857142857143</v>
      </c>
      <c r="Q346" s="161" t="str">
        <f t="shared" si="91"/>
        <v>-</v>
      </c>
      <c r="R346" s="161" t="str">
        <f t="shared" si="92"/>
        <v>-</v>
      </c>
      <c r="S346" s="161" t="str">
        <f t="shared" si="93"/>
        <v>-</v>
      </c>
      <c r="T346" s="163" t="str">
        <f t="shared" si="94"/>
        <v>-</v>
      </c>
    </row>
    <row r="347" spans="1:20" x14ac:dyDescent="0.15">
      <c r="A347" s="170">
        <v>2.5000000000000001E-3</v>
      </c>
      <c r="B347" s="170">
        <v>0.86</v>
      </c>
      <c r="C347" s="170">
        <v>0</v>
      </c>
      <c r="D347" s="169">
        <f t="shared" si="80"/>
        <v>5.0000000000000002E-5</v>
      </c>
      <c r="E347" s="168">
        <f t="shared" si="81"/>
        <v>4.2999999999999999E-4</v>
      </c>
      <c r="F347" s="167">
        <f t="shared" si="82"/>
        <v>0.11627906976744187</v>
      </c>
      <c r="G347" s="159" t="str">
        <f t="shared" si="83"/>
        <v>-</v>
      </c>
      <c r="H347" s="164" t="str">
        <f t="shared" si="95"/>
        <v>-</v>
      </c>
      <c r="I347" s="161">
        <f t="shared" si="84"/>
        <v>0</v>
      </c>
      <c r="J347" s="161" t="str">
        <f t="shared" si="85"/>
        <v>-</v>
      </c>
      <c r="K347" s="161" t="str">
        <f t="shared" si="86"/>
        <v>-</v>
      </c>
      <c r="L347" s="161" t="str">
        <f t="shared" si="87"/>
        <v>-</v>
      </c>
      <c r="M347" s="166" t="str">
        <f t="shared" si="88"/>
        <v>-</v>
      </c>
      <c r="N347" s="165"/>
      <c r="O347" s="164" t="str">
        <f t="shared" si="89"/>
        <v>-</v>
      </c>
      <c r="P347" s="161">
        <f t="shared" si="90"/>
        <v>0.11627906976744187</v>
      </c>
      <c r="Q347" s="161" t="str">
        <f t="shared" si="91"/>
        <v>-</v>
      </c>
      <c r="R347" s="161" t="str">
        <f t="shared" si="92"/>
        <v>-</v>
      </c>
      <c r="S347" s="161" t="str">
        <f t="shared" si="93"/>
        <v>-</v>
      </c>
      <c r="T347" s="163" t="str">
        <f t="shared" si="94"/>
        <v>-</v>
      </c>
    </row>
    <row r="348" spans="1:20" x14ac:dyDescent="0.15">
      <c r="A348" s="170">
        <v>2.5000000000000001E-3</v>
      </c>
      <c r="B348" s="170">
        <v>0.82</v>
      </c>
      <c r="C348" s="170">
        <v>0</v>
      </c>
      <c r="D348" s="169">
        <f t="shared" si="80"/>
        <v>5.0000000000000002E-5</v>
      </c>
      <c r="E348" s="168">
        <f t="shared" si="81"/>
        <v>4.0999999999999999E-4</v>
      </c>
      <c r="F348" s="167">
        <f t="shared" si="82"/>
        <v>0.12195121951219513</v>
      </c>
      <c r="G348" s="159" t="str">
        <f t="shared" si="83"/>
        <v>-</v>
      </c>
      <c r="H348" s="164" t="str">
        <f t="shared" si="95"/>
        <v>-</v>
      </c>
      <c r="I348" s="161">
        <f t="shared" si="84"/>
        <v>0</v>
      </c>
      <c r="J348" s="161" t="str">
        <f t="shared" si="85"/>
        <v>-</v>
      </c>
      <c r="K348" s="161" t="str">
        <f t="shared" si="86"/>
        <v>-</v>
      </c>
      <c r="L348" s="161" t="str">
        <f t="shared" si="87"/>
        <v>-</v>
      </c>
      <c r="M348" s="166" t="str">
        <f t="shared" si="88"/>
        <v>-</v>
      </c>
      <c r="N348" s="165"/>
      <c r="O348" s="164" t="str">
        <f t="shared" si="89"/>
        <v>-</v>
      </c>
      <c r="P348" s="161">
        <f t="shared" si="90"/>
        <v>0.12195121951219513</v>
      </c>
      <c r="Q348" s="161" t="str">
        <f t="shared" si="91"/>
        <v>-</v>
      </c>
      <c r="R348" s="161" t="str">
        <f t="shared" si="92"/>
        <v>-</v>
      </c>
      <c r="S348" s="161" t="str">
        <f t="shared" si="93"/>
        <v>-</v>
      </c>
      <c r="T348" s="163" t="str">
        <f t="shared" si="94"/>
        <v>-</v>
      </c>
    </row>
    <row r="349" spans="1:20" x14ac:dyDescent="0.15">
      <c r="A349" s="170">
        <v>3.0000000000000001E-3</v>
      </c>
      <c r="B349" s="170">
        <v>0.96</v>
      </c>
      <c r="C349" s="170">
        <v>1</v>
      </c>
      <c r="D349" s="169">
        <f t="shared" si="80"/>
        <v>6.0000000000000002E-5</v>
      </c>
      <c r="E349" s="168">
        <f t="shared" si="81"/>
        <v>4.7999999999999996E-4</v>
      </c>
      <c r="F349" s="167">
        <f t="shared" si="82"/>
        <v>0.12500000000000003</v>
      </c>
      <c r="G349" s="159" t="str">
        <f t="shared" si="83"/>
        <v>-</v>
      </c>
      <c r="H349" s="164" t="str">
        <f t="shared" si="95"/>
        <v>-</v>
      </c>
      <c r="I349" s="161">
        <f t="shared" si="84"/>
        <v>1</v>
      </c>
      <c r="J349" s="161" t="str">
        <f t="shared" si="85"/>
        <v>-</v>
      </c>
      <c r="K349" s="161" t="str">
        <f t="shared" si="86"/>
        <v>-</v>
      </c>
      <c r="L349" s="161" t="str">
        <f t="shared" si="87"/>
        <v>-</v>
      </c>
      <c r="M349" s="166" t="str">
        <f t="shared" si="88"/>
        <v>-</v>
      </c>
      <c r="N349" s="165"/>
      <c r="O349" s="164" t="str">
        <f t="shared" si="89"/>
        <v>-</v>
      </c>
      <c r="P349" s="161">
        <f t="shared" si="90"/>
        <v>0.12500000000000003</v>
      </c>
      <c r="Q349" s="161" t="str">
        <f t="shared" si="91"/>
        <v>-</v>
      </c>
      <c r="R349" s="161" t="str">
        <f t="shared" si="92"/>
        <v>-</v>
      </c>
      <c r="S349" s="161" t="str">
        <f t="shared" si="93"/>
        <v>-</v>
      </c>
      <c r="T349" s="163" t="str">
        <f t="shared" si="94"/>
        <v>-</v>
      </c>
    </row>
    <row r="350" spans="1:20" x14ac:dyDescent="0.15">
      <c r="A350" s="170">
        <v>3.0000000000000001E-3</v>
      </c>
      <c r="B350" s="170">
        <v>0.94</v>
      </c>
      <c r="C350" s="170">
        <v>1</v>
      </c>
      <c r="D350" s="169">
        <f t="shared" si="80"/>
        <v>6.0000000000000002E-5</v>
      </c>
      <c r="E350" s="168">
        <f t="shared" si="81"/>
        <v>4.6999999999999999E-4</v>
      </c>
      <c r="F350" s="167">
        <f t="shared" si="82"/>
        <v>0.12765957446808512</v>
      </c>
      <c r="G350" s="159" t="str">
        <f t="shared" si="83"/>
        <v>-</v>
      </c>
      <c r="H350" s="164" t="str">
        <f t="shared" si="95"/>
        <v>-</v>
      </c>
      <c r="I350" s="161">
        <f t="shared" si="84"/>
        <v>1</v>
      </c>
      <c r="J350" s="161" t="str">
        <f t="shared" si="85"/>
        <v>-</v>
      </c>
      <c r="K350" s="161" t="str">
        <f t="shared" si="86"/>
        <v>-</v>
      </c>
      <c r="L350" s="161" t="str">
        <f t="shared" si="87"/>
        <v>-</v>
      </c>
      <c r="M350" s="166" t="str">
        <f t="shared" si="88"/>
        <v>-</v>
      </c>
      <c r="N350" s="165"/>
      <c r="O350" s="164" t="str">
        <f t="shared" si="89"/>
        <v>-</v>
      </c>
      <c r="P350" s="161">
        <f t="shared" si="90"/>
        <v>0.12765957446808512</v>
      </c>
      <c r="Q350" s="161" t="str">
        <f t="shared" si="91"/>
        <v>-</v>
      </c>
      <c r="R350" s="161" t="str">
        <f t="shared" si="92"/>
        <v>-</v>
      </c>
      <c r="S350" s="161" t="str">
        <f t="shared" si="93"/>
        <v>-</v>
      </c>
      <c r="T350" s="163" t="str">
        <f t="shared" si="94"/>
        <v>-</v>
      </c>
    </row>
    <row r="351" spans="1:20" x14ac:dyDescent="0.15">
      <c r="A351" s="170">
        <v>2.5000000000000001E-3</v>
      </c>
      <c r="B351" s="170">
        <v>0.78</v>
      </c>
      <c r="C351" s="170">
        <v>0</v>
      </c>
      <c r="D351" s="169">
        <f t="shared" si="80"/>
        <v>5.0000000000000002E-5</v>
      </c>
      <c r="E351" s="168">
        <f t="shared" si="81"/>
        <v>3.8999999999999999E-4</v>
      </c>
      <c r="F351" s="167">
        <f t="shared" si="82"/>
        <v>0.12820512820512822</v>
      </c>
      <c r="G351" s="159" t="str">
        <f t="shared" si="83"/>
        <v>-</v>
      </c>
      <c r="H351" s="164" t="str">
        <f t="shared" si="95"/>
        <v>-</v>
      </c>
      <c r="I351" s="161">
        <f t="shared" si="84"/>
        <v>0</v>
      </c>
      <c r="J351" s="161" t="str">
        <f t="shared" si="85"/>
        <v>-</v>
      </c>
      <c r="K351" s="161" t="str">
        <f t="shared" si="86"/>
        <v>-</v>
      </c>
      <c r="L351" s="161" t="str">
        <f t="shared" si="87"/>
        <v>-</v>
      </c>
      <c r="M351" s="166" t="str">
        <f t="shared" si="88"/>
        <v>-</v>
      </c>
      <c r="N351" s="165"/>
      <c r="O351" s="164" t="str">
        <f t="shared" si="89"/>
        <v>-</v>
      </c>
      <c r="P351" s="161">
        <f t="shared" si="90"/>
        <v>0.12820512820512822</v>
      </c>
      <c r="Q351" s="161" t="str">
        <f t="shared" si="91"/>
        <v>-</v>
      </c>
      <c r="R351" s="161" t="str">
        <f t="shared" si="92"/>
        <v>-</v>
      </c>
      <c r="S351" s="161" t="str">
        <f t="shared" si="93"/>
        <v>-</v>
      </c>
      <c r="T351" s="163" t="str">
        <f t="shared" si="94"/>
        <v>-</v>
      </c>
    </row>
    <row r="352" spans="1:20" x14ac:dyDescent="0.15">
      <c r="A352" s="170">
        <v>1E-3</v>
      </c>
      <c r="B352" s="170">
        <v>0.31</v>
      </c>
      <c r="C352" s="170">
        <v>0</v>
      </c>
      <c r="D352" s="169">
        <f t="shared" si="80"/>
        <v>2.0000000000000002E-5</v>
      </c>
      <c r="E352" s="168">
        <f t="shared" si="81"/>
        <v>1.55E-4</v>
      </c>
      <c r="F352" s="167">
        <f t="shared" si="82"/>
        <v>0.12903225806451615</v>
      </c>
      <c r="G352" s="159" t="str">
        <f t="shared" si="83"/>
        <v>-</v>
      </c>
      <c r="H352" s="164" t="str">
        <f t="shared" si="95"/>
        <v>-</v>
      </c>
      <c r="I352" s="161">
        <f t="shared" si="84"/>
        <v>0</v>
      </c>
      <c r="J352" s="161" t="str">
        <f t="shared" si="85"/>
        <v>-</v>
      </c>
      <c r="K352" s="161" t="str">
        <f t="shared" si="86"/>
        <v>-</v>
      </c>
      <c r="L352" s="161" t="str">
        <f t="shared" si="87"/>
        <v>-</v>
      </c>
      <c r="M352" s="166" t="str">
        <f t="shared" si="88"/>
        <v>-</v>
      </c>
      <c r="N352" s="165"/>
      <c r="O352" s="164" t="str">
        <f t="shared" si="89"/>
        <v>-</v>
      </c>
      <c r="P352" s="161">
        <f t="shared" si="90"/>
        <v>0.12903225806451615</v>
      </c>
      <c r="Q352" s="161" t="str">
        <f t="shared" si="91"/>
        <v>-</v>
      </c>
      <c r="R352" s="161" t="str">
        <f t="shared" si="92"/>
        <v>-</v>
      </c>
      <c r="S352" s="161" t="str">
        <f t="shared" si="93"/>
        <v>-</v>
      </c>
      <c r="T352" s="163" t="str">
        <f t="shared" si="94"/>
        <v>-</v>
      </c>
    </row>
    <row r="353" spans="1:20" x14ac:dyDescent="0.15">
      <c r="A353" s="170">
        <v>2.5000000000000001E-3</v>
      </c>
      <c r="B353" s="170">
        <v>0.76</v>
      </c>
      <c r="C353" s="170">
        <v>0</v>
      </c>
      <c r="D353" s="169">
        <f t="shared" si="80"/>
        <v>5.0000000000000002E-5</v>
      </c>
      <c r="E353" s="168">
        <f t="shared" si="81"/>
        <v>3.8000000000000002E-4</v>
      </c>
      <c r="F353" s="167">
        <f t="shared" si="82"/>
        <v>0.13157894736842105</v>
      </c>
      <c r="G353" s="159" t="str">
        <f t="shared" si="83"/>
        <v>-</v>
      </c>
      <c r="H353" s="164" t="str">
        <f t="shared" si="95"/>
        <v>-</v>
      </c>
      <c r="I353" s="161">
        <f t="shared" si="84"/>
        <v>0</v>
      </c>
      <c r="J353" s="161" t="str">
        <f t="shared" si="85"/>
        <v>-</v>
      </c>
      <c r="K353" s="161" t="str">
        <f t="shared" si="86"/>
        <v>-</v>
      </c>
      <c r="L353" s="161" t="str">
        <f t="shared" si="87"/>
        <v>-</v>
      </c>
      <c r="M353" s="166" t="str">
        <f t="shared" si="88"/>
        <v>-</v>
      </c>
      <c r="N353" s="165"/>
      <c r="O353" s="164" t="str">
        <f t="shared" si="89"/>
        <v>-</v>
      </c>
      <c r="P353" s="161">
        <f t="shared" si="90"/>
        <v>0.13157894736842105</v>
      </c>
      <c r="Q353" s="161" t="str">
        <f t="shared" si="91"/>
        <v>-</v>
      </c>
      <c r="R353" s="161" t="str">
        <f t="shared" si="92"/>
        <v>-</v>
      </c>
      <c r="S353" s="161" t="str">
        <f t="shared" si="93"/>
        <v>-</v>
      </c>
      <c r="T353" s="163" t="str">
        <f t="shared" si="94"/>
        <v>-</v>
      </c>
    </row>
    <row r="354" spans="1:20" x14ac:dyDescent="0.15">
      <c r="A354" s="170">
        <v>5.0000000000000001E-3</v>
      </c>
      <c r="B354" s="170">
        <v>1.512</v>
      </c>
      <c r="C354" s="170">
        <v>0</v>
      </c>
      <c r="D354" s="169">
        <f t="shared" si="80"/>
        <v>1E-4</v>
      </c>
      <c r="E354" s="168">
        <f t="shared" si="81"/>
        <v>7.5600000000000005E-4</v>
      </c>
      <c r="F354" s="167">
        <f t="shared" si="82"/>
        <v>0.13227513227513227</v>
      </c>
      <c r="G354" s="159" t="str">
        <f t="shared" si="83"/>
        <v>-</v>
      </c>
      <c r="H354" s="164" t="str">
        <f t="shared" si="95"/>
        <v>-</v>
      </c>
      <c r="I354" s="161">
        <f t="shared" si="84"/>
        <v>0</v>
      </c>
      <c r="J354" s="161" t="str">
        <f t="shared" si="85"/>
        <v>-</v>
      </c>
      <c r="K354" s="161" t="str">
        <f t="shared" si="86"/>
        <v>-</v>
      </c>
      <c r="L354" s="161" t="str">
        <f t="shared" si="87"/>
        <v>-</v>
      </c>
      <c r="M354" s="166" t="str">
        <f t="shared" si="88"/>
        <v>-</v>
      </c>
      <c r="N354" s="165"/>
      <c r="O354" s="164" t="str">
        <f t="shared" si="89"/>
        <v>-</v>
      </c>
      <c r="P354" s="161">
        <f t="shared" si="90"/>
        <v>0.13227513227513227</v>
      </c>
      <c r="Q354" s="161" t="str">
        <f t="shared" si="91"/>
        <v>-</v>
      </c>
      <c r="R354" s="161" t="str">
        <f t="shared" si="92"/>
        <v>-</v>
      </c>
      <c r="S354" s="161" t="str">
        <f t="shared" si="93"/>
        <v>-</v>
      </c>
      <c r="T354" s="163" t="str">
        <f t="shared" si="94"/>
        <v>-</v>
      </c>
    </row>
    <row r="355" spans="1:20" x14ac:dyDescent="0.15">
      <c r="A355" s="170">
        <v>1E-3</v>
      </c>
      <c r="B355" s="170">
        <v>0.3</v>
      </c>
      <c r="C355" s="170">
        <v>0</v>
      </c>
      <c r="D355" s="169">
        <f t="shared" si="80"/>
        <v>2.0000000000000002E-5</v>
      </c>
      <c r="E355" s="168">
        <f t="shared" si="81"/>
        <v>1.4999999999999999E-4</v>
      </c>
      <c r="F355" s="167">
        <f t="shared" si="82"/>
        <v>0.13333333333333336</v>
      </c>
      <c r="G355" s="159" t="str">
        <f t="shared" si="83"/>
        <v>-</v>
      </c>
      <c r="H355" s="164" t="str">
        <f t="shared" si="95"/>
        <v>-</v>
      </c>
      <c r="I355" s="161">
        <f t="shared" si="84"/>
        <v>0</v>
      </c>
      <c r="J355" s="161" t="str">
        <f t="shared" si="85"/>
        <v>-</v>
      </c>
      <c r="K355" s="161" t="str">
        <f t="shared" si="86"/>
        <v>-</v>
      </c>
      <c r="L355" s="161" t="str">
        <f t="shared" si="87"/>
        <v>-</v>
      </c>
      <c r="M355" s="166" t="str">
        <f t="shared" si="88"/>
        <v>-</v>
      </c>
      <c r="N355" s="165"/>
      <c r="O355" s="164" t="str">
        <f t="shared" si="89"/>
        <v>-</v>
      </c>
      <c r="P355" s="161">
        <f t="shared" si="90"/>
        <v>0.13333333333333336</v>
      </c>
      <c r="Q355" s="161" t="str">
        <f t="shared" si="91"/>
        <v>-</v>
      </c>
      <c r="R355" s="161" t="str">
        <f t="shared" si="92"/>
        <v>-</v>
      </c>
      <c r="S355" s="161" t="str">
        <f t="shared" si="93"/>
        <v>-</v>
      </c>
      <c r="T355" s="163" t="str">
        <f t="shared" si="94"/>
        <v>-</v>
      </c>
    </row>
    <row r="356" spans="1:20" x14ac:dyDescent="0.15">
      <c r="A356" s="171">
        <v>1E-3</v>
      </c>
      <c r="B356" s="171">
        <v>0.3</v>
      </c>
      <c r="C356" s="171">
        <v>1</v>
      </c>
      <c r="D356" s="169">
        <f t="shared" si="80"/>
        <v>2.0000000000000002E-5</v>
      </c>
      <c r="E356" s="168">
        <f t="shared" si="81"/>
        <v>1.4999999999999999E-4</v>
      </c>
      <c r="F356" s="167">
        <f t="shared" si="82"/>
        <v>0.13333333333333336</v>
      </c>
      <c r="G356" s="159" t="str">
        <f t="shared" si="83"/>
        <v>-</v>
      </c>
      <c r="H356" s="164" t="str">
        <f t="shared" si="95"/>
        <v>-</v>
      </c>
      <c r="I356" s="161">
        <f t="shared" si="84"/>
        <v>1</v>
      </c>
      <c r="J356" s="161" t="str">
        <f t="shared" si="85"/>
        <v>-</v>
      </c>
      <c r="K356" s="161" t="str">
        <f t="shared" si="86"/>
        <v>-</v>
      </c>
      <c r="L356" s="161" t="str">
        <f t="shared" si="87"/>
        <v>-</v>
      </c>
      <c r="M356" s="166" t="str">
        <f t="shared" si="88"/>
        <v>-</v>
      </c>
      <c r="N356" s="165"/>
      <c r="O356" s="164" t="str">
        <f t="shared" si="89"/>
        <v>-</v>
      </c>
      <c r="P356" s="161">
        <f t="shared" si="90"/>
        <v>0.13333333333333336</v>
      </c>
      <c r="Q356" s="161" t="str">
        <f t="shared" si="91"/>
        <v>-</v>
      </c>
      <c r="R356" s="161" t="str">
        <f t="shared" si="92"/>
        <v>-</v>
      </c>
      <c r="S356" s="161" t="str">
        <f t="shared" si="93"/>
        <v>-</v>
      </c>
      <c r="T356" s="163" t="str">
        <f t="shared" si="94"/>
        <v>-</v>
      </c>
    </row>
    <row r="357" spans="1:20" x14ac:dyDescent="0.15">
      <c r="A357" s="170">
        <v>2E-3</v>
      </c>
      <c r="B357" s="170">
        <v>0.6</v>
      </c>
      <c r="C357" s="170">
        <v>0</v>
      </c>
      <c r="D357" s="169">
        <f t="shared" si="80"/>
        <v>4.0000000000000003E-5</v>
      </c>
      <c r="E357" s="168">
        <f t="shared" si="81"/>
        <v>2.9999999999999997E-4</v>
      </c>
      <c r="F357" s="167">
        <f t="shared" si="82"/>
        <v>0.13333333333333336</v>
      </c>
      <c r="G357" s="159" t="str">
        <f t="shared" si="83"/>
        <v>-</v>
      </c>
      <c r="H357" s="164" t="str">
        <f t="shared" si="95"/>
        <v>-</v>
      </c>
      <c r="I357" s="161">
        <f t="shared" si="84"/>
        <v>0</v>
      </c>
      <c r="J357" s="161" t="str">
        <f t="shared" si="85"/>
        <v>-</v>
      </c>
      <c r="K357" s="161" t="str">
        <f t="shared" si="86"/>
        <v>-</v>
      </c>
      <c r="L357" s="161" t="str">
        <f t="shared" si="87"/>
        <v>-</v>
      </c>
      <c r="M357" s="166" t="str">
        <f t="shared" si="88"/>
        <v>-</v>
      </c>
      <c r="N357" s="165"/>
      <c r="O357" s="164" t="str">
        <f t="shared" si="89"/>
        <v>-</v>
      </c>
      <c r="P357" s="161">
        <f t="shared" si="90"/>
        <v>0.13333333333333336</v>
      </c>
      <c r="Q357" s="161" t="str">
        <f t="shared" si="91"/>
        <v>-</v>
      </c>
      <c r="R357" s="161" t="str">
        <f t="shared" si="92"/>
        <v>-</v>
      </c>
      <c r="S357" s="161" t="str">
        <f t="shared" si="93"/>
        <v>-</v>
      </c>
      <c r="T357" s="163" t="str">
        <f t="shared" si="94"/>
        <v>-</v>
      </c>
    </row>
    <row r="358" spans="1:20" x14ac:dyDescent="0.15">
      <c r="A358" s="170">
        <v>2E-3</v>
      </c>
      <c r="B358" s="170">
        <v>0.6</v>
      </c>
      <c r="C358" s="170">
        <v>1</v>
      </c>
      <c r="D358" s="169">
        <f t="shared" si="80"/>
        <v>4.0000000000000003E-5</v>
      </c>
      <c r="E358" s="168">
        <f t="shared" si="81"/>
        <v>2.9999999999999997E-4</v>
      </c>
      <c r="F358" s="167">
        <f t="shared" si="82"/>
        <v>0.13333333333333336</v>
      </c>
      <c r="G358" s="159" t="str">
        <f t="shared" si="83"/>
        <v>-</v>
      </c>
      <c r="H358" s="164" t="str">
        <f t="shared" si="95"/>
        <v>-</v>
      </c>
      <c r="I358" s="161">
        <f t="shared" si="84"/>
        <v>1</v>
      </c>
      <c r="J358" s="161" t="str">
        <f t="shared" si="85"/>
        <v>-</v>
      </c>
      <c r="K358" s="161" t="str">
        <f t="shared" si="86"/>
        <v>-</v>
      </c>
      <c r="L358" s="161" t="str">
        <f t="shared" si="87"/>
        <v>-</v>
      </c>
      <c r="M358" s="166" t="str">
        <f t="shared" si="88"/>
        <v>-</v>
      </c>
      <c r="N358" s="165"/>
      <c r="O358" s="164" t="str">
        <f t="shared" si="89"/>
        <v>-</v>
      </c>
      <c r="P358" s="161">
        <f t="shared" si="90"/>
        <v>0.13333333333333336</v>
      </c>
      <c r="Q358" s="161" t="str">
        <f t="shared" si="91"/>
        <v>-</v>
      </c>
      <c r="R358" s="161" t="str">
        <f t="shared" si="92"/>
        <v>-</v>
      </c>
      <c r="S358" s="161" t="str">
        <f t="shared" si="93"/>
        <v>-</v>
      </c>
      <c r="T358" s="163" t="str">
        <f t="shared" si="94"/>
        <v>-</v>
      </c>
    </row>
    <row r="359" spans="1:20" x14ac:dyDescent="0.15">
      <c r="A359" s="170">
        <v>2E-3</v>
      </c>
      <c r="B359" s="170">
        <v>0.6</v>
      </c>
      <c r="C359" s="170">
        <v>1</v>
      </c>
      <c r="D359" s="169">
        <f t="shared" si="80"/>
        <v>4.0000000000000003E-5</v>
      </c>
      <c r="E359" s="168">
        <f t="shared" si="81"/>
        <v>2.9999999999999997E-4</v>
      </c>
      <c r="F359" s="167">
        <f t="shared" si="82"/>
        <v>0.13333333333333336</v>
      </c>
      <c r="G359" s="159" t="str">
        <f t="shared" si="83"/>
        <v>-</v>
      </c>
      <c r="H359" s="164" t="str">
        <f t="shared" si="95"/>
        <v>-</v>
      </c>
      <c r="I359" s="161">
        <f t="shared" si="84"/>
        <v>1</v>
      </c>
      <c r="J359" s="161" t="str">
        <f t="shared" si="85"/>
        <v>-</v>
      </c>
      <c r="K359" s="161" t="str">
        <f t="shared" si="86"/>
        <v>-</v>
      </c>
      <c r="L359" s="161" t="str">
        <f t="shared" si="87"/>
        <v>-</v>
      </c>
      <c r="M359" s="166" t="str">
        <f t="shared" si="88"/>
        <v>-</v>
      </c>
      <c r="N359" s="165"/>
      <c r="O359" s="164" t="str">
        <f t="shared" si="89"/>
        <v>-</v>
      </c>
      <c r="P359" s="161">
        <f t="shared" si="90"/>
        <v>0.13333333333333336</v>
      </c>
      <c r="Q359" s="161" t="str">
        <f t="shared" si="91"/>
        <v>-</v>
      </c>
      <c r="R359" s="161" t="str">
        <f t="shared" si="92"/>
        <v>-</v>
      </c>
      <c r="S359" s="161" t="str">
        <f t="shared" si="93"/>
        <v>-</v>
      </c>
      <c r="T359" s="163" t="str">
        <f t="shared" si="94"/>
        <v>-</v>
      </c>
    </row>
    <row r="360" spans="1:20" x14ac:dyDescent="0.15">
      <c r="A360" s="170">
        <v>5.0000000000000001E-3</v>
      </c>
      <c r="B360" s="170">
        <v>1.4710000000000001</v>
      </c>
      <c r="C360" s="170">
        <v>0</v>
      </c>
      <c r="D360" s="169">
        <f t="shared" si="80"/>
        <v>1E-4</v>
      </c>
      <c r="E360" s="168">
        <f t="shared" si="81"/>
        <v>7.3550000000000004E-4</v>
      </c>
      <c r="F360" s="167">
        <f t="shared" si="82"/>
        <v>0.13596193065941536</v>
      </c>
      <c r="G360" s="159" t="str">
        <f t="shared" si="83"/>
        <v>-</v>
      </c>
      <c r="H360" s="164" t="str">
        <f t="shared" si="95"/>
        <v>-</v>
      </c>
      <c r="I360" s="161">
        <f t="shared" si="84"/>
        <v>0</v>
      </c>
      <c r="J360" s="161" t="str">
        <f t="shared" si="85"/>
        <v>-</v>
      </c>
      <c r="K360" s="161" t="str">
        <f t="shared" si="86"/>
        <v>-</v>
      </c>
      <c r="L360" s="161" t="str">
        <f t="shared" si="87"/>
        <v>-</v>
      </c>
      <c r="M360" s="166" t="str">
        <f t="shared" si="88"/>
        <v>-</v>
      </c>
      <c r="N360" s="165"/>
      <c r="O360" s="164" t="str">
        <f t="shared" si="89"/>
        <v>-</v>
      </c>
      <c r="P360" s="161">
        <f t="shared" si="90"/>
        <v>0.13596193065941536</v>
      </c>
      <c r="Q360" s="161" t="str">
        <f t="shared" si="91"/>
        <v>-</v>
      </c>
      <c r="R360" s="161" t="str">
        <f t="shared" si="92"/>
        <v>-</v>
      </c>
      <c r="S360" s="161" t="str">
        <f t="shared" si="93"/>
        <v>-</v>
      </c>
      <c r="T360" s="163" t="str">
        <f t="shared" si="94"/>
        <v>-</v>
      </c>
    </row>
    <row r="361" spans="1:20" x14ac:dyDescent="0.15">
      <c r="A361" s="170">
        <v>2E-3</v>
      </c>
      <c r="B361" s="170">
        <v>0.57999999999999996</v>
      </c>
      <c r="C361" s="170">
        <v>1</v>
      </c>
      <c r="D361" s="169">
        <f t="shared" si="80"/>
        <v>4.0000000000000003E-5</v>
      </c>
      <c r="E361" s="168">
        <f t="shared" si="81"/>
        <v>2.9E-4</v>
      </c>
      <c r="F361" s="167">
        <f t="shared" si="82"/>
        <v>0.13793103448275862</v>
      </c>
      <c r="G361" s="159" t="str">
        <f t="shared" si="83"/>
        <v>-</v>
      </c>
      <c r="H361" s="164" t="str">
        <f t="shared" si="95"/>
        <v>-</v>
      </c>
      <c r="I361" s="161">
        <f t="shared" si="84"/>
        <v>1</v>
      </c>
      <c r="J361" s="161" t="str">
        <f t="shared" si="85"/>
        <v>-</v>
      </c>
      <c r="K361" s="161" t="str">
        <f t="shared" si="86"/>
        <v>-</v>
      </c>
      <c r="L361" s="161" t="str">
        <f t="shared" si="87"/>
        <v>-</v>
      </c>
      <c r="M361" s="166" t="str">
        <f t="shared" si="88"/>
        <v>-</v>
      </c>
      <c r="N361" s="165"/>
      <c r="O361" s="164" t="str">
        <f t="shared" si="89"/>
        <v>-</v>
      </c>
      <c r="P361" s="161">
        <f t="shared" si="90"/>
        <v>0.13793103448275862</v>
      </c>
      <c r="Q361" s="161" t="str">
        <f t="shared" si="91"/>
        <v>-</v>
      </c>
      <c r="R361" s="161" t="str">
        <f t="shared" si="92"/>
        <v>-</v>
      </c>
      <c r="S361" s="161" t="str">
        <f t="shared" si="93"/>
        <v>-</v>
      </c>
      <c r="T361" s="163" t="str">
        <f t="shared" si="94"/>
        <v>-</v>
      </c>
    </row>
    <row r="362" spans="1:20" x14ac:dyDescent="0.15">
      <c r="A362" s="170">
        <v>5.0000000000000001E-3</v>
      </c>
      <c r="B362" s="170">
        <v>1.4370000000000001</v>
      </c>
      <c r="C362" s="170">
        <v>0</v>
      </c>
      <c r="D362" s="169">
        <f t="shared" si="80"/>
        <v>1E-4</v>
      </c>
      <c r="E362" s="168">
        <f t="shared" si="81"/>
        <v>7.1850000000000006E-4</v>
      </c>
      <c r="F362" s="167">
        <f t="shared" si="82"/>
        <v>0.13917884481558804</v>
      </c>
      <c r="G362" s="159" t="str">
        <f t="shared" si="83"/>
        <v>-</v>
      </c>
      <c r="H362" s="164" t="str">
        <f t="shared" si="95"/>
        <v>-</v>
      </c>
      <c r="I362" s="161">
        <f t="shared" si="84"/>
        <v>0</v>
      </c>
      <c r="J362" s="161" t="str">
        <f t="shared" si="85"/>
        <v>-</v>
      </c>
      <c r="K362" s="161" t="str">
        <f t="shared" si="86"/>
        <v>-</v>
      </c>
      <c r="L362" s="161" t="str">
        <f t="shared" si="87"/>
        <v>-</v>
      </c>
      <c r="M362" s="166" t="str">
        <f t="shared" si="88"/>
        <v>-</v>
      </c>
      <c r="N362" s="165"/>
      <c r="O362" s="164" t="str">
        <f t="shared" si="89"/>
        <v>-</v>
      </c>
      <c r="P362" s="161">
        <f t="shared" si="90"/>
        <v>0.13917884481558804</v>
      </c>
      <c r="Q362" s="161" t="str">
        <f t="shared" si="91"/>
        <v>-</v>
      </c>
      <c r="R362" s="161" t="str">
        <f t="shared" si="92"/>
        <v>-</v>
      </c>
      <c r="S362" s="161" t="str">
        <f t="shared" si="93"/>
        <v>-</v>
      </c>
      <c r="T362" s="163" t="str">
        <f t="shared" si="94"/>
        <v>-</v>
      </c>
    </row>
    <row r="363" spans="1:20" x14ac:dyDescent="0.15">
      <c r="A363" s="170">
        <v>3.0000000000000001E-3</v>
      </c>
      <c r="B363" s="170">
        <v>0.85</v>
      </c>
      <c r="C363" s="170">
        <v>0</v>
      </c>
      <c r="D363" s="169">
        <f t="shared" si="80"/>
        <v>6.0000000000000002E-5</v>
      </c>
      <c r="E363" s="168">
        <f t="shared" si="81"/>
        <v>4.2499999999999998E-4</v>
      </c>
      <c r="F363" s="167">
        <f t="shared" si="82"/>
        <v>0.14117647058823529</v>
      </c>
      <c r="G363" s="159" t="str">
        <f t="shared" si="83"/>
        <v>-</v>
      </c>
      <c r="H363" s="164" t="str">
        <f t="shared" si="95"/>
        <v>-</v>
      </c>
      <c r="I363" s="161">
        <f t="shared" si="84"/>
        <v>0</v>
      </c>
      <c r="J363" s="161" t="str">
        <f t="shared" si="85"/>
        <v>-</v>
      </c>
      <c r="K363" s="161" t="str">
        <f t="shared" si="86"/>
        <v>-</v>
      </c>
      <c r="L363" s="161" t="str">
        <f t="shared" si="87"/>
        <v>-</v>
      </c>
      <c r="M363" s="166" t="str">
        <f t="shared" si="88"/>
        <v>-</v>
      </c>
      <c r="N363" s="165"/>
      <c r="O363" s="164" t="str">
        <f t="shared" si="89"/>
        <v>-</v>
      </c>
      <c r="P363" s="161">
        <f t="shared" si="90"/>
        <v>0.14117647058823529</v>
      </c>
      <c r="Q363" s="161" t="str">
        <f t="shared" si="91"/>
        <v>-</v>
      </c>
      <c r="R363" s="161" t="str">
        <f t="shared" si="92"/>
        <v>-</v>
      </c>
      <c r="S363" s="161" t="str">
        <f t="shared" si="93"/>
        <v>-</v>
      </c>
      <c r="T363" s="163" t="str">
        <f t="shared" si="94"/>
        <v>-</v>
      </c>
    </row>
    <row r="364" spans="1:20" x14ac:dyDescent="0.15">
      <c r="A364" s="170">
        <v>2E-3</v>
      </c>
      <c r="B364" s="170">
        <v>0.56000000000000005</v>
      </c>
      <c r="C364" s="170">
        <v>0</v>
      </c>
      <c r="D364" s="169">
        <f t="shared" si="80"/>
        <v>4.0000000000000003E-5</v>
      </c>
      <c r="E364" s="168">
        <f t="shared" si="81"/>
        <v>2.8000000000000003E-4</v>
      </c>
      <c r="F364" s="167">
        <f t="shared" si="82"/>
        <v>0.14285714285714285</v>
      </c>
      <c r="G364" s="159" t="str">
        <f t="shared" si="83"/>
        <v>-</v>
      </c>
      <c r="H364" s="164" t="str">
        <f t="shared" si="95"/>
        <v>-</v>
      </c>
      <c r="I364" s="161">
        <f t="shared" si="84"/>
        <v>0</v>
      </c>
      <c r="J364" s="161" t="str">
        <f t="shared" si="85"/>
        <v>-</v>
      </c>
      <c r="K364" s="161" t="str">
        <f t="shared" si="86"/>
        <v>-</v>
      </c>
      <c r="L364" s="161" t="str">
        <f t="shared" si="87"/>
        <v>-</v>
      </c>
      <c r="M364" s="166" t="str">
        <f t="shared" si="88"/>
        <v>-</v>
      </c>
      <c r="N364" s="165"/>
      <c r="O364" s="164" t="str">
        <f t="shared" si="89"/>
        <v>-</v>
      </c>
      <c r="P364" s="161">
        <f t="shared" si="90"/>
        <v>0.14285714285714285</v>
      </c>
      <c r="Q364" s="161" t="str">
        <f t="shared" si="91"/>
        <v>-</v>
      </c>
      <c r="R364" s="161" t="str">
        <f t="shared" si="92"/>
        <v>-</v>
      </c>
      <c r="S364" s="161" t="str">
        <f t="shared" si="93"/>
        <v>-</v>
      </c>
      <c r="T364" s="163" t="str">
        <f t="shared" si="94"/>
        <v>-</v>
      </c>
    </row>
    <row r="365" spans="1:20" x14ac:dyDescent="0.15">
      <c r="A365" s="171">
        <v>5.0000000000000001E-3</v>
      </c>
      <c r="B365" s="171">
        <v>1.4</v>
      </c>
      <c r="C365" s="171">
        <v>0</v>
      </c>
      <c r="D365" s="169">
        <f t="shared" si="80"/>
        <v>1E-4</v>
      </c>
      <c r="E365" s="168">
        <f t="shared" si="81"/>
        <v>6.9999999999999999E-4</v>
      </c>
      <c r="F365" s="167">
        <f t="shared" si="82"/>
        <v>0.14285714285714288</v>
      </c>
      <c r="G365" s="159" t="str">
        <f t="shared" si="83"/>
        <v>-</v>
      </c>
      <c r="H365" s="164" t="str">
        <f t="shared" si="95"/>
        <v>-</v>
      </c>
      <c r="I365" s="161">
        <f t="shared" si="84"/>
        <v>0</v>
      </c>
      <c r="J365" s="161" t="str">
        <f t="shared" si="85"/>
        <v>-</v>
      </c>
      <c r="K365" s="161" t="str">
        <f t="shared" si="86"/>
        <v>-</v>
      </c>
      <c r="L365" s="161" t="str">
        <f t="shared" si="87"/>
        <v>-</v>
      </c>
      <c r="M365" s="166" t="str">
        <f t="shared" si="88"/>
        <v>-</v>
      </c>
      <c r="N365" s="165"/>
      <c r="O365" s="164" t="str">
        <f t="shared" si="89"/>
        <v>-</v>
      </c>
      <c r="P365" s="161">
        <f t="shared" si="90"/>
        <v>0.14285714285714288</v>
      </c>
      <c r="Q365" s="161" t="str">
        <f t="shared" si="91"/>
        <v>-</v>
      </c>
      <c r="R365" s="161" t="str">
        <f t="shared" si="92"/>
        <v>-</v>
      </c>
      <c r="S365" s="161" t="str">
        <f t="shared" si="93"/>
        <v>-</v>
      </c>
      <c r="T365" s="163" t="str">
        <f t="shared" si="94"/>
        <v>-</v>
      </c>
    </row>
    <row r="366" spans="1:20" x14ac:dyDescent="0.15">
      <c r="A366" s="171">
        <v>5.0000000000000001E-3</v>
      </c>
      <c r="B366" s="171">
        <v>1.4</v>
      </c>
      <c r="C366" s="171">
        <v>0</v>
      </c>
      <c r="D366" s="169">
        <f t="shared" si="80"/>
        <v>1E-4</v>
      </c>
      <c r="E366" s="168">
        <f t="shared" si="81"/>
        <v>6.9999999999999999E-4</v>
      </c>
      <c r="F366" s="167">
        <f t="shared" si="82"/>
        <v>0.14285714285714288</v>
      </c>
      <c r="G366" s="159" t="str">
        <f t="shared" si="83"/>
        <v>-</v>
      </c>
      <c r="H366" s="164" t="str">
        <f t="shared" si="95"/>
        <v>-</v>
      </c>
      <c r="I366" s="161">
        <f t="shared" si="84"/>
        <v>0</v>
      </c>
      <c r="J366" s="161" t="str">
        <f t="shared" si="85"/>
        <v>-</v>
      </c>
      <c r="K366" s="161" t="str">
        <f t="shared" si="86"/>
        <v>-</v>
      </c>
      <c r="L366" s="161" t="str">
        <f t="shared" si="87"/>
        <v>-</v>
      </c>
      <c r="M366" s="166" t="str">
        <f t="shared" si="88"/>
        <v>-</v>
      </c>
      <c r="N366" s="165"/>
      <c r="O366" s="164" t="str">
        <f t="shared" si="89"/>
        <v>-</v>
      </c>
      <c r="P366" s="161">
        <f t="shared" si="90"/>
        <v>0.14285714285714288</v>
      </c>
      <c r="Q366" s="161" t="str">
        <f t="shared" si="91"/>
        <v>-</v>
      </c>
      <c r="R366" s="161" t="str">
        <f t="shared" si="92"/>
        <v>-</v>
      </c>
      <c r="S366" s="161" t="str">
        <f t="shared" si="93"/>
        <v>-</v>
      </c>
      <c r="T366" s="163" t="str">
        <f t="shared" si="94"/>
        <v>-</v>
      </c>
    </row>
    <row r="367" spans="1:20" x14ac:dyDescent="0.15">
      <c r="A367" s="170">
        <v>4.0000000000000001E-3</v>
      </c>
      <c r="B367" s="170">
        <v>1.1000000000000001</v>
      </c>
      <c r="C367" s="170">
        <v>0</v>
      </c>
      <c r="D367" s="169">
        <f t="shared" si="80"/>
        <v>8.0000000000000007E-5</v>
      </c>
      <c r="E367" s="168">
        <f t="shared" si="81"/>
        <v>5.5000000000000003E-4</v>
      </c>
      <c r="F367" s="167">
        <f t="shared" si="82"/>
        <v>0.14545454545454545</v>
      </c>
      <c r="G367" s="159" t="str">
        <f t="shared" si="83"/>
        <v>-</v>
      </c>
      <c r="H367" s="164" t="str">
        <f t="shared" si="95"/>
        <v>-</v>
      </c>
      <c r="I367" s="161">
        <f t="shared" si="84"/>
        <v>0</v>
      </c>
      <c r="J367" s="161" t="str">
        <f t="shared" si="85"/>
        <v>-</v>
      </c>
      <c r="K367" s="161" t="str">
        <f t="shared" si="86"/>
        <v>-</v>
      </c>
      <c r="L367" s="161" t="str">
        <f t="shared" si="87"/>
        <v>-</v>
      </c>
      <c r="M367" s="166" t="str">
        <f t="shared" si="88"/>
        <v>-</v>
      </c>
      <c r="N367" s="165"/>
      <c r="O367" s="164" t="str">
        <f t="shared" si="89"/>
        <v>-</v>
      </c>
      <c r="P367" s="161">
        <f t="shared" si="90"/>
        <v>0.14545454545454545</v>
      </c>
      <c r="Q367" s="161" t="str">
        <f t="shared" si="91"/>
        <v>-</v>
      </c>
      <c r="R367" s="161" t="str">
        <f t="shared" si="92"/>
        <v>-</v>
      </c>
      <c r="S367" s="161" t="str">
        <f t="shared" si="93"/>
        <v>-</v>
      </c>
      <c r="T367" s="163" t="str">
        <f t="shared" si="94"/>
        <v>-</v>
      </c>
    </row>
    <row r="368" spans="1:20" x14ac:dyDescent="0.15">
      <c r="A368" s="170">
        <v>1.5E-3</v>
      </c>
      <c r="B368" s="170">
        <v>0.4</v>
      </c>
      <c r="C368" s="170">
        <v>0</v>
      </c>
      <c r="D368" s="169">
        <f t="shared" si="80"/>
        <v>3.0000000000000001E-5</v>
      </c>
      <c r="E368" s="168">
        <f t="shared" si="81"/>
        <v>2.0000000000000001E-4</v>
      </c>
      <c r="F368" s="167">
        <f t="shared" si="82"/>
        <v>0.15</v>
      </c>
      <c r="G368" s="159" t="str">
        <f t="shared" si="83"/>
        <v>-</v>
      </c>
      <c r="H368" s="164" t="str">
        <f t="shared" si="95"/>
        <v>-</v>
      </c>
      <c r="I368" s="161">
        <f t="shared" si="84"/>
        <v>0</v>
      </c>
      <c r="J368" s="161" t="str">
        <f t="shared" si="85"/>
        <v>-</v>
      </c>
      <c r="K368" s="161" t="str">
        <f t="shared" si="86"/>
        <v>-</v>
      </c>
      <c r="L368" s="161" t="str">
        <f t="shared" si="87"/>
        <v>-</v>
      </c>
      <c r="M368" s="166" t="str">
        <f t="shared" si="88"/>
        <v>-</v>
      </c>
      <c r="N368" s="165"/>
      <c r="O368" s="164" t="str">
        <f t="shared" si="89"/>
        <v>-</v>
      </c>
      <c r="P368" s="161">
        <f t="shared" si="90"/>
        <v>0.15</v>
      </c>
      <c r="Q368" s="161" t="str">
        <f t="shared" si="91"/>
        <v>-</v>
      </c>
      <c r="R368" s="161" t="str">
        <f t="shared" si="92"/>
        <v>-</v>
      </c>
      <c r="S368" s="161" t="str">
        <f t="shared" si="93"/>
        <v>-</v>
      </c>
      <c r="T368" s="163" t="str">
        <f t="shared" si="94"/>
        <v>-</v>
      </c>
    </row>
    <row r="369" spans="1:20" x14ac:dyDescent="0.15">
      <c r="A369" s="170">
        <v>3.0000000000000001E-3</v>
      </c>
      <c r="B369" s="174">
        <f>8.8-8.005</f>
        <v>0.79499999999999993</v>
      </c>
      <c r="C369" s="170">
        <v>0</v>
      </c>
      <c r="D369" s="169">
        <f t="shared" si="80"/>
        <v>6.0000000000000002E-5</v>
      </c>
      <c r="E369" s="168">
        <f t="shared" si="81"/>
        <v>3.9749999999999996E-4</v>
      </c>
      <c r="F369" s="167">
        <f t="shared" si="82"/>
        <v>0.15094339622641512</v>
      </c>
      <c r="G369" s="159" t="str">
        <f t="shared" si="83"/>
        <v>-</v>
      </c>
      <c r="H369" s="164" t="str">
        <f t="shared" si="95"/>
        <v>-</v>
      </c>
      <c r="I369" s="161">
        <f t="shared" si="84"/>
        <v>0</v>
      </c>
      <c r="J369" s="161" t="str">
        <f t="shared" si="85"/>
        <v>-</v>
      </c>
      <c r="K369" s="161" t="str">
        <f t="shared" si="86"/>
        <v>-</v>
      </c>
      <c r="L369" s="161" t="str">
        <f t="shared" si="87"/>
        <v>-</v>
      </c>
      <c r="M369" s="166" t="str">
        <f t="shared" si="88"/>
        <v>-</v>
      </c>
      <c r="N369" s="165"/>
      <c r="O369" s="164" t="str">
        <f t="shared" si="89"/>
        <v>-</v>
      </c>
      <c r="P369" s="161">
        <f t="shared" si="90"/>
        <v>0.15094339622641512</v>
      </c>
      <c r="Q369" s="161" t="str">
        <f t="shared" si="91"/>
        <v>-</v>
      </c>
      <c r="R369" s="161" t="str">
        <f t="shared" si="92"/>
        <v>-</v>
      </c>
      <c r="S369" s="161" t="str">
        <f t="shared" si="93"/>
        <v>-</v>
      </c>
      <c r="T369" s="163" t="str">
        <f t="shared" si="94"/>
        <v>-</v>
      </c>
    </row>
    <row r="370" spans="1:20" x14ac:dyDescent="0.15">
      <c r="A370" s="170">
        <v>5.0000000000000001E-3</v>
      </c>
      <c r="B370" s="170">
        <v>1.31</v>
      </c>
      <c r="C370" s="170">
        <v>0</v>
      </c>
      <c r="D370" s="169">
        <f t="shared" si="80"/>
        <v>1E-4</v>
      </c>
      <c r="E370" s="168">
        <f t="shared" si="81"/>
        <v>6.5499999999999998E-4</v>
      </c>
      <c r="F370" s="167">
        <f t="shared" si="82"/>
        <v>0.15267175572519084</v>
      </c>
      <c r="G370" s="159" t="str">
        <f t="shared" si="83"/>
        <v>-</v>
      </c>
      <c r="H370" s="164" t="str">
        <f t="shared" si="95"/>
        <v>-</v>
      </c>
      <c r="I370" s="161">
        <f t="shared" si="84"/>
        <v>0</v>
      </c>
      <c r="J370" s="161" t="str">
        <f t="shared" si="85"/>
        <v>-</v>
      </c>
      <c r="K370" s="161" t="str">
        <f t="shared" si="86"/>
        <v>-</v>
      </c>
      <c r="L370" s="161" t="str">
        <f t="shared" si="87"/>
        <v>-</v>
      </c>
      <c r="M370" s="166" t="str">
        <f t="shared" si="88"/>
        <v>-</v>
      </c>
      <c r="N370" s="165"/>
      <c r="O370" s="164" t="str">
        <f t="shared" si="89"/>
        <v>-</v>
      </c>
      <c r="P370" s="161">
        <f t="shared" si="90"/>
        <v>0.15267175572519084</v>
      </c>
      <c r="Q370" s="161" t="str">
        <f t="shared" si="91"/>
        <v>-</v>
      </c>
      <c r="R370" s="161" t="str">
        <f t="shared" si="92"/>
        <v>-</v>
      </c>
      <c r="S370" s="161" t="str">
        <f t="shared" si="93"/>
        <v>-</v>
      </c>
      <c r="T370" s="163" t="str">
        <f t="shared" si="94"/>
        <v>-</v>
      </c>
    </row>
    <row r="371" spans="1:20" x14ac:dyDescent="0.15">
      <c r="A371" s="170">
        <v>1E-3</v>
      </c>
      <c r="B371" s="170">
        <v>0.26</v>
      </c>
      <c r="C371" s="170">
        <v>0</v>
      </c>
      <c r="D371" s="169">
        <f t="shared" si="80"/>
        <v>2.0000000000000002E-5</v>
      </c>
      <c r="E371" s="168">
        <f t="shared" si="81"/>
        <v>1.3000000000000002E-4</v>
      </c>
      <c r="F371" s="167">
        <f t="shared" si="82"/>
        <v>0.15384615384615383</v>
      </c>
      <c r="G371" s="159" t="str">
        <f t="shared" si="83"/>
        <v>-</v>
      </c>
      <c r="H371" s="164" t="str">
        <f t="shared" si="95"/>
        <v>-</v>
      </c>
      <c r="I371" s="161">
        <f t="shared" si="84"/>
        <v>0</v>
      </c>
      <c r="J371" s="161" t="str">
        <f t="shared" si="85"/>
        <v>-</v>
      </c>
      <c r="K371" s="161" t="str">
        <f t="shared" si="86"/>
        <v>-</v>
      </c>
      <c r="L371" s="161" t="str">
        <f t="shared" si="87"/>
        <v>-</v>
      </c>
      <c r="M371" s="166" t="str">
        <f t="shared" si="88"/>
        <v>-</v>
      </c>
      <c r="N371" s="165"/>
      <c r="O371" s="164" t="str">
        <f t="shared" si="89"/>
        <v>-</v>
      </c>
      <c r="P371" s="161">
        <f t="shared" si="90"/>
        <v>0.15384615384615383</v>
      </c>
      <c r="Q371" s="161" t="str">
        <f t="shared" si="91"/>
        <v>-</v>
      </c>
      <c r="R371" s="161" t="str">
        <f t="shared" si="92"/>
        <v>-</v>
      </c>
      <c r="S371" s="161" t="str">
        <f t="shared" si="93"/>
        <v>-</v>
      </c>
      <c r="T371" s="163" t="str">
        <f t="shared" si="94"/>
        <v>-</v>
      </c>
    </row>
    <row r="372" spans="1:20" x14ac:dyDescent="0.15">
      <c r="A372" s="170">
        <v>3.0000000000000001E-3</v>
      </c>
      <c r="B372" s="170">
        <v>0.78</v>
      </c>
      <c r="C372" s="170">
        <v>1</v>
      </c>
      <c r="D372" s="169">
        <f t="shared" si="80"/>
        <v>6.0000000000000002E-5</v>
      </c>
      <c r="E372" s="168">
        <f t="shared" si="81"/>
        <v>3.8999999999999999E-4</v>
      </c>
      <c r="F372" s="167">
        <f t="shared" si="82"/>
        <v>0.15384615384615385</v>
      </c>
      <c r="G372" s="159" t="str">
        <f t="shared" si="83"/>
        <v>-</v>
      </c>
      <c r="H372" s="164" t="str">
        <f t="shared" si="95"/>
        <v>-</v>
      </c>
      <c r="I372" s="161">
        <f t="shared" si="84"/>
        <v>1</v>
      </c>
      <c r="J372" s="161" t="str">
        <f t="shared" si="85"/>
        <v>-</v>
      </c>
      <c r="K372" s="161" t="str">
        <f t="shared" si="86"/>
        <v>-</v>
      </c>
      <c r="L372" s="161" t="str">
        <f t="shared" si="87"/>
        <v>-</v>
      </c>
      <c r="M372" s="166" t="str">
        <f t="shared" si="88"/>
        <v>-</v>
      </c>
      <c r="N372" s="165"/>
      <c r="O372" s="164" t="str">
        <f t="shared" si="89"/>
        <v>-</v>
      </c>
      <c r="P372" s="161">
        <f t="shared" si="90"/>
        <v>0.15384615384615385</v>
      </c>
      <c r="Q372" s="161" t="str">
        <f t="shared" si="91"/>
        <v>-</v>
      </c>
      <c r="R372" s="161" t="str">
        <f t="shared" si="92"/>
        <v>-</v>
      </c>
      <c r="S372" s="161" t="str">
        <f t="shared" si="93"/>
        <v>-</v>
      </c>
      <c r="T372" s="163" t="str">
        <f t="shared" si="94"/>
        <v>-</v>
      </c>
    </row>
    <row r="373" spans="1:20" x14ac:dyDescent="0.15">
      <c r="A373" s="170">
        <v>5.0000000000000001E-3</v>
      </c>
      <c r="B373" s="170">
        <v>1.3</v>
      </c>
      <c r="C373" s="170">
        <v>0</v>
      </c>
      <c r="D373" s="169">
        <f t="shared" si="80"/>
        <v>1E-4</v>
      </c>
      <c r="E373" s="168">
        <f t="shared" si="81"/>
        <v>6.4999999999999997E-4</v>
      </c>
      <c r="F373" s="167">
        <f t="shared" si="82"/>
        <v>0.15384615384615385</v>
      </c>
      <c r="G373" s="159" t="str">
        <f t="shared" si="83"/>
        <v>-</v>
      </c>
      <c r="H373" s="164" t="str">
        <f t="shared" si="95"/>
        <v>-</v>
      </c>
      <c r="I373" s="161">
        <f t="shared" si="84"/>
        <v>0</v>
      </c>
      <c r="J373" s="161" t="str">
        <f t="shared" si="85"/>
        <v>-</v>
      </c>
      <c r="K373" s="161" t="str">
        <f t="shared" si="86"/>
        <v>-</v>
      </c>
      <c r="L373" s="161" t="str">
        <f t="shared" si="87"/>
        <v>-</v>
      </c>
      <c r="M373" s="166" t="str">
        <f t="shared" si="88"/>
        <v>-</v>
      </c>
      <c r="N373" s="165"/>
      <c r="O373" s="164" t="str">
        <f t="shared" si="89"/>
        <v>-</v>
      </c>
      <c r="P373" s="161">
        <f t="shared" si="90"/>
        <v>0.15384615384615385</v>
      </c>
      <c r="Q373" s="161" t="str">
        <f t="shared" si="91"/>
        <v>-</v>
      </c>
      <c r="R373" s="161" t="str">
        <f t="shared" si="92"/>
        <v>-</v>
      </c>
      <c r="S373" s="161" t="str">
        <f t="shared" si="93"/>
        <v>-</v>
      </c>
      <c r="T373" s="163" t="str">
        <f t="shared" si="94"/>
        <v>-</v>
      </c>
    </row>
    <row r="374" spans="1:20" x14ac:dyDescent="0.15">
      <c r="A374" s="170">
        <v>2E-3</v>
      </c>
      <c r="B374" s="170">
        <v>0.5</v>
      </c>
      <c r="C374" s="170">
        <v>1</v>
      </c>
      <c r="D374" s="169">
        <f t="shared" si="80"/>
        <v>4.0000000000000003E-5</v>
      </c>
      <c r="E374" s="168">
        <f t="shared" si="81"/>
        <v>2.5000000000000001E-4</v>
      </c>
      <c r="F374" s="167">
        <f t="shared" si="82"/>
        <v>0.16</v>
      </c>
      <c r="G374" s="159" t="str">
        <f t="shared" si="83"/>
        <v>-</v>
      </c>
      <c r="H374" s="164" t="str">
        <f t="shared" si="95"/>
        <v>-</v>
      </c>
      <c r="I374" s="161">
        <f t="shared" si="84"/>
        <v>1</v>
      </c>
      <c r="J374" s="161" t="str">
        <f t="shared" si="85"/>
        <v>-</v>
      </c>
      <c r="K374" s="161" t="str">
        <f t="shared" si="86"/>
        <v>-</v>
      </c>
      <c r="L374" s="161" t="str">
        <f t="shared" si="87"/>
        <v>-</v>
      </c>
      <c r="M374" s="166" t="str">
        <f t="shared" si="88"/>
        <v>-</v>
      </c>
      <c r="N374" s="165"/>
      <c r="O374" s="164" t="str">
        <f t="shared" si="89"/>
        <v>-</v>
      </c>
      <c r="P374" s="161">
        <f t="shared" si="90"/>
        <v>0.16</v>
      </c>
      <c r="Q374" s="161" t="str">
        <f t="shared" si="91"/>
        <v>-</v>
      </c>
      <c r="R374" s="161" t="str">
        <f t="shared" si="92"/>
        <v>-</v>
      </c>
      <c r="S374" s="161" t="str">
        <f t="shared" si="93"/>
        <v>-</v>
      </c>
      <c r="T374" s="163" t="str">
        <f t="shared" si="94"/>
        <v>-</v>
      </c>
    </row>
    <row r="375" spans="1:20" x14ac:dyDescent="0.15">
      <c r="A375" s="170">
        <v>5.0000000000000001E-3</v>
      </c>
      <c r="B375" s="170">
        <v>1.2</v>
      </c>
      <c r="C375" s="170">
        <v>0</v>
      </c>
      <c r="D375" s="169">
        <f t="shared" si="80"/>
        <v>1E-4</v>
      </c>
      <c r="E375" s="168">
        <f t="shared" si="81"/>
        <v>5.9999999999999995E-4</v>
      </c>
      <c r="F375" s="167">
        <f t="shared" si="82"/>
        <v>0.16666666666666669</v>
      </c>
      <c r="G375" s="159" t="str">
        <f t="shared" si="83"/>
        <v>-</v>
      </c>
      <c r="H375" s="164" t="str">
        <f t="shared" si="95"/>
        <v>-</v>
      </c>
      <c r="I375" s="161">
        <f t="shared" si="84"/>
        <v>0</v>
      </c>
      <c r="J375" s="161" t="str">
        <f t="shared" si="85"/>
        <v>-</v>
      </c>
      <c r="K375" s="161" t="str">
        <f t="shared" si="86"/>
        <v>-</v>
      </c>
      <c r="L375" s="161" t="str">
        <f t="shared" si="87"/>
        <v>-</v>
      </c>
      <c r="M375" s="166" t="str">
        <f t="shared" si="88"/>
        <v>-</v>
      </c>
      <c r="N375" s="165"/>
      <c r="O375" s="164" t="str">
        <f t="shared" si="89"/>
        <v>-</v>
      </c>
      <c r="P375" s="161">
        <f t="shared" si="90"/>
        <v>0.16666666666666669</v>
      </c>
      <c r="Q375" s="161" t="str">
        <f t="shared" si="91"/>
        <v>-</v>
      </c>
      <c r="R375" s="161" t="str">
        <f t="shared" si="92"/>
        <v>-</v>
      </c>
      <c r="S375" s="161" t="str">
        <f t="shared" si="93"/>
        <v>-</v>
      </c>
      <c r="T375" s="163" t="str">
        <f t="shared" si="94"/>
        <v>-</v>
      </c>
    </row>
    <row r="376" spans="1:20" x14ac:dyDescent="0.15">
      <c r="A376" s="170">
        <v>3.0000000000000001E-3</v>
      </c>
      <c r="B376" s="170">
        <v>0.7</v>
      </c>
      <c r="C376" s="170">
        <v>0</v>
      </c>
      <c r="D376" s="169">
        <f t="shared" si="80"/>
        <v>6.0000000000000002E-5</v>
      </c>
      <c r="E376" s="168">
        <f t="shared" si="81"/>
        <v>3.5E-4</v>
      </c>
      <c r="F376" s="167">
        <f t="shared" si="82"/>
        <v>0.17142857142857143</v>
      </c>
      <c r="G376" s="159" t="str">
        <f t="shared" si="83"/>
        <v>-</v>
      </c>
      <c r="H376" s="164" t="str">
        <f t="shared" si="95"/>
        <v>-</v>
      </c>
      <c r="I376" s="161">
        <f t="shared" si="84"/>
        <v>0</v>
      </c>
      <c r="J376" s="161" t="str">
        <f t="shared" si="85"/>
        <v>-</v>
      </c>
      <c r="K376" s="161" t="str">
        <f t="shared" si="86"/>
        <v>-</v>
      </c>
      <c r="L376" s="161" t="str">
        <f t="shared" si="87"/>
        <v>-</v>
      </c>
      <c r="M376" s="166" t="str">
        <f t="shared" si="88"/>
        <v>-</v>
      </c>
      <c r="N376" s="165"/>
      <c r="O376" s="164" t="str">
        <f t="shared" si="89"/>
        <v>-</v>
      </c>
      <c r="P376" s="161">
        <f t="shared" si="90"/>
        <v>0.17142857142857143</v>
      </c>
      <c r="Q376" s="161" t="str">
        <f t="shared" si="91"/>
        <v>-</v>
      </c>
      <c r="R376" s="161" t="str">
        <f t="shared" si="92"/>
        <v>-</v>
      </c>
      <c r="S376" s="161" t="str">
        <f t="shared" si="93"/>
        <v>-</v>
      </c>
      <c r="T376" s="163" t="str">
        <f t="shared" si="94"/>
        <v>-</v>
      </c>
    </row>
    <row r="377" spans="1:20" x14ac:dyDescent="0.15">
      <c r="A377" s="170">
        <v>3.0000000000000001E-3</v>
      </c>
      <c r="B377" s="170">
        <v>0.7</v>
      </c>
      <c r="C377" s="170">
        <v>0</v>
      </c>
      <c r="D377" s="169">
        <f t="shared" si="80"/>
        <v>6.0000000000000002E-5</v>
      </c>
      <c r="E377" s="168">
        <f t="shared" si="81"/>
        <v>3.5E-4</v>
      </c>
      <c r="F377" s="167">
        <f t="shared" si="82"/>
        <v>0.17142857142857143</v>
      </c>
      <c r="G377" s="159" t="str">
        <f t="shared" si="83"/>
        <v>-</v>
      </c>
      <c r="H377" s="164" t="str">
        <f t="shared" si="95"/>
        <v>-</v>
      </c>
      <c r="I377" s="161">
        <f t="shared" si="84"/>
        <v>0</v>
      </c>
      <c r="J377" s="161" t="str">
        <f t="shared" si="85"/>
        <v>-</v>
      </c>
      <c r="K377" s="161" t="str">
        <f t="shared" si="86"/>
        <v>-</v>
      </c>
      <c r="L377" s="161" t="str">
        <f t="shared" si="87"/>
        <v>-</v>
      </c>
      <c r="M377" s="166" t="str">
        <f t="shared" si="88"/>
        <v>-</v>
      </c>
      <c r="N377" s="165"/>
      <c r="O377" s="164" t="str">
        <f t="shared" si="89"/>
        <v>-</v>
      </c>
      <c r="P377" s="161">
        <f t="shared" si="90"/>
        <v>0.17142857142857143</v>
      </c>
      <c r="Q377" s="161" t="str">
        <f t="shared" si="91"/>
        <v>-</v>
      </c>
      <c r="R377" s="161" t="str">
        <f t="shared" si="92"/>
        <v>-</v>
      </c>
      <c r="S377" s="161" t="str">
        <f t="shared" si="93"/>
        <v>-</v>
      </c>
      <c r="T377" s="163" t="str">
        <f t="shared" si="94"/>
        <v>-</v>
      </c>
    </row>
    <row r="378" spans="1:20" x14ac:dyDescent="0.15">
      <c r="A378" s="170">
        <v>5.0000000000000001E-3</v>
      </c>
      <c r="B378" s="170">
        <v>1.1499999999999999</v>
      </c>
      <c r="C378" s="170">
        <v>1</v>
      </c>
      <c r="D378" s="169">
        <f t="shared" si="80"/>
        <v>1E-4</v>
      </c>
      <c r="E378" s="168">
        <f t="shared" si="81"/>
        <v>5.7499999999999999E-4</v>
      </c>
      <c r="F378" s="167">
        <f t="shared" si="82"/>
        <v>0.17391304347826089</v>
      </c>
      <c r="G378" s="159" t="str">
        <f t="shared" si="83"/>
        <v>-</v>
      </c>
      <c r="H378" s="164" t="str">
        <f t="shared" si="95"/>
        <v>-</v>
      </c>
      <c r="I378" s="161">
        <f t="shared" si="84"/>
        <v>1</v>
      </c>
      <c r="J378" s="161" t="str">
        <f t="shared" si="85"/>
        <v>-</v>
      </c>
      <c r="K378" s="161" t="str">
        <f t="shared" si="86"/>
        <v>-</v>
      </c>
      <c r="L378" s="161" t="str">
        <f t="shared" si="87"/>
        <v>-</v>
      </c>
      <c r="M378" s="166" t="str">
        <f t="shared" si="88"/>
        <v>-</v>
      </c>
      <c r="N378" s="165"/>
      <c r="O378" s="164" t="str">
        <f t="shared" si="89"/>
        <v>-</v>
      </c>
      <c r="P378" s="161">
        <f t="shared" si="90"/>
        <v>0.17391304347826089</v>
      </c>
      <c r="Q378" s="161" t="str">
        <f t="shared" si="91"/>
        <v>-</v>
      </c>
      <c r="R378" s="161" t="str">
        <f t="shared" si="92"/>
        <v>-</v>
      </c>
      <c r="S378" s="161" t="str">
        <f t="shared" si="93"/>
        <v>-</v>
      </c>
      <c r="T378" s="163" t="str">
        <f t="shared" si="94"/>
        <v>-</v>
      </c>
    </row>
    <row r="379" spans="1:20" x14ac:dyDescent="0.15">
      <c r="A379" s="170">
        <v>3.0000000000000001E-3</v>
      </c>
      <c r="B379" s="170">
        <v>0.67</v>
      </c>
      <c r="C379" s="170">
        <v>1</v>
      </c>
      <c r="D379" s="169">
        <f t="shared" si="80"/>
        <v>6.0000000000000002E-5</v>
      </c>
      <c r="E379" s="168">
        <f t="shared" si="81"/>
        <v>3.3500000000000001E-4</v>
      </c>
      <c r="F379" s="167">
        <f t="shared" si="82"/>
        <v>0.17910447761194029</v>
      </c>
      <c r="G379" s="159" t="str">
        <f t="shared" si="83"/>
        <v>-</v>
      </c>
      <c r="H379" s="164" t="str">
        <f t="shared" si="95"/>
        <v>-</v>
      </c>
      <c r="I379" s="161">
        <f t="shared" si="84"/>
        <v>1</v>
      </c>
      <c r="J379" s="161" t="str">
        <f t="shared" si="85"/>
        <v>-</v>
      </c>
      <c r="K379" s="161" t="str">
        <f t="shared" si="86"/>
        <v>-</v>
      </c>
      <c r="L379" s="161" t="str">
        <f t="shared" si="87"/>
        <v>-</v>
      </c>
      <c r="M379" s="166" t="str">
        <f t="shared" si="88"/>
        <v>-</v>
      </c>
      <c r="N379" s="165"/>
      <c r="O379" s="164" t="str">
        <f t="shared" si="89"/>
        <v>-</v>
      </c>
      <c r="P379" s="161">
        <f t="shared" si="90"/>
        <v>0.17910447761194029</v>
      </c>
      <c r="Q379" s="161" t="str">
        <f t="shared" si="91"/>
        <v>-</v>
      </c>
      <c r="R379" s="161" t="str">
        <f t="shared" si="92"/>
        <v>-</v>
      </c>
      <c r="S379" s="161" t="str">
        <f t="shared" si="93"/>
        <v>-</v>
      </c>
      <c r="T379" s="163" t="str">
        <f t="shared" si="94"/>
        <v>-</v>
      </c>
    </row>
    <row r="380" spans="1:20" x14ac:dyDescent="0.15">
      <c r="A380" s="170">
        <v>2.5000000000000001E-3</v>
      </c>
      <c r="B380" s="170">
        <v>0.55000000000000004</v>
      </c>
      <c r="C380" s="170">
        <v>2</v>
      </c>
      <c r="D380" s="169">
        <f t="shared" si="80"/>
        <v>5.0000000000000002E-5</v>
      </c>
      <c r="E380" s="168">
        <f t="shared" si="81"/>
        <v>2.7500000000000002E-4</v>
      </c>
      <c r="F380" s="167">
        <f t="shared" si="82"/>
        <v>0.18181818181818182</v>
      </c>
      <c r="G380" s="159" t="str">
        <f t="shared" si="83"/>
        <v>-</v>
      </c>
      <c r="H380" s="164" t="str">
        <f t="shared" si="95"/>
        <v>-</v>
      </c>
      <c r="I380" s="161">
        <f t="shared" si="84"/>
        <v>2</v>
      </c>
      <c r="J380" s="161" t="str">
        <f t="shared" si="85"/>
        <v>-</v>
      </c>
      <c r="K380" s="161" t="str">
        <f t="shared" si="86"/>
        <v>-</v>
      </c>
      <c r="L380" s="161" t="str">
        <f t="shared" si="87"/>
        <v>-</v>
      </c>
      <c r="M380" s="166" t="str">
        <f t="shared" si="88"/>
        <v>-</v>
      </c>
      <c r="N380" s="165"/>
      <c r="O380" s="164" t="str">
        <f t="shared" si="89"/>
        <v>-</v>
      </c>
      <c r="P380" s="161">
        <f t="shared" si="90"/>
        <v>0.18181818181818182</v>
      </c>
      <c r="Q380" s="161" t="str">
        <f t="shared" si="91"/>
        <v>-</v>
      </c>
      <c r="R380" s="161" t="str">
        <f t="shared" si="92"/>
        <v>-</v>
      </c>
      <c r="S380" s="161" t="str">
        <f t="shared" si="93"/>
        <v>-</v>
      </c>
      <c r="T380" s="163" t="str">
        <f t="shared" si="94"/>
        <v>-</v>
      </c>
    </row>
    <row r="381" spans="1:20" x14ac:dyDescent="0.15">
      <c r="A381" s="170">
        <v>5.0000000000000001E-3</v>
      </c>
      <c r="B381" s="170">
        <f>8.7-7.6</f>
        <v>1.0999999999999996</v>
      </c>
      <c r="C381" s="170">
        <v>0</v>
      </c>
      <c r="D381" s="169">
        <f t="shared" si="80"/>
        <v>1E-4</v>
      </c>
      <c r="E381" s="168">
        <f t="shared" si="81"/>
        <v>5.4999999999999982E-4</v>
      </c>
      <c r="F381" s="167">
        <f t="shared" si="82"/>
        <v>0.18181818181818188</v>
      </c>
      <c r="G381" s="159" t="str">
        <f t="shared" si="83"/>
        <v>-</v>
      </c>
      <c r="H381" s="164" t="str">
        <f t="shared" si="95"/>
        <v>-</v>
      </c>
      <c r="I381" s="161">
        <f t="shared" si="84"/>
        <v>0</v>
      </c>
      <c r="J381" s="161" t="str">
        <f t="shared" si="85"/>
        <v>-</v>
      </c>
      <c r="K381" s="161" t="str">
        <f t="shared" si="86"/>
        <v>-</v>
      </c>
      <c r="L381" s="161" t="str">
        <f t="shared" si="87"/>
        <v>-</v>
      </c>
      <c r="M381" s="166" t="str">
        <f t="shared" si="88"/>
        <v>-</v>
      </c>
      <c r="N381" s="165"/>
      <c r="O381" s="164" t="str">
        <f t="shared" si="89"/>
        <v>-</v>
      </c>
      <c r="P381" s="161">
        <f t="shared" si="90"/>
        <v>0.18181818181818188</v>
      </c>
      <c r="Q381" s="161" t="str">
        <f t="shared" si="91"/>
        <v>-</v>
      </c>
      <c r="R381" s="161" t="str">
        <f t="shared" si="92"/>
        <v>-</v>
      </c>
      <c r="S381" s="161" t="str">
        <f t="shared" si="93"/>
        <v>-</v>
      </c>
      <c r="T381" s="163" t="str">
        <f t="shared" si="94"/>
        <v>-</v>
      </c>
    </row>
    <row r="382" spans="1:20" x14ac:dyDescent="0.15">
      <c r="A382" s="170">
        <v>5.0000000000000001E-3</v>
      </c>
      <c r="B382" s="170">
        <v>1.04</v>
      </c>
      <c r="C382" s="170">
        <v>0</v>
      </c>
      <c r="D382" s="169">
        <f t="shared" si="80"/>
        <v>1E-4</v>
      </c>
      <c r="E382" s="168">
        <f t="shared" si="81"/>
        <v>5.2000000000000006E-4</v>
      </c>
      <c r="F382" s="167">
        <f t="shared" si="82"/>
        <v>0.19230769230769229</v>
      </c>
      <c r="G382" s="159" t="str">
        <f t="shared" si="83"/>
        <v>-</v>
      </c>
      <c r="H382" s="164" t="str">
        <f t="shared" si="95"/>
        <v>-</v>
      </c>
      <c r="I382" s="161">
        <f t="shared" si="84"/>
        <v>0</v>
      </c>
      <c r="J382" s="161" t="str">
        <f t="shared" si="85"/>
        <v>-</v>
      </c>
      <c r="K382" s="161" t="str">
        <f t="shared" si="86"/>
        <v>-</v>
      </c>
      <c r="L382" s="161" t="str">
        <f t="shared" si="87"/>
        <v>-</v>
      </c>
      <c r="M382" s="166" t="str">
        <f t="shared" si="88"/>
        <v>-</v>
      </c>
      <c r="N382" s="165"/>
      <c r="O382" s="164" t="str">
        <f t="shared" si="89"/>
        <v>-</v>
      </c>
      <c r="P382" s="161">
        <f t="shared" si="90"/>
        <v>0.19230769230769229</v>
      </c>
      <c r="Q382" s="161" t="str">
        <f t="shared" si="91"/>
        <v>-</v>
      </c>
      <c r="R382" s="161" t="str">
        <f t="shared" si="92"/>
        <v>-</v>
      </c>
      <c r="S382" s="161" t="str">
        <f t="shared" si="93"/>
        <v>-</v>
      </c>
      <c r="T382" s="163" t="str">
        <f t="shared" si="94"/>
        <v>-</v>
      </c>
    </row>
    <row r="383" spans="1:20" x14ac:dyDescent="0.15">
      <c r="A383" s="170">
        <v>1E-3</v>
      </c>
      <c r="B383" s="170">
        <v>0.2</v>
      </c>
      <c r="C383" s="170">
        <v>2</v>
      </c>
      <c r="D383" s="169">
        <f t="shared" si="80"/>
        <v>2.0000000000000002E-5</v>
      </c>
      <c r="E383" s="168">
        <f t="shared" si="81"/>
        <v>1E-4</v>
      </c>
      <c r="F383" s="167">
        <f t="shared" si="82"/>
        <v>0.2</v>
      </c>
      <c r="G383" s="159" t="str">
        <f t="shared" si="83"/>
        <v>-</v>
      </c>
      <c r="H383" s="164" t="str">
        <f t="shared" si="95"/>
        <v>-</v>
      </c>
      <c r="I383" s="161">
        <f t="shared" si="84"/>
        <v>2</v>
      </c>
      <c r="J383" s="161" t="str">
        <f t="shared" si="85"/>
        <v>-</v>
      </c>
      <c r="K383" s="161" t="str">
        <f t="shared" si="86"/>
        <v>-</v>
      </c>
      <c r="L383" s="161" t="str">
        <f t="shared" si="87"/>
        <v>-</v>
      </c>
      <c r="M383" s="166" t="str">
        <f t="shared" si="88"/>
        <v>-</v>
      </c>
      <c r="N383" s="165"/>
      <c r="O383" s="164" t="str">
        <f t="shared" si="89"/>
        <v>-</v>
      </c>
      <c r="P383" s="161">
        <f t="shared" si="90"/>
        <v>0.2</v>
      </c>
      <c r="Q383" s="161" t="str">
        <f t="shared" si="91"/>
        <v>-</v>
      </c>
      <c r="R383" s="161" t="str">
        <f t="shared" si="92"/>
        <v>-</v>
      </c>
      <c r="S383" s="161" t="str">
        <f t="shared" si="93"/>
        <v>-</v>
      </c>
      <c r="T383" s="163" t="str">
        <f t="shared" si="94"/>
        <v>-</v>
      </c>
    </row>
    <row r="384" spans="1:20" x14ac:dyDescent="0.15">
      <c r="A384" s="170">
        <v>2E-3</v>
      </c>
      <c r="B384" s="170">
        <v>0.4</v>
      </c>
      <c r="C384" s="170">
        <v>0</v>
      </c>
      <c r="D384" s="169">
        <f t="shared" si="80"/>
        <v>4.0000000000000003E-5</v>
      </c>
      <c r="E384" s="168">
        <f t="shared" si="81"/>
        <v>2.0000000000000001E-4</v>
      </c>
      <c r="F384" s="167">
        <f t="shared" si="82"/>
        <v>0.2</v>
      </c>
      <c r="G384" s="159" t="str">
        <f t="shared" si="83"/>
        <v>-</v>
      </c>
      <c r="H384" s="164" t="str">
        <f t="shared" si="95"/>
        <v>-</v>
      </c>
      <c r="I384" s="161">
        <f t="shared" si="84"/>
        <v>0</v>
      </c>
      <c r="J384" s="161" t="str">
        <f t="shared" si="85"/>
        <v>-</v>
      </c>
      <c r="K384" s="161" t="str">
        <f t="shared" si="86"/>
        <v>-</v>
      </c>
      <c r="L384" s="161" t="str">
        <f t="shared" si="87"/>
        <v>-</v>
      </c>
      <c r="M384" s="166" t="str">
        <f t="shared" si="88"/>
        <v>-</v>
      </c>
      <c r="N384" s="165"/>
      <c r="O384" s="164" t="str">
        <f t="shared" si="89"/>
        <v>-</v>
      </c>
      <c r="P384" s="161">
        <f t="shared" si="90"/>
        <v>0.2</v>
      </c>
      <c r="Q384" s="161" t="str">
        <f t="shared" si="91"/>
        <v>-</v>
      </c>
      <c r="R384" s="161" t="str">
        <f t="shared" si="92"/>
        <v>-</v>
      </c>
      <c r="S384" s="161" t="str">
        <f t="shared" si="93"/>
        <v>-</v>
      </c>
      <c r="T384" s="163" t="str">
        <f t="shared" si="94"/>
        <v>-</v>
      </c>
    </row>
    <row r="385" spans="1:20" x14ac:dyDescent="0.15">
      <c r="A385" s="170">
        <v>2.5000000000000001E-3</v>
      </c>
      <c r="B385" s="170">
        <v>0.5</v>
      </c>
      <c r="C385" s="170">
        <v>0</v>
      </c>
      <c r="D385" s="169">
        <f t="shared" si="80"/>
        <v>5.0000000000000002E-5</v>
      </c>
      <c r="E385" s="168">
        <f t="shared" si="81"/>
        <v>2.5000000000000001E-4</v>
      </c>
      <c r="F385" s="167">
        <f t="shared" si="82"/>
        <v>0.2</v>
      </c>
      <c r="G385" s="159" t="str">
        <f t="shared" si="83"/>
        <v>-</v>
      </c>
      <c r="H385" s="164" t="str">
        <f t="shared" si="95"/>
        <v>-</v>
      </c>
      <c r="I385" s="161">
        <f t="shared" si="84"/>
        <v>0</v>
      </c>
      <c r="J385" s="161" t="str">
        <f t="shared" si="85"/>
        <v>-</v>
      </c>
      <c r="K385" s="161" t="str">
        <f t="shared" si="86"/>
        <v>-</v>
      </c>
      <c r="L385" s="161" t="str">
        <f t="shared" si="87"/>
        <v>-</v>
      </c>
      <c r="M385" s="166" t="str">
        <f t="shared" si="88"/>
        <v>-</v>
      </c>
      <c r="N385" s="165"/>
      <c r="O385" s="164" t="str">
        <f t="shared" si="89"/>
        <v>-</v>
      </c>
      <c r="P385" s="161">
        <f t="shared" si="90"/>
        <v>0.2</v>
      </c>
      <c r="Q385" s="161" t="str">
        <f t="shared" si="91"/>
        <v>-</v>
      </c>
      <c r="R385" s="161" t="str">
        <f t="shared" si="92"/>
        <v>-</v>
      </c>
      <c r="S385" s="161" t="str">
        <f t="shared" si="93"/>
        <v>-</v>
      </c>
      <c r="T385" s="163" t="str">
        <f t="shared" si="94"/>
        <v>-</v>
      </c>
    </row>
    <row r="386" spans="1:20" x14ac:dyDescent="0.15">
      <c r="A386" s="170">
        <v>5.0000000000000001E-3</v>
      </c>
      <c r="B386" s="170">
        <v>1</v>
      </c>
      <c r="C386" s="170">
        <v>0</v>
      </c>
      <c r="D386" s="169">
        <f t="shared" si="80"/>
        <v>1E-4</v>
      </c>
      <c r="E386" s="168">
        <f t="shared" si="81"/>
        <v>5.0000000000000001E-4</v>
      </c>
      <c r="F386" s="167">
        <f t="shared" si="82"/>
        <v>0.2</v>
      </c>
      <c r="G386" s="159" t="str">
        <f t="shared" si="83"/>
        <v>-</v>
      </c>
      <c r="H386" s="164" t="str">
        <f t="shared" si="95"/>
        <v>-</v>
      </c>
      <c r="I386" s="161">
        <f t="shared" si="84"/>
        <v>0</v>
      </c>
      <c r="J386" s="161" t="str">
        <f t="shared" si="85"/>
        <v>-</v>
      </c>
      <c r="K386" s="161" t="str">
        <f t="shared" si="86"/>
        <v>-</v>
      </c>
      <c r="L386" s="161" t="str">
        <f t="shared" si="87"/>
        <v>-</v>
      </c>
      <c r="M386" s="166" t="str">
        <f t="shared" si="88"/>
        <v>-</v>
      </c>
      <c r="N386" s="165"/>
      <c r="O386" s="164" t="str">
        <f t="shared" si="89"/>
        <v>-</v>
      </c>
      <c r="P386" s="161">
        <f t="shared" si="90"/>
        <v>0.2</v>
      </c>
      <c r="Q386" s="161" t="str">
        <f t="shared" si="91"/>
        <v>-</v>
      </c>
      <c r="R386" s="161" t="str">
        <f t="shared" si="92"/>
        <v>-</v>
      </c>
      <c r="S386" s="161" t="str">
        <f t="shared" si="93"/>
        <v>-</v>
      </c>
      <c r="T386" s="163" t="str">
        <f t="shared" si="94"/>
        <v>-</v>
      </c>
    </row>
    <row r="387" spans="1:20" x14ac:dyDescent="0.15">
      <c r="A387" s="170">
        <v>5.0000000000000001E-3</v>
      </c>
      <c r="B387" s="170">
        <v>1</v>
      </c>
      <c r="C387" s="170">
        <v>0</v>
      </c>
      <c r="D387" s="169">
        <f t="shared" ref="D387:D450" si="96">A387*0.02</f>
        <v>1E-4</v>
      </c>
      <c r="E387" s="168">
        <f t="shared" ref="E387:E450" si="97">(B387/2)/1000</f>
        <v>5.0000000000000001E-4</v>
      </c>
      <c r="F387" s="167">
        <f t="shared" ref="F387:F450" si="98">D387/E387</f>
        <v>0.2</v>
      </c>
      <c r="G387" s="159" t="str">
        <f t="shared" ref="G387:G450" si="99">IF(F387=0,C387,"-")</f>
        <v>-</v>
      </c>
      <c r="H387" s="164" t="str">
        <f t="shared" si="95"/>
        <v>-</v>
      </c>
      <c r="I387" s="161">
        <f t="shared" si="84"/>
        <v>0</v>
      </c>
      <c r="J387" s="161" t="str">
        <f t="shared" si="85"/>
        <v>-</v>
      </c>
      <c r="K387" s="161" t="str">
        <f t="shared" si="86"/>
        <v>-</v>
      </c>
      <c r="L387" s="161" t="str">
        <f t="shared" si="87"/>
        <v>-</v>
      </c>
      <c r="M387" s="166" t="str">
        <f t="shared" si="88"/>
        <v>-</v>
      </c>
      <c r="N387" s="165"/>
      <c r="O387" s="164" t="str">
        <f t="shared" si="89"/>
        <v>-</v>
      </c>
      <c r="P387" s="161">
        <f t="shared" si="90"/>
        <v>0.2</v>
      </c>
      <c r="Q387" s="161" t="str">
        <f t="shared" si="91"/>
        <v>-</v>
      </c>
      <c r="R387" s="161" t="str">
        <f t="shared" si="92"/>
        <v>-</v>
      </c>
      <c r="S387" s="161" t="str">
        <f t="shared" si="93"/>
        <v>-</v>
      </c>
      <c r="T387" s="163" t="str">
        <f t="shared" si="94"/>
        <v>-</v>
      </c>
    </row>
    <row r="388" spans="1:20" x14ac:dyDescent="0.15">
      <c r="A388" s="170">
        <v>5.0000000000000001E-3</v>
      </c>
      <c r="B388" s="170">
        <v>1</v>
      </c>
      <c r="C388" s="170">
        <v>0</v>
      </c>
      <c r="D388" s="169">
        <f t="shared" si="96"/>
        <v>1E-4</v>
      </c>
      <c r="E388" s="168">
        <f t="shared" si="97"/>
        <v>5.0000000000000001E-4</v>
      </c>
      <c r="F388" s="167">
        <f t="shared" si="98"/>
        <v>0.2</v>
      </c>
      <c r="G388" s="159" t="str">
        <f t="shared" si="99"/>
        <v>-</v>
      </c>
      <c r="H388" s="164" t="str">
        <f t="shared" si="95"/>
        <v>-</v>
      </c>
      <c r="I388" s="161">
        <f t="shared" ref="I388:I451" si="100">IF(AND($F388&gt;0.06,$F388&lt;=0.3),$C388,"-")</f>
        <v>0</v>
      </c>
      <c r="J388" s="161" t="str">
        <f t="shared" ref="J388:J451" si="101">IF(AND($F388&gt;0.3,$F388&lt;=1),$C388,"-")</f>
        <v>-</v>
      </c>
      <c r="K388" s="161" t="str">
        <f t="shared" ref="K388:K451" si="102">IF(AND($F388&gt;1,$F388&lt;=3),$C388,"-")</f>
        <v>-</v>
      </c>
      <c r="L388" s="161" t="str">
        <f t="shared" ref="L388:L451" si="103">IF(AND($F388&gt;3,$F388&lt;=7),$C388,"-")</f>
        <v>-</v>
      </c>
      <c r="M388" s="166" t="str">
        <f t="shared" ref="M388:M451" si="104">IF(F388&gt;7,C388,"-")</f>
        <v>-</v>
      </c>
      <c r="N388" s="165"/>
      <c r="O388" s="164" t="str">
        <f t="shared" ref="O388:O451" si="105">IF(AND($F388&gt;0,$F388&lt;=0.06),$F388,"-")</f>
        <v>-</v>
      </c>
      <c r="P388" s="161">
        <f t="shared" ref="P388:P451" si="106">IF(AND($F388&gt;0.06,$F388&lt;=0.3),$F388,"-")</f>
        <v>0.2</v>
      </c>
      <c r="Q388" s="161" t="str">
        <f t="shared" ref="Q388:Q451" si="107">IF(AND($F388&gt;0.3,$F388&lt;=1),$F388,"-")</f>
        <v>-</v>
      </c>
      <c r="R388" s="161" t="str">
        <f t="shared" ref="R388:R451" si="108">IF(AND($F388&gt;1,$F388&lt;=3),$F388,"-")</f>
        <v>-</v>
      </c>
      <c r="S388" s="161" t="str">
        <f t="shared" ref="S388:S451" si="109">IF(AND($F388&gt;3,$F388&lt;=7),$F388,"-")</f>
        <v>-</v>
      </c>
      <c r="T388" s="163" t="str">
        <f t="shared" ref="T388:T451" si="110">IF($F388&gt;7,$F388,"-")</f>
        <v>-</v>
      </c>
    </row>
    <row r="389" spans="1:20" x14ac:dyDescent="0.15">
      <c r="A389" s="173">
        <v>5.0000000000000001E-3</v>
      </c>
      <c r="B389" s="170">
        <v>1</v>
      </c>
      <c r="C389" s="172">
        <v>0</v>
      </c>
      <c r="D389" s="169">
        <f t="shared" si="96"/>
        <v>1E-4</v>
      </c>
      <c r="E389" s="168">
        <f t="shared" si="97"/>
        <v>5.0000000000000001E-4</v>
      </c>
      <c r="F389" s="167">
        <f t="shared" si="98"/>
        <v>0.2</v>
      </c>
      <c r="G389" s="159" t="str">
        <f t="shared" si="99"/>
        <v>-</v>
      </c>
      <c r="H389" s="164" t="str">
        <f t="shared" ref="H389:H452" si="111">IF(AND($F389&gt;0,$F389&lt;=0.06),$C389,"-")</f>
        <v>-</v>
      </c>
      <c r="I389" s="161">
        <f t="shared" si="100"/>
        <v>0</v>
      </c>
      <c r="J389" s="161" t="str">
        <f t="shared" si="101"/>
        <v>-</v>
      </c>
      <c r="K389" s="161" t="str">
        <f t="shared" si="102"/>
        <v>-</v>
      </c>
      <c r="L389" s="161" t="str">
        <f t="shared" si="103"/>
        <v>-</v>
      </c>
      <c r="M389" s="166" t="str">
        <f t="shared" si="104"/>
        <v>-</v>
      </c>
      <c r="N389" s="165"/>
      <c r="O389" s="164" t="str">
        <f t="shared" si="105"/>
        <v>-</v>
      </c>
      <c r="P389" s="161">
        <f t="shared" si="106"/>
        <v>0.2</v>
      </c>
      <c r="Q389" s="161" t="str">
        <f t="shared" si="107"/>
        <v>-</v>
      </c>
      <c r="R389" s="161" t="str">
        <f t="shared" si="108"/>
        <v>-</v>
      </c>
      <c r="S389" s="161" t="str">
        <f t="shared" si="109"/>
        <v>-</v>
      </c>
      <c r="T389" s="163" t="str">
        <f t="shared" si="110"/>
        <v>-</v>
      </c>
    </row>
    <row r="390" spans="1:20" x14ac:dyDescent="0.15">
      <c r="A390" s="170">
        <v>5.0000000000000001E-3</v>
      </c>
      <c r="B390" s="170">
        <v>1</v>
      </c>
      <c r="C390" s="170">
        <v>0</v>
      </c>
      <c r="D390" s="169">
        <f t="shared" si="96"/>
        <v>1E-4</v>
      </c>
      <c r="E390" s="168">
        <f t="shared" si="97"/>
        <v>5.0000000000000001E-4</v>
      </c>
      <c r="F390" s="167">
        <f t="shared" si="98"/>
        <v>0.2</v>
      </c>
      <c r="G390" s="159" t="str">
        <f t="shared" si="99"/>
        <v>-</v>
      </c>
      <c r="H390" s="164" t="str">
        <f t="shared" si="111"/>
        <v>-</v>
      </c>
      <c r="I390" s="161">
        <f t="shared" si="100"/>
        <v>0</v>
      </c>
      <c r="J390" s="161" t="str">
        <f t="shared" si="101"/>
        <v>-</v>
      </c>
      <c r="K390" s="161" t="str">
        <f t="shared" si="102"/>
        <v>-</v>
      </c>
      <c r="L390" s="161" t="str">
        <f t="shared" si="103"/>
        <v>-</v>
      </c>
      <c r="M390" s="166" t="str">
        <f t="shared" si="104"/>
        <v>-</v>
      </c>
      <c r="N390" s="165"/>
      <c r="O390" s="164" t="str">
        <f t="shared" si="105"/>
        <v>-</v>
      </c>
      <c r="P390" s="161">
        <f t="shared" si="106"/>
        <v>0.2</v>
      </c>
      <c r="Q390" s="161" t="str">
        <f t="shared" si="107"/>
        <v>-</v>
      </c>
      <c r="R390" s="161" t="str">
        <f t="shared" si="108"/>
        <v>-</v>
      </c>
      <c r="S390" s="161" t="str">
        <f t="shared" si="109"/>
        <v>-</v>
      </c>
      <c r="T390" s="163" t="str">
        <f t="shared" si="110"/>
        <v>-</v>
      </c>
    </row>
    <row r="391" spans="1:20" x14ac:dyDescent="0.15">
      <c r="A391" s="170">
        <v>5.0000000000000001E-3</v>
      </c>
      <c r="B391" s="170">
        <v>1</v>
      </c>
      <c r="C391" s="170">
        <v>0</v>
      </c>
      <c r="D391" s="169">
        <f t="shared" si="96"/>
        <v>1E-4</v>
      </c>
      <c r="E391" s="168">
        <f t="shared" si="97"/>
        <v>5.0000000000000001E-4</v>
      </c>
      <c r="F391" s="167">
        <f t="shared" si="98"/>
        <v>0.2</v>
      </c>
      <c r="G391" s="159" t="str">
        <f t="shared" si="99"/>
        <v>-</v>
      </c>
      <c r="H391" s="164" t="str">
        <f t="shared" si="111"/>
        <v>-</v>
      </c>
      <c r="I391" s="161">
        <f t="shared" si="100"/>
        <v>0</v>
      </c>
      <c r="J391" s="161" t="str">
        <f t="shared" si="101"/>
        <v>-</v>
      </c>
      <c r="K391" s="161" t="str">
        <f t="shared" si="102"/>
        <v>-</v>
      </c>
      <c r="L391" s="161" t="str">
        <f t="shared" si="103"/>
        <v>-</v>
      </c>
      <c r="M391" s="166" t="str">
        <f t="shared" si="104"/>
        <v>-</v>
      </c>
      <c r="N391" s="165"/>
      <c r="O391" s="164" t="str">
        <f t="shared" si="105"/>
        <v>-</v>
      </c>
      <c r="P391" s="161">
        <f t="shared" si="106"/>
        <v>0.2</v>
      </c>
      <c r="Q391" s="161" t="str">
        <f t="shared" si="107"/>
        <v>-</v>
      </c>
      <c r="R391" s="161" t="str">
        <f t="shared" si="108"/>
        <v>-</v>
      </c>
      <c r="S391" s="161" t="str">
        <f t="shared" si="109"/>
        <v>-</v>
      </c>
      <c r="T391" s="163" t="str">
        <f t="shared" si="110"/>
        <v>-</v>
      </c>
    </row>
    <row r="392" spans="1:20" x14ac:dyDescent="0.15">
      <c r="A392" s="170">
        <v>5.0000000000000001E-3</v>
      </c>
      <c r="B392" s="170">
        <v>0.97</v>
      </c>
      <c r="C392" s="170">
        <v>0</v>
      </c>
      <c r="D392" s="169">
        <f t="shared" si="96"/>
        <v>1E-4</v>
      </c>
      <c r="E392" s="168">
        <f t="shared" si="97"/>
        <v>4.8499999999999997E-4</v>
      </c>
      <c r="F392" s="167">
        <f t="shared" si="98"/>
        <v>0.2061855670103093</v>
      </c>
      <c r="G392" s="159" t="str">
        <f t="shared" si="99"/>
        <v>-</v>
      </c>
      <c r="H392" s="164" t="str">
        <f t="shared" si="111"/>
        <v>-</v>
      </c>
      <c r="I392" s="161">
        <f t="shared" si="100"/>
        <v>0</v>
      </c>
      <c r="J392" s="161" t="str">
        <f t="shared" si="101"/>
        <v>-</v>
      </c>
      <c r="K392" s="161" t="str">
        <f t="shared" si="102"/>
        <v>-</v>
      </c>
      <c r="L392" s="161" t="str">
        <f t="shared" si="103"/>
        <v>-</v>
      </c>
      <c r="M392" s="166" t="str">
        <f t="shared" si="104"/>
        <v>-</v>
      </c>
      <c r="N392" s="165"/>
      <c r="O392" s="164" t="str">
        <f t="shared" si="105"/>
        <v>-</v>
      </c>
      <c r="P392" s="161">
        <f t="shared" si="106"/>
        <v>0.2061855670103093</v>
      </c>
      <c r="Q392" s="161" t="str">
        <f t="shared" si="107"/>
        <v>-</v>
      </c>
      <c r="R392" s="161" t="str">
        <f t="shared" si="108"/>
        <v>-</v>
      </c>
      <c r="S392" s="161" t="str">
        <f t="shared" si="109"/>
        <v>-</v>
      </c>
      <c r="T392" s="163" t="str">
        <f t="shared" si="110"/>
        <v>-</v>
      </c>
    </row>
    <row r="393" spans="1:20" x14ac:dyDescent="0.15">
      <c r="A393" s="170">
        <v>5.0000000000000001E-3</v>
      </c>
      <c r="B393" s="170">
        <v>0.96</v>
      </c>
      <c r="C393" s="170">
        <v>1</v>
      </c>
      <c r="D393" s="169">
        <f t="shared" si="96"/>
        <v>1E-4</v>
      </c>
      <c r="E393" s="168">
        <f t="shared" si="97"/>
        <v>4.7999999999999996E-4</v>
      </c>
      <c r="F393" s="167">
        <f t="shared" si="98"/>
        <v>0.20833333333333337</v>
      </c>
      <c r="G393" s="159" t="str">
        <f t="shared" si="99"/>
        <v>-</v>
      </c>
      <c r="H393" s="164" t="str">
        <f t="shared" si="111"/>
        <v>-</v>
      </c>
      <c r="I393" s="161">
        <f t="shared" si="100"/>
        <v>1</v>
      </c>
      <c r="J393" s="161" t="str">
        <f t="shared" si="101"/>
        <v>-</v>
      </c>
      <c r="K393" s="161" t="str">
        <f t="shared" si="102"/>
        <v>-</v>
      </c>
      <c r="L393" s="161" t="str">
        <f t="shared" si="103"/>
        <v>-</v>
      </c>
      <c r="M393" s="166" t="str">
        <f t="shared" si="104"/>
        <v>-</v>
      </c>
      <c r="N393" s="165"/>
      <c r="O393" s="164" t="str">
        <f t="shared" si="105"/>
        <v>-</v>
      </c>
      <c r="P393" s="161">
        <f t="shared" si="106"/>
        <v>0.20833333333333337</v>
      </c>
      <c r="Q393" s="161" t="str">
        <f t="shared" si="107"/>
        <v>-</v>
      </c>
      <c r="R393" s="161" t="str">
        <f t="shared" si="108"/>
        <v>-</v>
      </c>
      <c r="S393" s="161" t="str">
        <f t="shared" si="109"/>
        <v>-</v>
      </c>
      <c r="T393" s="163" t="str">
        <f t="shared" si="110"/>
        <v>-</v>
      </c>
    </row>
    <row r="394" spans="1:20" x14ac:dyDescent="0.15">
      <c r="A394" s="170">
        <v>5.0000000000000001E-3</v>
      </c>
      <c r="B394" s="170">
        <v>0.95599999999999996</v>
      </c>
      <c r="C394" s="170">
        <v>0</v>
      </c>
      <c r="D394" s="169">
        <f t="shared" si="96"/>
        <v>1E-4</v>
      </c>
      <c r="E394" s="168">
        <f t="shared" si="97"/>
        <v>4.7799999999999996E-4</v>
      </c>
      <c r="F394" s="167">
        <f t="shared" si="98"/>
        <v>0.20920502092050211</v>
      </c>
      <c r="G394" s="159" t="str">
        <f t="shared" si="99"/>
        <v>-</v>
      </c>
      <c r="H394" s="164" t="str">
        <f t="shared" si="111"/>
        <v>-</v>
      </c>
      <c r="I394" s="161">
        <f t="shared" si="100"/>
        <v>0</v>
      </c>
      <c r="J394" s="161" t="str">
        <f t="shared" si="101"/>
        <v>-</v>
      </c>
      <c r="K394" s="161" t="str">
        <f t="shared" si="102"/>
        <v>-</v>
      </c>
      <c r="L394" s="161" t="str">
        <f t="shared" si="103"/>
        <v>-</v>
      </c>
      <c r="M394" s="166" t="str">
        <f t="shared" si="104"/>
        <v>-</v>
      </c>
      <c r="N394" s="165"/>
      <c r="O394" s="164" t="str">
        <f t="shared" si="105"/>
        <v>-</v>
      </c>
      <c r="P394" s="161">
        <f t="shared" si="106"/>
        <v>0.20920502092050211</v>
      </c>
      <c r="Q394" s="161" t="str">
        <f t="shared" si="107"/>
        <v>-</v>
      </c>
      <c r="R394" s="161" t="str">
        <f t="shared" si="108"/>
        <v>-</v>
      </c>
      <c r="S394" s="161" t="str">
        <f t="shared" si="109"/>
        <v>-</v>
      </c>
      <c r="T394" s="163" t="str">
        <f t="shared" si="110"/>
        <v>-</v>
      </c>
    </row>
    <row r="395" spans="1:20" x14ac:dyDescent="0.15">
      <c r="A395" s="170">
        <v>5.0000000000000001E-3</v>
      </c>
      <c r="B395" s="170">
        <v>0.95499999999999996</v>
      </c>
      <c r="C395" s="170">
        <v>0</v>
      </c>
      <c r="D395" s="169">
        <f t="shared" si="96"/>
        <v>1E-4</v>
      </c>
      <c r="E395" s="168">
        <f t="shared" si="97"/>
        <v>4.7750000000000001E-4</v>
      </c>
      <c r="F395" s="167">
        <f t="shared" si="98"/>
        <v>0.20942408376963351</v>
      </c>
      <c r="G395" s="159" t="str">
        <f t="shared" si="99"/>
        <v>-</v>
      </c>
      <c r="H395" s="164" t="str">
        <f t="shared" si="111"/>
        <v>-</v>
      </c>
      <c r="I395" s="161">
        <f t="shared" si="100"/>
        <v>0</v>
      </c>
      <c r="J395" s="161" t="str">
        <f t="shared" si="101"/>
        <v>-</v>
      </c>
      <c r="K395" s="161" t="str">
        <f t="shared" si="102"/>
        <v>-</v>
      </c>
      <c r="L395" s="161" t="str">
        <f t="shared" si="103"/>
        <v>-</v>
      </c>
      <c r="M395" s="166" t="str">
        <f t="shared" si="104"/>
        <v>-</v>
      </c>
      <c r="N395" s="165"/>
      <c r="O395" s="164" t="str">
        <f t="shared" si="105"/>
        <v>-</v>
      </c>
      <c r="P395" s="161">
        <f t="shared" si="106"/>
        <v>0.20942408376963351</v>
      </c>
      <c r="Q395" s="161" t="str">
        <f t="shared" si="107"/>
        <v>-</v>
      </c>
      <c r="R395" s="161" t="str">
        <f t="shared" si="108"/>
        <v>-</v>
      </c>
      <c r="S395" s="161" t="str">
        <f t="shared" si="109"/>
        <v>-</v>
      </c>
      <c r="T395" s="163" t="str">
        <f t="shared" si="110"/>
        <v>-</v>
      </c>
    </row>
    <row r="396" spans="1:20" x14ac:dyDescent="0.15">
      <c r="A396" s="170">
        <v>0.01</v>
      </c>
      <c r="B396" s="170">
        <v>1.9019999999999999</v>
      </c>
      <c r="C396" s="170">
        <v>0</v>
      </c>
      <c r="D396" s="169">
        <f t="shared" si="96"/>
        <v>2.0000000000000001E-4</v>
      </c>
      <c r="E396" s="168">
        <f t="shared" si="97"/>
        <v>9.5099999999999991E-4</v>
      </c>
      <c r="F396" s="167">
        <f t="shared" si="98"/>
        <v>0.21030494216614093</v>
      </c>
      <c r="G396" s="159" t="str">
        <f t="shared" si="99"/>
        <v>-</v>
      </c>
      <c r="H396" s="164" t="str">
        <f t="shared" si="111"/>
        <v>-</v>
      </c>
      <c r="I396" s="161">
        <f t="shared" si="100"/>
        <v>0</v>
      </c>
      <c r="J396" s="161" t="str">
        <f t="shared" si="101"/>
        <v>-</v>
      </c>
      <c r="K396" s="161" t="str">
        <f t="shared" si="102"/>
        <v>-</v>
      </c>
      <c r="L396" s="161" t="str">
        <f t="shared" si="103"/>
        <v>-</v>
      </c>
      <c r="M396" s="166" t="str">
        <f t="shared" si="104"/>
        <v>-</v>
      </c>
      <c r="N396" s="165"/>
      <c r="O396" s="164" t="str">
        <f t="shared" si="105"/>
        <v>-</v>
      </c>
      <c r="P396" s="161">
        <f t="shared" si="106"/>
        <v>0.21030494216614093</v>
      </c>
      <c r="Q396" s="161" t="str">
        <f t="shared" si="107"/>
        <v>-</v>
      </c>
      <c r="R396" s="161" t="str">
        <f t="shared" si="108"/>
        <v>-</v>
      </c>
      <c r="S396" s="161" t="str">
        <f t="shared" si="109"/>
        <v>-</v>
      </c>
      <c r="T396" s="163" t="str">
        <f t="shared" si="110"/>
        <v>-</v>
      </c>
    </row>
    <row r="397" spans="1:20" x14ac:dyDescent="0.15">
      <c r="A397" s="170">
        <v>7.0000000000000001E-3</v>
      </c>
      <c r="B397" s="170">
        <v>1.3</v>
      </c>
      <c r="C397" s="170">
        <v>0</v>
      </c>
      <c r="D397" s="169">
        <f t="shared" si="96"/>
        <v>1.4000000000000001E-4</v>
      </c>
      <c r="E397" s="168">
        <f t="shared" si="97"/>
        <v>6.4999999999999997E-4</v>
      </c>
      <c r="F397" s="167">
        <f t="shared" si="98"/>
        <v>0.21538461538461542</v>
      </c>
      <c r="G397" s="159" t="str">
        <f t="shared" si="99"/>
        <v>-</v>
      </c>
      <c r="H397" s="164" t="str">
        <f t="shared" si="111"/>
        <v>-</v>
      </c>
      <c r="I397" s="161">
        <f t="shared" si="100"/>
        <v>0</v>
      </c>
      <c r="J397" s="161" t="str">
        <f t="shared" si="101"/>
        <v>-</v>
      </c>
      <c r="K397" s="161" t="str">
        <f t="shared" si="102"/>
        <v>-</v>
      </c>
      <c r="L397" s="161" t="str">
        <f t="shared" si="103"/>
        <v>-</v>
      </c>
      <c r="M397" s="166" t="str">
        <f t="shared" si="104"/>
        <v>-</v>
      </c>
      <c r="N397" s="165"/>
      <c r="O397" s="164" t="str">
        <f t="shared" si="105"/>
        <v>-</v>
      </c>
      <c r="P397" s="161">
        <f t="shared" si="106"/>
        <v>0.21538461538461542</v>
      </c>
      <c r="Q397" s="161" t="str">
        <f t="shared" si="107"/>
        <v>-</v>
      </c>
      <c r="R397" s="161" t="str">
        <f t="shared" si="108"/>
        <v>-</v>
      </c>
      <c r="S397" s="161" t="str">
        <f t="shared" si="109"/>
        <v>-</v>
      </c>
      <c r="T397" s="163" t="str">
        <f t="shared" si="110"/>
        <v>-</v>
      </c>
    </row>
    <row r="398" spans="1:20" x14ac:dyDescent="0.15">
      <c r="A398" s="170">
        <v>5.0000000000000001E-3</v>
      </c>
      <c r="B398" s="170">
        <v>0.92400000000000004</v>
      </c>
      <c r="C398" s="170">
        <v>0</v>
      </c>
      <c r="D398" s="169">
        <f t="shared" si="96"/>
        <v>1E-4</v>
      </c>
      <c r="E398" s="168">
        <f t="shared" si="97"/>
        <v>4.6200000000000001E-4</v>
      </c>
      <c r="F398" s="167">
        <f t="shared" si="98"/>
        <v>0.21645021645021645</v>
      </c>
      <c r="G398" s="159" t="str">
        <f t="shared" si="99"/>
        <v>-</v>
      </c>
      <c r="H398" s="164" t="str">
        <f t="shared" si="111"/>
        <v>-</v>
      </c>
      <c r="I398" s="161">
        <f t="shared" si="100"/>
        <v>0</v>
      </c>
      <c r="J398" s="161" t="str">
        <f t="shared" si="101"/>
        <v>-</v>
      </c>
      <c r="K398" s="161" t="str">
        <f t="shared" si="102"/>
        <v>-</v>
      </c>
      <c r="L398" s="161" t="str">
        <f t="shared" si="103"/>
        <v>-</v>
      </c>
      <c r="M398" s="166" t="str">
        <f t="shared" si="104"/>
        <v>-</v>
      </c>
      <c r="N398" s="165"/>
      <c r="O398" s="164" t="str">
        <f t="shared" si="105"/>
        <v>-</v>
      </c>
      <c r="P398" s="161">
        <f t="shared" si="106"/>
        <v>0.21645021645021645</v>
      </c>
      <c r="Q398" s="161" t="str">
        <f t="shared" si="107"/>
        <v>-</v>
      </c>
      <c r="R398" s="161" t="str">
        <f t="shared" si="108"/>
        <v>-</v>
      </c>
      <c r="S398" s="161" t="str">
        <f t="shared" si="109"/>
        <v>-</v>
      </c>
      <c r="T398" s="163" t="str">
        <f t="shared" si="110"/>
        <v>-</v>
      </c>
    </row>
    <row r="399" spans="1:20" x14ac:dyDescent="0.15">
      <c r="A399" s="170">
        <v>5.0000000000000001E-3</v>
      </c>
      <c r="B399" s="170">
        <v>0.9</v>
      </c>
      <c r="C399" s="170">
        <v>0</v>
      </c>
      <c r="D399" s="169">
        <f t="shared" si="96"/>
        <v>1E-4</v>
      </c>
      <c r="E399" s="168">
        <f t="shared" si="97"/>
        <v>4.4999999999999999E-4</v>
      </c>
      <c r="F399" s="167">
        <f t="shared" si="98"/>
        <v>0.22222222222222224</v>
      </c>
      <c r="G399" s="159" t="str">
        <f t="shared" si="99"/>
        <v>-</v>
      </c>
      <c r="H399" s="164" t="str">
        <f t="shared" si="111"/>
        <v>-</v>
      </c>
      <c r="I399" s="161">
        <f t="shared" si="100"/>
        <v>0</v>
      </c>
      <c r="J399" s="161" t="str">
        <f t="shared" si="101"/>
        <v>-</v>
      </c>
      <c r="K399" s="161" t="str">
        <f t="shared" si="102"/>
        <v>-</v>
      </c>
      <c r="L399" s="161" t="str">
        <f t="shared" si="103"/>
        <v>-</v>
      </c>
      <c r="M399" s="166" t="str">
        <f t="shared" si="104"/>
        <v>-</v>
      </c>
      <c r="N399" s="165"/>
      <c r="O399" s="164" t="str">
        <f t="shared" si="105"/>
        <v>-</v>
      </c>
      <c r="P399" s="161">
        <f t="shared" si="106"/>
        <v>0.22222222222222224</v>
      </c>
      <c r="Q399" s="161" t="str">
        <f t="shared" si="107"/>
        <v>-</v>
      </c>
      <c r="R399" s="161" t="str">
        <f t="shared" si="108"/>
        <v>-</v>
      </c>
      <c r="S399" s="161" t="str">
        <f t="shared" si="109"/>
        <v>-</v>
      </c>
      <c r="T399" s="163" t="str">
        <f t="shared" si="110"/>
        <v>-</v>
      </c>
    </row>
    <row r="400" spans="1:20" x14ac:dyDescent="0.15">
      <c r="A400" s="170">
        <v>5.0000000000000001E-3</v>
      </c>
      <c r="B400" s="170">
        <v>0.9</v>
      </c>
      <c r="C400" s="170">
        <v>0</v>
      </c>
      <c r="D400" s="169">
        <f t="shared" si="96"/>
        <v>1E-4</v>
      </c>
      <c r="E400" s="168">
        <f t="shared" si="97"/>
        <v>4.4999999999999999E-4</v>
      </c>
      <c r="F400" s="167">
        <f t="shared" si="98"/>
        <v>0.22222222222222224</v>
      </c>
      <c r="G400" s="159" t="str">
        <f t="shared" si="99"/>
        <v>-</v>
      </c>
      <c r="H400" s="164" t="str">
        <f t="shared" si="111"/>
        <v>-</v>
      </c>
      <c r="I400" s="161">
        <f t="shared" si="100"/>
        <v>0</v>
      </c>
      <c r="J400" s="161" t="str">
        <f t="shared" si="101"/>
        <v>-</v>
      </c>
      <c r="K400" s="161" t="str">
        <f t="shared" si="102"/>
        <v>-</v>
      </c>
      <c r="L400" s="161" t="str">
        <f t="shared" si="103"/>
        <v>-</v>
      </c>
      <c r="M400" s="166" t="str">
        <f t="shared" si="104"/>
        <v>-</v>
      </c>
      <c r="N400" s="165"/>
      <c r="O400" s="164" t="str">
        <f t="shared" si="105"/>
        <v>-</v>
      </c>
      <c r="P400" s="161">
        <f t="shared" si="106"/>
        <v>0.22222222222222224</v>
      </c>
      <c r="Q400" s="161" t="str">
        <f t="shared" si="107"/>
        <v>-</v>
      </c>
      <c r="R400" s="161" t="str">
        <f t="shared" si="108"/>
        <v>-</v>
      </c>
      <c r="S400" s="161" t="str">
        <f t="shared" si="109"/>
        <v>-</v>
      </c>
      <c r="T400" s="163" t="str">
        <f t="shared" si="110"/>
        <v>-</v>
      </c>
    </row>
    <row r="401" spans="1:20" x14ac:dyDescent="0.15">
      <c r="A401" s="170">
        <v>5.0000000000000001E-3</v>
      </c>
      <c r="B401" s="170">
        <v>0.89</v>
      </c>
      <c r="C401" s="170">
        <v>1</v>
      </c>
      <c r="D401" s="169">
        <f t="shared" si="96"/>
        <v>1E-4</v>
      </c>
      <c r="E401" s="168">
        <f t="shared" si="97"/>
        <v>4.4500000000000003E-4</v>
      </c>
      <c r="F401" s="167">
        <f t="shared" si="98"/>
        <v>0.2247191011235955</v>
      </c>
      <c r="G401" s="159" t="str">
        <f t="shared" si="99"/>
        <v>-</v>
      </c>
      <c r="H401" s="164" t="str">
        <f t="shared" si="111"/>
        <v>-</v>
      </c>
      <c r="I401" s="161">
        <f t="shared" si="100"/>
        <v>1</v>
      </c>
      <c r="J401" s="161" t="str">
        <f t="shared" si="101"/>
        <v>-</v>
      </c>
      <c r="K401" s="161" t="str">
        <f t="shared" si="102"/>
        <v>-</v>
      </c>
      <c r="L401" s="161" t="str">
        <f t="shared" si="103"/>
        <v>-</v>
      </c>
      <c r="M401" s="166" t="str">
        <f t="shared" si="104"/>
        <v>-</v>
      </c>
      <c r="N401" s="165"/>
      <c r="O401" s="164" t="str">
        <f t="shared" si="105"/>
        <v>-</v>
      </c>
      <c r="P401" s="161">
        <f t="shared" si="106"/>
        <v>0.2247191011235955</v>
      </c>
      <c r="Q401" s="161" t="str">
        <f t="shared" si="107"/>
        <v>-</v>
      </c>
      <c r="R401" s="161" t="str">
        <f t="shared" si="108"/>
        <v>-</v>
      </c>
      <c r="S401" s="161" t="str">
        <f t="shared" si="109"/>
        <v>-</v>
      </c>
      <c r="T401" s="163" t="str">
        <f t="shared" si="110"/>
        <v>-</v>
      </c>
    </row>
    <row r="402" spans="1:20" x14ac:dyDescent="0.15">
      <c r="A402" s="170">
        <v>5.0000000000000001E-3</v>
      </c>
      <c r="B402" s="170">
        <v>0.88600000000000001</v>
      </c>
      <c r="C402" s="170">
        <v>1</v>
      </c>
      <c r="D402" s="169">
        <f t="shared" si="96"/>
        <v>1E-4</v>
      </c>
      <c r="E402" s="168">
        <f t="shared" si="97"/>
        <v>4.4299999999999998E-4</v>
      </c>
      <c r="F402" s="167">
        <f t="shared" si="98"/>
        <v>0.22573363431151244</v>
      </c>
      <c r="G402" s="159" t="str">
        <f t="shared" si="99"/>
        <v>-</v>
      </c>
      <c r="H402" s="164" t="str">
        <f t="shared" si="111"/>
        <v>-</v>
      </c>
      <c r="I402" s="161">
        <f t="shared" si="100"/>
        <v>1</v>
      </c>
      <c r="J402" s="161" t="str">
        <f t="shared" si="101"/>
        <v>-</v>
      </c>
      <c r="K402" s="161" t="str">
        <f t="shared" si="102"/>
        <v>-</v>
      </c>
      <c r="L402" s="161" t="str">
        <f t="shared" si="103"/>
        <v>-</v>
      </c>
      <c r="M402" s="166" t="str">
        <f t="shared" si="104"/>
        <v>-</v>
      </c>
      <c r="N402" s="165"/>
      <c r="O402" s="164" t="str">
        <f t="shared" si="105"/>
        <v>-</v>
      </c>
      <c r="P402" s="161">
        <f t="shared" si="106"/>
        <v>0.22573363431151244</v>
      </c>
      <c r="Q402" s="161" t="str">
        <f t="shared" si="107"/>
        <v>-</v>
      </c>
      <c r="R402" s="161" t="str">
        <f t="shared" si="108"/>
        <v>-</v>
      </c>
      <c r="S402" s="161" t="str">
        <f t="shared" si="109"/>
        <v>-</v>
      </c>
      <c r="T402" s="163" t="str">
        <f t="shared" si="110"/>
        <v>-</v>
      </c>
    </row>
    <row r="403" spans="1:20" x14ac:dyDescent="0.15">
      <c r="A403" s="170">
        <v>3.0000000000000001E-3</v>
      </c>
      <c r="B403" s="170">
        <v>0.52</v>
      </c>
      <c r="C403" s="170">
        <v>0</v>
      </c>
      <c r="D403" s="169">
        <f t="shared" si="96"/>
        <v>6.0000000000000002E-5</v>
      </c>
      <c r="E403" s="168">
        <f t="shared" si="97"/>
        <v>2.6000000000000003E-4</v>
      </c>
      <c r="F403" s="167">
        <f t="shared" si="98"/>
        <v>0.23076923076923075</v>
      </c>
      <c r="G403" s="159" t="str">
        <f t="shared" si="99"/>
        <v>-</v>
      </c>
      <c r="H403" s="164" t="str">
        <f t="shared" si="111"/>
        <v>-</v>
      </c>
      <c r="I403" s="161">
        <f t="shared" si="100"/>
        <v>0</v>
      </c>
      <c r="J403" s="161" t="str">
        <f t="shared" si="101"/>
        <v>-</v>
      </c>
      <c r="K403" s="161" t="str">
        <f t="shared" si="102"/>
        <v>-</v>
      </c>
      <c r="L403" s="161" t="str">
        <f t="shared" si="103"/>
        <v>-</v>
      </c>
      <c r="M403" s="166" t="str">
        <f t="shared" si="104"/>
        <v>-</v>
      </c>
      <c r="N403" s="165"/>
      <c r="O403" s="164" t="str">
        <f t="shared" si="105"/>
        <v>-</v>
      </c>
      <c r="P403" s="161">
        <f t="shared" si="106"/>
        <v>0.23076923076923075</v>
      </c>
      <c r="Q403" s="161" t="str">
        <f t="shared" si="107"/>
        <v>-</v>
      </c>
      <c r="R403" s="161" t="str">
        <f t="shared" si="108"/>
        <v>-</v>
      </c>
      <c r="S403" s="161" t="str">
        <f t="shared" si="109"/>
        <v>-</v>
      </c>
      <c r="T403" s="163" t="str">
        <f t="shared" si="110"/>
        <v>-</v>
      </c>
    </row>
    <row r="404" spans="1:20" x14ac:dyDescent="0.15">
      <c r="A404" s="170">
        <v>7.0000000000000001E-3</v>
      </c>
      <c r="B404" s="170">
        <v>1.2</v>
      </c>
      <c r="C404" s="170">
        <v>0</v>
      </c>
      <c r="D404" s="169">
        <f t="shared" si="96"/>
        <v>1.4000000000000001E-4</v>
      </c>
      <c r="E404" s="168">
        <f t="shared" si="97"/>
        <v>5.9999999999999995E-4</v>
      </c>
      <c r="F404" s="167">
        <f t="shared" si="98"/>
        <v>0.23333333333333336</v>
      </c>
      <c r="G404" s="159" t="str">
        <f t="shared" si="99"/>
        <v>-</v>
      </c>
      <c r="H404" s="164" t="str">
        <f t="shared" si="111"/>
        <v>-</v>
      </c>
      <c r="I404" s="161">
        <f t="shared" si="100"/>
        <v>0</v>
      </c>
      <c r="J404" s="161" t="str">
        <f t="shared" si="101"/>
        <v>-</v>
      </c>
      <c r="K404" s="161" t="str">
        <f t="shared" si="102"/>
        <v>-</v>
      </c>
      <c r="L404" s="161" t="str">
        <f t="shared" si="103"/>
        <v>-</v>
      </c>
      <c r="M404" s="166" t="str">
        <f t="shared" si="104"/>
        <v>-</v>
      </c>
      <c r="N404" s="165"/>
      <c r="O404" s="164" t="str">
        <f t="shared" si="105"/>
        <v>-</v>
      </c>
      <c r="P404" s="161">
        <f t="shared" si="106"/>
        <v>0.23333333333333336</v>
      </c>
      <c r="Q404" s="161" t="str">
        <f t="shared" si="107"/>
        <v>-</v>
      </c>
      <c r="R404" s="161" t="str">
        <f t="shared" si="108"/>
        <v>-</v>
      </c>
      <c r="S404" s="161" t="str">
        <f t="shared" si="109"/>
        <v>-</v>
      </c>
      <c r="T404" s="163" t="str">
        <f t="shared" si="110"/>
        <v>-</v>
      </c>
    </row>
    <row r="405" spans="1:20" x14ac:dyDescent="0.15">
      <c r="A405" s="171">
        <v>0.01</v>
      </c>
      <c r="B405" s="171">
        <v>1.7</v>
      </c>
      <c r="C405" s="171">
        <v>0</v>
      </c>
      <c r="D405" s="169">
        <f t="shared" si="96"/>
        <v>2.0000000000000001E-4</v>
      </c>
      <c r="E405" s="168">
        <f t="shared" si="97"/>
        <v>8.4999999999999995E-4</v>
      </c>
      <c r="F405" s="167">
        <f t="shared" si="98"/>
        <v>0.23529411764705885</v>
      </c>
      <c r="G405" s="159" t="str">
        <f t="shared" si="99"/>
        <v>-</v>
      </c>
      <c r="H405" s="164" t="str">
        <f t="shared" si="111"/>
        <v>-</v>
      </c>
      <c r="I405" s="161">
        <f t="shared" si="100"/>
        <v>0</v>
      </c>
      <c r="J405" s="161" t="str">
        <f t="shared" si="101"/>
        <v>-</v>
      </c>
      <c r="K405" s="161" t="str">
        <f t="shared" si="102"/>
        <v>-</v>
      </c>
      <c r="L405" s="161" t="str">
        <f t="shared" si="103"/>
        <v>-</v>
      </c>
      <c r="M405" s="166" t="str">
        <f t="shared" si="104"/>
        <v>-</v>
      </c>
      <c r="N405" s="165"/>
      <c r="O405" s="164" t="str">
        <f t="shared" si="105"/>
        <v>-</v>
      </c>
      <c r="P405" s="161">
        <f t="shared" si="106"/>
        <v>0.23529411764705885</v>
      </c>
      <c r="Q405" s="161" t="str">
        <f t="shared" si="107"/>
        <v>-</v>
      </c>
      <c r="R405" s="161" t="str">
        <f t="shared" si="108"/>
        <v>-</v>
      </c>
      <c r="S405" s="161" t="str">
        <f t="shared" si="109"/>
        <v>-</v>
      </c>
      <c r="T405" s="163" t="str">
        <f t="shared" si="110"/>
        <v>-</v>
      </c>
    </row>
    <row r="406" spans="1:20" x14ac:dyDescent="0.15">
      <c r="A406" s="170">
        <v>7.0000000000000001E-3</v>
      </c>
      <c r="B406" s="170">
        <v>1.1499999999999999</v>
      </c>
      <c r="C406" s="170">
        <v>1</v>
      </c>
      <c r="D406" s="169">
        <f t="shared" si="96"/>
        <v>1.4000000000000001E-4</v>
      </c>
      <c r="E406" s="168">
        <f t="shared" si="97"/>
        <v>5.7499999999999999E-4</v>
      </c>
      <c r="F406" s="167">
        <f t="shared" si="98"/>
        <v>0.24347826086956526</v>
      </c>
      <c r="G406" s="159" t="str">
        <f t="shared" si="99"/>
        <v>-</v>
      </c>
      <c r="H406" s="164" t="str">
        <f t="shared" si="111"/>
        <v>-</v>
      </c>
      <c r="I406" s="161">
        <f t="shared" si="100"/>
        <v>1</v>
      </c>
      <c r="J406" s="161" t="str">
        <f t="shared" si="101"/>
        <v>-</v>
      </c>
      <c r="K406" s="161" t="str">
        <f t="shared" si="102"/>
        <v>-</v>
      </c>
      <c r="L406" s="161" t="str">
        <f t="shared" si="103"/>
        <v>-</v>
      </c>
      <c r="M406" s="166" t="str">
        <f t="shared" si="104"/>
        <v>-</v>
      </c>
      <c r="N406" s="165"/>
      <c r="O406" s="164" t="str">
        <f t="shared" si="105"/>
        <v>-</v>
      </c>
      <c r="P406" s="161">
        <f t="shared" si="106"/>
        <v>0.24347826086956526</v>
      </c>
      <c r="Q406" s="161" t="str">
        <f t="shared" si="107"/>
        <v>-</v>
      </c>
      <c r="R406" s="161" t="str">
        <f t="shared" si="108"/>
        <v>-</v>
      </c>
      <c r="S406" s="161" t="str">
        <f t="shared" si="109"/>
        <v>-</v>
      </c>
      <c r="T406" s="163" t="str">
        <f t="shared" si="110"/>
        <v>-</v>
      </c>
    </row>
    <row r="407" spans="1:20" x14ac:dyDescent="0.15">
      <c r="A407" s="170">
        <v>5.0000000000000001E-3</v>
      </c>
      <c r="B407" s="170">
        <v>0.8</v>
      </c>
      <c r="C407" s="170">
        <v>0</v>
      </c>
      <c r="D407" s="169">
        <f t="shared" si="96"/>
        <v>1E-4</v>
      </c>
      <c r="E407" s="168">
        <f t="shared" si="97"/>
        <v>4.0000000000000002E-4</v>
      </c>
      <c r="F407" s="167">
        <f t="shared" si="98"/>
        <v>0.25</v>
      </c>
      <c r="G407" s="159" t="str">
        <f t="shared" si="99"/>
        <v>-</v>
      </c>
      <c r="H407" s="164" t="str">
        <f t="shared" si="111"/>
        <v>-</v>
      </c>
      <c r="I407" s="161">
        <f t="shared" si="100"/>
        <v>0</v>
      </c>
      <c r="J407" s="161" t="str">
        <f t="shared" si="101"/>
        <v>-</v>
      </c>
      <c r="K407" s="161" t="str">
        <f t="shared" si="102"/>
        <v>-</v>
      </c>
      <c r="L407" s="161" t="str">
        <f t="shared" si="103"/>
        <v>-</v>
      </c>
      <c r="M407" s="166" t="str">
        <f t="shared" si="104"/>
        <v>-</v>
      </c>
      <c r="N407" s="165"/>
      <c r="O407" s="164" t="str">
        <f t="shared" si="105"/>
        <v>-</v>
      </c>
      <c r="P407" s="161">
        <f t="shared" si="106"/>
        <v>0.25</v>
      </c>
      <c r="Q407" s="161" t="str">
        <f t="shared" si="107"/>
        <v>-</v>
      </c>
      <c r="R407" s="161" t="str">
        <f t="shared" si="108"/>
        <v>-</v>
      </c>
      <c r="S407" s="161" t="str">
        <f t="shared" si="109"/>
        <v>-</v>
      </c>
      <c r="T407" s="163" t="str">
        <f t="shared" si="110"/>
        <v>-</v>
      </c>
    </row>
    <row r="408" spans="1:20" x14ac:dyDescent="0.15">
      <c r="A408" s="170">
        <v>5.0000000000000001E-3</v>
      </c>
      <c r="B408" s="170">
        <v>0.8</v>
      </c>
      <c r="C408" s="170">
        <v>0</v>
      </c>
      <c r="D408" s="169">
        <f t="shared" si="96"/>
        <v>1E-4</v>
      </c>
      <c r="E408" s="168">
        <f t="shared" si="97"/>
        <v>4.0000000000000002E-4</v>
      </c>
      <c r="F408" s="167">
        <f t="shared" si="98"/>
        <v>0.25</v>
      </c>
      <c r="G408" s="159" t="str">
        <f t="shared" si="99"/>
        <v>-</v>
      </c>
      <c r="H408" s="164" t="str">
        <f t="shared" si="111"/>
        <v>-</v>
      </c>
      <c r="I408" s="161">
        <f t="shared" si="100"/>
        <v>0</v>
      </c>
      <c r="J408" s="161" t="str">
        <f t="shared" si="101"/>
        <v>-</v>
      </c>
      <c r="K408" s="161" t="str">
        <f t="shared" si="102"/>
        <v>-</v>
      </c>
      <c r="L408" s="161" t="str">
        <f t="shared" si="103"/>
        <v>-</v>
      </c>
      <c r="M408" s="166" t="str">
        <f t="shared" si="104"/>
        <v>-</v>
      </c>
      <c r="N408" s="165"/>
      <c r="O408" s="164" t="str">
        <f t="shared" si="105"/>
        <v>-</v>
      </c>
      <c r="P408" s="161">
        <f t="shared" si="106"/>
        <v>0.25</v>
      </c>
      <c r="Q408" s="161" t="str">
        <f t="shared" si="107"/>
        <v>-</v>
      </c>
      <c r="R408" s="161" t="str">
        <f t="shared" si="108"/>
        <v>-</v>
      </c>
      <c r="S408" s="161" t="str">
        <f t="shared" si="109"/>
        <v>-</v>
      </c>
      <c r="T408" s="163" t="str">
        <f t="shared" si="110"/>
        <v>-</v>
      </c>
    </row>
    <row r="409" spans="1:20" x14ac:dyDescent="0.15">
      <c r="A409" s="170">
        <v>5.0000000000000001E-3</v>
      </c>
      <c r="B409" s="170">
        <v>0.8</v>
      </c>
      <c r="C409" s="170">
        <v>0</v>
      </c>
      <c r="D409" s="169">
        <f t="shared" si="96"/>
        <v>1E-4</v>
      </c>
      <c r="E409" s="168">
        <f t="shared" si="97"/>
        <v>4.0000000000000002E-4</v>
      </c>
      <c r="F409" s="167">
        <f t="shared" si="98"/>
        <v>0.25</v>
      </c>
      <c r="G409" s="159" t="str">
        <f t="shared" si="99"/>
        <v>-</v>
      </c>
      <c r="H409" s="164" t="str">
        <f t="shared" si="111"/>
        <v>-</v>
      </c>
      <c r="I409" s="161">
        <f t="shared" si="100"/>
        <v>0</v>
      </c>
      <c r="J409" s="161" t="str">
        <f t="shared" si="101"/>
        <v>-</v>
      </c>
      <c r="K409" s="161" t="str">
        <f t="shared" si="102"/>
        <v>-</v>
      </c>
      <c r="L409" s="161" t="str">
        <f t="shared" si="103"/>
        <v>-</v>
      </c>
      <c r="M409" s="166" t="str">
        <f t="shared" si="104"/>
        <v>-</v>
      </c>
      <c r="N409" s="165"/>
      <c r="O409" s="164" t="str">
        <f t="shared" si="105"/>
        <v>-</v>
      </c>
      <c r="P409" s="161">
        <f t="shared" si="106"/>
        <v>0.25</v>
      </c>
      <c r="Q409" s="161" t="str">
        <f t="shared" si="107"/>
        <v>-</v>
      </c>
      <c r="R409" s="161" t="str">
        <f t="shared" si="108"/>
        <v>-</v>
      </c>
      <c r="S409" s="161" t="str">
        <f t="shared" si="109"/>
        <v>-</v>
      </c>
      <c r="T409" s="163" t="str">
        <f t="shared" si="110"/>
        <v>-</v>
      </c>
    </row>
    <row r="410" spans="1:20" x14ac:dyDescent="0.15">
      <c r="A410" s="170">
        <v>0.01</v>
      </c>
      <c r="B410" s="170">
        <v>1.6</v>
      </c>
      <c r="C410" s="170">
        <v>0</v>
      </c>
      <c r="D410" s="169">
        <f t="shared" si="96"/>
        <v>2.0000000000000001E-4</v>
      </c>
      <c r="E410" s="168">
        <f t="shared" si="97"/>
        <v>8.0000000000000004E-4</v>
      </c>
      <c r="F410" s="167">
        <f t="shared" si="98"/>
        <v>0.25</v>
      </c>
      <c r="G410" s="159" t="str">
        <f t="shared" si="99"/>
        <v>-</v>
      </c>
      <c r="H410" s="164" t="str">
        <f t="shared" si="111"/>
        <v>-</v>
      </c>
      <c r="I410" s="161">
        <f t="shared" si="100"/>
        <v>0</v>
      </c>
      <c r="J410" s="161" t="str">
        <f t="shared" si="101"/>
        <v>-</v>
      </c>
      <c r="K410" s="161" t="str">
        <f t="shared" si="102"/>
        <v>-</v>
      </c>
      <c r="L410" s="161" t="str">
        <f t="shared" si="103"/>
        <v>-</v>
      </c>
      <c r="M410" s="166" t="str">
        <f t="shared" si="104"/>
        <v>-</v>
      </c>
      <c r="N410" s="165"/>
      <c r="O410" s="164" t="str">
        <f t="shared" si="105"/>
        <v>-</v>
      </c>
      <c r="P410" s="161">
        <f t="shared" si="106"/>
        <v>0.25</v>
      </c>
      <c r="Q410" s="161" t="str">
        <f t="shared" si="107"/>
        <v>-</v>
      </c>
      <c r="R410" s="161" t="str">
        <f t="shared" si="108"/>
        <v>-</v>
      </c>
      <c r="S410" s="161" t="str">
        <f t="shared" si="109"/>
        <v>-</v>
      </c>
      <c r="T410" s="163" t="str">
        <f t="shared" si="110"/>
        <v>-</v>
      </c>
    </row>
    <row r="411" spans="1:20" x14ac:dyDescent="0.15">
      <c r="A411" s="170">
        <v>0.01</v>
      </c>
      <c r="B411" s="170">
        <v>1.6</v>
      </c>
      <c r="C411" s="170">
        <v>0</v>
      </c>
      <c r="D411" s="169">
        <f t="shared" si="96"/>
        <v>2.0000000000000001E-4</v>
      </c>
      <c r="E411" s="168">
        <f t="shared" si="97"/>
        <v>8.0000000000000004E-4</v>
      </c>
      <c r="F411" s="167">
        <f t="shared" si="98"/>
        <v>0.25</v>
      </c>
      <c r="G411" s="159" t="str">
        <f t="shared" si="99"/>
        <v>-</v>
      </c>
      <c r="H411" s="164" t="str">
        <f t="shared" si="111"/>
        <v>-</v>
      </c>
      <c r="I411" s="161">
        <f t="shared" si="100"/>
        <v>0</v>
      </c>
      <c r="J411" s="161" t="str">
        <f t="shared" si="101"/>
        <v>-</v>
      </c>
      <c r="K411" s="161" t="str">
        <f t="shared" si="102"/>
        <v>-</v>
      </c>
      <c r="L411" s="161" t="str">
        <f t="shared" si="103"/>
        <v>-</v>
      </c>
      <c r="M411" s="166" t="str">
        <f t="shared" si="104"/>
        <v>-</v>
      </c>
      <c r="N411" s="165"/>
      <c r="O411" s="164" t="str">
        <f t="shared" si="105"/>
        <v>-</v>
      </c>
      <c r="P411" s="161">
        <f t="shared" si="106"/>
        <v>0.25</v>
      </c>
      <c r="Q411" s="161" t="str">
        <f t="shared" si="107"/>
        <v>-</v>
      </c>
      <c r="R411" s="161" t="str">
        <f t="shared" si="108"/>
        <v>-</v>
      </c>
      <c r="S411" s="161" t="str">
        <f t="shared" si="109"/>
        <v>-</v>
      </c>
      <c r="T411" s="163" t="str">
        <f t="shared" si="110"/>
        <v>-</v>
      </c>
    </row>
    <row r="412" spans="1:20" x14ac:dyDescent="0.15">
      <c r="A412" s="170">
        <v>5.0000000000000001E-3</v>
      </c>
      <c r="B412" s="170">
        <v>0.79</v>
      </c>
      <c r="C412" s="170">
        <v>0</v>
      </c>
      <c r="D412" s="169">
        <f t="shared" si="96"/>
        <v>1E-4</v>
      </c>
      <c r="E412" s="168">
        <f t="shared" si="97"/>
        <v>3.9500000000000001E-4</v>
      </c>
      <c r="F412" s="167">
        <f t="shared" si="98"/>
        <v>0.25316455696202533</v>
      </c>
      <c r="G412" s="159" t="str">
        <f t="shared" si="99"/>
        <v>-</v>
      </c>
      <c r="H412" s="164" t="str">
        <f t="shared" si="111"/>
        <v>-</v>
      </c>
      <c r="I412" s="161">
        <f t="shared" si="100"/>
        <v>0</v>
      </c>
      <c r="J412" s="161" t="str">
        <f t="shared" si="101"/>
        <v>-</v>
      </c>
      <c r="K412" s="161" t="str">
        <f t="shared" si="102"/>
        <v>-</v>
      </c>
      <c r="L412" s="161" t="str">
        <f t="shared" si="103"/>
        <v>-</v>
      </c>
      <c r="M412" s="166" t="str">
        <f t="shared" si="104"/>
        <v>-</v>
      </c>
      <c r="N412" s="165"/>
      <c r="O412" s="164" t="str">
        <f t="shared" si="105"/>
        <v>-</v>
      </c>
      <c r="P412" s="161">
        <f t="shared" si="106"/>
        <v>0.25316455696202533</v>
      </c>
      <c r="Q412" s="161" t="str">
        <f t="shared" si="107"/>
        <v>-</v>
      </c>
      <c r="R412" s="161" t="str">
        <f t="shared" si="108"/>
        <v>-</v>
      </c>
      <c r="S412" s="161" t="str">
        <f t="shared" si="109"/>
        <v>-</v>
      </c>
      <c r="T412" s="163" t="str">
        <f t="shared" si="110"/>
        <v>-</v>
      </c>
    </row>
    <row r="413" spans="1:20" x14ac:dyDescent="0.15">
      <c r="A413" s="170">
        <v>5.0000000000000001E-3</v>
      </c>
      <c r="B413" s="170">
        <v>0.78900000000000003</v>
      </c>
      <c r="C413" s="170">
        <v>1</v>
      </c>
      <c r="D413" s="169">
        <f t="shared" si="96"/>
        <v>1E-4</v>
      </c>
      <c r="E413" s="168">
        <f t="shared" si="97"/>
        <v>3.9449999999999999E-4</v>
      </c>
      <c r="F413" s="167">
        <f t="shared" si="98"/>
        <v>0.25348542458808621</v>
      </c>
      <c r="G413" s="159" t="str">
        <f t="shared" si="99"/>
        <v>-</v>
      </c>
      <c r="H413" s="164" t="str">
        <f t="shared" si="111"/>
        <v>-</v>
      </c>
      <c r="I413" s="161">
        <f t="shared" si="100"/>
        <v>1</v>
      </c>
      <c r="J413" s="161" t="str">
        <f t="shared" si="101"/>
        <v>-</v>
      </c>
      <c r="K413" s="161" t="str">
        <f t="shared" si="102"/>
        <v>-</v>
      </c>
      <c r="L413" s="161" t="str">
        <f t="shared" si="103"/>
        <v>-</v>
      </c>
      <c r="M413" s="166" t="str">
        <f t="shared" si="104"/>
        <v>-</v>
      </c>
      <c r="N413" s="165"/>
      <c r="O413" s="164" t="str">
        <f t="shared" si="105"/>
        <v>-</v>
      </c>
      <c r="P413" s="161">
        <f t="shared" si="106"/>
        <v>0.25348542458808621</v>
      </c>
      <c r="Q413" s="161" t="str">
        <f t="shared" si="107"/>
        <v>-</v>
      </c>
      <c r="R413" s="161" t="str">
        <f t="shared" si="108"/>
        <v>-</v>
      </c>
      <c r="S413" s="161" t="str">
        <f t="shared" si="109"/>
        <v>-</v>
      </c>
      <c r="T413" s="163" t="str">
        <f t="shared" si="110"/>
        <v>-</v>
      </c>
    </row>
    <row r="414" spans="1:20" x14ac:dyDescent="0.15">
      <c r="A414" s="170">
        <v>0.01</v>
      </c>
      <c r="B414" s="170">
        <v>1.57</v>
      </c>
      <c r="C414" s="170">
        <v>0</v>
      </c>
      <c r="D414" s="169">
        <f t="shared" si="96"/>
        <v>2.0000000000000001E-4</v>
      </c>
      <c r="E414" s="168">
        <f t="shared" si="97"/>
        <v>7.85E-4</v>
      </c>
      <c r="F414" s="167">
        <f t="shared" si="98"/>
        <v>0.25477707006369427</v>
      </c>
      <c r="G414" s="159" t="str">
        <f t="shared" si="99"/>
        <v>-</v>
      </c>
      <c r="H414" s="164" t="str">
        <f t="shared" si="111"/>
        <v>-</v>
      </c>
      <c r="I414" s="161">
        <f t="shared" si="100"/>
        <v>0</v>
      </c>
      <c r="J414" s="161" t="str">
        <f t="shared" si="101"/>
        <v>-</v>
      </c>
      <c r="K414" s="161" t="str">
        <f t="shared" si="102"/>
        <v>-</v>
      </c>
      <c r="L414" s="161" t="str">
        <f t="shared" si="103"/>
        <v>-</v>
      </c>
      <c r="M414" s="166" t="str">
        <f t="shared" si="104"/>
        <v>-</v>
      </c>
      <c r="N414" s="165"/>
      <c r="O414" s="164" t="str">
        <f t="shared" si="105"/>
        <v>-</v>
      </c>
      <c r="P414" s="161">
        <f t="shared" si="106"/>
        <v>0.25477707006369427</v>
      </c>
      <c r="Q414" s="161" t="str">
        <f t="shared" si="107"/>
        <v>-</v>
      </c>
      <c r="R414" s="161" t="str">
        <f t="shared" si="108"/>
        <v>-</v>
      </c>
      <c r="S414" s="161" t="str">
        <f t="shared" si="109"/>
        <v>-</v>
      </c>
      <c r="T414" s="163" t="str">
        <f t="shared" si="110"/>
        <v>-</v>
      </c>
    </row>
    <row r="415" spans="1:20" x14ac:dyDescent="0.15">
      <c r="A415" s="170">
        <v>0.01</v>
      </c>
      <c r="B415" s="170">
        <v>1.57</v>
      </c>
      <c r="C415" s="170">
        <v>0</v>
      </c>
      <c r="D415" s="169">
        <f t="shared" si="96"/>
        <v>2.0000000000000001E-4</v>
      </c>
      <c r="E415" s="168">
        <f t="shared" si="97"/>
        <v>7.85E-4</v>
      </c>
      <c r="F415" s="167">
        <f t="shared" si="98"/>
        <v>0.25477707006369427</v>
      </c>
      <c r="G415" s="159" t="str">
        <f t="shared" si="99"/>
        <v>-</v>
      </c>
      <c r="H415" s="164" t="str">
        <f t="shared" si="111"/>
        <v>-</v>
      </c>
      <c r="I415" s="161">
        <f t="shared" si="100"/>
        <v>0</v>
      </c>
      <c r="J415" s="161" t="str">
        <f t="shared" si="101"/>
        <v>-</v>
      </c>
      <c r="K415" s="161" t="str">
        <f t="shared" si="102"/>
        <v>-</v>
      </c>
      <c r="L415" s="161" t="str">
        <f t="shared" si="103"/>
        <v>-</v>
      </c>
      <c r="M415" s="166" t="str">
        <f t="shared" si="104"/>
        <v>-</v>
      </c>
      <c r="N415" s="165"/>
      <c r="O415" s="164" t="str">
        <f t="shared" si="105"/>
        <v>-</v>
      </c>
      <c r="P415" s="161">
        <f t="shared" si="106"/>
        <v>0.25477707006369427</v>
      </c>
      <c r="Q415" s="161" t="str">
        <f t="shared" si="107"/>
        <v>-</v>
      </c>
      <c r="R415" s="161" t="str">
        <f t="shared" si="108"/>
        <v>-</v>
      </c>
      <c r="S415" s="161" t="str">
        <f t="shared" si="109"/>
        <v>-</v>
      </c>
      <c r="T415" s="163" t="str">
        <f t="shared" si="110"/>
        <v>-</v>
      </c>
    </row>
    <row r="416" spans="1:20" x14ac:dyDescent="0.15">
      <c r="A416" s="170">
        <v>0.01</v>
      </c>
      <c r="B416" s="170">
        <v>1.5609999999999999</v>
      </c>
      <c r="C416" s="170">
        <v>1</v>
      </c>
      <c r="D416" s="169">
        <f t="shared" si="96"/>
        <v>2.0000000000000001E-4</v>
      </c>
      <c r="E416" s="168">
        <f t="shared" si="97"/>
        <v>7.8049999999999994E-4</v>
      </c>
      <c r="F416" s="167">
        <f t="shared" si="98"/>
        <v>0.25624599615631011</v>
      </c>
      <c r="G416" s="159" t="str">
        <f t="shared" si="99"/>
        <v>-</v>
      </c>
      <c r="H416" s="164" t="str">
        <f t="shared" si="111"/>
        <v>-</v>
      </c>
      <c r="I416" s="161">
        <f t="shared" si="100"/>
        <v>1</v>
      </c>
      <c r="J416" s="161" t="str">
        <f t="shared" si="101"/>
        <v>-</v>
      </c>
      <c r="K416" s="161" t="str">
        <f t="shared" si="102"/>
        <v>-</v>
      </c>
      <c r="L416" s="161" t="str">
        <f t="shared" si="103"/>
        <v>-</v>
      </c>
      <c r="M416" s="166" t="str">
        <f t="shared" si="104"/>
        <v>-</v>
      </c>
      <c r="N416" s="165"/>
      <c r="O416" s="164" t="str">
        <f t="shared" si="105"/>
        <v>-</v>
      </c>
      <c r="P416" s="161">
        <f t="shared" si="106"/>
        <v>0.25624599615631011</v>
      </c>
      <c r="Q416" s="161" t="str">
        <f t="shared" si="107"/>
        <v>-</v>
      </c>
      <c r="R416" s="161" t="str">
        <f t="shared" si="108"/>
        <v>-</v>
      </c>
      <c r="S416" s="161" t="str">
        <f t="shared" si="109"/>
        <v>-</v>
      </c>
      <c r="T416" s="163" t="str">
        <f t="shared" si="110"/>
        <v>-</v>
      </c>
    </row>
    <row r="417" spans="1:20" x14ac:dyDescent="0.15">
      <c r="A417" s="170">
        <v>5.0000000000000001E-3</v>
      </c>
      <c r="B417" s="170">
        <v>0.78</v>
      </c>
      <c r="C417" s="170">
        <v>0</v>
      </c>
      <c r="D417" s="169">
        <f t="shared" si="96"/>
        <v>1E-4</v>
      </c>
      <c r="E417" s="168">
        <f t="shared" si="97"/>
        <v>3.8999999999999999E-4</v>
      </c>
      <c r="F417" s="167">
        <f t="shared" si="98"/>
        <v>0.25641025641025644</v>
      </c>
      <c r="G417" s="159" t="str">
        <f t="shared" si="99"/>
        <v>-</v>
      </c>
      <c r="H417" s="164" t="str">
        <f t="shared" si="111"/>
        <v>-</v>
      </c>
      <c r="I417" s="161">
        <f t="shared" si="100"/>
        <v>0</v>
      </c>
      <c r="J417" s="161" t="str">
        <f t="shared" si="101"/>
        <v>-</v>
      </c>
      <c r="K417" s="161" t="str">
        <f t="shared" si="102"/>
        <v>-</v>
      </c>
      <c r="L417" s="161" t="str">
        <f t="shared" si="103"/>
        <v>-</v>
      </c>
      <c r="M417" s="166" t="str">
        <f t="shared" si="104"/>
        <v>-</v>
      </c>
      <c r="N417" s="165"/>
      <c r="O417" s="164" t="str">
        <f t="shared" si="105"/>
        <v>-</v>
      </c>
      <c r="P417" s="161">
        <f t="shared" si="106"/>
        <v>0.25641025641025644</v>
      </c>
      <c r="Q417" s="161" t="str">
        <f t="shared" si="107"/>
        <v>-</v>
      </c>
      <c r="R417" s="161" t="str">
        <f t="shared" si="108"/>
        <v>-</v>
      </c>
      <c r="S417" s="161" t="str">
        <f t="shared" si="109"/>
        <v>-</v>
      </c>
      <c r="T417" s="163" t="str">
        <f t="shared" si="110"/>
        <v>-</v>
      </c>
    </row>
    <row r="418" spans="1:20" x14ac:dyDescent="0.15">
      <c r="A418" s="170">
        <v>8.9999999999999993E-3</v>
      </c>
      <c r="B418" s="170">
        <v>1.4</v>
      </c>
      <c r="C418" s="170">
        <v>0</v>
      </c>
      <c r="D418" s="169">
        <f t="shared" si="96"/>
        <v>1.7999999999999998E-4</v>
      </c>
      <c r="E418" s="168">
        <f t="shared" si="97"/>
        <v>6.9999999999999999E-4</v>
      </c>
      <c r="F418" s="167">
        <f t="shared" si="98"/>
        <v>0.25714285714285712</v>
      </c>
      <c r="G418" s="159" t="str">
        <f t="shared" si="99"/>
        <v>-</v>
      </c>
      <c r="H418" s="164" t="str">
        <f t="shared" si="111"/>
        <v>-</v>
      </c>
      <c r="I418" s="161">
        <f t="shared" si="100"/>
        <v>0</v>
      </c>
      <c r="J418" s="161" t="str">
        <f t="shared" si="101"/>
        <v>-</v>
      </c>
      <c r="K418" s="161" t="str">
        <f t="shared" si="102"/>
        <v>-</v>
      </c>
      <c r="L418" s="161" t="str">
        <f t="shared" si="103"/>
        <v>-</v>
      </c>
      <c r="M418" s="166" t="str">
        <f t="shared" si="104"/>
        <v>-</v>
      </c>
      <c r="N418" s="165"/>
      <c r="O418" s="164" t="str">
        <f t="shared" si="105"/>
        <v>-</v>
      </c>
      <c r="P418" s="161">
        <f t="shared" si="106"/>
        <v>0.25714285714285712</v>
      </c>
      <c r="Q418" s="161" t="str">
        <f t="shared" si="107"/>
        <v>-</v>
      </c>
      <c r="R418" s="161" t="str">
        <f t="shared" si="108"/>
        <v>-</v>
      </c>
      <c r="S418" s="161" t="str">
        <f t="shared" si="109"/>
        <v>-</v>
      </c>
      <c r="T418" s="163" t="str">
        <f t="shared" si="110"/>
        <v>-</v>
      </c>
    </row>
    <row r="419" spans="1:20" x14ac:dyDescent="0.15">
      <c r="A419" s="170">
        <v>7.0000000000000001E-3</v>
      </c>
      <c r="B419" s="170">
        <v>1.06</v>
      </c>
      <c r="C419" s="170">
        <v>1</v>
      </c>
      <c r="D419" s="169">
        <f t="shared" si="96"/>
        <v>1.4000000000000001E-4</v>
      </c>
      <c r="E419" s="168">
        <f t="shared" si="97"/>
        <v>5.2999999999999998E-4</v>
      </c>
      <c r="F419" s="167">
        <f t="shared" si="98"/>
        <v>0.26415094339622647</v>
      </c>
      <c r="G419" s="159" t="str">
        <f t="shared" si="99"/>
        <v>-</v>
      </c>
      <c r="H419" s="164" t="str">
        <f t="shared" si="111"/>
        <v>-</v>
      </c>
      <c r="I419" s="161">
        <f t="shared" si="100"/>
        <v>1</v>
      </c>
      <c r="J419" s="161" t="str">
        <f t="shared" si="101"/>
        <v>-</v>
      </c>
      <c r="K419" s="161" t="str">
        <f t="shared" si="102"/>
        <v>-</v>
      </c>
      <c r="L419" s="161" t="str">
        <f t="shared" si="103"/>
        <v>-</v>
      </c>
      <c r="M419" s="166" t="str">
        <f t="shared" si="104"/>
        <v>-</v>
      </c>
      <c r="N419" s="165"/>
      <c r="O419" s="164" t="str">
        <f t="shared" si="105"/>
        <v>-</v>
      </c>
      <c r="P419" s="161">
        <f t="shared" si="106"/>
        <v>0.26415094339622647</v>
      </c>
      <c r="Q419" s="161" t="str">
        <f t="shared" si="107"/>
        <v>-</v>
      </c>
      <c r="R419" s="161" t="str">
        <f t="shared" si="108"/>
        <v>-</v>
      </c>
      <c r="S419" s="161" t="str">
        <f t="shared" si="109"/>
        <v>-</v>
      </c>
      <c r="T419" s="163" t="str">
        <f t="shared" si="110"/>
        <v>-</v>
      </c>
    </row>
    <row r="420" spans="1:20" x14ac:dyDescent="0.15">
      <c r="A420" s="170">
        <v>2E-3</v>
      </c>
      <c r="B420" s="170">
        <v>0.3</v>
      </c>
      <c r="C420" s="170">
        <v>0</v>
      </c>
      <c r="D420" s="169">
        <f t="shared" si="96"/>
        <v>4.0000000000000003E-5</v>
      </c>
      <c r="E420" s="168">
        <f t="shared" si="97"/>
        <v>1.4999999999999999E-4</v>
      </c>
      <c r="F420" s="167">
        <f t="shared" si="98"/>
        <v>0.26666666666666672</v>
      </c>
      <c r="G420" s="159" t="str">
        <f t="shared" si="99"/>
        <v>-</v>
      </c>
      <c r="H420" s="164" t="str">
        <f t="shared" si="111"/>
        <v>-</v>
      </c>
      <c r="I420" s="161">
        <f t="shared" si="100"/>
        <v>0</v>
      </c>
      <c r="J420" s="161" t="str">
        <f t="shared" si="101"/>
        <v>-</v>
      </c>
      <c r="K420" s="161" t="str">
        <f t="shared" si="102"/>
        <v>-</v>
      </c>
      <c r="L420" s="161" t="str">
        <f t="shared" si="103"/>
        <v>-</v>
      </c>
      <c r="M420" s="166" t="str">
        <f t="shared" si="104"/>
        <v>-</v>
      </c>
      <c r="N420" s="165"/>
      <c r="O420" s="164" t="str">
        <f t="shared" si="105"/>
        <v>-</v>
      </c>
      <c r="P420" s="161">
        <f t="shared" si="106"/>
        <v>0.26666666666666672</v>
      </c>
      <c r="Q420" s="161" t="str">
        <f t="shared" si="107"/>
        <v>-</v>
      </c>
      <c r="R420" s="161" t="str">
        <f t="shared" si="108"/>
        <v>-</v>
      </c>
      <c r="S420" s="161" t="str">
        <f t="shared" si="109"/>
        <v>-</v>
      </c>
      <c r="T420" s="163" t="str">
        <f t="shared" si="110"/>
        <v>-</v>
      </c>
    </row>
    <row r="421" spans="1:20" x14ac:dyDescent="0.15">
      <c r="A421" s="170">
        <v>8.0000000000000002E-3</v>
      </c>
      <c r="B421" s="176">
        <v>1.2</v>
      </c>
      <c r="C421" s="170">
        <v>0</v>
      </c>
      <c r="D421" s="169">
        <f t="shared" si="96"/>
        <v>1.6000000000000001E-4</v>
      </c>
      <c r="E421" s="168">
        <f t="shared" si="97"/>
        <v>5.9999999999999995E-4</v>
      </c>
      <c r="F421" s="167">
        <f t="shared" si="98"/>
        <v>0.26666666666666672</v>
      </c>
      <c r="G421" s="159" t="str">
        <f t="shared" si="99"/>
        <v>-</v>
      </c>
      <c r="H421" s="164" t="str">
        <f t="shared" si="111"/>
        <v>-</v>
      </c>
      <c r="I421" s="161">
        <f t="shared" si="100"/>
        <v>0</v>
      </c>
      <c r="J421" s="161" t="str">
        <f t="shared" si="101"/>
        <v>-</v>
      </c>
      <c r="K421" s="161" t="str">
        <f t="shared" si="102"/>
        <v>-</v>
      </c>
      <c r="L421" s="161" t="str">
        <f t="shared" si="103"/>
        <v>-</v>
      </c>
      <c r="M421" s="166" t="str">
        <f t="shared" si="104"/>
        <v>-</v>
      </c>
      <c r="N421" s="165"/>
      <c r="O421" s="164" t="str">
        <f t="shared" si="105"/>
        <v>-</v>
      </c>
      <c r="P421" s="161">
        <f t="shared" si="106"/>
        <v>0.26666666666666672</v>
      </c>
      <c r="Q421" s="161" t="str">
        <f t="shared" si="107"/>
        <v>-</v>
      </c>
      <c r="R421" s="161" t="str">
        <f t="shared" si="108"/>
        <v>-</v>
      </c>
      <c r="S421" s="161" t="str">
        <f t="shared" si="109"/>
        <v>-</v>
      </c>
      <c r="T421" s="163" t="str">
        <f t="shared" si="110"/>
        <v>-</v>
      </c>
    </row>
    <row r="422" spans="1:20" x14ac:dyDescent="0.15">
      <c r="A422" s="170">
        <v>4.0000000000000001E-3</v>
      </c>
      <c r="B422" s="170">
        <v>0.59999999999999964</v>
      </c>
      <c r="C422" s="170">
        <v>1</v>
      </c>
      <c r="D422" s="169">
        <f t="shared" si="96"/>
        <v>8.0000000000000007E-5</v>
      </c>
      <c r="E422" s="168">
        <f t="shared" si="97"/>
        <v>2.9999999999999981E-4</v>
      </c>
      <c r="F422" s="167">
        <f t="shared" si="98"/>
        <v>0.26666666666666683</v>
      </c>
      <c r="G422" s="159" t="str">
        <f t="shared" si="99"/>
        <v>-</v>
      </c>
      <c r="H422" s="164" t="str">
        <f t="shared" si="111"/>
        <v>-</v>
      </c>
      <c r="I422" s="161">
        <f t="shared" si="100"/>
        <v>1</v>
      </c>
      <c r="J422" s="161" t="str">
        <f t="shared" si="101"/>
        <v>-</v>
      </c>
      <c r="K422" s="161" t="str">
        <f t="shared" si="102"/>
        <v>-</v>
      </c>
      <c r="L422" s="161" t="str">
        <f t="shared" si="103"/>
        <v>-</v>
      </c>
      <c r="M422" s="166" t="str">
        <f t="shared" si="104"/>
        <v>-</v>
      </c>
      <c r="N422" s="165"/>
      <c r="O422" s="164" t="str">
        <f t="shared" si="105"/>
        <v>-</v>
      </c>
      <c r="P422" s="161">
        <f t="shared" si="106"/>
        <v>0.26666666666666683</v>
      </c>
      <c r="Q422" s="161" t="str">
        <f t="shared" si="107"/>
        <v>-</v>
      </c>
      <c r="R422" s="161" t="str">
        <f t="shared" si="108"/>
        <v>-</v>
      </c>
      <c r="S422" s="161" t="str">
        <f t="shared" si="109"/>
        <v>-</v>
      </c>
      <c r="T422" s="163" t="str">
        <f t="shared" si="110"/>
        <v>-</v>
      </c>
    </row>
    <row r="423" spans="1:20" x14ac:dyDescent="0.15">
      <c r="A423" s="170">
        <v>0.01</v>
      </c>
      <c r="B423" s="170">
        <v>1.4950000000000001</v>
      </c>
      <c r="C423" s="170">
        <v>1</v>
      </c>
      <c r="D423" s="169">
        <f t="shared" si="96"/>
        <v>2.0000000000000001E-4</v>
      </c>
      <c r="E423" s="168">
        <f t="shared" si="97"/>
        <v>7.4750000000000001E-4</v>
      </c>
      <c r="F423" s="167">
        <f t="shared" si="98"/>
        <v>0.26755852842809363</v>
      </c>
      <c r="G423" s="159" t="str">
        <f t="shared" si="99"/>
        <v>-</v>
      </c>
      <c r="H423" s="164" t="str">
        <f t="shared" si="111"/>
        <v>-</v>
      </c>
      <c r="I423" s="161">
        <f t="shared" si="100"/>
        <v>1</v>
      </c>
      <c r="J423" s="161" t="str">
        <f t="shared" si="101"/>
        <v>-</v>
      </c>
      <c r="K423" s="161" t="str">
        <f t="shared" si="102"/>
        <v>-</v>
      </c>
      <c r="L423" s="161" t="str">
        <f t="shared" si="103"/>
        <v>-</v>
      </c>
      <c r="M423" s="166" t="str">
        <f t="shared" si="104"/>
        <v>-</v>
      </c>
      <c r="N423" s="165"/>
      <c r="O423" s="164" t="str">
        <f t="shared" si="105"/>
        <v>-</v>
      </c>
      <c r="P423" s="161">
        <f t="shared" si="106"/>
        <v>0.26755852842809363</v>
      </c>
      <c r="Q423" s="161" t="str">
        <f t="shared" si="107"/>
        <v>-</v>
      </c>
      <c r="R423" s="161" t="str">
        <f t="shared" si="108"/>
        <v>-</v>
      </c>
      <c r="S423" s="161" t="str">
        <f t="shared" si="109"/>
        <v>-</v>
      </c>
      <c r="T423" s="163" t="str">
        <f t="shared" si="110"/>
        <v>-</v>
      </c>
    </row>
    <row r="424" spans="1:20" x14ac:dyDescent="0.15">
      <c r="A424" s="170">
        <v>7.0000000000000001E-3</v>
      </c>
      <c r="B424" s="170">
        <v>1.04</v>
      </c>
      <c r="C424" s="170">
        <v>0</v>
      </c>
      <c r="D424" s="169">
        <f t="shared" si="96"/>
        <v>1.4000000000000001E-4</v>
      </c>
      <c r="E424" s="168">
        <f t="shared" si="97"/>
        <v>5.2000000000000006E-4</v>
      </c>
      <c r="F424" s="167">
        <f t="shared" si="98"/>
        <v>0.26923076923076922</v>
      </c>
      <c r="G424" s="159" t="str">
        <f t="shared" si="99"/>
        <v>-</v>
      </c>
      <c r="H424" s="164" t="str">
        <f t="shared" si="111"/>
        <v>-</v>
      </c>
      <c r="I424" s="161">
        <f t="shared" si="100"/>
        <v>0</v>
      </c>
      <c r="J424" s="161" t="str">
        <f t="shared" si="101"/>
        <v>-</v>
      </c>
      <c r="K424" s="161" t="str">
        <f t="shared" si="102"/>
        <v>-</v>
      </c>
      <c r="L424" s="161" t="str">
        <f t="shared" si="103"/>
        <v>-</v>
      </c>
      <c r="M424" s="166" t="str">
        <f t="shared" si="104"/>
        <v>-</v>
      </c>
      <c r="N424" s="165"/>
      <c r="O424" s="164" t="str">
        <f t="shared" si="105"/>
        <v>-</v>
      </c>
      <c r="P424" s="161">
        <f t="shared" si="106"/>
        <v>0.26923076923076922</v>
      </c>
      <c r="Q424" s="161" t="str">
        <f t="shared" si="107"/>
        <v>-</v>
      </c>
      <c r="R424" s="161" t="str">
        <f t="shared" si="108"/>
        <v>-</v>
      </c>
      <c r="S424" s="161" t="str">
        <f t="shared" si="109"/>
        <v>-</v>
      </c>
      <c r="T424" s="163" t="str">
        <f t="shared" si="110"/>
        <v>-</v>
      </c>
    </row>
    <row r="425" spans="1:20" x14ac:dyDescent="0.15">
      <c r="A425" s="170">
        <v>7.4999999999999997E-3</v>
      </c>
      <c r="B425" s="170">
        <v>1.1000000000000001</v>
      </c>
      <c r="C425" s="170">
        <v>0</v>
      </c>
      <c r="D425" s="169">
        <f t="shared" si="96"/>
        <v>1.4999999999999999E-4</v>
      </c>
      <c r="E425" s="168">
        <f t="shared" si="97"/>
        <v>5.5000000000000003E-4</v>
      </c>
      <c r="F425" s="167">
        <f t="shared" si="98"/>
        <v>0.27272727272727271</v>
      </c>
      <c r="G425" s="159" t="str">
        <f t="shared" si="99"/>
        <v>-</v>
      </c>
      <c r="H425" s="164" t="str">
        <f t="shared" si="111"/>
        <v>-</v>
      </c>
      <c r="I425" s="161">
        <f t="shared" si="100"/>
        <v>0</v>
      </c>
      <c r="J425" s="161" t="str">
        <f t="shared" si="101"/>
        <v>-</v>
      </c>
      <c r="K425" s="161" t="str">
        <f t="shared" si="102"/>
        <v>-</v>
      </c>
      <c r="L425" s="161" t="str">
        <f t="shared" si="103"/>
        <v>-</v>
      </c>
      <c r="M425" s="166" t="str">
        <f t="shared" si="104"/>
        <v>-</v>
      </c>
      <c r="N425" s="165"/>
      <c r="O425" s="164" t="str">
        <f t="shared" si="105"/>
        <v>-</v>
      </c>
      <c r="P425" s="161">
        <f t="shared" si="106"/>
        <v>0.27272727272727271</v>
      </c>
      <c r="Q425" s="161" t="str">
        <f t="shared" si="107"/>
        <v>-</v>
      </c>
      <c r="R425" s="161" t="str">
        <f t="shared" si="108"/>
        <v>-</v>
      </c>
      <c r="S425" s="161" t="str">
        <f t="shared" si="109"/>
        <v>-</v>
      </c>
      <c r="T425" s="163" t="str">
        <f t="shared" si="110"/>
        <v>-</v>
      </c>
    </row>
    <row r="426" spans="1:20" x14ac:dyDescent="0.15">
      <c r="A426" s="170">
        <v>5.0000000000000001E-3</v>
      </c>
      <c r="B426" s="170">
        <v>0.73</v>
      </c>
      <c r="C426" s="170">
        <v>0</v>
      </c>
      <c r="D426" s="169">
        <f t="shared" si="96"/>
        <v>1E-4</v>
      </c>
      <c r="E426" s="168">
        <f t="shared" si="97"/>
        <v>3.6499999999999998E-4</v>
      </c>
      <c r="F426" s="167">
        <f t="shared" si="98"/>
        <v>0.27397260273972607</v>
      </c>
      <c r="G426" s="159" t="str">
        <f t="shared" si="99"/>
        <v>-</v>
      </c>
      <c r="H426" s="164" t="str">
        <f t="shared" si="111"/>
        <v>-</v>
      </c>
      <c r="I426" s="161">
        <f t="shared" si="100"/>
        <v>0</v>
      </c>
      <c r="J426" s="161" t="str">
        <f t="shared" si="101"/>
        <v>-</v>
      </c>
      <c r="K426" s="161" t="str">
        <f t="shared" si="102"/>
        <v>-</v>
      </c>
      <c r="L426" s="161" t="str">
        <f t="shared" si="103"/>
        <v>-</v>
      </c>
      <c r="M426" s="166" t="str">
        <f t="shared" si="104"/>
        <v>-</v>
      </c>
      <c r="N426" s="165"/>
      <c r="O426" s="164" t="str">
        <f t="shared" si="105"/>
        <v>-</v>
      </c>
      <c r="P426" s="161">
        <f t="shared" si="106"/>
        <v>0.27397260273972607</v>
      </c>
      <c r="Q426" s="161" t="str">
        <f t="shared" si="107"/>
        <v>-</v>
      </c>
      <c r="R426" s="161" t="str">
        <f t="shared" si="108"/>
        <v>-</v>
      </c>
      <c r="S426" s="161" t="str">
        <f t="shared" si="109"/>
        <v>-</v>
      </c>
      <c r="T426" s="163" t="str">
        <f t="shared" si="110"/>
        <v>-</v>
      </c>
    </row>
    <row r="427" spans="1:20" x14ac:dyDescent="0.15">
      <c r="A427" s="170">
        <v>5.0000000000000001E-3</v>
      </c>
      <c r="B427" s="170">
        <v>0.73</v>
      </c>
      <c r="C427" s="170">
        <v>0</v>
      </c>
      <c r="D427" s="169">
        <f t="shared" si="96"/>
        <v>1E-4</v>
      </c>
      <c r="E427" s="168">
        <f t="shared" si="97"/>
        <v>3.6499999999999998E-4</v>
      </c>
      <c r="F427" s="167">
        <f t="shared" si="98"/>
        <v>0.27397260273972607</v>
      </c>
      <c r="G427" s="159" t="str">
        <f t="shared" si="99"/>
        <v>-</v>
      </c>
      <c r="H427" s="164" t="str">
        <f t="shared" si="111"/>
        <v>-</v>
      </c>
      <c r="I427" s="161">
        <f t="shared" si="100"/>
        <v>0</v>
      </c>
      <c r="J427" s="161" t="str">
        <f t="shared" si="101"/>
        <v>-</v>
      </c>
      <c r="K427" s="161" t="str">
        <f t="shared" si="102"/>
        <v>-</v>
      </c>
      <c r="L427" s="161" t="str">
        <f t="shared" si="103"/>
        <v>-</v>
      </c>
      <c r="M427" s="166" t="str">
        <f t="shared" si="104"/>
        <v>-</v>
      </c>
      <c r="N427" s="165"/>
      <c r="O427" s="164" t="str">
        <f t="shared" si="105"/>
        <v>-</v>
      </c>
      <c r="P427" s="161">
        <f t="shared" si="106"/>
        <v>0.27397260273972607</v>
      </c>
      <c r="Q427" s="161" t="str">
        <f t="shared" si="107"/>
        <v>-</v>
      </c>
      <c r="R427" s="161" t="str">
        <f t="shared" si="108"/>
        <v>-</v>
      </c>
      <c r="S427" s="161" t="str">
        <f t="shared" si="109"/>
        <v>-</v>
      </c>
      <c r="T427" s="163" t="str">
        <f t="shared" si="110"/>
        <v>-</v>
      </c>
    </row>
    <row r="428" spans="1:20" x14ac:dyDescent="0.15">
      <c r="A428" s="170">
        <v>5.0000000000000001E-3</v>
      </c>
      <c r="B428" s="170">
        <v>0.72</v>
      </c>
      <c r="C428" s="170">
        <v>2</v>
      </c>
      <c r="D428" s="169">
        <f t="shared" si="96"/>
        <v>1E-4</v>
      </c>
      <c r="E428" s="168">
        <f t="shared" si="97"/>
        <v>3.5999999999999997E-4</v>
      </c>
      <c r="F428" s="167">
        <f t="shared" si="98"/>
        <v>0.27777777777777779</v>
      </c>
      <c r="G428" s="159" t="str">
        <f t="shared" si="99"/>
        <v>-</v>
      </c>
      <c r="H428" s="164" t="str">
        <f t="shared" si="111"/>
        <v>-</v>
      </c>
      <c r="I428" s="161">
        <f t="shared" si="100"/>
        <v>2</v>
      </c>
      <c r="J428" s="161" t="str">
        <f t="shared" si="101"/>
        <v>-</v>
      </c>
      <c r="K428" s="161" t="str">
        <f t="shared" si="102"/>
        <v>-</v>
      </c>
      <c r="L428" s="161" t="str">
        <f t="shared" si="103"/>
        <v>-</v>
      </c>
      <c r="M428" s="166" t="str">
        <f t="shared" si="104"/>
        <v>-</v>
      </c>
      <c r="N428" s="165"/>
      <c r="O428" s="164" t="str">
        <f t="shared" si="105"/>
        <v>-</v>
      </c>
      <c r="P428" s="161">
        <f t="shared" si="106"/>
        <v>0.27777777777777779</v>
      </c>
      <c r="Q428" s="161" t="str">
        <f t="shared" si="107"/>
        <v>-</v>
      </c>
      <c r="R428" s="161" t="str">
        <f t="shared" si="108"/>
        <v>-</v>
      </c>
      <c r="S428" s="161" t="str">
        <f t="shared" si="109"/>
        <v>-</v>
      </c>
      <c r="T428" s="163" t="str">
        <f t="shared" si="110"/>
        <v>-</v>
      </c>
    </row>
    <row r="429" spans="1:20" x14ac:dyDescent="0.15">
      <c r="A429" s="170">
        <v>7.0000000000000001E-3</v>
      </c>
      <c r="B429" s="174">
        <f>8.9-7.9</f>
        <v>1</v>
      </c>
      <c r="C429" s="170">
        <v>0</v>
      </c>
      <c r="D429" s="169">
        <f t="shared" si="96"/>
        <v>1.4000000000000001E-4</v>
      </c>
      <c r="E429" s="168">
        <f t="shared" si="97"/>
        <v>5.0000000000000001E-4</v>
      </c>
      <c r="F429" s="167">
        <f t="shared" si="98"/>
        <v>0.28000000000000003</v>
      </c>
      <c r="G429" s="159" t="str">
        <f t="shared" si="99"/>
        <v>-</v>
      </c>
      <c r="H429" s="164" t="str">
        <f t="shared" si="111"/>
        <v>-</v>
      </c>
      <c r="I429" s="161">
        <f t="shared" si="100"/>
        <v>0</v>
      </c>
      <c r="J429" s="161" t="str">
        <f t="shared" si="101"/>
        <v>-</v>
      </c>
      <c r="K429" s="161" t="str">
        <f t="shared" si="102"/>
        <v>-</v>
      </c>
      <c r="L429" s="161" t="str">
        <f t="shared" si="103"/>
        <v>-</v>
      </c>
      <c r="M429" s="166" t="str">
        <f t="shared" si="104"/>
        <v>-</v>
      </c>
      <c r="N429" s="165"/>
      <c r="O429" s="164" t="str">
        <f t="shared" si="105"/>
        <v>-</v>
      </c>
      <c r="P429" s="161">
        <f t="shared" si="106"/>
        <v>0.28000000000000003</v>
      </c>
      <c r="Q429" s="161" t="str">
        <f t="shared" si="107"/>
        <v>-</v>
      </c>
      <c r="R429" s="161" t="str">
        <f t="shared" si="108"/>
        <v>-</v>
      </c>
      <c r="S429" s="161" t="str">
        <f t="shared" si="109"/>
        <v>-</v>
      </c>
      <c r="T429" s="163" t="str">
        <f t="shared" si="110"/>
        <v>-</v>
      </c>
    </row>
    <row r="430" spans="1:20" x14ac:dyDescent="0.15">
      <c r="A430" s="170">
        <v>5.0000000000000001E-3</v>
      </c>
      <c r="B430" s="170">
        <v>0.7</v>
      </c>
      <c r="C430" s="170">
        <v>1</v>
      </c>
      <c r="D430" s="169">
        <f t="shared" si="96"/>
        <v>1E-4</v>
      </c>
      <c r="E430" s="168">
        <f t="shared" si="97"/>
        <v>3.5E-4</v>
      </c>
      <c r="F430" s="167">
        <f t="shared" si="98"/>
        <v>0.28571428571428575</v>
      </c>
      <c r="G430" s="159" t="str">
        <f t="shared" si="99"/>
        <v>-</v>
      </c>
      <c r="H430" s="164" t="str">
        <f t="shared" si="111"/>
        <v>-</v>
      </c>
      <c r="I430" s="161">
        <f t="shared" si="100"/>
        <v>1</v>
      </c>
      <c r="J430" s="161" t="str">
        <f t="shared" si="101"/>
        <v>-</v>
      </c>
      <c r="K430" s="161" t="str">
        <f t="shared" si="102"/>
        <v>-</v>
      </c>
      <c r="L430" s="161" t="str">
        <f t="shared" si="103"/>
        <v>-</v>
      </c>
      <c r="M430" s="166" t="str">
        <f t="shared" si="104"/>
        <v>-</v>
      </c>
      <c r="N430" s="165"/>
      <c r="O430" s="164" t="str">
        <f t="shared" si="105"/>
        <v>-</v>
      </c>
      <c r="P430" s="161">
        <f t="shared" si="106"/>
        <v>0.28571428571428575</v>
      </c>
      <c r="Q430" s="161" t="str">
        <f t="shared" si="107"/>
        <v>-</v>
      </c>
      <c r="R430" s="161" t="str">
        <f t="shared" si="108"/>
        <v>-</v>
      </c>
      <c r="S430" s="161" t="str">
        <f t="shared" si="109"/>
        <v>-</v>
      </c>
      <c r="T430" s="163" t="str">
        <f t="shared" si="110"/>
        <v>-</v>
      </c>
    </row>
    <row r="431" spans="1:20" x14ac:dyDescent="0.15">
      <c r="A431" s="170">
        <v>5.0000000000000001E-3</v>
      </c>
      <c r="B431" s="170">
        <v>0.7</v>
      </c>
      <c r="C431" s="170">
        <v>1</v>
      </c>
      <c r="D431" s="169">
        <f t="shared" si="96"/>
        <v>1E-4</v>
      </c>
      <c r="E431" s="168">
        <f t="shared" si="97"/>
        <v>3.5E-4</v>
      </c>
      <c r="F431" s="167">
        <f t="shared" si="98"/>
        <v>0.28571428571428575</v>
      </c>
      <c r="G431" s="159" t="str">
        <f t="shared" si="99"/>
        <v>-</v>
      </c>
      <c r="H431" s="164" t="str">
        <f t="shared" si="111"/>
        <v>-</v>
      </c>
      <c r="I431" s="161">
        <f t="shared" si="100"/>
        <v>1</v>
      </c>
      <c r="J431" s="161" t="str">
        <f t="shared" si="101"/>
        <v>-</v>
      </c>
      <c r="K431" s="161" t="str">
        <f t="shared" si="102"/>
        <v>-</v>
      </c>
      <c r="L431" s="161" t="str">
        <f t="shared" si="103"/>
        <v>-</v>
      </c>
      <c r="M431" s="166" t="str">
        <f t="shared" si="104"/>
        <v>-</v>
      </c>
      <c r="N431" s="165"/>
      <c r="O431" s="164" t="str">
        <f t="shared" si="105"/>
        <v>-</v>
      </c>
      <c r="P431" s="161">
        <f t="shared" si="106"/>
        <v>0.28571428571428575</v>
      </c>
      <c r="Q431" s="161" t="str">
        <f t="shared" si="107"/>
        <v>-</v>
      </c>
      <c r="R431" s="161" t="str">
        <f t="shared" si="108"/>
        <v>-</v>
      </c>
      <c r="S431" s="161" t="str">
        <f t="shared" si="109"/>
        <v>-</v>
      </c>
      <c r="T431" s="163" t="str">
        <f t="shared" si="110"/>
        <v>-</v>
      </c>
    </row>
    <row r="432" spans="1:20" x14ac:dyDescent="0.15">
      <c r="A432" s="170">
        <v>5.0000000000000001E-3</v>
      </c>
      <c r="B432" s="176">
        <v>0.7</v>
      </c>
      <c r="C432" s="170">
        <v>1</v>
      </c>
      <c r="D432" s="169">
        <f t="shared" si="96"/>
        <v>1E-4</v>
      </c>
      <c r="E432" s="168">
        <f t="shared" si="97"/>
        <v>3.5E-4</v>
      </c>
      <c r="F432" s="167">
        <f t="shared" si="98"/>
        <v>0.28571428571428575</v>
      </c>
      <c r="G432" s="159" t="str">
        <f t="shared" si="99"/>
        <v>-</v>
      </c>
      <c r="H432" s="164" t="str">
        <f t="shared" si="111"/>
        <v>-</v>
      </c>
      <c r="I432" s="161">
        <f t="shared" si="100"/>
        <v>1</v>
      </c>
      <c r="J432" s="161" t="str">
        <f t="shared" si="101"/>
        <v>-</v>
      </c>
      <c r="K432" s="161" t="str">
        <f t="shared" si="102"/>
        <v>-</v>
      </c>
      <c r="L432" s="161" t="str">
        <f t="shared" si="103"/>
        <v>-</v>
      </c>
      <c r="M432" s="166" t="str">
        <f t="shared" si="104"/>
        <v>-</v>
      </c>
      <c r="N432" s="165"/>
      <c r="O432" s="164" t="str">
        <f t="shared" si="105"/>
        <v>-</v>
      </c>
      <c r="P432" s="161">
        <f t="shared" si="106"/>
        <v>0.28571428571428575</v>
      </c>
      <c r="Q432" s="161" t="str">
        <f t="shared" si="107"/>
        <v>-</v>
      </c>
      <c r="R432" s="161" t="str">
        <f t="shared" si="108"/>
        <v>-</v>
      </c>
      <c r="S432" s="161" t="str">
        <f t="shared" si="109"/>
        <v>-</v>
      </c>
      <c r="T432" s="163" t="str">
        <f t="shared" si="110"/>
        <v>-</v>
      </c>
    </row>
    <row r="433" spans="1:20" x14ac:dyDescent="0.15">
      <c r="A433" s="170">
        <v>5.0000000000000001E-3</v>
      </c>
      <c r="B433" s="170">
        <v>0.7</v>
      </c>
      <c r="C433" s="170">
        <v>0</v>
      </c>
      <c r="D433" s="169">
        <f t="shared" si="96"/>
        <v>1E-4</v>
      </c>
      <c r="E433" s="168">
        <f t="shared" si="97"/>
        <v>3.5E-4</v>
      </c>
      <c r="F433" s="167">
        <f t="shared" si="98"/>
        <v>0.28571428571428575</v>
      </c>
      <c r="G433" s="159" t="str">
        <f t="shared" si="99"/>
        <v>-</v>
      </c>
      <c r="H433" s="164" t="str">
        <f t="shared" si="111"/>
        <v>-</v>
      </c>
      <c r="I433" s="161">
        <f t="shared" si="100"/>
        <v>0</v>
      </c>
      <c r="J433" s="161" t="str">
        <f t="shared" si="101"/>
        <v>-</v>
      </c>
      <c r="K433" s="161" t="str">
        <f t="shared" si="102"/>
        <v>-</v>
      </c>
      <c r="L433" s="161" t="str">
        <f t="shared" si="103"/>
        <v>-</v>
      </c>
      <c r="M433" s="166" t="str">
        <f t="shared" si="104"/>
        <v>-</v>
      </c>
      <c r="N433" s="165"/>
      <c r="O433" s="164" t="str">
        <f t="shared" si="105"/>
        <v>-</v>
      </c>
      <c r="P433" s="161">
        <f t="shared" si="106"/>
        <v>0.28571428571428575</v>
      </c>
      <c r="Q433" s="161" t="str">
        <f t="shared" si="107"/>
        <v>-</v>
      </c>
      <c r="R433" s="161" t="str">
        <f t="shared" si="108"/>
        <v>-</v>
      </c>
      <c r="S433" s="161" t="str">
        <f t="shared" si="109"/>
        <v>-</v>
      </c>
      <c r="T433" s="163" t="str">
        <f t="shared" si="110"/>
        <v>-</v>
      </c>
    </row>
    <row r="434" spans="1:20" x14ac:dyDescent="0.15">
      <c r="A434" s="170">
        <v>5.0000000000000001E-3</v>
      </c>
      <c r="B434" s="170">
        <v>0.7</v>
      </c>
      <c r="C434" s="170">
        <v>0</v>
      </c>
      <c r="D434" s="169">
        <f t="shared" si="96"/>
        <v>1E-4</v>
      </c>
      <c r="E434" s="168">
        <f t="shared" si="97"/>
        <v>3.5E-4</v>
      </c>
      <c r="F434" s="167">
        <f t="shared" si="98"/>
        <v>0.28571428571428575</v>
      </c>
      <c r="G434" s="159" t="str">
        <f t="shared" si="99"/>
        <v>-</v>
      </c>
      <c r="H434" s="164" t="str">
        <f t="shared" si="111"/>
        <v>-</v>
      </c>
      <c r="I434" s="161">
        <f t="shared" si="100"/>
        <v>0</v>
      </c>
      <c r="J434" s="161" t="str">
        <f t="shared" si="101"/>
        <v>-</v>
      </c>
      <c r="K434" s="161" t="str">
        <f t="shared" si="102"/>
        <v>-</v>
      </c>
      <c r="L434" s="161" t="str">
        <f t="shared" si="103"/>
        <v>-</v>
      </c>
      <c r="M434" s="166" t="str">
        <f t="shared" si="104"/>
        <v>-</v>
      </c>
      <c r="N434" s="165"/>
      <c r="O434" s="164" t="str">
        <f t="shared" si="105"/>
        <v>-</v>
      </c>
      <c r="P434" s="161">
        <f t="shared" si="106"/>
        <v>0.28571428571428575</v>
      </c>
      <c r="Q434" s="161" t="str">
        <f t="shared" si="107"/>
        <v>-</v>
      </c>
      <c r="R434" s="161" t="str">
        <f t="shared" si="108"/>
        <v>-</v>
      </c>
      <c r="S434" s="161" t="str">
        <f t="shared" si="109"/>
        <v>-</v>
      </c>
      <c r="T434" s="163" t="str">
        <f t="shared" si="110"/>
        <v>-</v>
      </c>
    </row>
    <row r="435" spans="1:20" x14ac:dyDescent="0.15">
      <c r="A435" s="170">
        <v>5.0000000000000001E-3</v>
      </c>
      <c r="B435" s="170">
        <v>0.7</v>
      </c>
      <c r="C435" s="177">
        <v>2</v>
      </c>
      <c r="D435" s="169">
        <f t="shared" si="96"/>
        <v>1E-4</v>
      </c>
      <c r="E435" s="168">
        <f t="shared" si="97"/>
        <v>3.5E-4</v>
      </c>
      <c r="F435" s="167">
        <f t="shared" si="98"/>
        <v>0.28571428571428575</v>
      </c>
      <c r="G435" s="159" t="str">
        <f t="shared" si="99"/>
        <v>-</v>
      </c>
      <c r="H435" s="164" t="str">
        <f t="shared" si="111"/>
        <v>-</v>
      </c>
      <c r="I435" s="161">
        <f t="shared" si="100"/>
        <v>2</v>
      </c>
      <c r="J435" s="161" t="str">
        <f t="shared" si="101"/>
        <v>-</v>
      </c>
      <c r="K435" s="161" t="str">
        <f t="shared" si="102"/>
        <v>-</v>
      </c>
      <c r="L435" s="161" t="str">
        <f t="shared" si="103"/>
        <v>-</v>
      </c>
      <c r="M435" s="166" t="str">
        <f t="shared" si="104"/>
        <v>-</v>
      </c>
      <c r="N435" s="165"/>
      <c r="O435" s="164" t="str">
        <f t="shared" si="105"/>
        <v>-</v>
      </c>
      <c r="P435" s="161">
        <f t="shared" si="106"/>
        <v>0.28571428571428575</v>
      </c>
      <c r="Q435" s="161" t="str">
        <f t="shared" si="107"/>
        <v>-</v>
      </c>
      <c r="R435" s="161" t="str">
        <f t="shared" si="108"/>
        <v>-</v>
      </c>
      <c r="S435" s="161" t="str">
        <f t="shared" si="109"/>
        <v>-</v>
      </c>
      <c r="T435" s="163" t="str">
        <f t="shared" si="110"/>
        <v>-</v>
      </c>
    </row>
    <row r="436" spans="1:20" x14ac:dyDescent="0.15">
      <c r="A436" s="170">
        <v>5.0000000000000001E-3</v>
      </c>
      <c r="B436" s="170">
        <v>0.7</v>
      </c>
      <c r="C436" s="170">
        <v>0</v>
      </c>
      <c r="D436" s="169">
        <f t="shared" si="96"/>
        <v>1E-4</v>
      </c>
      <c r="E436" s="168">
        <f t="shared" si="97"/>
        <v>3.5E-4</v>
      </c>
      <c r="F436" s="167">
        <f t="shared" si="98"/>
        <v>0.28571428571428575</v>
      </c>
      <c r="G436" s="159" t="str">
        <f t="shared" si="99"/>
        <v>-</v>
      </c>
      <c r="H436" s="164" t="str">
        <f t="shared" si="111"/>
        <v>-</v>
      </c>
      <c r="I436" s="161">
        <f t="shared" si="100"/>
        <v>0</v>
      </c>
      <c r="J436" s="161" t="str">
        <f t="shared" si="101"/>
        <v>-</v>
      </c>
      <c r="K436" s="161" t="str">
        <f t="shared" si="102"/>
        <v>-</v>
      </c>
      <c r="L436" s="161" t="str">
        <f t="shared" si="103"/>
        <v>-</v>
      </c>
      <c r="M436" s="166" t="str">
        <f t="shared" si="104"/>
        <v>-</v>
      </c>
      <c r="N436" s="165"/>
      <c r="O436" s="164" t="str">
        <f t="shared" si="105"/>
        <v>-</v>
      </c>
      <c r="P436" s="161">
        <f t="shared" si="106"/>
        <v>0.28571428571428575</v>
      </c>
      <c r="Q436" s="161" t="str">
        <f t="shared" si="107"/>
        <v>-</v>
      </c>
      <c r="R436" s="161" t="str">
        <f t="shared" si="108"/>
        <v>-</v>
      </c>
      <c r="S436" s="161" t="str">
        <f t="shared" si="109"/>
        <v>-</v>
      </c>
      <c r="T436" s="163" t="str">
        <f t="shared" si="110"/>
        <v>-</v>
      </c>
    </row>
    <row r="437" spans="1:20" x14ac:dyDescent="0.15">
      <c r="A437" s="170">
        <v>5.0000000000000001E-3</v>
      </c>
      <c r="B437" s="170">
        <v>0.7</v>
      </c>
      <c r="C437" s="170">
        <v>0</v>
      </c>
      <c r="D437" s="169">
        <f t="shared" si="96"/>
        <v>1E-4</v>
      </c>
      <c r="E437" s="168">
        <f t="shared" si="97"/>
        <v>3.5E-4</v>
      </c>
      <c r="F437" s="167">
        <f t="shared" si="98"/>
        <v>0.28571428571428575</v>
      </c>
      <c r="G437" s="159" t="str">
        <f t="shared" si="99"/>
        <v>-</v>
      </c>
      <c r="H437" s="164" t="str">
        <f t="shared" si="111"/>
        <v>-</v>
      </c>
      <c r="I437" s="161">
        <f t="shared" si="100"/>
        <v>0</v>
      </c>
      <c r="J437" s="161" t="str">
        <f t="shared" si="101"/>
        <v>-</v>
      </c>
      <c r="K437" s="161" t="str">
        <f t="shared" si="102"/>
        <v>-</v>
      </c>
      <c r="L437" s="161" t="str">
        <f t="shared" si="103"/>
        <v>-</v>
      </c>
      <c r="M437" s="166" t="str">
        <f t="shared" si="104"/>
        <v>-</v>
      </c>
      <c r="N437" s="165"/>
      <c r="O437" s="164" t="str">
        <f t="shared" si="105"/>
        <v>-</v>
      </c>
      <c r="P437" s="161">
        <f t="shared" si="106"/>
        <v>0.28571428571428575</v>
      </c>
      <c r="Q437" s="161" t="str">
        <f t="shared" si="107"/>
        <v>-</v>
      </c>
      <c r="R437" s="161" t="str">
        <f t="shared" si="108"/>
        <v>-</v>
      </c>
      <c r="S437" s="161" t="str">
        <f t="shared" si="109"/>
        <v>-</v>
      </c>
      <c r="T437" s="163" t="str">
        <f t="shared" si="110"/>
        <v>-</v>
      </c>
    </row>
    <row r="438" spans="1:20" x14ac:dyDescent="0.15">
      <c r="A438" s="170">
        <v>5.0000000000000001E-3</v>
      </c>
      <c r="B438" s="170">
        <v>0.7</v>
      </c>
      <c r="C438" s="177">
        <v>2</v>
      </c>
      <c r="D438" s="169">
        <f t="shared" si="96"/>
        <v>1E-4</v>
      </c>
      <c r="E438" s="168">
        <f t="shared" si="97"/>
        <v>3.5E-4</v>
      </c>
      <c r="F438" s="167">
        <f t="shared" si="98"/>
        <v>0.28571428571428575</v>
      </c>
      <c r="G438" s="159" t="str">
        <f t="shared" si="99"/>
        <v>-</v>
      </c>
      <c r="H438" s="164" t="str">
        <f t="shared" si="111"/>
        <v>-</v>
      </c>
      <c r="I438" s="161">
        <f t="shared" si="100"/>
        <v>2</v>
      </c>
      <c r="J438" s="161" t="str">
        <f t="shared" si="101"/>
        <v>-</v>
      </c>
      <c r="K438" s="161" t="str">
        <f t="shared" si="102"/>
        <v>-</v>
      </c>
      <c r="L438" s="161" t="str">
        <f t="shared" si="103"/>
        <v>-</v>
      </c>
      <c r="M438" s="166" t="str">
        <f t="shared" si="104"/>
        <v>-</v>
      </c>
      <c r="N438" s="165"/>
      <c r="O438" s="164" t="str">
        <f t="shared" si="105"/>
        <v>-</v>
      </c>
      <c r="P438" s="161">
        <f t="shared" si="106"/>
        <v>0.28571428571428575</v>
      </c>
      <c r="Q438" s="161" t="str">
        <f t="shared" si="107"/>
        <v>-</v>
      </c>
      <c r="R438" s="161" t="str">
        <f t="shared" si="108"/>
        <v>-</v>
      </c>
      <c r="S438" s="161" t="str">
        <f t="shared" si="109"/>
        <v>-</v>
      </c>
      <c r="T438" s="163" t="str">
        <f t="shared" si="110"/>
        <v>-</v>
      </c>
    </row>
    <row r="439" spans="1:20" x14ac:dyDescent="0.15">
      <c r="A439" s="170">
        <v>0.01</v>
      </c>
      <c r="B439" s="170">
        <v>1.4</v>
      </c>
      <c r="C439" s="170">
        <v>0</v>
      </c>
      <c r="D439" s="169">
        <f t="shared" si="96"/>
        <v>2.0000000000000001E-4</v>
      </c>
      <c r="E439" s="168">
        <f t="shared" si="97"/>
        <v>6.9999999999999999E-4</v>
      </c>
      <c r="F439" s="167">
        <f t="shared" si="98"/>
        <v>0.28571428571428575</v>
      </c>
      <c r="G439" s="159" t="str">
        <f t="shared" si="99"/>
        <v>-</v>
      </c>
      <c r="H439" s="164" t="str">
        <f t="shared" si="111"/>
        <v>-</v>
      </c>
      <c r="I439" s="161">
        <f t="shared" si="100"/>
        <v>0</v>
      </c>
      <c r="J439" s="161" t="str">
        <f t="shared" si="101"/>
        <v>-</v>
      </c>
      <c r="K439" s="161" t="str">
        <f t="shared" si="102"/>
        <v>-</v>
      </c>
      <c r="L439" s="161" t="str">
        <f t="shared" si="103"/>
        <v>-</v>
      </c>
      <c r="M439" s="166" t="str">
        <f t="shared" si="104"/>
        <v>-</v>
      </c>
      <c r="N439" s="165"/>
      <c r="O439" s="164" t="str">
        <f t="shared" si="105"/>
        <v>-</v>
      </c>
      <c r="P439" s="161">
        <f t="shared" si="106"/>
        <v>0.28571428571428575</v>
      </c>
      <c r="Q439" s="161" t="str">
        <f t="shared" si="107"/>
        <v>-</v>
      </c>
      <c r="R439" s="161" t="str">
        <f t="shared" si="108"/>
        <v>-</v>
      </c>
      <c r="S439" s="161" t="str">
        <f t="shared" si="109"/>
        <v>-</v>
      </c>
      <c r="T439" s="163" t="str">
        <f t="shared" si="110"/>
        <v>-</v>
      </c>
    </row>
    <row r="440" spans="1:20" x14ac:dyDescent="0.15">
      <c r="A440" s="170">
        <v>0.01</v>
      </c>
      <c r="B440" s="170">
        <v>1.4</v>
      </c>
      <c r="C440" s="170">
        <v>0</v>
      </c>
      <c r="D440" s="169">
        <f t="shared" si="96"/>
        <v>2.0000000000000001E-4</v>
      </c>
      <c r="E440" s="168">
        <f t="shared" si="97"/>
        <v>6.9999999999999999E-4</v>
      </c>
      <c r="F440" s="167">
        <f t="shared" si="98"/>
        <v>0.28571428571428575</v>
      </c>
      <c r="G440" s="159" t="str">
        <f t="shared" si="99"/>
        <v>-</v>
      </c>
      <c r="H440" s="164" t="str">
        <f t="shared" si="111"/>
        <v>-</v>
      </c>
      <c r="I440" s="161">
        <f t="shared" si="100"/>
        <v>0</v>
      </c>
      <c r="J440" s="161" t="str">
        <f t="shared" si="101"/>
        <v>-</v>
      </c>
      <c r="K440" s="161" t="str">
        <f t="shared" si="102"/>
        <v>-</v>
      </c>
      <c r="L440" s="161" t="str">
        <f t="shared" si="103"/>
        <v>-</v>
      </c>
      <c r="M440" s="166" t="str">
        <f t="shared" si="104"/>
        <v>-</v>
      </c>
      <c r="N440" s="165"/>
      <c r="O440" s="164" t="str">
        <f t="shared" si="105"/>
        <v>-</v>
      </c>
      <c r="P440" s="161">
        <f t="shared" si="106"/>
        <v>0.28571428571428575</v>
      </c>
      <c r="Q440" s="161" t="str">
        <f t="shared" si="107"/>
        <v>-</v>
      </c>
      <c r="R440" s="161" t="str">
        <f t="shared" si="108"/>
        <v>-</v>
      </c>
      <c r="S440" s="161" t="str">
        <f t="shared" si="109"/>
        <v>-</v>
      </c>
      <c r="T440" s="163" t="str">
        <f t="shared" si="110"/>
        <v>-</v>
      </c>
    </row>
    <row r="441" spans="1:20" x14ac:dyDescent="0.15">
      <c r="A441" s="170">
        <v>5.0000000000000001E-3</v>
      </c>
      <c r="B441" s="170">
        <v>0.69599999999999995</v>
      </c>
      <c r="C441" s="170">
        <v>1</v>
      </c>
      <c r="D441" s="169">
        <f t="shared" si="96"/>
        <v>1E-4</v>
      </c>
      <c r="E441" s="168">
        <f t="shared" si="97"/>
        <v>3.48E-4</v>
      </c>
      <c r="F441" s="167">
        <f t="shared" si="98"/>
        <v>0.2873563218390805</v>
      </c>
      <c r="G441" s="159" t="str">
        <f t="shared" si="99"/>
        <v>-</v>
      </c>
      <c r="H441" s="164" t="str">
        <f t="shared" si="111"/>
        <v>-</v>
      </c>
      <c r="I441" s="161">
        <f t="shared" si="100"/>
        <v>1</v>
      </c>
      <c r="J441" s="161" t="str">
        <f t="shared" si="101"/>
        <v>-</v>
      </c>
      <c r="K441" s="161" t="str">
        <f t="shared" si="102"/>
        <v>-</v>
      </c>
      <c r="L441" s="161" t="str">
        <f t="shared" si="103"/>
        <v>-</v>
      </c>
      <c r="M441" s="166" t="str">
        <f t="shared" si="104"/>
        <v>-</v>
      </c>
      <c r="N441" s="165"/>
      <c r="O441" s="164" t="str">
        <f t="shared" si="105"/>
        <v>-</v>
      </c>
      <c r="P441" s="161">
        <f t="shared" si="106"/>
        <v>0.2873563218390805</v>
      </c>
      <c r="Q441" s="161" t="str">
        <f t="shared" si="107"/>
        <v>-</v>
      </c>
      <c r="R441" s="161" t="str">
        <f t="shared" si="108"/>
        <v>-</v>
      </c>
      <c r="S441" s="161" t="str">
        <f t="shared" si="109"/>
        <v>-</v>
      </c>
      <c r="T441" s="163" t="str">
        <f t="shared" si="110"/>
        <v>-</v>
      </c>
    </row>
    <row r="442" spans="1:20" x14ac:dyDescent="0.15">
      <c r="A442" s="170">
        <v>0.01</v>
      </c>
      <c r="B442" s="170">
        <v>1.385</v>
      </c>
      <c r="C442" s="170">
        <v>2</v>
      </c>
      <c r="D442" s="169">
        <f t="shared" si="96"/>
        <v>2.0000000000000001E-4</v>
      </c>
      <c r="E442" s="168">
        <f t="shared" si="97"/>
        <v>6.9249999999999997E-4</v>
      </c>
      <c r="F442" s="167">
        <f t="shared" si="98"/>
        <v>0.28880866425992785</v>
      </c>
      <c r="G442" s="159" t="str">
        <f t="shared" si="99"/>
        <v>-</v>
      </c>
      <c r="H442" s="164" t="str">
        <f t="shared" si="111"/>
        <v>-</v>
      </c>
      <c r="I442" s="161">
        <f t="shared" si="100"/>
        <v>2</v>
      </c>
      <c r="J442" s="161" t="str">
        <f t="shared" si="101"/>
        <v>-</v>
      </c>
      <c r="K442" s="161" t="str">
        <f t="shared" si="102"/>
        <v>-</v>
      </c>
      <c r="L442" s="161" t="str">
        <f t="shared" si="103"/>
        <v>-</v>
      </c>
      <c r="M442" s="166" t="str">
        <f t="shared" si="104"/>
        <v>-</v>
      </c>
      <c r="N442" s="165"/>
      <c r="O442" s="164" t="str">
        <f t="shared" si="105"/>
        <v>-</v>
      </c>
      <c r="P442" s="161">
        <f t="shared" si="106"/>
        <v>0.28880866425992785</v>
      </c>
      <c r="Q442" s="161" t="str">
        <f t="shared" si="107"/>
        <v>-</v>
      </c>
      <c r="R442" s="161" t="str">
        <f t="shared" si="108"/>
        <v>-</v>
      </c>
      <c r="S442" s="161" t="str">
        <f t="shared" si="109"/>
        <v>-</v>
      </c>
      <c r="T442" s="163" t="str">
        <f t="shared" si="110"/>
        <v>-</v>
      </c>
    </row>
    <row r="443" spans="1:20" x14ac:dyDescent="0.15">
      <c r="A443" s="170">
        <v>0.01</v>
      </c>
      <c r="B443" s="170">
        <v>1.36</v>
      </c>
      <c r="C443" s="170">
        <v>0</v>
      </c>
      <c r="D443" s="169">
        <f t="shared" si="96"/>
        <v>2.0000000000000001E-4</v>
      </c>
      <c r="E443" s="168">
        <f t="shared" si="97"/>
        <v>6.8000000000000005E-4</v>
      </c>
      <c r="F443" s="167">
        <f t="shared" si="98"/>
        <v>0.29411764705882354</v>
      </c>
      <c r="G443" s="159" t="str">
        <f t="shared" si="99"/>
        <v>-</v>
      </c>
      <c r="H443" s="164" t="str">
        <f t="shared" si="111"/>
        <v>-</v>
      </c>
      <c r="I443" s="161">
        <f t="shared" si="100"/>
        <v>0</v>
      </c>
      <c r="J443" s="161" t="str">
        <f t="shared" si="101"/>
        <v>-</v>
      </c>
      <c r="K443" s="161" t="str">
        <f t="shared" si="102"/>
        <v>-</v>
      </c>
      <c r="L443" s="161" t="str">
        <f t="shared" si="103"/>
        <v>-</v>
      </c>
      <c r="M443" s="166" t="str">
        <f t="shared" si="104"/>
        <v>-</v>
      </c>
      <c r="N443" s="165"/>
      <c r="O443" s="164" t="str">
        <f t="shared" si="105"/>
        <v>-</v>
      </c>
      <c r="P443" s="161">
        <f t="shared" si="106"/>
        <v>0.29411764705882354</v>
      </c>
      <c r="Q443" s="161" t="str">
        <f t="shared" si="107"/>
        <v>-</v>
      </c>
      <c r="R443" s="161" t="str">
        <f t="shared" si="108"/>
        <v>-</v>
      </c>
      <c r="S443" s="161" t="str">
        <f t="shared" si="109"/>
        <v>-</v>
      </c>
      <c r="T443" s="163" t="str">
        <f t="shared" si="110"/>
        <v>-</v>
      </c>
    </row>
    <row r="444" spans="1:20" x14ac:dyDescent="0.15">
      <c r="A444" s="170">
        <v>0.01</v>
      </c>
      <c r="B444" s="170">
        <v>1.35</v>
      </c>
      <c r="C444" s="170">
        <v>0</v>
      </c>
      <c r="D444" s="169">
        <f t="shared" si="96"/>
        <v>2.0000000000000001E-4</v>
      </c>
      <c r="E444" s="168">
        <f t="shared" si="97"/>
        <v>6.7500000000000004E-4</v>
      </c>
      <c r="F444" s="167">
        <f t="shared" si="98"/>
        <v>0.29629629629629628</v>
      </c>
      <c r="G444" s="159" t="str">
        <f t="shared" si="99"/>
        <v>-</v>
      </c>
      <c r="H444" s="164" t="str">
        <f t="shared" si="111"/>
        <v>-</v>
      </c>
      <c r="I444" s="161">
        <f t="shared" si="100"/>
        <v>0</v>
      </c>
      <c r="J444" s="161" t="str">
        <f t="shared" si="101"/>
        <v>-</v>
      </c>
      <c r="K444" s="161" t="str">
        <f t="shared" si="102"/>
        <v>-</v>
      </c>
      <c r="L444" s="161" t="str">
        <f t="shared" si="103"/>
        <v>-</v>
      </c>
      <c r="M444" s="166" t="str">
        <f t="shared" si="104"/>
        <v>-</v>
      </c>
      <c r="N444" s="165"/>
      <c r="O444" s="164" t="str">
        <f t="shared" si="105"/>
        <v>-</v>
      </c>
      <c r="P444" s="161">
        <f t="shared" si="106"/>
        <v>0.29629629629629628</v>
      </c>
      <c r="Q444" s="161" t="str">
        <f t="shared" si="107"/>
        <v>-</v>
      </c>
      <c r="R444" s="161" t="str">
        <f t="shared" si="108"/>
        <v>-</v>
      </c>
      <c r="S444" s="161" t="str">
        <f t="shared" si="109"/>
        <v>-</v>
      </c>
      <c r="T444" s="163" t="str">
        <f t="shared" si="110"/>
        <v>-</v>
      </c>
    </row>
    <row r="445" spans="1:20" x14ac:dyDescent="0.15">
      <c r="A445" s="170">
        <v>5.0000000000000001E-3</v>
      </c>
      <c r="B445" s="170">
        <v>0.67</v>
      </c>
      <c r="C445" s="170">
        <v>0</v>
      </c>
      <c r="D445" s="169">
        <f t="shared" si="96"/>
        <v>1E-4</v>
      </c>
      <c r="E445" s="168">
        <f t="shared" si="97"/>
        <v>3.3500000000000001E-4</v>
      </c>
      <c r="F445" s="167">
        <f t="shared" si="98"/>
        <v>0.29850746268656719</v>
      </c>
      <c r="G445" s="159" t="str">
        <f t="shared" si="99"/>
        <v>-</v>
      </c>
      <c r="H445" s="164" t="str">
        <f t="shared" si="111"/>
        <v>-</v>
      </c>
      <c r="I445" s="161">
        <f t="shared" si="100"/>
        <v>0</v>
      </c>
      <c r="J445" s="161" t="str">
        <f t="shared" si="101"/>
        <v>-</v>
      </c>
      <c r="K445" s="161" t="str">
        <f t="shared" si="102"/>
        <v>-</v>
      </c>
      <c r="L445" s="161" t="str">
        <f t="shared" si="103"/>
        <v>-</v>
      </c>
      <c r="M445" s="166" t="str">
        <f t="shared" si="104"/>
        <v>-</v>
      </c>
      <c r="N445" s="165"/>
      <c r="O445" s="164" t="str">
        <f t="shared" si="105"/>
        <v>-</v>
      </c>
      <c r="P445" s="161">
        <f t="shared" si="106"/>
        <v>0.29850746268656719</v>
      </c>
      <c r="Q445" s="161" t="str">
        <f t="shared" si="107"/>
        <v>-</v>
      </c>
      <c r="R445" s="161" t="str">
        <f t="shared" si="108"/>
        <v>-</v>
      </c>
      <c r="S445" s="161" t="str">
        <f t="shared" si="109"/>
        <v>-</v>
      </c>
      <c r="T445" s="163" t="str">
        <f t="shared" si="110"/>
        <v>-</v>
      </c>
    </row>
    <row r="446" spans="1:20" x14ac:dyDescent="0.15">
      <c r="A446" s="170">
        <v>5.0000000000000001E-3</v>
      </c>
      <c r="B446" s="170">
        <v>0.65</v>
      </c>
      <c r="C446" s="170">
        <v>0</v>
      </c>
      <c r="D446" s="169">
        <f t="shared" si="96"/>
        <v>1E-4</v>
      </c>
      <c r="E446" s="168">
        <f t="shared" si="97"/>
        <v>3.2499999999999999E-4</v>
      </c>
      <c r="F446" s="167">
        <f t="shared" si="98"/>
        <v>0.30769230769230771</v>
      </c>
      <c r="G446" s="159" t="str">
        <f t="shared" si="99"/>
        <v>-</v>
      </c>
      <c r="H446" s="164" t="str">
        <f t="shared" si="111"/>
        <v>-</v>
      </c>
      <c r="I446" s="161" t="str">
        <f t="shared" si="100"/>
        <v>-</v>
      </c>
      <c r="J446" s="161">
        <f t="shared" si="101"/>
        <v>0</v>
      </c>
      <c r="K446" s="161" t="str">
        <f t="shared" si="102"/>
        <v>-</v>
      </c>
      <c r="L446" s="161" t="str">
        <f t="shared" si="103"/>
        <v>-</v>
      </c>
      <c r="M446" s="166" t="str">
        <f t="shared" si="104"/>
        <v>-</v>
      </c>
      <c r="N446" s="165"/>
      <c r="O446" s="164" t="str">
        <f t="shared" si="105"/>
        <v>-</v>
      </c>
      <c r="P446" s="161" t="str">
        <f t="shared" si="106"/>
        <v>-</v>
      </c>
      <c r="Q446" s="161">
        <f t="shared" si="107"/>
        <v>0.30769230769230771</v>
      </c>
      <c r="R446" s="161" t="str">
        <f t="shared" si="108"/>
        <v>-</v>
      </c>
      <c r="S446" s="161" t="str">
        <f t="shared" si="109"/>
        <v>-</v>
      </c>
      <c r="T446" s="163" t="str">
        <f t="shared" si="110"/>
        <v>-</v>
      </c>
    </row>
    <row r="447" spans="1:20" x14ac:dyDescent="0.15">
      <c r="A447" s="170">
        <v>0.01</v>
      </c>
      <c r="B447" s="170">
        <v>1.3</v>
      </c>
      <c r="C447" s="170">
        <v>1</v>
      </c>
      <c r="D447" s="169">
        <f t="shared" si="96"/>
        <v>2.0000000000000001E-4</v>
      </c>
      <c r="E447" s="168">
        <f t="shared" si="97"/>
        <v>6.4999999999999997E-4</v>
      </c>
      <c r="F447" s="167">
        <f t="shared" si="98"/>
        <v>0.30769230769230771</v>
      </c>
      <c r="G447" s="159" t="str">
        <f t="shared" si="99"/>
        <v>-</v>
      </c>
      <c r="H447" s="164" t="str">
        <f t="shared" si="111"/>
        <v>-</v>
      </c>
      <c r="I447" s="161" t="str">
        <f t="shared" si="100"/>
        <v>-</v>
      </c>
      <c r="J447" s="161">
        <f t="shared" si="101"/>
        <v>1</v>
      </c>
      <c r="K447" s="161" t="str">
        <f t="shared" si="102"/>
        <v>-</v>
      </c>
      <c r="L447" s="161" t="str">
        <f t="shared" si="103"/>
        <v>-</v>
      </c>
      <c r="M447" s="166" t="str">
        <f t="shared" si="104"/>
        <v>-</v>
      </c>
      <c r="N447" s="165"/>
      <c r="O447" s="164" t="str">
        <f t="shared" si="105"/>
        <v>-</v>
      </c>
      <c r="P447" s="161" t="str">
        <f t="shared" si="106"/>
        <v>-</v>
      </c>
      <c r="Q447" s="161">
        <f t="shared" si="107"/>
        <v>0.30769230769230771</v>
      </c>
      <c r="R447" s="161" t="str">
        <f t="shared" si="108"/>
        <v>-</v>
      </c>
      <c r="S447" s="161" t="str">
        <f t="shared" si="109"/>
        <v>-</v>
      </c>
      <c r="T447" s="163" t="str">
        <f t="shared" si="110"/>
        <v>-</v>
      </c>
    </row>
    <row r="448" spans="1:20" x14ac:dyDescent="0.15">
      <c r="A448" s="170">
        <v>0.01</v>
      </c>
      <c r="B448" s="170">
        <f>8.5-7.2</f>
        <v>1.2999999999999998</v>
      </c>
      <c r="C448" s="170">
        <v>0</v>
      </c>
      <c r="D448" s="169">
        <f t="shared" si="96"/>
        <v>2.0000000000000001E-4</v>
      </c>
      <c r="E448" s="168">
        <f t="shared" si="97"/>
        <v>6.4999999999999986E-4</v>
      </c>
      <c r="F448" s="167">
        <f t="shared" si="98"/>
        <v>0.30769230769230776</v>
      </c>
      <c r="G448" s="159" t="str">
        <f t="shared" si="99"/>
        <v>-</v>
      </c>
      <c r="H448" s="164" t="str">
        <f t="shared" si="111"/>
        <v>-</v>
      </c>
      <c r="I448" s="161" t="str">
        <f t="shared" si="100"/>
        <v>-</v>
      </c>
      <c r="J448" s="161">
        <f t="shared" si="101"/>
        <v>0</v>
      </c>
      <c r="K448" s="161" t="str">
        <f t="shared" si="102"/>
        <v>-</v>
      </c>
      <c r="L448" s="161" t="str">
        <f t="shared" si="103"/>
        <v>-</v>
      </c>
      <c r="M448" s="166" t="str">
        <f t="shared" si="104"/>
        <v>-</v>
      </c>
      <c r="N448" s="165"/>
      <c r="O448" s="164" t="str">
        <f t="shared" si="105"/>
        <v>-</v>
      </c>
      <c r="P448" s="161" t="str">
        <f t="shared" si="106"/>
        <v>-</v>
      </c>
      <c r="Q448" s="161">
        <f t="shared" si="107"/>
        <v>0.30769230769230776</v>
      </c>
      <c r="R448" s="161" t="str">
        <f t="shared" si="108"/>
        <v>-</v>
      </c>
      <c r="S448" s="161" t="str">
        <f t="shared" si="109"/>
        <v>-</v>
      </c>
      <c r="T448" s="163" t="str">
        <f t="shared" si="110"/>
        <v>-</v>
      </c>
    </row>
    <row r="449" spans="1:20" x14ac:dyDescent="0.15">
      <c r="A449" s="170">
        <v>7.0000000000000001E-3</v>
      </c>
      <c r="B449" s="170">
        <v>0.9</v>
      </c>
      <c r="C449" s="172">
        <v>2</v>
      </c>
      <c r="D449" s="169">
        <f t="shared" si="96"/>
        <v>1.4000000000000001E-4</v>
      </c>
      <c r="E449" s="168">
        <f t="shared" si="97"/>
        <v>4.4999999999999999E-4</v>
      </c>
      <c r="F449" s="167">
        <f t="shared" si="98"/>
        <v>0.31111111111111117</v>
      </c>
      <c r="G449" s="159" t="str">
        <f t="shared" si="99"/>
        <v>-</v>
      </c>
      <c r="H449" s="164" t="str">
        <f t="shared" si="111"/>
        <v>-</v>
      </c>
      <c r="I449" s="161" t="str">
        <f t="shared" si="100"/>
        <v>-</v>
      </c>
      <c r="J449" s="161">
        <f t="shared" si="101"/>
        <v>2</v>
      </c>
      <c r="K449" s="161" t="str">
        <f t="shared" si="102"/>
        <v>-</v>
      </c>
      <c r="L449" s="161" t="str">
        <f t="shared" si="103"/>
        <v>-</v>
      </c>
      <c r="M449" s="166" t="str">
        <f t="shared" si="104"/>
        <v>-</v>
      </c>
      <c r="N449" s="165"/>
      <c r="O449" s="164" t="str">
        <f t="shared" si="105"/>
        <v>-</v>
      </c>
      <c r="P449" s="161" t="str">
        <f t="shared" si="106"/>
        <v>-</v>
      </c>
      <c r="Q449" s="161">
        <f t="shared" si="107"/>
        <v>0.31111111111111117</v>
      </c>
      <c r="R449" s="161" t="str">
        <f t="shared" si="108"/>
        <v>-</v>
      </c>
      <c r="S449" s="161" t="str">
        <f t="shared" si="109"/>
        <v>-</v>
      </c>
      <c r="T449" s="163" t="str">
        <f t="shared" si="110"/>
        <v>-</v>
      </c>
    </row>
    <row r="450" spans="1:20" x14ac:dyDescent="0.15">
      <c r="A450" s="170">
        <v>5.0000000000000001E-3</v>
      </c>
      <c r="B450" s="170">
        <v>0.64</v>
      </c>
      <c r="C450" s="170">
        <v>0</v>
      </c>
      <c r="D450" s="169">
        <f t="shared" si="96"/>
        <v>1E-4</v>
      </c>
      <c r="E450" s="168">
        <f t="shared" si="97"/>
        <v>3.2000000000000003E-4</v>
      </c>
      <c r="F450" s="167">
        <f t="shared" si="98"/>
        <v>0.3125</v>
      </c>
      <c r="G450" s="159" t="str">
        <f t="shared" si="99"/>
        <v>-</v>
      </c>
      <c r="H450" s="164" t="str">
        <f t="shared" si="111"/>
        <v>-</v>
      </c>
      <c r="I450" s="161" t="str">
        <f t="shared" si="100"/>
        <v>-</v>
      </c>
      <c r="J450" s="161">
        <f t="shared" si="101"/>
        <v>0</v>
      </c>
      <c r="K450" s="161" t="str">
        <f t="shared" si="102"/>
        <v>-</v>
      </c>
      <c r="L450" s="161" t="str">
        <f t="shared" si="103"/>
        <v>-</v>
      </c>
      <c r="M450" s="166" t="str">
        <f t="shared" si="104"/>
        <v>-</v>
      </c>
      <c r="N450" s="165"/>
      <c r="O450" s="164" t="str">
        <f t="shared" si="105"/>
        <v>-</v>
      </c>
      <c r="P450" s="161" t="str">
        <f t="shared" si="106"/>
        <v>-</v>
      </c>
      <c r="Q450" s="161">
        <f t="shared" si="107"/>
        <v>0.3125</v>
      </c>
      <c r="R450" s="161" t="str">
        <f t="shared" si="108"/>
        <v>-</v>
      </c>
      <c r="S450" s="161" t="str">
        <f t="shared" si="109"/>
        <v>-</v>
      </c>
      <c r="T450" s="163" t="str">
        <f t="shared" si="110"/>
        <v>-</v>
      </c>
    </row>
    <row r="451" spans="1:20" x14ac:dyDescent="0.15">
      <c r="A451" s="170">
        <v>0.01</v>
      </c>
      <c r="B451" s="170">
        <v>1.27</v>
      </c>
      <c r="C451" s="170">
        <v>2</v>
      </c>
      <c r="D451" s="169">
        <f t="shared" ref="D451:D514" si="112">A451*0.02</f>
        <v>2.0000000000000001E-4</v>
      </c>
      <c r="E451" s="168">
        <f t="shared" ref="E451:E514" si="113">(B451/2)/1000</f>
        <v>6.3500000000000004E-4</v>
      </c>
      <c r="F451" s="167">
        <f t="shared" ref="F451:F514" si="114">D451/E451</f>
        <v>0.31496062992125984</v>
      </c>
      <c r="G451" s="159" t="str">
        <f t="shared" ref="G451:G514" si="115">IF(F451=0,C451,"-")</f>
        <v>-</v>
      </c>
      <c r="H451" s="164" t="str">
        <f t="shared" si="111"/>
        <v>-</v>
      </c>
      <c r="I451" s="161" t="str">
        <f t="shared" si="100"/>
        <v>-</v>
      </c>
      <c r="J451" s="161">
        <f t="shared" si="101"/>
        <v>2</v>
      </c>
      <c r="K451" s="161" t="str">
        <f t="shared" si="102"/>
        <v>-</v>
      </c>
      <c r="L451" s="161" t="str">
        <f t="shared" si="103"/>
        <v>-</v>
      </c>
      <c r="M451" s="166" t="str">
        <f t="shared" si="104"/>
        <v>-</v>
      </c>
      <c r="N451" s="165"/>
      <c r="O451" s="164" t="str">
        <f t="shared" si="105"/>
        <v>-</v>
      </c>
      <c r="P451" s="161" t="str">
        <f t="shared" si="106"/>
        <v>-</v>
      </c>
      <c r="Q451" s="161">
        <f t="shared" si="107"/>
        <v>0.31496062992125984</v>
      </c>
      <c r="R451" s="161" t="str">
        <f t="shared" si="108"/>
        <v>-</v>
      </c>
      <c r="S451" s="161" t="str">
        <f t="shared" si="109"/>
        <v>-</v>
      </c>
      <c r="T451" s="163" t="str">
        <f t="shared" si="110"/>
        <v>-</v>
      </c>
    </row>
    <row r="452" spans="1:20" x14ac:dyDescent="0.15">
      <c r="A452" s="170">
        <v>0.01</v>
      </c>
      <c r="B452" s="170">
        <v>1.264</v>
      </c>
      <c r="C452" s="170">
        <v>1</v>
      </c>
      <c r="D452" s="169">
        <f t="shared" si="112"/>
        <v>2.0000000000000001E-4</v>
      </c>
      <c r="E452" s="168">
        <f t="shared" si="113"/>
        <v>6.3199999999999997E-4</v>
      </c>
      <c r="F452" s="167">
        <f t="shared" si="114"/>
        <v>0.31645569620253167</v>
      </c>
      <c r="G452" s="159" t="str">
        <f t="shared" si="115"/>
        <v>-</v>
      </c>
      <c r="H452" s="164" t="str">
        <f t="shared" si="111"/>
        <v>-</v>
      </c>
      <c r="I452" s="161" t="str">
        <f t="shared" ref="I452:I515" si="116">IF(AND($F452&gt;0.06,$F452&lt;=0.3),$C452,"-")</f>
        <v>-</v>
      </c>
      <c r="J452" s="161">
        <f t="shared" ref="J452:J515" si="117">IF(AND($F452&gt;0.3,$F452&lt;=1),$C452,"-")</f>
        <v>1</v>
      </c>
      <c r="K452" s="161" t="str">
        <f t="shared" ref="K452:K515" si="118">IF(AND($F452&gt;1,$F452&lt;=3),$C452,"-")</f>
        <v>-</v>
      </c>
      <c r="L452" s="161" t="str">
        <f t="shared" ref="L452:L515" si="119">IF(AND($F452&gt;3,$F452&lt;=7),$C452,"-")</f>
        <v>-</v>
      </c>
      <c r="M452" s="166" t="str">
        <f t="shared" ref="M452:M515" si="120">IF(F452&gt;7,C452,"-")</f>
        <v>-</v>
      </c>
      <c r="N452" s="165"/>
      <c r="O452" s="164" t="str">
        <f t="shared" ref="O452:O515" si="121">IF(AND($F452&gt;0,$F452&lt;=0.06),$F452,"-")</f>
        <v>-</v>
      </c>
      <c r="P452" s="161" t="str">
        <f t="shared" ref="P452:P515" si="122">IF(AND($F452&gt;0.06,$F452&lt;=0.3),$F452,"-")</f>
        <v>-</v>
      </c>
      <c r="Q452" s="161">
        <f t="shared" ref="Q452:Q515" si="123">IF(AND($F452&gt;0.3,$F452&lt;=1),$F452,"-")</f>
        <v>0.31645569620253167</v>
      </c>
      <c r="R452" s="161" t="str">
        <f t="shared" ref="R452:R515" si="124">IF(AND($F452&gt;1,$F452&lt;=3),$F452,"-")</f>
        <v>-</v>
      </c>
      <c r="S452" s="161" t="str">
        <f t="shared" ref="S452:S515" si="125">IF(AND($F452&gt;3,$F452&lt;=7),$F452,"-")</f>
        <v>-</v>
      </c>
      <c r="T452" s="163" t="str">
        <f t="shared" ref="T452:T515" si="126">IF($F452&gt;7,$F452,"-")</f>
        <v>-</v>
      </c>
    </row>
    <row r="453" spans="1:20" x14ac:dyDescent="0.15">
      <c r="A453" s="170">
        <v>0.01</v>
      </c>
      <c r="B453" s="170">
        <v>1.2529999999999999</v>
      </c>
      <c r="C453" s="170">
        <v>0</v>
      </c>
      <c r="D453" s="169">
        <f t="shared" si="112"/>
        <v>2.0000000000000001E-4</v>
      </c>
      <c r="E453" s="168">
        <f t="shared" si="113"/>
        <v>6.265E-4</v>
      </c>
      <c r="F453" s="167">
        <f t="shared" si="114"/>
        <v>0.31923383878691142</v>
      </c>
      <c r="G453" s="159" t="str">
        <f t="shared" si="115"/>
        <v>-</v>
      </c>
      <c r="H453" s="164" t="str">
        <f t="shared" ref="H453:H516" si="127">IF(AND($F453&gt;0,$F453&lt;=0.06),$C453,"-")</f>
        <v>-</v>
      </c>
      <c r="I453" s="161" t="str">
        <f t="shared" si="116"/>
        <v>-</v>
      </c>
      <c r="J453" s="161">
        <f t="shared" si="117"/>
        <v>0</v>
      </c>
      <c r="K453" s="161" t="str">
        <f t="shared" si="118"/>
        <v>-</v>
      </c>
      <c r="L453" s="161" t="str">
        <f t="shared" si="119"/>
        <v>-</v>
      </c>
      <c r="M453" s="166" t="str">
        <f t="shared" si="120"/>
        <v>-</v>
      </c>
      <c r="N453" s="165"/>
      <c r="O453" s="164" t="str">
        <f t="shared" si="121"/>
        <v>-</v>
      </c>
      <c r="P453" s="161" t="str">
        <f t="shared" si="122"/>
        <v>-</v>
      </c>
      <c r="Q453" s="161">
        <f t="shared" si="123"/>
        <v>0.31923383878691142</v>
      </c>
      <c r="R453" s="161" t="str">
        <f t="shared" si="124"/>
        <v>-</v>
      </c>
      <c r="S453" s="161" t="str">
        <f t="shared" si="125"/>
        <v>-</v>
      </c>
      <c r="T453" s="163" t="str">
        <f t="shared" si="126"/>
        <v>-</v>
      </c>
    </row>
    <row r="454" spans="1:20" x14ac:dyDescent="0.15">
      <c r="A454" s="170">
        <v>2E-3</v>
      </c>
      <c r="B454" s="170">
        <v>0.25</v>
      </c>
      <c r="C454" s="170">
        <v>1</v>
      </c>
      <c r="D454" s="169">
        <f t="shared" si="112"/>
        <v>4.0000000000000003E-5</v>
      </c>
      <c r="E454" s="168">
        <f t="shared" si="113"/>
        <v>1.25E-4</v>
      </c>
      <c r="F454" s="167">
        <f t="shared" si="114"/>
        <v>0.32</v>
      </c>
      <c r="G454" s="159" t="str">
        <f t="shared" si="115"/>
        <v>-</v>
      </c>
      <c r="H454" s="164" t="str">
        <f t="shared" si="127"/>
        <v>-</v>
      </c>
      <c r="I454" s="161" t="str">
        <f t="shared" si="116"/>
        <v>-</v>
      </c>
      <c r="J454" s="161">
        <f t="shared" si="117"/>
        <v>1</v>
      </c>
      <c r="K454" s="161" t="str">
        <f t="shared" si="118"/>
        <v>-</v>
      </c>
      <c r="L454" s="161" t="str">
        <f t="shared" si="119"/>
        <v>-</v>
      </c>
      <c r="M454" s="166" t="str">
        <f t="shared" si="120"/>
        <v>-</v>
      </c>
      <c r="N454" s="165"/>
      <c r="O454" s="164" t="str">
        <f t="shared" si="121"/>
        <v>-</v>
      </c>
      <c r="P454" s="161" t="str">
        <f t="shared" si="122"/>
        <v>-</v>
      </c>
      <c r="Q454" s="161">
        <f t="shared" si="123"/>
        <v>0.32</v>
      </c>
      <c r="R454" s="161" t="str">
        <f t="shared" si="124"/>
        <v>-</v>
      </c>
      <c r="S454" s="161" t="str">
        <f t="shared" si="125"/>
        <v>-</v>
      </c>
      <c r="T454" s="163" t="str">
        <f t="shared" si="126"/>
        <v>-</v>
      </c>
    </row>
    <row r="455" spans="1:20" x14ac:dyDescent="0.15">
      <c r="A455" s="170">
        <v>7.0000000000000001E-3</v>
      </c>
      <c r="B455" s="170">
        <v>0.87</v>
      </c>
      <c r="C455" s="170">
        <v>1</v>
      </c>
      <c r="D455" s="169">
        <f t="shared" si="112"/>
        <v>1.4000000000000001E-4</v>
      </c>
      <c r="E455" s="168">
        <f t="shared" si="113"/>
        <v>4.35E-4</v>
      </c>
      <c r="F455" s="167">
        <f t="shared" si="114"/>
        <v>0.32183908045977017</v>
      </c>
      <c r="G455" s="159" t="str">
        <f t="shared" si="115"/>
        <v>-</v>
      </c>
      <c r="H455" s="164" t="str">
        <f t="shared" si="127"/>
        <v>-</v>
      </c>
      <c r="I455" s="161" t="str">
        <f t="shared" si="116"/>
        <v>-</v>
      </c>
      <c r="J455" s="161">
        <f t="shared" si="117"/>
        <v>1</v>
      </c>
      <c r="K455" s="161" t="str">
        <f t="shared" si="118"/>
        <v>-</v>
      </c>
      <c r="L455" s="161" t="str">
        <f t="shared" si="119"/>
        <v>-</v>
      </c>
      <c r="M455" s="166" t="str">
        <f t="shared" si="120"/>
        <v>-</v>
      </c>
      <c r="N455" s="165"/>
      <c r="O455" s="164" t="str">
        <f t="shared" si="121"/>
        <v>-</v>
      </c>
      <c r="P455" s="161" t="str">
        <f t="shared" si="122"/>
        <v>-</v>
      </c>
      <c r="Q455" s="161">
        <f t="shared" si="123"/>
        <v>0.32183908045977017</v>
      </c>
      <c r="R455" s="161" t="str">
        <f t="shared" si="124"/>
        <v>-</v>
      </c>
      <c r="S455" s="161" t="str">
        <f t="shared" si="125"/>
        <v>-</v>
      </c>
      <c r="T455" s="163" t="str">
        <f t="shared" si="126"/>
        <v>-</v>
      </c>
    </row>
    <row r="456" spans="1:20" x14ac:dyDescent="0.15">
      <c r="A456" s="170">
        <v>0.01</v>
      </c>
      <c r="B456" s="170">
        <v>1.238</v>
      </c>
      <c r="C456" s="170">
        <v>2</v>
      </c>
      <c r="D456" s="169">
        <f t="shared" si="112"/>
        <v>2.0000000000000001E-4</v>
      </c>
      <c r="E456" s="168">
        <f t="shared" si="113"/>
        <v>6.1899999999999998E-4</v>
      </c>
      <c r="F456" s="167">
        <f t="shared" si="114"/>
        <v>0.32310177705977383</v>
      </c>
      <c r="G456" s="159" t="str">
        <f t="shared" si="115"/>
        <v>-</v>
      </c>
      <c r="H456" s="164" t="str">
        <f t="shared" si="127"/>
        <v>-</v>
      </c>
      <c r="I456" s="161" t="str">
        <f t="shared" si="116"/>
        <v>-</v>
      </c>
      <c r="J456" s="161">
        <f t="shared" si="117"/>
        <v>2</v>
      </c>
      <c r="K456" s="161" t="str">
        <f t="shared" si="118"/>
        <v>-</v>
      </c>
      <c r="L456" s="161" t="str">
        <f t="shared" si="119"/>
        <v>-</v>
      </c>
      <c r="M456" s="166" t="str">
        <f t="shared" si="120"/>
        <v>-</v>
      </c>
      <c r="N456" s="165"/>
      <c r="O456" s="164" t="str">
        <f t="shared" si="121"/>
        <v>-</v>
      </c>
      <c r="P456" s="161" t="str">
        <f t="shared" si="122"/>
        <v>-</v>
      </c>
      <c r="Q456" s="161">
        <f t="shared" si="123"/>
        <v>0.32310177705977383</v>
      </c>
      <c r="R456" s="161" t="str">
        <f t="shared" si="124"/>
        <v>-</v>
      </c>
      <c r="S456" s="161" t="str">
        <f t="shared" si="125"/>
        <v>-</v>
      </c>
      <c r="T456" s="163" t="str">
        <f t="shared" si="126"/>
        <v>-</v>
      </c>
    </row>
    <row r="457" spans="1:20" x14ac:dyDescent="0.15">
      <c r="A457" s="170">
        <v>5.0000000000000001E-3</v>
      </c>
      <c r="B457" s="170">
        <v>0.61</v>
      </c>
      <c r="C457" s="170">
        <v>2</v>
      </c>
      <c r="D457" s="169">
        <f t="shared" si="112"/>
        <v>1E-4</v>
      </c>
      <c r="E457" s="168">
        <f t="shared" si="113"/>
        <v>3.0499999999999999E-4</v>
      </c>
      <c r="F457" s="167">
        <f t="shared" si="114"/>
        <v>0.32786885245901642</v>
      </c>
      <c r="G457" s="159" t="str">
        <f t="shared" si="115"/>
        <v>-</v>
      </c>
      <c r="H457" s="164" t="str">
        <f t="shared" si="127"/>
        <v>-</v>
      </c>
      <c r="I457" s="161" t="str">
        <f t="shared" si="116"/>
        <v>-</v>
      </c>
      <c r="J457" s="161">
        <f t="shared" si="117"/>
        <v>2</v>
      </c>
      <c r="K457" s="161" t="str">
        <f t="shared" si="118"/>
        <v>-</v>
      </c>
      <c r="L457" s="161" t="str">
        <f t="shared" si="119"/>
        <v>-</v>
      </c>
      <c r="M457" s="166" t="str">
        <f t="shared" si="120"/>
        <v>-</v>
      </c>
      <c r="N457" s="165"/>
      <c r="O457" s="164" t="str">
        <f t="shared" si="121"/>
        <v>-</v>
      </c>
      <c r="P457" s="161" t="str">
        <f t="shared" si="122"/>
        <v>-</v>
      </c>
      <c r="Q457" s="161">
        <f t="shared" si="123"/>
        <v>0.32786885245901642</v>
      </c>
      <c r="R457" s="161" t="str">
        <f t="shared" si="124"/>
        <v>-</v>
      </c>
      <c r="S457" s="161" t="str">
        <f t="shared" si="125"/>
        <v>-</v>
      </c>
      <c r="T457" s="163" t="str">
        <f t="shared" si="126"/>
        <v>-</v>
      </c>
    </row>
    <row r="458" spans="1:20" x14ac:dyDescent="0.15">
      <c r="A458" s="170">
        <v>5.0000000000000001E-3</v>
      </c>
      <c r="B458" s="170">
        <v>0.61</v>
      </c>
      <c r="C458" s="170">
        <v>0</v>
      </c>
      <c r="D458" s="169">
        <f t="shared" si="112"/>
        <v>1E-4</v>
      </c>
      <c r="E458" s="168">
        <f t="shared" si="113"/>
        <v>3.0499999999999999E-4</v>
      </c>
      <c r="F458" s="167">
        <f t="shared" si="114"/>
        <v>0.32786885245901642</v>
      </c>
      <c r="G458" s="159" t="str">
        <f t="shared" si="115"/>
        <v>-</v>
      </c>
      <c r="H458" s="164" t="str">
        <f t="shared" si="127"/>
        <v>-</v>
      </c>
      <c r="I458" s="161" t="str">
        <f t="shared" si="116"/>
        <v>-</v>
      </c>
      <c r="J458" s="161">
        <f t="shared" si="117"/>
        <v>0</v>
      </c>
      <c r="K458" s="161" t="str">
        <f t="shared" si="118"/>
        <v>-</v>
      </c>
      <c r="L458" s="161" t="str">
        <f t="shared" si="119"/>
        <v>-</v>
      </c>
      <c r="M458" s="166" t="str">
        <f t="shared" si="120"/>
        <v>-</v>
      </c>
      <c r="N458" s="165"/>
      <c r="O458" s="164" t="str">
        <f t="shared" si="121"/>
        <v>-</v>
      </c>
      <c r="P458" s="161" t="str">
        <f t="shared" si="122"/>
        <v>-</v>
      </c>
      <c r="Q458" s="161">
        <f t="shared" si="123"/>
        <v>0.32786885245901642</v>
      </c>
      <c r="R458" s="161" t="str">
        <f t="shared" si="124"/>
        <v>-</v>
      </c>
      <c r="S458" s="161" t="str">
        <f t="shared" si="125"/>
        <v>-</v>
      </c>
      <c r="T458" s="163" t="str">
        <f t="shared" si="126"/>
        <v>-</v>
      </c>
    </row>
    <row r="459" spans="1:20" x14ac:dyDescent="0.15">
      <c r="A459" s="170">
        <v>5.0000000000000001E-3</v>
      </c>
      <c r="B459" s="170">
        <v>0.6</v>
      </c>
      <c r="C459" s="170">
        <v>1</v>
      </c>
      <c r="D459" s="169">
        <f t="shared" si="112"/>
        <v>1E-4</v>
      </c>
      <c r="E459" s="168">
        <f t="shared" si="113"/>
        <v>2.9999999999999997E-4</v>
      </c>
      <c r="F459" s="167">
        <f t="shared" si="114"/>
        <v>0.33333333333333337</v>
      </c>
      <c r="G459" s="159" t="str">
        <f t="shared" si="115"/>
        <v>-</v>
      </c>
      <c r="H459" s="164" t="str">
        <f t="shared" si="127"/>
        <v>-</v>
      </c>
      <c r="I459" s="161" t="str">
        <f t="shared" si="116"/>
        <v>-</v>
      </c>
      <c r="J459" s="161">
        <f t="shared" si="117"/>
        <v>1</v>
      </c>
      <c r="K459" s="161" t="str">
        <f t="shared" si="118"/>
        <v>-</v>
      </c>
      <c r="L459" s="161" t="str">
        <f t="shared" si="119"/>
        <v>-</v>
      </c>
      <c r="M459" s="166" t="str">
        <f t="shared" si="120"/>
        <v>-</v>
      </c>
      <c r="N459" s="165"/>
      <c r="O459" s="164" t="str">
        <f t="shared" si="121"/>
        <v>-</v>
      </c>
      <c r="P459" s="161" t="str">
        <f t="shared" si="122"/>
        <v>-</v>
      </c>
      <c r="Q459" s="161">
        <f t="shared" si="123"/>
        <v>0.33333333333333337</v>
      </c>
      <c r="R459" s="161" t="str">
        <f t="shared" si="124"/>
        <v>-</v>
      </c>
      <c r="S459" s="161" t="str">
        <f t="shared" si="125"/>
        <v>-</v>
      </c>
      <c r="T459" s="163" t="str">
        <f t="shared" si="126"/>
        <v>-</v>
      </c>
    </row>
    <row r="460" spans="1:20" x14ac:dyDescent="0.15">
      <c r="A460" s="170">
        <v>5.0000000000000001E-3</v>
      </c>
      <c r="B460" s="170">
        <v>0.6</v>
      </c>
      <c r="C460" s="170">
        <v>0</v>
      </c>
      <c r="D460" s="169">
        <f t="shared" si="112"/>
        <v>1E-4</v>
      </c>
      <c r="E460" s="168">
        <f t="shared" si="113"/>
        <v>2.9999999999999997E-4</v>
      </c>
      <c r="F460" s="167">
        <f t="shared" si="114"/>
        <v>0.33333333333333337</v>
      </c>
      <c r="G460" s="159" t="str">
        <f t="shared" si="115"/>
        <v>-</v>
      </c>
      <c r="H460" s="164" t="str">
        <f t="shared" si="127"/>
        <v>-</v>
      </c>
      <c r="I460" s="161" t="str">
        <f t="shared" si="116"/>
        <v>-</v>
      </c>
      <c r="J460" s="161">
        <f t="shared" si="117"/>
        <v>0</v>
      </c>
      <c r="K460" s="161" t="str">
        <f t="shared" si="118"/>
        <v>-</v>
      </c>
      <c r="L460" s="161" t="str">
        <f t="shared" si="119"/>
        <v>-</v>
      </c>
      <c r="M460" s="166" t="str">
        <f t="shared" si="120"/>
        <v>-</v>
      </c>
      <c r="N460" s="165"/>
      <c r="O460" s="164" t="str">
        <f t="shared" si="121"/>
        <v>-</v>
      </c>
      <c r="P460" s="161" t="str">
        <f t="shared" si="122"/>
        <v>-</v>
      </c>
      <c r="Q460" s="161">
        <f t="shared" si="123"/>
        <v>0.33333333333333337</v>
      </c>
      <c r="R460" s="161" t="str">
        <f t="shared" si="124"/>
        <v>-</v>
      </c>
      <c r="S460" s="161" t="str">
        <f t="shared" si="125"/>
        <v>-</v>
      </c>
      <c r="T460" s="163" t="str">
        <f t="shared" si="126"/>
        <v>-</v>
      </c>
    </row>
    <row r="461" spans="1:20" x14ac:dyDescent="0.15">
      <c r="A461" s="170">
        <v>5.0000000000000001E-3</v>
      </c>
      <c r="B461" s="170">
        <v>0.6</v>
      </c>
      <c r="C461" s="170">
        <v>1</v>
      </c>
      <c r="D461" s="169">
        <f t="shared" si="112"/>
        <v>1E-4</v>
      </c>
      <c r="E461" s="168">
        <f t="shared" si="113"/>
        <v>2.9999999999999997E-4</v>
      </c>
      <c r="F461" s="167">
        <f t="shared" si="114"/>
        <v>0.33333333333333337</v>
      </c>
      <c r="G461" s="159" t="str">
        <f t="shared" si="115"/>
        <v>-</v>
      </c>
      <c r="H461" s="164" t="str">
        <f t="shared" si="127"/>
        <v>-</v>
      </c>
      <c r="I461" s="161" t="str">
        <f t="shared" si="116"/>
        <v>-</v>
      </c>
      <c r="J461" s="161">
        <f t="shared" si="117"/>
        <v>1</v>
      </c>
      <c r="K461" s="161" t="str">
        <f t="shared" si="118"/>
        <v>-</v>
      </c>
      <c r="L461" s="161" t="str">
        <f t="shared" si="119"/>
        <v>-</v>
      </c>
      <c r="M461" s="166" t="str">
        <f t="shared" si="120"/>
        <v>-</v>
      </c>
      <c r="N461" s="165"/>
      <c r="O461" s="164" t="str">
        <f t="shared" si="121"/>
        <v>-</v>
      </c>
      <c r="P461" s="161" t="str">
        <f t="shared" si="122"/>
        <v>-</v>
      </c>
      <c r="Q461" s="161">
        <f t="shared" si="123"/>
        <v>0.33333333333333337</v>
      </c>
      <c r="R461" s="161" t="str">
        <f t="shared" si="124"/>
        <v>-</v>
      </c>
      <c r="S461" s="161" t="str">
        <f t="shared" si="125"/>
        <v>-</v>
      </c>
      <c r="T461" s="163" t="str">
        <f t="shared" si="126"/>
        <v>-</v>
      </c>
    </row>
    <row r="462" spans="1:20" x14ac:dyDescent="0.15">
      <c r="A462" s="175">
        <v>5.0000000000000001E-3</v>
      </c>
      <c r="B462" s="175">
        <v>0.6</v>
      </c>
      <c r="C462" s="170">
        <v>0</v>
      </c>
      <c r="D462" s="169">
        <f t="shared" si="112"/>
        <v>1E-4</v>
      </c>
      <c r="E462" s="168">
        <f t="shared" si="113"/>
        <v>2.9999999999999997E-4</v>
      </c>
      <c r="F462" s="167">
        <f t="shared" si="114"/>
        <v>0.33333333333333337</v>
      </c>
      <c r="G462" s="159" t="str">
        <f t="shared" si="115"/>
        <v>-</v>
      </c>
      <c r="H462" s="164" t="str">
        <f t="shared" si="127"/>
        <v>-</v>
      </c>
      <c r="I462" s="161" t="str">
        <f t="shared" si="116"/>
        <v>-</v>
      </c>
      <c r="J462" s="161">
        <f t="shared" si="117"/>
        <v>0</v>
      </c>
      <c r="K462" s="161" t="str">
        <f t="shared" si="118"/>
        <v>-</v>
      </c>
      <c r="L462" s="161" t="str">
        <f t="shared" si="119"/>
        <v>-</v>
      </c>
      <c r="M462" s="166" t="str">
        <f t="shared" si="120"/>
        <v>-</v>
      </c>
      <c r="N462" s="165"/>
      <c r="O462" s="164" t="str">
        <f t="shared" si="121"/>
        <v>-</v>
      </c>
      <c r="P462" s="161" t="str">
        <f t="shared" si="122"/>
        <v>-</v>
      </c>
      <c r="Q462" s="161">
        <f t="shared" si="123"/>
        <v>0.33333333333333337</v>
      </c>
      <c r="R462" s="161" t="str">
        <f t="shared" si="124"/>
        <v>-</v>
      </c>
      <c r="S462" s="161" t="str">
        <f t="shared" si="125"/>
        <v>-</v>
      </c>
      <c r="T462" s="163" t="str">
        <f t="shared" si="126"/>
        <v>-</v>
      </c>
    </row>
    <row r="463" spans="1:20" x14ac:dyDescent="0.15">
      <c r="A463" s="170">
        <v>5.0000000000000001E-3</v>
      </c>
      <c r="B463" s="170">
        <v>0.6</v>
      </c>
      <c r="C463" s="170">
        <v>1</v>
      </c>
      <c r="D463" s="169">
        <f t="shared" si="112"/>
        <v>1E-4</v>
      </c>
      <c r="E463" s="168">
        <f t="shared" si="113"/>
        <v>2.9999999999999997E-4</v>
      </c>
      <c r="F463" s="167">
        <f t="shared" si="114"/>
        <v>0.33333333333333337</v>
      </c>
      <c r="G463" s="159" t="str">
        <f t="shared" si="115"/>
        <v>-</v>
      </c>
      <c r="H463" s="164" t="str">
        <f t="shared" si="127"/>
        <v>-</v>
      </c>
      <c r="I463" s="161" t="str">
        <f t="shared" si="116"/>
        <v>-</v>
      </c>
      <c r="J463" s="161">
        <f t="shared" si="117"/>
        <v>1</v>
      </c>
      <c r="K463" s="161" t="str">
        <f t="shared" si="118"/>
        <v>-</v>
      </c>
      <c r="L463" s="161" t="str">
        <f t="shared" si="119"/>
        <v>-</v>
      </c>
      <c r="M463" s="166" t="str">
        <f t="shared" si="120"/>
        <v>-</v>
      </c>
      <c r="N463" s="165"/>
      <c r="O463" s="164" t="str">
        <f t="shared" si="121"/>
        <v>-</v>
      </c>
      <c r="P463" s="161" t="str">
        <f t="shared" si="122"/>
        <v>-</v>
      </c>
      <c r="Q463" s="161">
        <f t="shared" si="123"/>
        <v>0.33333333333333337</v>
      </c>
      <c r="R463" s="161" t="str">
        <f t="shared" si="124"/>
        <v>-</v>
      </c>
      <c r="S463" s="161" t="str">
        <f t="shared" si="125"/>
        <v>-</v>
      </c>
      <c r="T463" s="163" t="str">
        <f t="shared" si="126"/>
        <v>-</v>
      </c>
    </row>
    <row r="464" spans="1:20" x14ac:dyDescent="0.15">
      <c r="A464" s="170">
        <v>5.0000000000000001E-3</v>
      </c>
      <c r="B464" s="170">
        <v>0.6</v>
      </c>
      <c r="C464" s="170">
        <v>2</v>
      </c>
      <c r="D464" s="169">
        <f t="shared" si="112"/>
        <v>1E-4</v>
      </c>
      <c r="E464" s="168">
        <f t="shared" si="113"/>
        <v>2.9999999999999997E-4</v>
      </c>
      <c r="F464" s="167">
        <f t="shared" si="114"/>
        <v>0.33333333333333337</v>
      </c>
      <c r="G464" s="159" t="str">
        <f t="shared" si="115"/>
        <v>-</v>
      </c>
      <c r="H464" s="164" t="str">
        <f t="shared" si="127"/>
        <v>-</v>
      </c>
      <c r="I464" s="161" t="str">
        <f t="shared" si="116"/>
        <v>-</v>
      </c>
      <c r="J464" s="161">
        <f t="shared" si="117"/>
        <v>2</v>
      </c>
      <c r="K464" s="161" t="str">
        <f t="shared" si="118"/>
        <v>-</v>
      </c>
      <c r="L464" s="161" t="str">
        <f t="shared" si="119"/>
        <v>-</v>
      </c>
      <c r="M464" s="166" t="str">
        <f t="shared" si="120"/>
        <v>-</v>
      </c>
      <c r="N464" s="165"/>
      <c r="O464" s="164" t="str">
        <f t="shared" si="121"/>
        <v>-</v>
      </c>
      <c r="P464" s="161" t="str">
        <f t="shared" si="122"/>
        <v>-</v>
      </c>
      <c r="Q464" s="161">
        <f t="shared" si="123"/>
        <v>0.33333333333333337</v>
      </c>
      <c r="R464" s="161" t="str">
        <f t="shared" si="124"/>
        <v>-</v>
      </c>
      <c r="S464" s="161" t="str">
        <f t="shared" si="125"/>
        <v>-</v>
      </c>
      <c r="T464" s="163" t="str">
        <f t="shared" si="126"/>
        <v>-</v>
      </c>
    </row>
    <row r="465" spans="1:20" x14ac:dyDescent="0.15">
      <c r="A465" s="170">
        <v>5.0000000000000001E-3</v>
      </c>
      <c r="B465" s="170">
        <v>0.6</v>
      </c>
      <c r="C465" s="170">
        <v>1</v>
      </c>
      <c r="D465" s="169">
        <f t="shared" si="112"/>
        <v>1E-4</v>
      </c>
      <c r="E465" s="168">
        <f t="shared" si="113"/>
        <v>2.9999999999999997E-4</v>
      </c>
      <c r="F465" s="167">
        <f t="shared" si="114"/>
        <v>0.33333333333333337</v>
      </c>
      <c r="G465" s="159" t="str">
        <f t="shared" si="115"/>
        <v>-</v>
      </c>
      <c r="H465" s="164" t="str">
        <f t="shared" si="127"/>
        <v>-</v>
      </c>
      <c r="I465" s="161" t="str">
        <f t="shared" si="116"/>
        <v>-</v>
      </c>
      <c r="J465" s="161">
        <f t="shared" si="117"/>
        <v>1</v>
      </c>
      <c r="K465" s="161" t="str">
        <f t="shared" si="118"/>
        <v>-</v>
      </c>
      <c r="L465" s="161" t="str">
        <f t="shared" si="119"/>
        <v>-</v>
      </c>
      <c r="M465" s="166" t="str">
        <f t="shared" si="120"/>
        <v>-</v>
      </c>
      <c r="N465" s="165"/>
      <c r="O465" s="164" t="str">
        <f t="shared" si="121"/>
        <v>-</v>
      </c>
      <c r="P465" s="161" t="str">
        <f t="shared" si="122"/>
        <v>-</v>
      </c>
      <c r="Q465" s="161">
        <f t="shared" si="123"/>
        <v>0.33333333333333337</v>
      </c>
      <c r="R465" s="161" t="str">
        <f t="shared" si="124"/>
        <v>-</v>
      </c>
      <c r="S465" s="161" t="str">
        <f t="shared" si="125"/>
        <v>-</v>
      </c>
      <c r="T465" s="163" t="str">
        <f t="shared" si="126"/>
        <v>-</v>
      </c>
    </row>
    <row r="466" spans="1:20" x14ac:dyDescent="0.15">
      <c r="A466" s="171">
        <v>5.0000000000000001E-3</v>
      </c>
      <c r="B466" s="171">
        <v>0.6</v>
      </c>
      <c r="C466" s="171">
        <v>1</v>
      </c>
      <c r="D466" s="169">
        <f t="shared" si="112"/>
        <v>1E-4</v>
      </c>
      <c r="E466" s="168">
        <f t="shared" si="113"/>
        <v>2.9999999999999997E-4</v>
      </c>
      <c r="F466" s="167">
        <f t="shared" si="114"/>
        <v>0.33333333333333337</v>
      </c>
      <c r="G466" s="159" t="str">
        <f t="shared" si="115"/>
        <v>-</v>
      </c>
      <c r="H466" s="164" t="str">
        <f t="shared" si="127"/>
        <v>-</v>
      </c>
      <c r="I466" s="161" t="str">
        <f t="shared" si="116"/>
        <v>-</v>
      </c>
      <c r="J466" s="161">
        <f t="shared" si="117"/>
        <v>1</v>
      </c>
      <c r="K466" s="161" t="str">
        <f t="shared" si="118"/>
        <v>-</v>
      </c>
      <c r="L466" s="161" t="str">
        <f t="shared" si="119"/>
        <v>-</v>
      </c>
      <c r="M466" s="166" t="str">
        <f t="shared" si="120"/>
        <v>-</v>
      </c>
      <c r="N466" s="165"/>
      <c r="O466" s="164" t="str">
        <f t="shared" si="121"/>
        <v>-</v>
      </c>
      <c r="P466" s="161" t="str">
        <f t="shared" si="122"/>
        <v>-</v>
      </c>
      <c r="Q466" s="161">
        <f t="shared" si="123"/>
        <v>0.33333333333333337</v>
      </c>
      <c r="R466" s="161" t="str">
        <f t="shared" si="124"/>
        <v>-</v>
      </c>
      <c r="S466" s="161" t="str">
        <f t="shared" si="125"/>
        <v>-</v>
      </c>
      <c r="T466" s="163" t="str">
        <f t="shared" si="126"/>
        <v>-</v>
      </c>
    </row>
    <row r="467" spans="1:20" x14ac:dyDescent="0.15">
      <c r="A467" s="170">
        <v>5.0000000000000001E-3</v>
      </c>
      <c r="B467" s="170">
        <v>0.6</v>
      </c>
      <c r="C467" s="170">
        <v>0</v>
      </c>
      <c r="D467" s="169">
        <f t="shared" si="112"/>
        <v>1E-4</v>
      </c>
      <c r="E467" s="168">
        <f t="shared" si="113"/>
        <v>2.9999999999999997E-4</v>
      </c>
      <c r="F467" s="167">
        <f t="shared" si="114"/>
        <v>0.33333333333333337</v>
      </c>
      <c r="G467" s="159" t="str">
        <f t="shared" si="115"/>
        <v>-</v>
      </c>
      <c r="H467" s="164" t="str">
        <f t="shared" si="127"/>
        <v>-</v>
      </c>
      <c r="I467" s="161" t="str">
        <f t="shared" si="116"/>
        <v>-</v>
      </c>
      <c r="J467" s="161">
        <f t="shared" si="117"/>
        <v>0</v>
      </c>
      <c r="K467" s="161" t="str">
        <f t="shared" si="118"/>
        <v>-</v>
      </c>
      <c r="L467" s="161" t="str">
        <f t="shared" si="119"/>
        <v>-</v>
      </c>
      <c r="M467" s="166" t="str">
        <f t="shared" si="120"/>
        <v>-</v>
      </c>
      <c r="N467" s="165"/>
      <c r="O467" s="164" t="str">
        <f t="shared" si="121"/>
        <v>-</v>
      </c>
      <c r="P467" s="161" t="str">
        <f t="shared" si="122"/>
        <v>-</v>
      </c>
      <c r="Q467" s="161">
        <f t="shared" si="123"/>
        <v>0.33333333333333337</v>
      </c>
      <c r="R467" s="161" t="str">
        <f t="shared" si="124"/>
        <v>-</v>
      </c>
      <c r="S467" s="161" t="str">
        <f t="shared" si="125"/>
        <v>-</v>
      </c>
      <c r="T467" s="163" t="str">
        <f t="shared" si="126"/>
        <v>-</v>
      </c>
    </row>
    <row r="468" spans="1:20" x14ac:dyDescent="0.15">
      <c r="A468" s="170">
        <v>5.0000000000000001E-3</v>
      </c>
      <c r="B468" s="170">
        <v>0.6</v>
      </c>
      <c r="C468" s="170">
        <v>2</v>
      </c>
      <c r="D468" s="169">
        <f t="shared" si="112"/>
        <v>1E-4</v>
      </c>
      <c r="E468" s="168">
        <f t="shared" si="113"/>
        <v>2.9999999999999997E-4</v>
      </c>
      <c r="F468" s="167">
        <f t="shared" si="114"/>
        <v>0.33333333333333337</v>
      </c>
      <c r="G468" s="159" t="str">
        <f t="shared" si="115"/>
        <v>-</v>
      </c>
      <c r="H468" s="164" t="str">
        <f t="shared" si="127"/>
        <v>-</v>
      </c>
      <c r="I468" s="161" t="str">
        <f t="shared" si="116"/>
        <v>-</v>
      </c>
      <c r="J468" s="161">
        <f t="shared" si="117"/>
        <v>2</v>
      </c>
      <c r="K468" s="161" t="str">
        <f t="shared" si="118"/>
        <v>-</v>
      </c>
      <c r="L468" s="161" t="str">
        <f t="shared" si="119"/>
        <v>-</v>
      </c>
      <c r="M468" s="166" t="str">
        <f t="shared" si="120"/>
        <v>-</v>
      </c>
      <c r="N468" s="165"/>
      <c r="O468" s="164" t="str">
        <f t="shared" si="121"/>
        <v>-</v>
      </c>
      <c r="P468" s="161" t="str">
        <f t="shared" si="122"/>
        <v>-</v>
      </c>
      <c r="Q468" s="161">
        <f t="shared" si="123"/>
        <v>0.33333333333333337</v>
      </c>
      <c r="R468" s="161" t="str">
        <f t="shared" si="124"/>
        <v>-</v>
      </c>
      <c r="S468" s="161" t="str">
        <f t="shared" si="125"/>
        <v>-</v>
      </c>
      <c r="T468" s="163" t="str">
        <f t="shared" si="126"/>
        <v>-</v>
      </c>
    </row>
    <row r="469" spans="1:20" x14ac:dyDescent="0.15">
      <c r="A469" s="170">
        <v>0.01</v>
      </c>
      <c r="B469" s="170">
        <v>1.2</v>
      </c>
      <c r="C469" s="170">
        <v>1</v>
      </c>
      <c r="D469" s="169">
        <f t="shared" si="112"/>
        <v>2.0000000000000001E-4</v>
      </c>
      <c r="E469" s="168">
        <f t="shared" si="113"/>
        <v>5.9999999999999995E-4</v>
      </c>
      <c r="F469" s="167">
        <f t="shared" si="114"/>
        <v>0.33333333333333337</v>
      </c>
      <c r="G469" s="159" t="str">
        <f t="shared" si="115"/>
        <v>-</v>
      </c>
      <c r="H469" s="164" t="str">
        <f t="shared" si="127"/>
        <v>-</v>
      </c>
      <c r="I469" s="161" t="str">
        <f t="shared" si="116"/>
        <v>-</v>
      </c>
      <c r="J469" s="161">
        <f t="shared" si="117"/>
        <v>1</v>
      </c>
      <c r="K469" s="161" t="str">
        <f t="shared" si="118"/>
        <v>-</v>
      </c>
      <c r="L469" s="161" t="str">
        <f t="shared" si="119"/>
        <v>-</v>
      </c>
      <c r="M469" s="166" t="str">
        <f t="shared" si="120"/>
        <v>-</v>
      </c>
      <c r="N469" s="165"/>
      <c r="O469" s="164" t="str">
        <f t="shared" si="121"/>
        <v>-</v>
      </c>
      <c r="P469" s="161" t="str">
        <f t="shared" si="122"/>
        <v>-</v>
      </c>
      <c r="Q469" s="161">
        <f t="shared" si="123"/>
        <v>0.33333333333333337</v>
      </c>
      <c r="R469" s="161" t="str">
        <f t="shared" si="124"/>
        <v>-</v>
      </c>
      <c r="S469" s="161" t="str">
        <f t="shared" si="125"/>
        <v>-</v>
      </c>
      <c r="T469" s="163" t="str">
        <f t="shared" si="126"/>
        <v>-</v>
      </c>
    </row>
    <row r="470" spans="1:20" x14ac:dyDescent="0.15">
      <c r="A470" s="170">
        <v>0.01</v>
      </c>
      <c r="B470" s="170">
        <v>1.2</v>
      </c>
      <c r="C470" s="170">
        <v>1</v>
      </c>
      <c r="D470" s="169">
        <f t="shared" si="112"/>
        <v>2.0000000000000001E-4</v>
      </c>
      <c r="E470" s="168">
        <f t="shared" si="113"/>
        <v>5.9999999999999995E-4</v>
      </c>
      <c r="F470" s="167">
        <f t="shared" si="114"/>
        <v>0.33333333333333337</v>
      </c>
      <c r="G470" s="159" t="str">
        <f t="shared" si="115"/>
        <v>-</v>
      </c>
      <c r="H470" s="164" t="str">
        <f t="shared" si="127"/>
        <v>-</v>
      </c>
      <c r="I470" s="161" t="str">
        <f t="shared" si="116"/>
        <v>-</v>
      </c>
      <c r="J470" s="161">
        <f t="shared" si="117"/>
        <v>1</v>
      </c>
      <c r="K470" s="161" t="str">
        <f t="shared" si="118"/>
        <v>-</v>
      </c>
      <c r="L470" s="161" t="str">
        <f t="shared" si="119"/>
        <v>-</v>
      </c>
      <c r="M470" s="166" t="str">
        <f t="shared" si="120"/>
        <v>-</v>
      </c>
      <c r="N470" s="165"/>
      <c r="O470" s="164" t="str">
        <f t="shared" si="121"/>
        <v>-</v>
      </c>
      <c r="P470" s="161" t="str">
        <f t="shared" si="122"/>
        <v>-</v>
      </c>
      <c r="Q470" s="161">
        <f t="shared" si="123"/>
        <v>0.33333333333333337</v>
      </c>
      <c r="R470" s="161" t="str">
        <f t="shared" si="124"/>
        <v>-</v>
      </c>
      <c r="S470" s="161" t="str">
        <f t="shared" si="125"/>
        <v>-</v>
      </c>
      <c r="T470" s="163" t="str">
        <f t="shared" si="126"/>
        <v>-</v>
      </c>
    </row>
    <row r="471" spans="1:20" x14ac:dyDescent="0.15">
      <c r="A471" s="170">
        <v>0.01</v>
      </c>
      <c r="B471" s="176">
        <v>1.2</v>
      </c>
      <c r="C471" s="170">
        <v>1</v>
      </c>
      <c r="D471" s="169">
        <f t="shared" si="112"/>
        <v>2.0000000000000001E-4</v>
      </c>
      <c r="E471" s="168">
        <f t="shared" si="113"/>
        <v>5.9999999999999995E-4</v>
      </c>
      <c r="F471" s="167">
        <f t="shared" si="114"/>
        <v>0.33333333333333337</v>
      </c>
      <c r="G471" s="159" t="str">
        <f t="shared" si="115"/>
        <v>-</v>
      </c>
      <c r="H471" s="164" t="str">
        <f t="shared" si="127"/>
        <v>-</v>
      </c>
      <c r="I471" s="161" t="str">
        <f t="shared" si="116"/>
        <v>-</v>
      </c>
      <c r="J471" s="161">
        <f t="shared" si="117"/>
        <v>1</v>
      </c>
      <c r="K471" s="161" t="str">
        <f t="shared" si="118"/>
        <v>-</v>
      </c>
      <c r="L471" s="161" t="str">
        <f t="shared" si="119"/>
        <v>-</v>
      </c>
      <c r="M471" s="166" t="str">
        <f t="shared" si="120"/>
        <v>-</v>
      </c>
      <c r="N471" s="165"/>
      <c r="O471" s="164" t="str">
        <f t="shared" si="121"/>
        <v>-</v>
      </c>
      <c r="P471" s="161" t="str">
        <f t="shared" si="122"/>
        <v>-</v>
      </c>
      <c r="Q471" s="161">
        <f t="shared" si="123"/>
        <v>0.33333333333333337</v>
      </c>
      <c r="R471" s="161" t="str">
        <f t="shared" si="124"/>
        <v>-</v>
      </c>
      <c r="S471" s="161" t="str">
        <f t="shared" si="125"/>
        <v>-</v>
      </c>
      <c r="T471" s="163" t="str">
        <f t="shared" si="126"/>
        <v>-</v>
      </c>
    </row>
    <row r="472" spans="1:20" x14ac:dyDescent="0.15">
      <c r="A472" s="170">
        <v>0.01</v>
      </c>
      <c r="B472" s="170">
        <v>1.2</v>
      </c>
      <c r="C472" s="170">
        <v>0</v>
      </c>
      <c r="D472" s="169">
        <f t="shared" si="112"/>
        <v>2.0000000000000001E-4</v>
      </c>
      <c r="E472" s="168">
        <f t="shared" si="113"/>
        <v>5.9999999999999995E-4</v>
      </c>
      <c r="F472" s="167">
        <f t="shared" si="114"/>
        <v>0.33333333333333337</v>
      </c>
      <c r="G472" s="159" t="str">
        <f t="shared" si="115"/>
        <v>-</v>
      </c>
      <c r="H472" s="164" t="str">
        <f t="shared" si="127"/>
        <v>-</v>
      </c>
      <c r="I472" s="161" t="str">
        <f t="shared" si="116"/>
        <v>-</v>
      </c>
      <c r="J472" s="161">
        <f t="shared" si="117"/>
        <v>0</v>
      </c>
      <c r="K472" s="161" t="str">
        <f t="shared" si="118"/>
        <v>-</v>
      </c>
      <c r="L472" s="161" t="str">
        <f t="shared" si="119"/>
        <v>-</v>
      </c>
      <c r="M472" s="166" t="str">
        <f t="shared" si="120"/>
        <v>-</v>
      </c>
      <c r="N472" s="165"/>
      <c r="O472" s="164" t="str">
        <f t="shared" si="121"/>
        <v>-</v>
      </c>
      <c r="P472" s="161" t="str">
        <f t="shared" si="122"/>
        <v>-</v>
      </c>
      <c r="Q472" s="161">
        <f t="shared" si="123"/>
        <v>0.33333333333333337</v>
      </c>
      <c r="R472" s="161" t="str">
        <f t="shared" si="124"/>
        <v>-</v>
      </c>
      <c r="S472" s="161" t="str">
        <f t="shared" si="125"/>
        <v>-</v>
      </c>
      <c r="T472" s="163" t="str">
        <f t="shared" si="126"/>
        <v>-</v>
      </c>
    </row>
    <row r="473" spans="1:20" x14ac:dyDescent="0.15">
      <c r="A473" s="170">
        <v>0.01</v>
      </c>
      <c r="B473" s="170">
        <v>1.2</v>
      </c>
      <c r="C473" s="172">
        <v>0</v>
      </c>
      <c r="D473" s="169">
        <f t="shared" si="112"/>
        <v>2.0000000000000001E-4</v>
      </c>
      <c r="E473" s="168">
        <f t="shared" si="113"/>
        <v>5.9999999999999995E-4</v>
      </c>
      <c r="F473" s="167">
        <f t="shared" si="114"/>
        <v>0.33333333333333337</v>
      </c>
      <c r="G473" s="159" t="str">
        <f t="shared" si="115"/>
        <v>-</v>
      </c>
      <c r="H473" s="164" t="str">
        <f t="shared" si="127"/>
        <v>-</v>
      </c>
      <c r="I473" s="161" t="str">
        <f t="shared" si="116"/>
        <v>-</v>
      </c>
      <c r="J473" s="161">
        <f t="shared" si="117"/>
        <v>0</v>
      </c>
      <c r="K473" s="161" t="str">
        <f t="shared" si="118"/>
        <v>-</v>
      </c>
      <c r="L473" s="161" t="str">
        <f t="shared" si="119"/>
        <v>-</v>
      </c>
      <c r="M473" s="166" t="str">
        <f t="shared" si="120"/>
        <v>-</v>
      </c>
      <c r="N473" s="165"/>
      <c r="O473" s="164" t="str">
        <f t="shared" si="121"/>
        <v>-</v>
      </c>
      <c r="P473" s="161" t="str">
        <f t="shared" si="122"/>
        <v>-</v>
      </c>
      <c r="Q473" s="161">
        <f t="shared" si="123"/>
        <v>0.33333333333333337</v>
      </c>
      <c r="R473" s="161" t="str">
        <f t="shared" si="124"/>
        <v>-</v>
      </c>
      <c r="S473" s="161" t="str">
        <f t="shared" si="125"/>
        <v>-</v>
      </c>
      <c r="T473" s="163" t="str">
        <f t="shared" si="126"/>
        <v>-</v>
      </c>
    </row>
    <row r="474" spans="1:20" x14ac:dyDescent="0.15">
      <c r="A474" s="170">
        <v>0.01</v>
      </c>
      <c r="B474" s="170">
        <v>1.1870000000000001</v>
      </c>
      <c r="C474" s="170">
        <v>1</v>
      </c>
      <c r="D474" s="169">
        <f t="shared" si="112"/>
        <v>2.0000000000000001E-4</v>
      </c>
      <c r="E474" s="168">
        <f t="shared" si="113"/>
        <v>5.9350000000000006E-4</v>
      </c>
      <c r="F474" s="167">
        <f t="shared" si="114"/>
        <v>0.33698399326032014</v>
      </c>
      <c r="G474" s="159" t="str">
        <f t="shared" si="115"/>
        <v>-</v>
      </c>
      <c r="H474" s="164" t="str">
        <f t="shared" si="127"/>
        <v>-</v>
      </c>
      <c r="I474" s="161" t="str">
        <f t="shared" si="116"/>
        <v>-</v>
      </c>
      <c r="J474" s="161">
        <f t="shared" si="117"/>
        <v>1</v>
      </c>
      <c r="K474" s="161" t="str">
        <f t="shared" si="118"/>
        <v>-</v>
      </c>
      <c r="L474" s="161" t="str">
        <f t="shared" si="119"/>
        <v>-</v>
      </c>
      <c r="M474" s="166" t="str">
        <f t="shared" si="120"/>
        <v>-</v>
      </c>
      <c r="N474" s="165"/>
      <c r="O474" s="164" t="str">
        <f t="shared" si="121"/>
        <v>-</v>
      </c>
      <c r="P474" s="161" t="str">
        <f t="shared" si="122"/>
        <v>-</v>
      </c>
      <c r="Q474" s="161">
        <f t="shared" si="123"/>
        <v>0.33698399326032014</v>
      </c>
      <c r="R474" s="161" t="str">
        <f t="shared" si="124"/>
        <v>-</v>
      </c>
      <c r="S474" s="161" t="str">
        <f t="shared" si="125"/>
        <v>-</v>
      </c>
      <c r="T474" s="163" t="str">
        <f t="shared" si="126"/>
        <v>-</v>
      </c>
    </row>
    <row r="475" spans="1:20" x14ac:dyDescent="0.15">
      <c r="A475" s="170">
        <v>0.01</v>
      </c>
      <c r="B475" s="170">
        <v>1.1859999999999999</v>
      </c>
      <c r="C475" s="170">
        <v>1</v>
      </c>
      <c r="D475" s="169">
        <f t="shared" si="112"/>
        <v>2.0000000000000001E-4</v>
      </c>
      <c r="E475" s="168">
        <f t="shared" si="113"/>
        <v>5.9299999999999999E-4</v>
      </c>
      <c r="F475" s="167">
        <f t="shared" si="114"/>
        <v>0.33726812816188873</v>
      </c>
      <c r="G475" s="159" t="str">
        <f t="shared" si="115"/>
        <v>-</v>
      </c>
      <c r="H475" s="164" t="str">
        <f t="shared" si="127"/>
        <v>-</v>
      </c>
      <c r="I475" s="161" t="str">
        <f t="shared" si="116"/>
        <v>-</v>
      </c>
      <c r="J475" s="161">
        <f t="shared" si="117"/>
        <v>1</v>
      </c>
      <c r="K475" s="161" t="str">
        <f t="shared" si="118"/>
        <v>-</v>
      </c>
      <c r="L475" s="161" t="str">
        <f t="shared" si="119"/>
        <v>-</v>
      </c>
      <c r="M475" s="166" t="str">
        <f t="shared" si="120"/>
        <v>-</v>
      </c>
      <c r="N475" s="165"/>
      <c r="O475" s="164" t="str">
        <f t="shared" si="121"/>
        <v>-</v>
      </c>
      <c r="P475" s="161" t="str">
        <f t="shared" si="122"/>
        <v>-</v>
      </c>
      <c r="Q475" s="161">
        <f t="shared" si="123"/>
        <v>0.33726812816188873</v>
      </c>
      <c r="R475" s="161" t="str">
        <f t="shared" si="124"/>
        <v>-</v>
      </c>
      <c r="S475" s="161" t="str">
        <f t="shared" si="125"/>
        <v>-</v>
      </c>
      <c r="T475" s="163" t="str">
        <f t="shared" si="126"/>
        <v>-</v>
      </c>
    </row>
    <row r="476" spans="1:20" x14ac:dyDescent="0.15">
      <c r="A476" s="170">
        <v>7.0000000000000001E-3</v>
      </c>
      <c r="B476" s="170">
        <v>0.79</v>
      </c>
      <c r="C476" s="170">
        <v>0</v>
      </c>
      <c r="D476" s="169">
        <f t="shared" si="112"/>
        <v>1.4000000000000001E-4</v>
      </c>
      <c r="E476" s="168">
        <f t="shared" si="113"/>
        <v>3.9500000000000001E-4</v>
      </c>
      <c r="F476" s="167">
        <f t="shared" si="114"/>
        <v>0.3544303797468355</v>
      </c>
      <c r="G476" s="159" t="str">
        <f t="shared" si="115"/>
        <v>-</v>
      </c>
      <c r="H476" s="164" t="str">
        <f t="shared" si="127"/>
        <v>-</v>
      </c>
      <c r="I476" s="161" t="str">
        <f t="shared" si="116"/>
        <v>-</v>
      </c>
      <c r="J476" s="161">
        <f t="shared" si="117"/>
        <v>0</v>
      </c>
      <c r="K476" s="161" t="str">
        <f t="shared" si="118"/>
        <v>-</v>
      </c>
      <c r="L476" s="161" t="str">
        <f t="shared" si="119"/>
        <v>-</v>
      </c>
      <c r="M476" s="166" t="str">
        <f t="shared" si="120"/>
        <v>-</v>
      </c>
      <c r="N476" s="165"/>
      <c r="O476" s="164" t="str">
        <f t="shared" si="121"/>
        <v>-</v>
      </c>
      <c r="P476" s="161" t="str">
        <f t="shared" si="122"/>
        <v>-</v>
      </c>
      <c r="Q476" s="161">
        <f t="shared" si="123"/>
        <v>0.3544303797468355</v>
      </c>
      <c r="R476" s="161" t="str">
        <f t="shared" si="124"/>
        <v>-</v>
      </c>
      <c r="S476" s="161" t="str">
        <f t="shared" si="125"/>
        <v>-</v>
      </c>
      <c r="T476" s="163" t="str">
        <f t="shared" si="126"/>
        <v>-</v>
      </c>
    </row>
    <row r="477" spans="1:20" x14ac:dyDescent="0.15">
      <c r="A477" s="170">
        <v>0.01</v>
      </c>
      <c r="B477" s="170">
        <v>1.1200000000000001</v>
      </c>
      <c r="C477" s="170">
        <v>0</v>
      </c>
      <c r="D477" s="169">
        <f t="shared" si="112"/>
        <v>2.0000000000000001E-4</v>
      </c>
      <c r="E477" s="168">
        <f t="shared" si="113"/>
        <v>5.6000000000000006E-4</v>
      </c>
      <c r="F477" s="167">
        <f t="shared" si="114"/>
        <v>0.3571428571428571</v>
      </c>
      <c r="G477" s="159" t="str">
        <f t="shared" si="115"/>
        <v>-</v>
      </c>
      <c r="H477" s="164" t="str">
        <f t="shared" si="127"/>
        <v>-</v>
      </c>
      <c r="I477" s="161" t="str">
        <f t="shared" si="116"/>
        <v>-</v>
      </c>
      <c r="J477" s="161">
        <f t="shared" si="117"/>
        <v>0</v>
      </c>
      <c r="K477" s="161" t="str">
        <f t="shared" si="118"/>
        <v>-</v>
      </c>
      <c r="L477" s="161" t="str">
        <f t="shared" si="119"/>
        <v>-</v>
      </c>
      <c r="M477" s="166" t="str">
        <f t="shared" si="120"/>
        <v>-</v>
      </c>
      <c r="N477" s="165"/>
      <c r="O477" s="164" t="str">
        <f t="shared" si="121"/>
        <v>-</v>
      </c>
      <c r="P477" s="161" t="str">
        <f t="shared" si="122"/>
        <v>-</v>
      </c>
      <c r="Q477" s="161">
        <f t="shared" si="123"/>
        <v>0.3571428571428571</v>
      </c>
      <c r="R477" s="161" t="str">
        <f t="shared" si="124"/>
        <v>-</v>
      </c>
      <c r="S477" s="161" t="str">
        <f t="shared" si="125"/>
        <v>-</v>
      </c>
      <c r="T477" s="163" t="str">
        <f t="shared" si="126"/>
        <v>-</v>
      </c>
    </row>
    <row r="478" spans="1:20" x14ac:dyDescent="0.15">
      <c r="A478" s="170">
        <v>0.01</v>
      </c>
      <c r="B478" s="170">
        <v>1.1200000000000001</v>
      </c>
      <c r="C478" s="170">
        <v>0</v>
      </c>
      <c r="D478" s="169">
        <f t="shared" si="112"/>
        <v>2.0000000000000001E-4</v>
      </c>
      <c r="E478" s="168">
        <f t="shared" si="113"/>
        <v>5.6000000000000006E-4</v>
      </c>
      <c r="F478" s="167">
        <f t="shared" si="114"/>
        <v>0.3571428571428571</v>
      </c>
      <c r="G478" s="159" t="str">
        <f t="shared" si="115"/>
        <v>-</v>
      </c>
      <c r="H478" s="164" t="str">
        <f t="shared" si="127"/>
        <v>-</v>
      </c>
      <c r="I478" s="161" t="str">
        <f t="shared" si="116"/>
        <v>-</v>
      </c>
      <c r="J478" s="161">
        <f t="shared" si="117"/>
        <v>0</v>
      </c>
      <c r="K478" s="161" t="str">
        <f t="shared" si="118"/>
        <v>-</v>
      </c>
      <c r="L478" s="161" t="str">
        <f t="shared" si="119"/>
        <v>-</v>
      </c>
      <c r="M478" s="166" t="str">
        <f t="shared" si="120"/>
        <v>-</v>
      </c>
      <c r="N478" s="165"/>
      <c r="O478" s="164" t="str">
        <f t="shared" si="121"/>
        <v>-</v>
      </c>
      <c r="P478" s="161" t="str">
        <f t="shared" si="122"/>
        <v>-</v>
      </c>
      <c r="Q478" s="161">
        <f t="shared" si="123"/>
        <v>0.3571428571428571</v>
      </c>
      <c r="R478" s="161" t="str">
        <f t="shared" si="124"/>
        <v>-</v>
      </c>
      <c r="S478" s="161" t="str">
        <f t="shared" si="125"/>
        <v>-</v>
      </c>
      <c r="T478" s="163" t="str">
        <f t="shared" si="126"/>
        <v>-</v>
      </c>
    </row>
    <row r="479" spans="1:20" x14ac:dyDescent="0.15">
      <c r="A479" s="170">
        <v>7.0000000000000001E-3</v>
      </c>
      <c r="B479" s="170">
        <v>0.78</v>
      </c>
      <c r="C479" s="170">
        <v>2</v>
      </c>
      <c r="D479" s="169">
        <f t="shared" si="112"/>
        <v>1.4000000000000001E-4</v>
      </c>
      <c r="E479" s="168">
        <f t="shared" si="113"/>
        <v>3.8999999999999999E-4</v>
      </c>
      <c r="F479" s="167">
        <f t="shared" si="114"/>
        <v>0.35897435897435903</v>
      </c>
      <c r="G479" s="159" t="str">
        <f t="shared" si="115"/>
        <v>-</v>
      </c>
      <c r="H479" s="164" t="str">
        <f t="shared" si="127"/>
        <v>-</v>
      </c>
      <c r="I479" s="161" t="str">
        <f t="shared" si="116"/>
        <v>-</v>
      </c>
      <c r="J479" s="161">
        <f t="shared" si="117"/>
        <v>2</v>
      </c>
      <c r="K479" s="161" t="str">
        <f t="shared" si="118"/>
        <v>-</v>
      </c>
      <c r="L479" s="161" t="str">
        <f t="shared" si="119"/>
        <v>-</v>
      </c>
      <c r="M479" s="166" t="str">
        <f t="shared" si="120"/>
        <v>-</v>
      </c>
      <c r="N479" s="165"/>
      <c r="O479" s="164" t="str">
        <f t="shared" si="121"/>
        <v>-</v>
      </c>
      <c r="P479" s="161" t="str">
        <f t="shared" si="122"/>
        <v>-</v>
      </c>
      <c r="Q479" s="161">
        <f t="shared" si="123"/>
        <v>0.35897435897435903</v>
      </c>
      <c r="R479" s="161" t="str">
        <f t="shared" si="124"/>
        <v>-</v>
      </c>
      <c r="S479" s="161" t="str">
        <f t="shared" si="125"/>
        <v>-</v>
      </c>
      <c r="T479" s="163" t="str">
        <f t="shared" si="126"/>
        <v>-</v>
      </c>
    </row>
    <row r="480" spans="1:20" x14ac:dyDescent="0.15">
      <c r="A480" s="170">
        <v>5.0000000000000001E-3</v>
      </c>
      <c r="B480" s="170">
        <v>0.55000000000000004</v>
      </c>
      <c r="C480" s="170">
        <v>0</v>
      </c>
      <c r="D480" s="169">
        <f t="shared" si="112"/>
        <v>1E-4</v>
      </c>
      <c r="E480" s="168">
        <f t="shared" si="113"/>
        <v>2.7500000000000002E-4</v>
      </c>
      <c r="F480" s="167">
        <f t="shared" si="114"/>
        <v>0.36363636363636365</v>
      </c>
      <c r="G480" s="159" t="str">
        <f t="shared" si="115"/>
        <v>-</v>
      </c>
      <c r="H480" s="164" t="str">
        <f t="shared" si="127"/>
        <v>-</v>
      </c>
      <c r="I480" s="161" t="str">
        <f t="shared" si="116"/>
        <v>-</v>
      </c>
      <c r="J480" s="161">
        <f t="shared" si="117"/>
        <v>0</v>
      </c>
      <c r="K480" s="161" t="str">
        <f t="shared" si="118"/>
        <v>-</v>
      </c>
      <c r="L480" s="161" t="str">
        <f t="shared" si="119"/>
        <v>-</v>
      </c>
      <c r="M480" s="166" t="str">
        <f t="shared" si="120"/>
        <v>-</v>
      </c>
      <c r="N480" s="165"/>
      <c r="O480" s="164" t="str">
        <f t="shared" si="121"/>
        <v>-</v>
      </c>
      <c r="P480" s="161" t="str">
        <f t="shared" si="122"/>
        <v>-</v>
      </c>
      <c r="Q480" s="161">
        <f t="shared" si="123"/>
        <v>0.36363636363636365</v>
      </c>
      <c r="R480" s="161" t="str">
        <f t="shared" si="124"/>
        <v>-</v>
      </c>
      <c r="S480" s="161" t="str">
        <f t="shared" si="125"/>
        <v>-</v>
      </c>
      <c r="T480" s="163" t="str">
        <f t="shared" si="126"/>
        <v>-</v>
      </c>
    </row>
    <row r="481" spans="1:20" x14ac:dyDescent="0.15">
      <c r="A481" s="170">
        <v>5.0000000000000001E-3</v>
      </c>
      <c r="B481" s="170">
        <v>0.55000000000000004</v>
      </c>
      <c r="C481" s="170">
        <v>0</v>
      </c>
      <c r="D481" s="169">
        <f t="shared" si="112"/>
        <v>1E-4</v>
      </c>
      <c r="E481" s="168">
        <f t="shared" si="113"/>
        <v>2.7500000000000002E-4</v>
      </c>
      <c r="F481" s="167">
        <f t="shared" si="114"/>
        <v>0.36363636363636365</v>
      </c>
      <c r="G481" s="159" t="str">
        <f t="shared" si="115"/>
        <v>-</v>
      </c>
      <c r="H481" s="164" t="str">
        <f t="shared" si="127"/>
        <v>-</v>
      </c>
      <c r="I481" s="161" t="str">
        <f t="shared" si="116"/>
        <v>-</v>
      </c>
      <c r="J481" s="161">
        <f t="shared" si="117"/>
        <v>0</v>
      </c>
      <c r="K481" s="161" t="str">
        <f t="shared" si="118"/>
        <v>-</v>
      </c>
      <c r="L481" s="161" t="str">
        <f t="shared" si="119"/>
        <v>-</v>
      </c>
      <c r="M481" s="166" t="str">
        <f t="shared" si="120"/>
        <v>-</v>
      </c>
      <c r="N481" s="165"/>
      <c r="O481" s="164" t="str">
        <f t="shared" si="121"/>
        <v>-</v>
      </c>
      <c r="P481" s="161" t="str">
        <f t="shared" si="122"/>
        <v>-</v>
      </c>
      <c r="Q481" s="161">
        <f t="shared" si="123"/>
        <v>0.36363636363636365</v>
      </c>
      <c r="R481" s="161" t="str">
        <f t="shared" si="124"/>
        <v>-</v>
      </c>
      <c r="S481" s="161" t="str">
        <f t="shared" si="125"/>
        <v>-</v>
      </c>
      <c r="T481" s="163" t="str">
        <f t="shared" si="126"/>
        <v>-</v>
      </c>
    </row>
    <row r="482" spans="1:20" x14ac:dyDescent="0.15">
      <c r="A482" s="170">
        <v>5.0000000000000001E-3</v>
      </c>
      <c r="B482" s="170">
        <v>0.55000000000000004</v>
      </c>
      <c r="C482" s="170">
        <v>1</v>
      </c>
      <c r="D482" s="169">
        <f t="shared" si="112"/>
        <v>1E-4</v>
      </c>
      <c r="E482" s="168">
        <f t="shared" si="113"/>
        <v>2.7500000000000002E-4</v>
      </c>
      <c r="F482" s="167">
        <f t="shared" si="114"/>
        <v>0.36363636363636365</v>
      </c>
      <c r="G482" s="159" t="str">
        <f t="shared" si="115"/>
        <v>-</v>
      </c>
      <c r="H482" s="164" t="str">
        <f t="shared" si="127"/>
        <v>-</v>
      </c>
      <c r="I482" s="161" t="str">
        <f t="shared" si="116"/>
        <v>-</v>
      </c>
      <c r="J482" s="161">
        <f t="shared" si="117"/>
        <v>1</v>
      </c>
      <c r="K482" s="161" t="str">
        <f t="shared" si="118"/>
        <v>-</v>
      </c>
      <c r="L482" s="161" t="str">
        <f t="shared" si="119"/>
        <v>-</v>
      </c>
      <c r="M482" s="166" t="str">
        <f t="shared" si="120"/>
        <v>-</v>
      </c>
      <c r="N482" s="165"/>
      <c r="O482" s="164" t="str">
        <f t="shared" si="121"/>
        <v>-</v>
      </c>
      <c r="P482" s="161" t="str">
        <f t="shared" si="122"/>
        <v>-</v>
      </c>
      <c r="Q482" s="161">
        <f t="shared" si="123"/>
        <v>0.36363636363636365</v>
      </c>
      <c r="R482" s="161" t="str">
        <f t="shared" si="124"/>
        <v>-</v>
      </c>
      <c r="S482" s="161" t="str">
        <f t="shared" si="125"/>
        <v>-</v>
      </c>
      <c r="T482" s="163" t="str">
        <f t="shared" si="126"/>
        <v>-</v>
      </c>
    </row>
    <row r="483" spans="1:20" x14ac:dyDescent="0.15">
      <c r="A483" s="170">
        <v>0.01</v>
      </c>
      <c r="B483" s="170">
        <v>1.1000000000000001</v>
      </c>
      <c r="C483" s="170">
        <v>0</v>
      </c>
      <c r="D483" s="169">
        <f t="shared" si="112"/>
        <v>2.0000000000000001E-4</v>
      </c>
      <c r="E483" s="168">
        <f t="shared" si="113"/>
        <v>5.5000000000000003E-4</v>
      </c>
      <c r="F483" s="167">
        <f t="shared" si="114"/>
        <v>0.36363636363636365</v>
      </c>
      <c r="G483" s="159" t="str">
        <f t="shared" si="115"/>
        <v>-</v>
      </c>
      <c r="H483" s="164" t="str">
        <f t="shared" si="127"/>
        <v>-</v>
      </c>
      <c r="I483" s="161" t="str">
        <f t="shared" si="116"/>
        <v>-</v>
      </c>
      <c r="J483" s="161">
        <f t="shared" si="117"/>
        <v>0</v>
      </c>
      <c r="K483" s="161" t="str">
        <f t="shared" si="118"/>
        <v>-</v>
      </c>
      <c r="L483" s="161" t="str">
        <f t="shared" si="119"/>
        <v>-</v>
      </c>
      <c r="M483" s="166" t="str">
        <f t="shared" si="120"/>
        <v>-</v>
      </c>
      <c r="N483" s="165"/>
      <c r="O483" s="164" t="str">
        <f t="shared" si="121"/>
        <v>-</v>
      </c>
      <c r="P483" s="161" t="str">
        <f t="shared" si="122"/>
        <v>-</v>
      </c>
      <c r="Q483" s="161">
        <f t="shared" si="123"/>
        <v>0.36363636363636365</v>
      </c>
      <c r="R483" s="161" t="str">
        <f t="shared" si="124"/>
        <v>-</v>
      </c>
      <c r="S483" s="161" t="str">
        <f t="shared" si="125"/>
        <v>-</v>
      </c>
      <c r="T483" s="163" t="str">
        <f t="shared" si="126"/>
        <v>-</v>
      </c>
    </row>
    <row r="484" spans="1:20" x14ac:dyDescent="0.15">
      <c r="A484" s="170">
        <v>0.01</v>
      </c>
      <c r="B484" s="170">
        <v>1.1000000000000001</v>
      </c>
      <c r="C484" s="170">
        <v>2</v>
      </c>
      <c r="D484" s="169">
        <f t="shared" si="112"/>
        <v>2.0000000000000001E-4</v>
      </c>
      <c r="E484" s="168">
        <f t="shared" si="113"/>
        <v>5.5000000000000003E-4</v>
      </c>
      <c r="F484" s="167">
        <f t="shared" si="114"/>
        <v>0.36363636363636365</v>
      </c>
      <c r="G484" s="159" t="str">
        <f t="shared" si="115"/>
        <v>-</v>
      </c>
      <c r="H484" s="164" t="str">
        <f t="shared" si="127"/>
        <v>-</v>
      </c>
      <c r="I484" s="161" t="str">
        <f t="shared" si="116"/>
        <v>-</v>
      </c>
      <c r="J484" s="161">
        <f t="shared" si="117"/>
        <v>2</v>
      </c>
      <c r="K484" s="161" t="str">
        <f t="shared" si="118"/>
        <v>-</v>
      </c>
      <c r="L484" s="161" t="str">
        <f t="shared" si="119"/>
        <v>-</v>
      </c>
      <c r="M484" s="166" t="str">
        <f t="shared" si="120"/>
        <v>-</v>
      </c>
      <c r="N484" s="165"/>
      <c r="O484" s="164" t="str">
        <f t="shared" si="121"/>
        <v>-</v>
      </c>
      <c r="P484" s="161" t="str">
        <f t="shared" si="122"/>
        <v>-</v>
      </c>
      <c r="Q484" s="161">
        <f t="shared" si="123"/>
        <v>0.36363636363636365</v>
      </c>
      <c r="R484" s="161" t="str">
        <f t="shared" si="124"/>
        <v>-</v>
      </c>
      <c r="S484" s="161" t="str">
        <f t="shared" si="125"/>
        <v>-</v>
      </c>
      <c r="T484" s="163" t="str">
        <f t="shared" si="126"/>
        <v>-</v>
      </c>
    </row>
    <row r="485" spans="1:20" x14ac:dyDescent="0.15">
      <c r="A485" s="170">
        <v>0.01</v>
      </c>
      <c r="B485" s="170">
        <v>1.1000000000000001</v>
      </c>
      <c r="C485" s="170">
        <v>0</v>
      </c>
      <c r="D485" s="169">
        <f t="shared" si="112"/>
        <v>2.0000000000000001E-4</v>
      </c>
      <c r="E485" s="168">
        <f t="shared" si="113"/>
        <v>5.5000000000000003E-4</v>
      </c>
      <c r="F485" s="167">
        <f t="shared" si="114"/>
        <v>0.36363636363636365</v>
      </c>
      <c r="G485" s="159" t="str">
        <f t="shared" si="115"/>
        <v>-</v>
      </c>
      <c r="H485" s="164" t="str">
        <f t="shared" si="127"/>
        <v>-</v>
      </c>
      <c r="I485" s="161" t="str">
        <f t="shared" si="116"/>
        <v>-</v>
      </c>
      <c r="J485" s="161">
        <f t="shared" si="117"/>
        <v>0</v>
      </c>
      <c r="K485" s="161" t="str">
        <f t="shared" si="118"/>
        <v>-</v>
      </c>
      <c r="L485" s="161" t="str">
        <f t="shared" si="119"/>
        <v>-</v>
      </c>
      <c r="M485" s="166" t="str">
        <f t="shared" si="120"/>
        <v>-</v>
      </c>
      <c r="N485" s="165"/>
      <c r="O485" s="164" t="str">
        <f t="shared" si="121"/>
        <v>-</v>
      </c>
      <c r="P485" s="161" t="str">
        <f t="shared" si="122"/>
        <v>-</v>
      </c>
      <c r="Q485" s="161">
        <f t="shared" si="123"/>
        <v>0.36363636363636365</v>
      </c>
      <c r="R485" s="161" t="str">
        <f t="shared" si="124"/>
        <v>-</v>
      </c>
      <c r="S485" s="161" t="str">
        <f t="shared" si="125"/>
        <v>-</v>
      </c>
      <c r="T485" s="163" t="str">
        <f t="shared" si="126"/>
        <v>-</v>
      </c>
    </row>
    <row r="486" spans="1:20" x14ac:dyDescent="0.15">
      <c r="A486" s="170">
        <v>0.01</v>
      </c>
      <c r="B486" s="170">
        <v>1.0900000000000001</v>
      </c>
      <c r="C486" s="170">
        <v>0</v>
      </c>
      <c r="D486" s="169">
        <f t="shared" si="112"/>
        <v>2.0000000000000001E-4</v>
      </c>
      <c r="E486" s="168">
        <f t="shared" si="113"/>
        <v>5.4500000000000002E-4</v>
      </c>
      <c r="F486" s="167">
        <f t="shared" si="114"/>
        <v>0.3669724770642202</v>
      </c>
      <c r="G486" s="159" t="str">
        <f t="shared" si="115"/>
        <v>-</v>
      </c>
      <c r="H486" s="164" t="str">
        <f t="shared" si="127"/>
        <v>-</v>
      </c>
      <c r="I486" s="161" t="str">
        <f t="shared" si="116"/>
        <v>-</v>
      </c>
      <c r="J486" s="161">
        <f t="shared" si="117"/>
        <v>0</v>
      </c>
      <c r="K486" s="161" t="str">
        <f t="shared" si="118"/>
        <v>-</v>
      </c>
      <c r="L486" s="161" t="str">
        <f t="shared" si="119"/>
        <v>-</v>
      </c>
      <c r="M486" s="166" t="str">
        <f t="shared" si="120"/>
        <v>-</v>
      </c>
      <c r="N486" s="165"/>
      <c r="O486" s="164" t="str">
        <f t="shared" si="121"/>
        <v>-</v>
      </c>
      <c r="P486" s="161" t="str">
        <f t="shared" si="122"/>
        <v>-</v>
      </c>
      <c r="Q486" s="161">
        <f t="shared" si="123"/>
        <v>0.3669724770642202</v>
      </c>
      <c r="R486" s="161" t="str">
        <f t="shared" si="124"/>
        <v>-</v>
      </c>
      <c r="S486" s="161" t="str">
        <f t="shared" si="125"/>
        <v>-</v>
      </c>
      <c r="T486" s="163" t="str">
        <f t="shared" si="126"/>
        <v>-</v>
      </c>
    </row>
    <row r="487" spans="1:20" x14ac:dyDescent="0.15">
      <c r="A487" s="170">
        <v>5.0000000000000001E-3</v>
      </c>
      <c r="B487" s="170">
        <v>0.53</v>
      </c>
      <c r="C487" s="170">
        <v>2</v>
      </c>
      <c r="D487" s="169">
        <f t="shared" si="112"/>
        <v>1E-4</v>
      </c>
      <c r="E487" s="168">
        <f t="shared" si="113"/>
        <v>2.6499999999999999E-4</v>
      </c>
      <c r="F487" s="167">
        <f t="shared" si="114"/>
        <v>0.37735849056603776</v>
      </c>
      <c r="G487" s="159" t="str">
        <f t="shared" si="115"/>
        <v>-</v>
      </c>
      <c r="H487" s="164" t="str">
        <f t="shared" si="127"/>
        <v>-</v>
      </c>
      <c r="I487" s="161" t="str">
        <f t="shared" si="116"/>
        <v>-</v>
      </c>
      <c r="J487" s="161">
        <f t="shared" si="117"/>
        <v>2</v>
      </c>
      <c r="K487" s="161" t="str">
        <f t="shared" si="118"/>
        <v>-</v>
      </c>
      <c r="L487" s="161" t="str">
        <f t="shared" si="119"/>
        <v>-</v>
      </c>
      <c r="M487" s="166" t="str">
        <f t="shared" si="120"/>
        <v>-</v>
      </c>
      <c r="N487" s="165"/>
      <c r="O487" s="164" t="str">
        <f t="shared" si="121"/>
        <v>-</v>
      </c>
      <c r="P487" s="161" t="str">
        <f t="shared" si="122"/>
        <v>-</v>
      </c>
      <c r="Q487" s="161">
        <f t="shared" si="123"/>
        <v>0.37735849056603776</v>
      </c>
      <c r="R487" s="161" t="str">
        <f t="shared" si="124"/>
        <v>-</v>
      </c>
      <c r="S487" s="161" t="str">
        <f t="shared" si="125"/>
        <v>-</v>
      </c>
      <c r="T487" s="163" t="str">
        <f t="shared" si="126"/>
        <v>-</v>
      </c>
    </row>
    <row r="488" spans="1:20" x14ac:dyDescent="0.15">
      <c r="A488" s="170">
        <v>7.0000000000000001E-3</v>
      </c>
      <c r="B488" s="170">
        <v>0.74</v>
      </c>
      <c r="C488" s="170">
        <v>0</v>
      </c>
      <c r="D488" s="169">
        <f t="shared" si="112"/>
        <v>1.4000000000000001E-4</v>
      </c>
      <c r="E488" s="168">
        <f t="shared" si="113"/>
        <v>3.6999999999999999E-4</v>
      </c>
      <c r="F488" s="167">
        <f t="shared" si="114"/>
        <v>0.3783783783783784</v>
      </c>
      <c r="G488" s="159" t="str">
        <f t="shared" si="115"/>
        <v>-</v>
      </c>
      <c r="H488" s="164" t="str">
        <f t="shared" si="127"/>
        <v>-</v>
      </c>
      <c r="I488" s="161" t="str">
        <f t="shared" si="116"/>
        <v>-</v>
      </c>
      <c r="J488" s="161">
        <f t="shared" si="117"/>
        <v>0</v>
      </c>
      <c r="K488" s="161" t="str">
        <f t="shared" si="118"/>
        <v>-</v>
      </c>
      <c r="L488" s="161" t="str">
        <f t="shared" si="119"/>
        <v>-</v>
      </c>
      <c r="M488" s="166" t="str">
        <f t="shared" si="120"/>
        <v>-</v>
      </c>
      <c r="N488" s="165"/>
      <c r="O488" s="164" t="str">
        <f t="shared" si="121"/>
        <v>-</v>
      </c>
      <c r="P488" s="161" t="str">
        <f t="shared" si="122"/>
        <v>-</v>
      </c>
      <c r="Q488" s="161">
        <f t="shared" si="123"/>
        <v>0.3783783783783784</v>
      </c>
      <c r="R488" s="161" t="str">
        <f t="shared" si="124"/>
        <v>-</v>
      </c>
      <c r="S488" s="161" t="str">
        <f t="shared" si="125"/>
        <v>-</v>
      </c>
      <c r="T488" s="163" t="str">
        <f t="shared" si="126"/>
        <v>-</v>
      </c>
    </row>
    <row r="489" spans="1:20" x14ac:dyDescent="0.15">
      <c r="A489" s="170">
        <v>0.01</v>
      </c>
      <c r="B489" s="170">
        <v>1.05</v>
      </c>
      <c r="C489" s="170">
        <v>0</v>
      </c>
      <c r="D489" s="169">
        <f t="shared" si="112"/>
        <v>2.0000000000000001E-4</v>
      </c>
      <c r="E489" s="168">
        <f t="shared" si="113"/>
        <v>5.2500000000000008E-4</v>
      </c>
      <c r="F489" s="167">
        <f t="shared" si="114"/>
        <v>0.38095238095238093</v>
      </c>
      <c r="G489" s="159" t="str">
        <f t="shared" si="115"/>
        <v>-</v>
      </c>
      <c r="H489" s="164" t="str">
        <f t="shared" si="127"/>
        <v>-</v>
      </c>
      <c r="I489" s="161" t="str">
        <f t="shared" si="116"/>
        <v>-</v>
      </c>
      <c r="J489" s="161">
        <f t="shared" si="117"/>
        <v>0</v>
      </c>
      <c r="K489" s="161" t="str">
        <f t="shared" si="118"/>
        <v>-</v>
      </c>
      <c r="L489" s="161" t="str">
        <f t="shared" si="119"/>
        <v>-</v>
      </c>
      <c r="M489" s="166" t="str">
        <f t="shared" si="120"/>
        <v>-</v>
      </c>
      <c r="N489" s="165"/>
      <c r="O489" s="164" t="str">
        <f t="shared" si="121"/>
        <v>-</v>
      </c>
      <c r="P489" s="161" t="str">
        <f t="shared" si="122"/>
        <v>-</v>
      </c>
      <c r="Q489" s="161">
        <f t="shared" si="123"/>
        <v>0.38095238095238093</v>
      </c>
      <c r="R489" s="161" t="str">
        <f t="shared" si="124"/>
        <v>-</v>
      </c>
      <c r="S489" s="161" t="str">
        <f t="shared" si="125"/>
        <v>-</v>
      </c>
      <c r="T489" s="163" t="str">
        <f t="shared" si="126"/>
        <v>-</v>
      </c>
    </row>
    <row r="490" spans="1:20" x14ac:dyDescent="0.15">
      <c r="A490" s="171">
        <v>0.01</v>
      </c>
      <c r="B490" s="171">
        <v>1.04</v>
      </c>
      <c r="C490" s="171">
        <v>1</v>
      </c>
      <c r="D490" s="169">
        <f t="shared" si="112"/>
        <v>2.0000000000000001E-4</v>
      </c>
      <c r="E490" s="168">
        <f t="shared" si="113"/>
        <v>5.2000000000000006E-4</v>
      </c>
      <c r="F490" s="167">
        <f t="shared" si="114"/>
        <v>0.38461538461538458</v>
      </c>
      <c r="G490" s="159" t="str">
        <f t="shared" si="115"/>
        <v>-</v>
      </c>
      <c r="H490" s="164" t="str">
        <f t="shared" si="127"/>
        <v>-</v>
      </c>
      <c r="I490" s="161" t="str">
        <f t="shared" si="116"/>
        <v>-</v>
      </c>
      <c r="J490" s="161">
        <f t="shared" si="117"/>
        <v>1</v>
      </c>
      <c r="K490" s="161" t="str">
        <f t="shared" si="118"/>
        <v>-</v>
      </c>
      <c r="L490" s="161" t="str">
        <f t="shared" si="119"/>
        <v>-</v>
      </c>
      <c r="M490" s="166" t="str">
        <f t="shared" si="120"/>
        <v>-</v>
      </c>
      <c r="N490" s="165"/>
      <c r="O490" s="164" t="str">
        <f t="shared" si="121"/>
        <v>-</v>
      </c>
      <c r="P490" s="161" t="str">
        <f t="shared" si="122"/>
        <v>-</v>
      </c>
      <c r="Q490" s="161">
        <f t="shared" si="123"/>
        <v>0.38461538461538458</v>
      </c>
      <c r="R490" s="161" t="str">
        <f t="shared" si="124"/>
        <v>-</v>
      </c>
      <c r="S490" s="161" t="str">
        <f t="shared" si="125"/>
        <v>-</v>
      </c>
      <c r="T490" s="163" t="str">
        <f t="shared" si="126"/>
        <v>-</v>
      </c>
    </row>
    <row r="491" spans="1:20" x14ac:dyDescent="0.15">
      <c r="A491" s="170">
        <v>0.01</v>
      </c>
      <c r="B491" s="170">
        <v>1.026</v>
      </c>
      <c r="C491" s="170">
        <v>2</v>
      </c>
      <c r="D491" s="169">
        <f t="shared" si="112"/>
        <v>2.0000000000000001E-4</v>
      </c>
      <c r="E491" s="168">
        <f t="shared" si="113"/>
        <v>5.13E-4</v>
      </c>
      <c r="F491" s="167">
        <f t="shared" si="114"/>
        <v>0.38986354775828463</v>
      </c>
      <c r="G491" s="159" t="str">
        <f t="shared" si="115"/>
        <v>-</v>
      </c>
      <c r="H491" s="164" t="str">
        <f t="shared" si="127"/>
        <v>-</v>
      </c>
      <c r="I491" s="161" t="str">
        <f t="shared" si="116"/>
        <v>-</v>
      </c>
      <c r="J491" s="161">
        <f t="shared" si="117"/>
        <v>2</v>
      </c>
      <c r="K491" s="161" t="str">
        <f t="shared" si="118"/>
        <v>-</v>
      </c>
      <c r="L491" s="161" t="str">
        <f t="shared" si="119"/>
        <v>-</v>
      </c>
      <c r="M491" s="166" t="str">
        <f t="shared" si="120"/>
        <v>-</v>
      </c>
      <c r="N491" s="165"/>
      <c r="O491" s="164" t="str">
        <f t="shared" si="121"/>
        <v>-</v>
      </c>
      <c r="P491" s="161" t="str">
        <f t="shared" si="122"/>
        <v>-</v>
      </c>
      <c r="Q491" s="161">
        <f t="shared" si="123"/>
        <v>0.38986354775828463</v>
      </c>
      <c r="R491" s="161" t="str">
        <f t="shared" si="124"/>
        <v>-</v>
      </c>
      <c r="S491" s="161" t="str">
        <f t="shared" si="125"/>
        <v>-</v>
      </c>
      <c r="T491" s="163" t="str">
        <f t="shared" si="126"/>
        <v>-</v>
      </c>
    </row>
    <row r="492" spans="1:20" x14ac:dyDescent="0.15">
      <c r="A492" s="170">
        <v>0.01</v>
      </c>
      <c r="B492" s="170">
        <v>1.01</v>
      </c>
      <c r="C492" s="170">
        <v>0</v>
      </c>
      <c r="D492" s="169">
        <f t="shared" si="112"/>
        <v>2.0000000000000001E-4</v>
      </c>
      <c r="E492" s="168">
        <f t="shared" si="113"/>
        <v>5.0500000000000002E-4</v>
      </c>
      <c r="F492" s="167">
        <f t="shared" si="114"/>
        <v>0.39603960396039606</v>
      </c>
      <c r="G492" s="159" t="str">
        <f t="shared" si="115"/>
        <v>-</v>
      </c>
      <c r="H492" s="164" t="str">
        <f t="shared" si="127"/>
        <v>-</v>
      </c>
      <c r="I492" s="161" t="str">
        <f t="shared" si="116"/>
        <v>-</v>
      </c>
      <c r="J492" s="161">
        <f t="shared" si="117"/>
        <v>0</v>
      </c>
      <c r="K492" s="161" t="str">
        <f t="shared" si="118"/>
        <v>-</v>
      </c>
      <c r="L492" s="161" t="str">
        <f t="shared" si="119"/>
        <v>-</v>
      </c>
      <c r="M492" s="166" t="str">
        <f t="shared" si="120"/>
        <v>-</v>
      </c>
      <c r="N492" s="165"/>
      <c r="O492" s="164" t="str">
        <f t="shared" si="121"/>
        <v>-</v>
      </c>
      <c r="P492" s="161" t="str">
        <f t="shared" si="122"/>
        <v>-</v>
      </c>
      <c r="Q492" s="161">
        <f t="shared" si="123"/>
        <v>0.39603960396039606</v>
      </c>
      <c r="R492" s="161" t="str">
        <f t="shared" si="124"/>
        <v>-</v>
      </c>
      <c r="S492" s="161" t="str">
        <f t="shared" si="125"/>
        <v>-</v>
      </c>
      <c r="T492" s="163" t="str">
        <f t="shared" si="126"/>
        <v>-</v>
      </c>
    </row>
    <row r="493" spans="1:20" x14ac:dyDescent="0.15">
      <c r="A493" s="170">
        <v>0.01</v>
      </c>
      <c r="B493" s="170">
        <v>1.0089999999999999</v>
      </c>
      <c r="C493" s="170">
        <v>2</v>
      </c>
      <c r="D493" s="169">
        <f t="shared" si="112"/>
        <v>2.0000000000000001E-4</v>
      </c>
      <c r="E493" s="168">
        <f t="shared" si="113"/>
        <v>5.0449999999999996E-4</v>
      </c>
      <c r="F493" s="167">
        <f t="shared" si="114"/>
        <v>0.39643211100099113</v>
      </c>
      <c r="G493" s="159" t="str">
        <f t="shared" si="115"/>
        <v>-</v>
      </c>
      <c r="H493" s="164" t="str">
        <f t="shared" si="127"/>
        <v>-</v>
      </c>
      <c r="I493" s="161" t="str">
        <f t="shared" si="116"/>
        <v>-</v>
      </c>
      <c r="J493" s="161">
        <f t="shared" si="117"/>
        <v>2</v>
      </c>
      <c r="K493" s="161" t="str">
        <f t="shared" si="118"/>
        <v>-</v>
      </c>
      <c r="L493" s="161" t="str">
        <f t="shared" si="119"/>
        <v>-</v>
      </c>
      <c r="M493" s="166" t="str">
        <f t="shared" si="120"/>
        <v>-</v>
      </c>
      <c r="N493" s="165"/>
      <c r="O493" s="164" t="str">
        <f t="shared" si="121"/>
        <v>-</v>
      </c>
      <c r="P493" s="161" t="str">
        <f t="shared" si="122"/>
        <v>-</v>
      </c>
      <c r="Q493" s="161">
        <f t="shared" si="123"/>
        <v>0.39643211100099113</v>
      </c>
      <c r="R493" s="161" t="str">
        <f t="shared" si="124"/>
        <v>-</v>
      </c>
      <c r="S493" s="161" t="str">
        <f t="shared" si="125"/>
        <v>-</v>
      </c>
      <c r="T493" s="163" t="str">
        <f t="shared" si="126"/>
        <v>-</v>
      </c>
    </row>
    <row r="494" spans="1:20" x14ac:dyDescent="0.15">
      <c r="A494" s="170">
        <v>0.01</v>
      </c>
      <c r="B494" s="170">
        <v>1.0009999999999999</v>
      </c>
      <c r="C494" s="170">
        <v>1</v>
      </c>
      <c r="D494" s="169">
        <f t="shared" si="112"/>
        <v>2.0000000000000001E-4</v>
      </c>
      <c r="E494" s="168">
        <f t="shared" si="113"/>
        <v>5.0049999999999997E-4</v>
      </c>
      <c r="F494" s="167">
        <f t="shared" si="114"/>
        <v>0.39960039960039967</v>
      </c>
      <c r="G494" s="159" t="str">
        <f t="shared" si="115"/>
        <v>-</v>
      </c>
      <c r="H494" s="164" t="str">
        <f t="shared" si="127"/>
        <v>-</v>
      </c>
      <c r="I494" s="161" t="str">
        <f t="shared" si="116"/>
        <v>-</v>
      </c>
      <c r="J494" s="161">
        <f t="shared" si="117"/>
        <v>1</v>
      </c>
      <c r="K494" s="161" t="str">
        <f t="shared" si="118"/>
        <v>-</v>
      </c>
      <c r="L494" s="161" t="str">
        <f t="shared" si="119"/>
        <v>-</v>
      </c>
      <c r="M494" s="166" t="str">
        <f t="shared" si="120"/>
        <v>-</v>
      </c>
      <c r="N494" s="165"/>
      <c r="O494" s="164" t="str">
        <f t="shared" si="121"/>
        <v>-</v>
      </c>
      <c r="P494" s="161" t="str">
        <f t="shared" si="122"/>
        <v>-</v>
      </c>
      <c r="Q494" s="161">
        <f t="shared" si="123"/>
        <v>0.39960039960039967</v>
      </c>
      <c r="R494" s="161" t="str">
        <f t="shared" si="124"/>
        <v>-</v>
      </c>
      <c r="S494" s="161" t="str">
        <f t="shared" si="125"/>
        <v>-</v>
      </c>
      <c r="T494" s="163" t="str">
        <f t="shared" si="126"/>
        <v>-</v>
      </c>
    </row>
    <row r="495" spans="1:20" x14ac:dyDescent="0.15">
      <c r="A495" s="171">
        <v>5.0000000000000001E-3</v>
      </c>
      <c r="B495" s="171">
        <v>0.5</v>
      </c>
      <c r="C495" s="171">
        <v>1</v>
      </c>
      <c r="D495" s="169">
        <f t="shared" si="112"/>
        <v>1E-4</v>
      </c>
      <c r="E495" s="168">
        <f t="shared" si="113"/>
        <v>2.5000000000000001E-4</v>
      </c>
      <c r="F495" s="167">
        <f t="shared" si="114"/>
        <v>0.4</v>
      </c>
      <c r="G495" s="159" t="str">
        <f t="shared" si="115"/>
        <v>-</v>
      </c>
      <c r="H495" s="164" t="str">
        <f t="shared" si="127"/>
        <v>-</v>
      </c>
      <c r="I495" s="161" t="str">
        <f t="shared" si="116"/>
        <v>-</v>
      </c>
      <c r="J495" s="161">
        <f t="shared" si="117"/>
        <v>1</v>
      </c>
      <c r="K495" s="161" t="str">
        <f t="shared" si="118"/>
        <v>-</v>
      </c>
      <c r="L495" s="161" t="str">
        <f t="shared" si="119"/>
        <v>-</v>
      </c>
      <c r="M495" s="166" t="str">
        <f t="shared" si="120"/>
        <v>-</v>
      </c>
      <c r="N495" s="165"/>
      <c r="O495" s="164" t="str">
        <f t="shared" si="121"/>
        <v>-</v>
      </c>
      <c r="P495" s="161" t="str">
        <f t="shared" si="122"/>
        <v>-</v>
      </c>
      <c r="Q495" s="161">
        <f t="shared" si="123"/>
        <v>0.4</v>
      </c>
      <c r="R495" s="161" t="str">
        <f t="shared" si="124"/>
        <v>-</v>
      </c>
      <c r="S495" s="161" t="str">
        <f t="shared" si="125"/>
        <v>-</v>
      </c>
      <c r="T495" s="163" t="str">
        <f t="shared" si="126"/>
        <v>-</v>
      </c>
    </row>
    <row r="496" spans="1:20" x14ac:dyDescent="0.15">
      <c r="A496" s="170">
        <v>5.0000000000000001E-3</v>
      </c>
      <c r="B496" s="170">
        <v>0.5</v>
      </c>
      <c r="C496" s="170">
        <v>0</v>
      </c>
      <c r="D496" s="169">
        <f t="shared" si="112"/>
        <v>1E-4</v>
      </c>
      <c r="E496" s="168">
        <f t="shared" si="113"/>
        <v>2.5000000000000001E-4</v>
      </c>
      <c r="F496" s="167">
        <f t="shared" si="114"/>
        <v>0.4</v>
      </c>
      <c r="G496" s="159" t="str">
        <f t="shared" si="115"/>
        <v>-</v>
      </c>
      <c r="H496" s="164" t="str">
        <f t="shared" si="127"/>
        <v>-</v>
      </c>
      <c r="I496" s="161" t="str">
        <f t="shared" si="116"/>
        <v>-</v>
      </c>
      <c r="J496" s="161">
        <f t="shared" si="117"/>
        <v>0</v>
      </c>
      <c r="K496" s="161" t="str">
        <f t="shared" si="118"/>
        <v>-</v>
      </c>
      <c r="L496" s="161" t="str">
        <f t="shared" si="119"/>
        <v>-</v>
      </c>
      <c r="M496" s="166" t="str">
        <f t="shared" si="120"/>
        <v>-</v>
      </c>
      <c r="N496" s="165"/>
      <c r="O496" s="164" t="str">
        <f t="shared" si="121"/>
        <v>-</v>
      </c>
      <c r="P496" s="161" t="str">
        <f t="shared" si="122"/>
        <v>-</v>
      </c>
      <c r="Q496" s="161">
        <f t="shared" si="123"/>
        <v>0.4</v>
      </c>
      <c r="R496" s="161" t="str">
        <f t="shared" si="124"/>
        <v>-</v>
      </c>
      <c r="S496" s="161" t="str">
        <f t="shared" si="125"/>
        <v>-</v>
      </c>
      <c r="T496" s="163" t="str">
        <f t="shared" si="126"/>
        <v>-</v>
      </c>
    </row>
    <row r="497" spans="1:20" x14ac:dyDescent="0.15">
      <c r="A497" s="170">
        <v>0.01</v>
      </c>
      <c r="B497" s="170">
        <v>1</v>
      </c>
      <c r="C497" s="170">
        <v>0</v>
      </c>
      <c r="D497" s="169">
        <f t="shared" si="112"/>
        <v>2.0000000000000001E-4</v>
      </c>
      <c r="E497" s="168">
        <f t="shared" si="113"/>
        <v>5.0000000000000001E-4</v>
      </c>
      <c r="F497" s="167">
        <f t="shared" si="114"/>
        <v>0.4</v>
      </c>
      <c r="G497" s="159" t="str">
        <f t="shared" si="115"/>
        <v>-</v>
      </c>
      <c r="H497" s="164" t="str">
        <f t="shared" si="127"/>
        <v>-</v>
      </c>
      <c r="I497" s="161" t="str">
        <f t="shared" si="116"/>
        <v>-</v>
      </c>
      <c r="J497" s="161">
        <f t="shared" si="117"/>
        <v>0</v>
      </c>
      <c r="K497" s="161" t="str">
        <f t="shared" si="118"/>
        <v>-</v>
      </c>
      <c r="L497" s="161" t="str">
        <f t="shared" si="119"/>
        <v>-</v>
      </c>
      <c r="M497" s="166" t="str">
        <f t="shared" si="120"/>
        <v>-</v>
      </c>
      <c r="N497" s="165"/>
      <c r="O497" s="164" t="str">
        <f t="shared" si="121"/>
        <v>-</v>
      </c>
      <c r="P497" s="161" t="str">
        <f t="shared" si="122"/>
        <v>-</v>
      </c>
      <c r="Q497" s="161">
        <f t="shared" si="123"/>
        <v>0.4</v>
      </c>
      <c r="R497" s="161" t="str">
        <f t="shared" si="124"/>
        <v>-</v>
      </c>
      <c r="S497" s="161" t="str">
        <f t="shared" si="125"/>
        <v>-</v>
      </c>
      <c r="T497" s="163" t="str">
        <f t="shared" si="126"/>
        <v>-</v>
      </c>
    </row>
    <row r="498" spans="1:20" x14ac:dyDescent="0.15">
      <c r="A498" s="170">
        <v>0.01</v>
      </c>
      <c r="B498" s="170">
        <v>1</v>
      </c>
      <c r="C498" s="170">
        <v>1</v>
      </c>
      <c r="D498" s="169">
        <f t="shared" si="112"/>
        <v>2.0000000000000001E-4</v>
      </c>
      <c r="E498" s="168">
        <f t="shared" si="113"/>
        <v>5.0000000000000001E-4</v>
      </c>
      <c r="F498" s="167">
        <f t="shared" si="114"/>
        <v>0.4</v>
      </c>
      <c r="G498" s="159" t="str">
        <f t="shared" si="115"/>
        <v>-</v>
      </c>
      <c r="H498" s="164" t="str">
        <f t="shared" si="127"/>
        <v>-</v>
      </c>
      <c r="I498" s="161" t="str">
        <f t="shared" si="116"/>
        <v>-</v>
      </c>
      <c r="J498" s="161">
        <f t="shared" si="117"/>
        <v>1</v>
      </c>
      <c r="K498" s="161" t="str">
        <f t="shared" si="118"/>
        <v>-</v>
      </c>
      <c r="L498" s="161" t="str">
        <f t="shared" si="119"/>
        <v>-</v>
      </c>
      <c r="M498" s="166" t="str">
        <f t="shared" si="120"/>
        <v>-</v>
      </c>
      <c r="N498" s="165"/>
      <c r="O498" s="164" t="str">
        <f t="shared" si="121"/>
        <v>-</v>
      </c>
      <c r="P498" s="161" t="str">
        <f t="shared" si="122"/>
        <v>-</v>
      </c>
      <c r="Q498" s="161">
        <f t="shared" si="123"/>
        <v>0.4</v>
      </c>
      <c r="R498" s="161" t="str">
        <f t="shared" si="124"/>
        <v>-</v>
      </c>
      <c r="S498" s="161" t="str">
        <f t="shared" si="125"/>
        <v>-</v>
      </c>
      <c r="T498" s="163" t="str">
        <f t="shared" si="126"/>
        <v>-</v>
      </c>
    </row>
    <row r="499" spans="1:20" x14ac:dyDescent="0.15">
      <c r="A499" s="170">
        <v>0.01</v>
      </c>
      <c r="B499" s="170">
        <v>1</v>
      </c>
      <c r="C499" s="170">
        <v>1</v>
      </c>
      <c r="D499" s="169">
        <f t="shared" si="112"/>
        <v>2.0000000000000001E-4</v>
      </c>
      <c r="E499" s="168">
        <f t="shared" si="113"/>
        <v>5.0000000000000001E-4</v>
      </c>
      <c r="F499" s="167">
        <f t="shared" si="114"/>
        <v>0.4</v>
      </c>
      <c r="G499" s="159" t="str">
        <f t="shared" si="115"/>
        <v>-</v>
      </c>
      <c r="H499" s="164" t="str">
        <f t="shared" si="127"/>
        <v>-</v>
      </c>
      <c r="I499" s="161" t="str">
        <f t="shared" si="116"/>
        <v>-</v>
      </c>
      <c r="J499" s="161">
        <f t="shared" si="117"/>
        <v>1</v>
      </c>
      <c r="K499" s="161" t="str">
        <f t="shared" si="118"/>
        <v>-</v>
      </c>
      <c r="L499" s="161" t="str">
        <f t="shared" si="119"/>
        <v>-</v>
      </c>
      <c r="M499" s="166" t="str">
        <f t="shared" si="120"/>
        <v>-</v>
      </c>
      <c r="N499" s="165"/>
      <c r="O499" s="164" t="str">
        <f t="shared" si="121"/>
        <v>-</v>
      </c>
      <c r="P499" s="161" t="str">
        <f t="shared" si="122"/>
        <v>-</v>
      </c>
      <c r="Q499" s="161">
        <f t="shared" si="123"/>
        <v>0.4</v>
      </c>
      <c r="R499" s="161" t="str">
        <f t="shared" si="124"/>
        <v>-</v>
      </c>
      <c r="S499" s="161" t="str">
        <f t="shared" si="125"/>
        <v>-</v>
      </c>
      <c r="T499" s="163" t="str">
        <f t="shared" si="126"/>
        <v>-</v>
      </c>
    </row>
    <row r="500" spans="1:20" x14ac:dyDescent="0.15">
      <c r="A500" s="170">
        <v>0.01</v>
      </c>
      <c r="B500" s="170">
        <v>1</v>
      </c>
      <c r="C500" s="170">
        <v>0</v>
      </c>
      <c r="D500" s="169">
        <f t="shared" si="112"/>
        <v>2.0000000000000001E-4</v>
      </c>
      <c r="E500" s="168">
        <f t="shared" si="113"/>
        <v>5.0000000000000001E-4</v>
      </c>
      <c r="F500" s="167">
        <f t="shared" si="114"/>
        <v>0.4</v>
      </c>
      <c r="G500" s="159" t="str">
        <f t="shared" si="115"/>
        <v>-</v>
      </c>
      <c r="H500" s="164" t="str">
        <f t="shared" si="127"/>
        <v>-</v>
      </c>
      <c r="I500" s="161" t="str">
        <f t="shared" si="116"/>
        <v>-</v>
      </c>
      <c r="J500" s="161">
        <f t="shared" si="117"/>
        <v>0</v>
      </c>
      <c r="K500" s="161" t="str">
        <f t="shared" si="118"/>
        <v>-</v>
      </c>
      <c r="L500" s="161" t="str">
        <f t="shared" si="119"/>
        <v>-</v>
      </c>
      <c r="M500" s="166" t="str">
        <f t="shared" si="120"/>
        <v>-</v>
      </c>
      <c r="N500" s="165"/>
      <c r="O500" s="164" t="str">
        <f t="shared" si="121"/>
        <v>-</v>
      </c>
      <c r="P500" s="161" t="str">
        <f t="shared" si="122"/>
        <v>-</v>
      </c>
      <c r="Q500" s="161">
        <f t="shared" si="123"/>
        <v>0.4</v>
      </c>
      <c r="R500" s="161" t="str">
        <f t="shared" si="124"/>
        <v>-</v>
      </c>
      <c r="S500" s="161" t="str">
        <f t="shared" si="125"/>
        <v>-</v>
      </c>
      <c r="T500" s="163" t="str">
        <f t="shared" si="126"/>
        <v>-</v>
      </c>
    </row>
    <row r="501" spans="1:20" x14ac:dyDescent="0.15">
      <c r="A501" s="170">
        <v>0.01</v>
      </c>
      <c r="B501" s="170">
        <v>1</v>
      </c>
      <c r="C501" s="170">
        <v>2</v>
      </c>
      <c r="D501" s="169">
        <f t="shared" si="112"/>
        <v>2.0000000000000001E-4</v>
      </c>
      <c r="E501" s="168">
        <f t="shared" si="113"/>
        <v>5.0000000000000001E-4</v>
      </c>
      <c r="F501" s="167">
        <f t="shared" si="114"/>
        <v>0.4</v>
      </c>
      <c r="G501" s="159" t="str">
        <f t="shared" si="115"/>
        <v>-</v>
      </c>
      <c r="H501" s="164" t="str">
        <f t="shared" si="127"/>
        <v>-</v>
      </c>
      <c r="I501" s="161" t="str">
        <f t="shared" si="116"/>
        <v>-</v>
      </c>
      <c r="J501" s="161">
        <f t="shared" si="117"/>
        <v>2</v>
      </c>
      <c r="K501" s="161" t="str">
        <f t="shared" si="118"/>
        <v>-</v>
      </c>
      <c r="L501" s="161" t="str">
        <f t="shared" si="119"/>
        <v>-</v>
      </c>
      <c r="M501" s="166" t="str">
        <f t="shared" si="120"/>
        <v>-</v>
      </c>
      <c r="N501" s="165"/>
      <c r="O501" s="164" t="str">
        <f t="shared" si="121"/>
        <v>-</v>
      </c>
      <c r="P501" s="161" t="str">
        <f t="shared" si="122"/>
        <v>-</v>
      </c>
      <c r="Q501" s="161">
        <f t="shared" si="123"/>
        <v>0.4</v>
      </c>
      <c r="R501" s="161" t="str">
        <f t="shared" si="124"/>
        <v>-</v>
      </c>
      <c r="S501" s="161" t="str">
        <f t="shared" si="125"/>
        <v>-</v>
      </c>
      <c r="T501" s="163" t="str">
        <f t="shared" si="126"/>
        <v>-</v>
      </c>
    </row>
    <row r="502" spans="1:20" x14ac:dyDescent="0.15">
      <c r="A502" s="170">
        <v>0.01</v>
      </c>
      <c r="B502" s="170">
        <v>1</v>
      </c>
      <c r="C502" s="170">
        <v>0</v>
      </c>
      <c r="D502" s="169">
        <f t="shared" si="112"/>
        <v>2.0000000000000001E-4</v>
      </c>
      <c r="E502" s="168">
        <f t="shared" si="113"/>
        <v>5.0000000000000001E-4</v>
      </c>
      <c r="F502" s="167">
        <f t="shared" si="114"/>
        <v>0.4</v>
      </c>
      <c r="G502" s="159" t="str">
        <f t="shared" si="115"/>
        <v>-</v>
      </c>
      <c r="H502" s="164" t="str">
        <f t="shared" si="127"/>
        <v>-</v>
      </c>
      <c r="I502" s="161" t="str">
        <f t="shared" si="116"/>
        <v>-</v>
      </c>
      <c r="J502" s="161">
        <f t="shared" si="117"/>
        <v>0</v>
      </c>
      <c r="K502" s="161" t="str">
        <f t="shared" si="118"/>
        <v>-</v>
      </c>
      <c r="L502" s="161" t="str">
        <f t="shared" si="119"/>
        <v>-</v>
      </c>
      <c r="M502" s="166" t="str">
        <f t="shared" si="120"/>
        <v>-</v>
      </c>
      <c r="N502" s="165"/>
      <c r="O502" s="164" t="str">
        <f t="shared" si="121"/>
        <v>-</v>
      </c>
      <c r="P502" s="161" t="str">
        <f t="shared" si="122"/>
        <v>-</v>
      </c>
      <c r="Q502" s="161">
        <f t="shared" si="123"/>
        <v>0.4</v>
      </c>
      <c r="R502" s="161" t="str">
        <f t="shared" si="124"/>
        <v>-</v>
      </c>
      <c r="S502" s="161" t="str">
        <f t="shared" si="125"/>
        <v>-</v>
      </c>
      <c r="T502" s="163" t="str">
        <f t="shared" si="126"/>
        <v>-</v>
      </c>
    </row>
    <row r="503" spans="1:20" x14ac:dyDescent="0.15">
      <c r="A503" s="170">
        <v>0.01</v>
      </c>
      <c r="B503" s="170">
        <v>1</v>
      </c>
      <c r="C503" s="170">
        <v>0</v>
      </c>
      <c r="D503" s="169">
        <f t="shared" si="112"/>
        <v>2.0000000000000001E-4</v>
      </c>
      <c r="E503" s="168">
        <f t="shared" si="113"/>
        <v>5.0000000000000001E-4</v>
      </c>
      <c r="F503" s="167">
        <f t="shared" si="114"/>
        <v>0.4</v>
      </c>
      <c r="G503" s="159" t="str">
        <f t="shared" si="115"/>
        <v>-</v>
      </c>
      <c r="H503" s="164" t="str">
        <f t="shared" si="127"/>
        <v>-</v>
      </c>
      <c r="I503" s="161" t="str">
        <f t="shared" si="116"/>
        <v>-</v>
      </c>
      <c r="J503" s="161">
        <f t="shared" si="117"/>
        <v>0</v>
      </c>
      <c r="K503" s="161" t="str">
        <f t="shared" si="118"/>
        <v>-</v>
      </c>
      <c r="L503" s="161" t="str">
        <f t="shared" si="119"/>
        <v>-</v>
      </c>
      <c r="M503" s="166" t="str">
        <f t="shared" si="120"/>
        <v>-</v>
      </c>
      <c r="N503" s="165"/>
      <c r="O503" s="164" t="str">
        <f t="shared" si="121"/>
        <v>-</v>
      </c>
      <c r="P503" s="161" t="str">
        <f t="shared" si="122"/>
        <v>-</v>
      </c>
      <c r="Q503" s="161">
        <f t="shared" si="123"/>
        <v>0.4</v>
      </c>
      <c r="R503" s="161" t="str">
        <f t="shared" si="124"/>
        <v>-</v>
      </c>
      <c r="S503" s="161" t="str">
        <f t="shared" si="125"/>
        <v>-</v>
      </c>
      <c r="T503" s="163" t="str">
        <f t="shared" si="126"/>
        <v>-</v>
      </c>
    </row>
    <row r="504" spans="1:20" x14ac:dyDescent="0.15">
      <c r="A504" s="170">
        <v>0.01</v>
      </c>
      <c r="B504" s="170">
        <v>1</v>
      </c>
      <c r="C504" s="170">
        <v>1</v>
      </c>
      <c r="D504" s="169">
        <f t="shared" si="112"/>
        <v>2.0000000000000001E-4</v>
      </c>
      <c r="E504" s="168">
        <f t="shared" si="113"/>
        <v>5.0000000000000001E-4</v>
      </c>
      <c r="F504" s="167">
        <f t="shared" si="114"/>
        <v>0.4</v>
      </c>
      <c r="G504" s="159" t="str">
        <f t="shared" si="115"/>
        <v>-</v>
      </c>
      <c r="H504" s="164" t="str">
        <f t="shared" si="127"/>
        <v>-</v>
      </c>
      <c r="I504" s="161" t="str">
        <f t="shared" si="116"/>
        <v>-</v>
      </c>
      <c r="J504" s="161">
        <f t="shared" si="117"/>
        <v>1</v>
      </c>
      <c r="K504" s="161" t="str">
        <f t="shared" si="118"/>
        <v>-</v>
      </c>
      <c r="L504" s="161" t="str">
        <f t="shared" si="119"/>
        <v>-</v>
      </c>
      <c r="M504" s="166" t="str">
        <f t="shared" si="120"/>
        <v>-</v>
      </c>
      <c r="N504" s="165"/>
      <c r="O504" s="164" t="str">
        <f t="shared" si="121"/>
        <v>-</v>
      </c>
      <c r="P504" s="161" t="str">
        <f t="shared" si="122"/>
        <v>-</v>
      </c>
      <c r="Q504" s="161">
        <f t="shared" si="123"/>
        <v>0.4</v>
      </c>
      <c r="R504" s="161" t="str">
        <f t="shared" si="124"/>
        <v>-</v>
      </c>
      <c r="S504" s="161" t="str">
        <f t="shared" si="125"/>
        <v>-</v>
      </c>
      <c r="T504" s="163" t="str">
        <f t="shared" si="126"/>
        <v>-</v>
      </c>
    </row>
    <row r="505" spans="1:20" x14ac:dyDescent="0.15">
      <c r="A505" s="170">
        <v>0.01</v>
      </c>
      <c r="B505" s="170">
        <v>0.99999999999999911</v>
      </c>
      <c r="C505" s="170">
        <v>0</v>
      </c>
      <c r="D505" s="169">
        <f t="shared" si="112"/>
        <v>2.0000000000000001E-4</v>
      </c>
      <c r="E505" s="168">
        <f t="shared" si="113"/>
        <v>4.9999999999999958E-4</v>
      </c>
      <c r="F505" s="167">
        <f t="shared" si="114"/>
        <v>0.40000000000000036</v>
      </c>
      <c r="G505" s="159" t="str">
        <f t="shared" si="115"/>
        <v>-</v>
      </c>
      <c r="H505" s="164" t="str">
        <f t="shared" si="127"/>
        <v>-</v>
      </c>
      <c r="I505" s="161" t="str">
        <f t="shared" si="116"/>
        <v>-</v>
      </c>
      <c r="J505" s="161">
        <f t="shared" si="117"/>
        <v>0</v>
      </c>
      <c r="K505" s="161" t="str">
        <f t="shared" si="118"/>
        <v>-</v>
      </c>
      <c r="L505" s="161" t="str">
        <f t="shared" si="119"/>
        <v>-</v>
      </c>
      <c r="M505" s="166" t="str">
        <f t="shared" si="120"/>
        <v>-</v>
      </c>
      <c r="N505" s="165"/>
      <c r="O505" s="164" t="str">
        <f t="shared" si="121"/>
        <v>-</v>
      </c>
      <c r="P505" s="161" t="str">
        <f t="shared" si="122"/>
        <v>-</v>
      </c>
      <c r="Q505" s="161">
        <f t="shared" si="123"/>
        <v>0.40000000000000036</v>
      </c>
      <c r="R505" s="161" t="str">
        <f t="shared" si="124"/>
        <v>-</v>
      </c>
      <c r="S505" s="161" t="str">
        <f t="shared" si="125"/>
        <v>-</v>
      </c>
      <c r="T505" s="163" t="str">
        <f t="shared" si="126"/>
        <v>-</v>
      </c>
    </row>
    <row r="506" spans="1:20" x14ac:dyDescent="0.15">
      <c r="A506" s="170">
        <v>0.01</v>
      </c>
      <c r="B506" s="170">
        <v>0.99399999999999999</v>
      </c>
      <c r="C506" s="170">
        <v>0</v>
      </c>
      <c r="D506" s="169">
        <f t="shared" si="112"/>
        <v>2.0000000000000001E-4</v>
      </c>
      <c r="E506" s="168">
        <f t="shared" si="113"/>
        <v>4.9700000000000005E-4</v>
      </c>
      <c r="F506" s="167">
        <f t="shared" si="114"/>
        <v>0.40241448692152915</v>
      </c>
      <c r="G506" s="159" t="str">
        <f t="shared" si="115"/>
        <v>-</v>
      </c>
      <c r="H506" s="164" t="str">
        <f t="shared" si="127"/>
        <v>-</v>
      </c>
      <c r="I506" s="161" t="str">
        <f t="shared" si="116"/>
        <v>-</v>
      </c>
      <c r="J506" s="161">
        <f t="shared" si="117"/>
        <v>0</v>
      </c>
      <c r="K506" s="161" t="str">
        <f t="shared" si="118"/>
        <v>-</v>
      </c>
      <c r="L506" s="161" t="str">
        <f t="shared" si="119"/>
        <v>-</v>
      </c>
      <c r="M506" s="166" t="str">
        <f t="shared" si="120"/>
        <v>-</v>
      </c>
      <c r="N506" s="165"/>
      <c r="O506" s="164" t="str">
        <f t="shared" si="121"/>
        <v>-</v>
      </c>
      <c r="P506" s="161" t="str">
        <f t="shared" si="122"/>
        <v>-</v>
      </c>
      <c r="Q506" s="161">
        <f t="shared" si="123"/>
        <v>0.40241448692152915</v>
      </c>
      <c r="R506" s="161" t="str">
        <f t="shared" si="124"/>
        <v>-</v>
      </c>
      <c r="S506" s="161" t="str">
        <f t="shared" si="125"/>
        <v>-</v>
      </c>
      <c r="T506" s="163" t="str">
        <f t="shared" si="126"/>
        <v>-</v>
      </c>
    </row>
    <row r="507" spans="1:20" x14ac:dyDescent="0.15">
      <c r="A507" s="170">
        <v>7.0000000000000001E-3</v>
      </c>
      <c r="B507" s="170">
        <v>0.68</v>
      </c>
      <c r="C507" s="170">
        <v>2</v>
      </c>
      <c r="D507" s="169">
        <f t="shared" si="112"/>
        <v>1.4000000000000001E-4</v>
      </c>
      <c r="E507" s="168">
        <f t="shared" si="113"/>
        <v>3.4000000000000002E-4</v>
      </c>
      <c r="F507" s="167">
        <f t="shared" si="114"/>
        <v>0.41176470588235298</v>
      </c>
      <c r="G507" s="159" t="str">
        <f t="shared" si="115"/>
        <v>-</v>
      </c>
      <c r="H507" s="164" t="str">
        <f t="shared" si="127"/>
        <v>-</v>
      </c>
      <c r="I507" s="161" t="str">
        <f t="shared" si="116"/>
        <v>-</v>
      </c>
      <c r="J507" s="161">
        <f t="shared" si="117"/>
        <v>2</v>
      </c>
      <c r="K507" s="161" t="str">
        <f t="shared" si="118"/>
        <v>-</v>
      </c>
      <c r="L507" s="161" t="str">
        <f t="shared" si="119"/>
        <v>-</v>
      </c>
      <c r="M507" s="166" t="str">
        <f t="shared" si="120"/>
        <v>-</v>
      </c>
      <c r="N507" s="165"/>
      <c r="O507" s="164" t="str">
        <f t="shared" si="121"/>
        <v>-</v>
      </c>
      <c r="P507" s="161" t="str">
        <f t="shared" si="122"/>
        <v>-</v>
      </c>
      <c r="Q507" s="161">
        <f t="shared" si="123"/>
        <v>0.41176470588235298</v>
      </c>
      <c r="R507" s="161" t="str">
        <f t="shared" si="124"/>
        <v>-</v>
      </c>
      <c r="S507" s="161" t="str">
        <f t="shared" si="125"/>
        <v>-</v>
      </c>
      <c r="T507" s="163" t="str">
        <f t="shared" si="126"/>
        <v>-</v>
      </c>
    </row>
    <row r="508" spans="1:20" x14ac:dyDescent="0.15">
      <c r="A508" s="170">
        <v>0.01</v>
      </c>
      <c r="B508" s="170">
        <v>0.96299999999999997</v>
      </c>
      <c r="C508" s="170">
        <v>1</v>
      </c>
      <c r="D508" s="169">
        <f t="shared" si="112"/>
        <v>2.0000000000000001E-4</v>
      </c>
      <c r="E508" s="168">
        <f t="shared" si="113"/>
        <v>4.8149999999999999E-4</v>
      </c>
      <c r="F508" s="167">
        <f t="shared" si="114"/>
        <v>0.4153686396677051</v>
      </c>
      <c r="G508" s="159" t="str">
        <f t="shared" si="115"/>
        <v>-</v>
      </c>
      <c r="H508" s="164" t="str">
        <f t="shared" si="127"/>
        <v>-</v>
      </c>
      <c r="I508" s="161" t="str">
        <f t="shared" si="116"/>
        <v>-</v>
      </c>
      <c r="J508" s="161">
        <f t="shared" si="117"/>
        <v>1</v>
      </c>
      <c r="K508" s="161" t="str">
        <f t="shared" si="118"/>
        <v>-</v>
      </c>
      <c r="L508" s="161" t="str">
        <f t="shared" si="119"/>
        <v>-</v>
      </c>
      <c r="M508" s="166" t="str">
        <f t="shared" si="120"/>
        <v>-</v>
      </c>
      <c r="N508" s="165"/>
      <c r="O508" s="164" t="str">
        <f t="shared" si="121"/>
        <v>-</v>
      </c>
      <c r="P508" s="161" t="str">
        <f t="shared" si="122"/>
        <v>-</v>
      </c>
      <c r="Q508" s="161">
        <f t="shared" si="123"/>
        <v>0.4153686396677051</v>
      </c>
      <c r="R508" s="161" t="str">
        <f t="shared" si="124"/>
        <v>-</v>
      </c>
      <c r="S508" s="161" t="str">
        <f t="shared" si="125"/>
        <v>-</v>
      </c>
      <c r="T508" s="163" t="str">
        <f t="shared" si="126"/>
        <v>-</v>
      </c>
    </row>
    <row r="509" spans="1:20" x14ac:dyDescent="0.15">
      <c r="A509" s="170">
        <v>1.2500000000000001E-2</v>
      </c>
      <c r="B509" s="170">
        <v>1.2</v>
      </c>
      <c r="C509" s="170">
        <v>0</v>
      </c>
      <c r="D509" s="169">
        <f t="shared" si="112"/>
        <v>2.5000000000000001E-4</v>
      </c>
      <c r="E509" s="168">
        <f t="shared" si="113"/>
        <v>5.9999999999999995E-4</v>
      </c>
      <c r="F509" s="167">
        <f t="shared" si="114"/>
        <v>0.41666666666666669</v>
      </c>
      <c r="G509" s="159" t="str">
        <f t="shared" si="115"/>
        <v>-</v>
      </c>
      <c r="H509" s="164" t="str">
        <f t="shared" si="127"/>
        <v>-</v>
      </c>
      <c r="I509" s="161" t="str">
        <f t="shared" si="116"/>
        <v>-</v>
      </c>
      <c r="J509" s="161">
        <f t="shared" si="117"/>
        <v>0</v>
      </c>
      <c r="K509" s="161" t="str">
        <f t="shared" si="118"/>
        <v>-</v>
      </c>
      <c r="L509" s="161" t="str">
        <f t="shared" si="119"/>
        <v>-</v>
      </c>
      <c r="M509" s="166" t="str">
        <f t="shared" si="120"/>
        <v>-</v>
      </c>
      <c r="N509" s="165"/>
      <c r="O509" s="164" t="str">
        <f t="shared" si="121"/>
        <v>-</v>
      </c>
      <c r="P509" s="161" t="str">
        <f t="shared" si="122"/>
        <v>-</v>
      </c>
      <c r="Q509" s="161">
        <f t="shared" si="123"/>
        <v>0.41666666666666669</v>
      </c>
      <c r="R509" s="161" t="str">
        <f t="shared" si="124"/>
        <v>-</v>
      </c>
      <c r="S509" s="161" t="str">
        <f t="shared" si="125"/>
        <v>-</v>
      </c>
      <c r="T509" s="163" t="str">
        <f t="shared" si="126"/>
        <v>-</v>
      </c>
    </row>
    <row r="510" spans="1:20" x14ac:dyDescent="0.15">
      <c r="A510" s="170">
        <v>1.4000000000000002E-2</v>
      </c>
      <c r="B510" s="170">
        <v>1.32</v>
      </c>
      <c r="C510" s="170">
        <v>0</v>
      </c>
      <c r="D510" s="169">
        <f t="shared" si="112"/>
        <v>2.8000000000000003E-4</v>
      </c>
      <c r="E510" s="168">
        <f t="shared" si="113"/>
        <v>6.6E-4</v>
      </c>
      <c r="F510" s="167">
        <f t="shared" si="114"/>
        <v>0.42424242424242431</v>
      </c>
      <c r="G510" s="159" t="str">
        <f t="shared" si="115"/>
        <v>-</v>
      </c>
      <c r="H510" s="164" t="str">
        <f t="shared" si="127"/>
        <v>-</v>
      </c>
      <c r="I510" s="161" t="str">
        <f t="shared" si="116"/>
        <v>-</v>
      </c>
      <c r="J510" s="161">
        <f t="shared" si="117"/>
        <v>0</v>
      </c>
      <c r="K510" s="161" t="str">
        <f t="shared" si="118"/>
        <v>-</v>
      </c>
      <c r="L510" s="161" t="str">
        <f t="shared" si="119"/>
        <v>-</v>
      </c>
      <c r="M510" s="166" t="str">
        <f t="shared" si="120"/>
        <v>-</v>
      </c>
      <c r="N510" s="165"/>
      <c r="O510" s="164" t="str">
        <f t="shared" si="121"/>
        <v>-</v>
      </c>
      <c r="P510" s="161" t="str">
        <f t="shared" si="122"/>
        <v>-</v>
      </c>
      <c r="Q510" s="161">
        <f t="shared" si="123"/>
        <v>0.42424242424242431</v>
      </c>
      <c r="R510" s="161" t="str">
        <f t="shared" si="124"/>
        <v>-</v>
      </c>
      <c r="S510" s="161" t="str">
        <f t="shared" si="125"/>
        <v>-</v>
      </c>
      <c r="T510" s="163" t="str">
        <f t="shared" si="126"/>
        <v>-</v>
      </c>
    </row>
    <row r="511" spans="1:20" x14ac:dyDescent="0.15">
      <c r="A511" s="170">
        <v>0.01</v>
      </c>
      <c r="B511" s="170">
        <v>0.94</v>
      </c>
      <c r="C511" s="170">
        <v>2</v>
      </c>
      <c r="D511" s="169">
        <f t="shared" si="112"/>
        <v>2.0000000000000001E-4</v>
      </c>
      <c r="E511" s="168">
        <f t="shared" si="113"/>
        <v>4.6999999999999999E-4</v>
      </c>
      <c r="F511" s="167">
        <f t="shared" si="114"/>
        <v>0.42553191489361708</v>
      </c>
      <c r="G511" s="159" t="str">
        <f t="shared" si="115"/>
        <v>-</v>
      </c>
      <c r="H511" s="164" t="str">
        <f t="shared" si="127"/>
        <v>-</v>
      </c>
      <c r="I511" s="161" t="str">
        <f t="shared" si="116"/>
        <v>-</v>
      </c>
      <c r="J511" s="161">
        <f t="shared" si="117"/>
        <v>2</v>
      </c>
      <c r="K511" s="161" t="str">
        <f t="shared" si="118"/>
        <v>-</v>
      </c>
      <c r="L511" s="161" t="str">
        <f t="shared" si="119"/>
        <v>-</v>
      </c>
      <c r="M511" s="166" t="str">
        <f t="shared" si="120"/>
        <v>-</v>
      </c>
      <c r="N511" s="165"/>
      <c r="O511" s="164" t="str">
        <f t="shared" si="121"/>
        <v>-</v>
      </c>
      <c r="P511" s="161" t="str">
        <f t="shared" si="122"/>
        <v>-</v>
      </c>
      <c r="Q511" s="161">
        <f t="shared" si="123"/>
        <v>0.42553191489361708</v>
      </c>
      <c r="R511" s="161" t="str">
        <f t="shared" si="124"/>
        <v>-</v>
      </c>
      <c r="S511" s="161" t="str">
        <f t="shared" si="125"/>
        <v>-</v>
      </c>
      <c r="T511" s="163" t="str">
        <f t="shared" si="126"/>
        <v>-</v>
      </c>
    </row>
    <row r="512" spans="1:20" x14ac:dyDescent="0.15">
      <c r="A512" s="170">
        <v>5.0000000000000001E-3</v>
      </c>
      <c r="B512" s="170">
        <v>0.46</v>
      </c>
      <c r="C512" s="170">
        <v>1</v>
      </c>
      <c r="D512" s="169">
        <f t="shared" si="112"/>
        <v>1E-4</v>
      </c>
      <c r="E512" s="168">
        <f t="shared" si="113"/>
        <v>2.3000000000000001E-4</v>
      </c>
      <c r="F512" s="167">
        <f t="shared" si="114"/>
        <v>0.43478260869565216</v>
      </c>
      <c r="G512" s="159" t="str">
        <f t="shared" si="115"/>
        <v>-</v>
      </c>
      <c r="H512" s="164" t="str">
        <f t="shared" si="127"/>
        <v>-</v>
      </c>
      <c r="I512" s="161" t="str">
        <f t="shared" si="116"/>
        <v>-</v>
      </c>
      <c r="J512" s="161">
        <f t="shared" si="117"/>
        <v>1</v>
      </c>
      <c r="K512" s="161" t="str">
        <f t="shared" si="118"/>
        <v>-</v>
      </c>
      <c r="L512" s="161" t="str">
        <f t="shared" si="119"/>
        <v>-</v>
      </c>
      <c r="M512" s="166" t="str">
        <f t="shared" si="120"/>
        <v>-</v>
      </c>
      <c r="N512" s="165"/>
      <c r="O512" s="164" t="str">
        <f t="shared" si="121"/>
        <v>-</v>
      </c>
      <c r="P512" s="161" t="str">
        <f t="shared" si="122"/>
        <v>-</v>
      </c>
      <c r="Q512" s="161">
        <f t="shared" si="123"/>
        <v>0.43478260869565216</v>
      </c>
      <c r="R512" s="161" t="str">
        <f t="shared" si="124"/>
        <v>-</v>
      </c>
      <c r="S512" s="161" t="str">
        <f t="shared" si="125"/>
        <v>-</v>
      </c>
      <c r="T512" s="163" t="str">
        <f t="shared" si="126"/>
        <v>-</v>
      </c>
    </row>
    <row r="513" spans="1:20" x14ac:dyDescent="0.15">
      <c r="A513" s="170">
        <v>5.0000000000000001E-3</v>
      </c>
      <c r="B513" s="170">
        <v>0.45</v>
      </c>
      <c r="C513" s="170">
        <v>1</v>
      </c>
      <c r="D513" s="169">
        <f t="shared" si="112"/>
        <v>1E-4</v>
      </c>
      <c r="E513" s="168">
        <f t="shared" si="113"/>
        <v>2.2499999999999999E-4</v>
      </c>
      <c r="F513" s="167">
        <f t="shared" si="114"/>
        <v>0.44444444444444448</v>
      </c>
      <c r="G513" s="159" t="str">
        <f t="shared" si="115"/>
        <v>-</v>
      </c>
      <c r="H513" s="164" t="str">
        <f t="shared" si="127"/>
        <v>-</v>
      </c>
      <c r="I513" s="161" t="str">
        <f t="shared" si="116"/>
        <v>-</v>
      </c>
      <c r="J513" s="161">
        <f t="shared" si="117"/>
        <v>1</v>
      </c>
      <c r="K513" s="161" t="str">
        <f t="shared" si="118"/>
        <v>-</v>
      </c>
      <c r="L513" s="161" t="str">
        <f t="shared" si="119"/>
        <v>-</v>
      </c>
      <c r="M513" s="166" t="str">
        <f t="shared" si="120"/>
        <v>-</v>
      </c>
      <c r="N513" s="165"/>
      <c r="O513" s="164" t="str">
        <f t="shared" si="121"/>
        <v>-</v>
      </c>
      <c r="P513" s="161" t="str">
        <f t="shared" si="122"/>
        <v>-</v>
      </c>
      <c r="Q513" s="161">
        <f t="shared" si="123"/>
        <v>0.44444444444444448</v>
      </c>
      <c r="R513" s="161" t="str">
        <f t="shared" si="124"/>
        <v>-</v>
      </c>
      <c r="S513" s="161" t="str">
        <f t="shared" si="125"/>
        <v>-</v>
      </c>
      <c r="T513" s="163" t="str">
        <f t="shared" si="126"/>
        <v>-</v>
      </c>
    </row>
    <row r="514" spans="1:20" x14ac:dyDescent="0.15">
      <c r="A514" s="170">
        <v>0.01</v>
      </c>
      <c r="B514" s="170">
        <v>0.9</v>
      </c>
      <c r="C514" s="170">
        <v>0</v>
      </c>
      <c r="D514" s="169">
        <f t="shared" si="112"/>
        <v>2.0000000000000001E-4</v>
      </c>
      <c r="E514" s="168">
        <f t="shared" si="113"/>
        <v>4.4999999999999999E-4</v>
      </c>
      <c r="F514" s="167">
        <f t="shared" si="114"/>
        <v>0.44444444444444448</v>
      </c>
      <c r="G514" s="159" t="str">
        <f t="shared" si="115"/>
        <v>-</v>
      </c>
      <c r="H514" s="164" t="str">
        <f t="shared" si="127"/>
        <v>-</v>
      </c>
      <c r="I514" s="161" t="str">
        <f t="shared" si="116"/>
        <v>-</v>
      </c>
      <c r="J514" s="161">
        <f t="shared" si="117"/>
        <v>0</v>
      </c>
      <c r="K514" s="161" t="str">
        <f t="shared" si="118"/>
        <v>-</v>
      </c>
      <c r="L514" s="161" t="str">
        <f t="shared" si="119"/>
        <v>-</v>
      </c>
      <c r="M514" s="166" t="str">
        <f t="shared" si="120"/>
        <v>-</v>
      </c>
      <c r="N514" s="165"/>
      <c r="O514" s="164" t="str">
        <f t="shared" si="121"/>
        <v>-</v>
      </c>
      <c r="P514" s="161" t="str">
        <f t="shared" si="122"/>
        <v>-</v>
      </c>
      <c r="Q514" s="161">
        <f t="shared" si="123"/>
        <v>0.44444444444444448</v>
      </c>
      <c r="R514" s="161" t="str">
        <f t="shared" si="124"/>
        <v>-</v>
      </c>
      <c r="S514" s="161" t="str">
        <f t="shared" si="125"/>
        <v>-</v>
      </c>
      <c r="T514" s="163" t="str">
        <f t="shared" si="126"/>
        <v>-</v>
      </c>
    </row>
    <row r="515" spans="1:20" x14ac:dyDescent="0.15">
      <c r="A515" s="173">
        <v>0.01</v>
      </c>
      <c r="B515" s="170">
        <v>0.9</v>
      </c>
      <c r="C515" s="172">
        <v>2</v>
      </c>
      <c r="D515" s="169">
        <f t="shared" ref="D515:D578" si="128">A515*0.02</f>
        <v>2.0000000000000001E-4</v>
      </c>
      <c r="E515" s="168">
        <f t="shared" ref="E515:E578" si="129">(B515/2)/1000</f>
        <v>4.4999999999999999E-4</v>
      </c>
      <c r="F515" s="167">
        <f t="shared" ref="F515:F578" si="130">D515/E515</f>
        <v>0.44444444444444448</v>
      </c>
      <c r="G515" s="159" t="str">
        <f t="shared" ref="G515:G578" si="131">IF(F515=0,C515,"-")</f>
        <v>-</v>
      </c>
      <c r="H515" s="164" t="str">
        <f t="shared" si="127"/>
        <v>-</v>
      </c>
      <c r="I515" s="161" t="str">
        <f t="shared" si="116"/>
        <v>-</v>
      </c>
      <c r="J515" s="161">
        <f t="shared" si="117"/>
        <v>2</v>
      </c>
      <c r="K515" s="161" t="str">
        <f t="shared" si="118"/>
        <v>-</v>
      </c>
      <c r="L515" s="161" t="str">
        <f t="shared" si="119"/>
        <v>-</v>
      </c>
      <c r="M515" s="166" t="str">
        <f t="shared" si="120"/>
        <v>-</v>
      </c>
      <c r="N515" s="165"/>
      <c r="O515" s="164" t="str">
        <f t="shared" si="121"/>
        <v>-</v>
      </c>
      <c r="P515" s="161" t="str">
        <f t="shared" si="122"/>
        <v>-</v>
      </c>
      <c r="Q515" s="161">
        <f t="shared" si="123"/>
        <v>0.44444444444444448</v>
      </c>
      <c r="R515" s="161" t="str">
        <f t="shared" si="124"/>
        <v>-</v>
      </c>
      <c r="S515" s="161" t="str">
        <f t="shared" si="125"/>
        <v>-</v>
      </c>
      <c r="T515" s="163" t="str">
        <f t="shared" si="126"/>
        <v>-</v>
      </c>
    </row>
    <row r="516" spans="1:20" x14ac:dyDescent="0.15">
      <c r="A516" s="171">
        <v>0.01</v>
      </c>
      <c r="B516" s="171">
        <v>0.9</v>
      </c>
      <c r="C516" s="171">
        <v>0</v>
      </c>
      <c r="D516" s="169">
        <f t="shared" si="128"/>
        <v>2.0000000000000001E-4</v>
      </c>
      <c r="E516" s="168">
        <f t="shared" si="129"/>
        <v>4.4999999999999999E-4</v>
      </c>
      <c r="F516" s="167">
        <f t="shared" si="130"/>
        <v>0.44444444444444448</v>
      </c>
      <c r="G516" s="159" t="str">
        <f t="shared" si="131"/>
        <v>-</v>
      </c>
      <c r="H516" s="164" t="str">
        <f t="shared" si="127"/>
        <v>-</v>
      </c>
      <c r="I516" s="161" t="str">
        <f t="shared" ref="I516:I579" si="132">IF(AND($F516&gt;0.06,$F516&lt;=0.3),$C516,"-")</f>
        <v>-</v>
      </c>
      <c r="J516" s="161">
        <f t="shared" ref="J516:J579" si="133">IF(AND($F516&gt;0.3,$F516&lt;=1),$C516,"-")</f>
        <v>0</v>
      </c>
      <c r="K516" s="161" t="str">
        <f t="shared" ref="K516:K579" si="134">IF(AND($F516&gt;1,$F516&lt;=3),$C516,"-")</f>
        <v>-</v>
      </c>
      <c r="L516" s="161" t="str">
        <f t="shared" ref="L516:L579" si="135">IF(AND($F516&gt;3,$F516&lt;=7),$C516,"-")</f>
        <v>-</v>
      </c>
      <c r="M516" s="166" t="str">
        <f t="shared" ref="M516:M579" si="136">IF(F516&gt;7,C516,"-")</f>
        <v>-</v>
      </c>
      <c r="N516" s="165"/>
      <c r="O516" s="164" t="str">
        <f t="shared" ref="O516:O579" si="137">IF(AND($F516&gt;0,$F516&lt;=0.06),$F516,"-")</f>
        <v>-</v>
      </c>
      <c r="P516" s="161" t="str">
        <f t="shared" ref="P516:P579" si="138">IF(AND($F516&gt;0.06,$F516&lt;=0.3),$F516,"-")</f>
        <v>-</v>
      </c>
      <c r="Q516" s="161">
        <f t="shared" ref="Q516:Q579" si="139">IF(AND($F516&gt;0.3,$F516&lt;=1),$F516,"-")</f>
        <v>0.44444444444444448</v>
      </c>
      <c r="R516" s="161" t="str">
        <f t="shared" ref="R516:R579" si="140">IF(AND($F516&gt;1,$F516&lt;=3),$F516,"-")</f>
        <v>-</v>
      </c>
      <c r="S516" s="161" t="str">
        <f t="shared" ref="S516:S579" si="141">IF(AND($F516&gt;3,$F516&lt;=7),$F516,"-")</f>
        <v>-</v>
      </c>
      <c r="T516" s="163" t="str">
        <f t="shared" ref="T516:T579" si="142">IF($F516&gt;7,$F516,"-")</f>
        <v>-</v>
      </c>
    </row>
    <row r="517" spans="1:20" x14ac:dyDescent="0.15">
      <c r="A517" s="171">
        <v>0.01</v>
      </c>
      <c r="B517" s="171">
        <v>0.9</v>
      </c>
      <c r="C517" s="171">
        <v>0</v>
      </c>
      <c r="D517" s="169">
        <f t="shared" si="128"/>
        <v>2.0000000000000001E-4</v>
      </c>
      <c r="E517" s="168">
        <f t="shared" si="129"/>
        <v>4.4999999999999999E-4</v>
      </c>
      <c r="F517" s="167">
        <f t="shared" si="130"/>
        <v>0.44444444444444448</v>
      </c>
      <c r="G517" s="159" t="str">
        <f t="shared" si="131"/>
        <v>-</v>
      </c>
      <c r="H517" s="164" t="str">
        <f t="shared" ref="H517:H580" si="143">IF(AND($F517&gt;0,$F517&lt;=0.06),$C517,"-")</f>
        <v>-</v>
      </c>
      <c r="I517" s="161" t="str">
        <f t="shared" si="132"/>
        <v>-</v>
      </c>
      <c r="J517" s="161">
        <f t="shared" si="133"/>
        <v>0</v>
      </c>
      <c r="K517" s="161" t="str">
        <f t="shared" si="134"/>
        <v>-</v>
      </c>
      <c r="L517" s="161" t="str">
        <f t="shared" si="135"/>
        <v>-</v>
      </c>
      <c r="M517" s="166" t="str">
        <f t="shared" si="136"/>
        <v>-</v>
      </c>
      <c r="N517" s="165"/>
      <c r="O517" s="164" t="str">
        <f t="shared" si="137"/>
        <v>-</v>
      </c>
      <c r="P517" s="161" t="str">
        <f t="shared" si="138"/>
        <v>-</v>
      </c>
      <c r="Q517" s="161">
        <f t="shared" si="139"/>
        <v>0.44444444444444448</v>
      </c>
      <c r="R517" s="161" t="str">
        <f t="shared" si="140"/>
        <v>-</v>
      </c>
      <c r="S517" s="161" t="str">
        <f t="shared" si="141"/>
        <v>-</v>
      </c>
      <c r="T517" s="163" t="str">
        <f t="shared" si="142"/>
        <v>-</v>
      </c>
    </row>
    <row r="518" spans="1:20" x14ac:dyDescent="0.15">
      <c r="A518" s="170">
        <v>0.01</v>
      </c>
      <c r="B518" s="170">
        <v>0.89</v>
      </c>
      <c r="C518" s="170">
        <v>2</v>
      </c>
      <c r="D518" s="169">
        <f t="shared" si="128"/>
        <v>2.0000000000000001E-4</v>
      </c>
      <c r="E518" s="168">
        <f t="shared" si="129"/>
        <v>4.4500000000000003E-4</v>
      </c>
      <c r="F518" s="167">
        <f t="shared" si="130"/>
        <v>0.449438202247191</v>
      </c>
      <c r="G518" s="159" t="str">
        <f t="shared" si="131"/>
        <v>-</v>
      </c>
      <c r="H518" s="164" t="str">
        <f t="shared" si="143"/>
        <v>-</v>
      </c>
      <c r="I518" s="161" t="str">
        <f t="shared" si="132"/>
        <v>-</v>
      </c>
      <c r="J518" s="161">
        <f t="shared" si="133"/>
        <v>2</v>
      </c>
      <c r="K518" s="161" t="str">
        <f t="shared" si="134"/>
        <v>-</v>
      </c>
      <c r="L518" s="161" t="str">
        <f t="shared" si="135"/>
        <v>-</v>
      </c>
      <c r="M518" s="166" t="str">
        <f t="shared" si="136"/>
        <v>-</v>
      </c>
      <c r="N518" s="165"/>
      <c r="O518" s="164" t="str">
        <f t="shared" si="137"/>
        <v>-</v>
      </c>
      <c r="P518" s="161" t="str">
        <f t="shared" si="138"/>
        <v>-</v>
      </c>
      <c r="Q518" s="161">
        <f t="shared" si="139"/>
        <v>0.449438202247191</v>
      </c>
      <c r="R518" s="161" t="str">
        <f t="shared" si="140"/>
        <v>-</v>
      </c>
      <c r="S518" s="161" t="str">
        <f t="shared" si="141"/>
        <v>-</v>
      </c>
      <c r="T518" s="163" t="str">
        <f t="shared" si="142"/>
        <v>-</v>
      </c>
    </row>
    <row r="519" spans="1:20" x14ac:dyDescent="0.15">
      <c r="A519" s="170">
        <v>0.01</v>
      </c>
      <c r="B519" s="170">
        <v>0.88800000000000001</v>
      </c>
      <c r="C519" s="170">
        <v>0</v>
      </c>
      <c r="D519" s="169">
        <f t="shared" si="128"/>
        <v>2.0000000000000001E-4</v>
      </c>
      <c r="E519" s="168">
        <f t="shared" si="129"/>
        <v>4.44E-4</v>
      </c>
      <c r="F519" s="167">
        <f t="shared" si="130"/>
        <v>0.45045045045045046</v>
      </c>
      <c r="G519" s="159" t="str">
        <f t="shared" si="131"/>
        <v>-</v>
      </c>
      <c r="H519" s="164" t="str">
        <f t="shared" si="143"/>
        <v>-</v>
      </c>
      <c r="I519" s="161" t="str">
        <f t="shared" si="132"/>
        <v>-</v>
      </c>
      <c r="J519" s="161">
        <f t="shared" si="133"/>
        <v>0</v>
      </c>
      <c r="K519" s="161" t="str">
        <f t="shared" si="134"/>
        <v>-</v>
      </c>
      <c r="L519" s="161" t="str">
        <f t="shared" si="135"/>
        <v>-</v>
      </c>
      <c r="M519" s="166" t="str">
        <f t="shared" si="136"/>
        <v>-</v>
      </c>
      <c r="N519" s="165"/>
      <c r="O519" s="164" t="str">
        <f t="shared" si="137"/>
        <v>-</v>
      </c>
      <c r="P519" s="161" t="str">
        <f t="shared" si="138"/>
        <v>-</v>
      </c>
      <c r="Q519" s="161">
        <f t="shared" si="139"/>
        <v>0.45045045045045046</v>
      </c>
      <c r="R519" s="161" t="str">
        <f t="shared" si="140"/>
        <v>-</v>
      </c>
      <c r="S519" s="161" t="str">
        <f t="shared" si="141"/>
        <v>-</v>
      </c>
      <c r="T519" s="163" t="str">
        <f t="shared" si="142"/>
        <v>-</v>
      </c>
    </row>
    <row r="520" spans="1:20" x14ac:dyDescent="0.15">
      <c r="A520" s="170">
        <v>0.01</v>
      </c>
      <c r="B520" s="170">
        <v>0.88</v>
      </c>
      <c r="C520" s="170">
        <v>0</v>
      </c>
      <c r="D520" s="169">
        <f t="shared" si="128"/>
        <v>2.0000000000000001E-4</v>
      </c>
      <c r="E520" s="168">
        <f t="shared" si="129"/>
        <v>4.4000000000000002E-4</v>
      </c>
      <c r="F520" s="167">
        <f t="shared" si="130"/>
        <v>0.45454545454545453</v>
      </c>
      <c r="G520" s="159" t="str">
        <f t="shared" si="131"/>
        <v>-</v>
      </c>
      <c r="H520" s="164" t="str">
        <f t="shared" si="143"/>
        <v>-</v>
      </c>
      <c r="I520" s="161" t="str">
        <f t="shared" si="132"/>
        <v>-</v>
      </c>
      <c r="J520" s="161">
        <f t="shared" si="133"/>
        <v>0</v>
      </c>
      <c r="K520" s="161" t="str">
        <f t="shared" si="134"/>
        <v>-</v>
      </c>
      <c r="L520" s="161" t="str">
        <f t="shared" si="135"/>
        <v>-</v>
      </c>
      <c r="M520" s="166" t="str">
        <f t="shared" si="136"/>
        <v>-</v>
      </c>
      <c r="N520" s="165"/>
      <c r="O520" s="164" t="str">
        <f t="shared" si="137"/>
        <v>-</v>
      </c>
      <c r="P520" s="161" t="str">
        <f t="shared" si="138"/>
        <v>-</v>
      </c>
      <c r="Q520" s="161">
        <f t="shared" si="139"/>
        <v>0.45454545454545453</v>
      </c>
      <c r="R520" s="161" t="str">
        <f t="shared" si="140"/>
        <v>-</v>
      </c>
      <c r="S520" s="161" t="str">
        <f t="shared" si="141"/>
        <v>-</v>
      </c>
      <c r="T520" s="163" t="str">
        <f t="shared" si="142"/>
        <v>-</v>
      </c>
    </row>
    <row r="521" spans="1:20" x14ac:dyDescent="0.15">
      <c r="A521" s="170">
        <v>0.01</v>
      </c>
      <c r="B521" s="170">
        <v>0.88</v>
      </c>
      <c r="C521" s="170">
        <v>0</v>
      </c>
      <c r="D521" s="169">
        <f t="shared" si="128"/>
        <v>2.0000000000000001E-4</v>
      </c>
      <c r="E521" s="168">
        <f t="shared" si="129"/>
        <v>4.4000000000000002E-4</v>
      </c>
      <c r="F521" s="167">
        <f t="shared" si="130"/>
        <v>0.45454545454545453</v>
      </c>
      <c r="G521" s="159" t="str">
        <f t="shared" si="131"/>
        <v>-</v>
      </c>
      <c r="H521" s="164" t="str">
        <f t="shared" si="143"/>
        <v>-</v>
      </c>
      <c r="I521" s="161" t="str">
        <f t="shared" si="132"/>
        <v>-</v>
      </c>
      <c r="J521" s="161">
        <f t="shared" si="133"/>
        <v>0</v>
      </c>
      <c r="K521" s="161" t="str">
        <f t="shared" si="134"/>
        <v>-</v>
      </c>
      <c r="L521" s="161" t="str">
        <f t="shared" si="135"/>
        <v>-</v>
      </c>
      <c r="M521" s="166" t="str">
        <f t="shared" si="136"/>
        <v>-</v>
      </c>
      <c r="N521" s="165"/>
      <c r="O521" s="164" t="str">
        <f t="shared" si="137"/>
        <v>-</v>
      </c>
      <c r="P521" s="161" t="str">
        <f t="shared" si="138"/>
        <v>-</v>
      </c>
      <c r="Q521" s="161">
        <f t="shared" si="139"/>
        <v>0.45454545454545453</v>
      </c>
      <c r="R521" s="161" t="str">
        <f t="shared" si="140"/>
        <v>-</v>
      </c>
      <c r="S521" s="161" t="str">
        <f t="shared" si="141"/>
        <v>-</v>
      </c>
      <c r="T521" s="163" t="str">
        <f t="shared" si="142"/>
        <v>-</v>
      </c>
    </row>
    <row r="522" spans="1:20" x14ac:dyDescent="0.15">
      <c r="A522" s="170">
        <v>0.01</v>
      </c>
      <c r="B522" s="170">
        <v>0.878</v>
      </c>
      <c r="C522" s="170">
        <v>0</v>
      </c>
      <c r="D522" s="169">
        <f t="shared" si="128"/>
        <v>2.0000000000000001E-4</v>
      </c>
      <c r="E522" s="168">
        <f t="shared" si="129"/>
        <v>4.3899999999999999E-4</v>
      </c>
      <c r="F522" s="167">
        <f t="shared" si="130"/>
        <v>0.45558086560364469</v>
      </c>
      <c r="G522" s="159" t="str">
        <f t="shared" si="131"/>
        <v>-</v>
      </c>
      <c r="H522" s="164" t="str">
        <f t="shared" si="143"/>
        <v>-</v>
      </c>
      <c r="I522" s="161" t="str">
        <f t="shared" si="132"/>
        <v>-</v>
      </c>
      <c r="J522" s="161">
        <f t="shared" si="133"/>
        <v>0</v>
      </c>
      <c r="K522" s="161" t="str">
        <f t="shared" si="134"/>
        <v>-</v>
      </c>
      <c r="L522" s="161" t="str">
        <f t="shared" si="135"/>
        <v>-</v>
      </c>
      <c r="M522" s="166" t="str">
        <f t="shared" si="136"/>
        <v>-</v>
      </c>
      <c r="N522" s="165"/>
      <c r="O522" s="164" t="str">
        <f t="shared" si="137"/>
        <v>-</v>
      </c>
      <c r="P522" s="161" t="str">
        <f t="shared" si="138"/>
        <v>-</v>
      </c>
      <c r="Q522" s="161">
        <f t="shared" si="139"/>
        <v>0.45558086560364469</v>
      </c>
      <c r="R522" s="161" t="str">
        <f t="shared" si="140"/>
        <v>-</v>
      </c>
      <c r="S522" s="161" t="str">
        <f t="shared" si="141"/>
        <v>-</v>
      </c>
      <c r="T522" s="163" t="str">
        <f t="shared" si="142"/>
        <v>-</v>
      </c>
    </row>
    <row r="523" spans="1:20" x14ac:dyDescent="0.15">
      <c r="A523" s="170">
        <v>0.01</v>
      </c>
      <c r="B523" s="170">
        <v>0.86699999999999999</v>
      </c>
      <c r="C523" s="170">
        <v>0</v>
      </c>
      <c r="D523" s="169">
        <f t="shared" si="128"/>
        <v>2.0000000000000001E-4</v>
      </c>
      <c r="E523" s="168">
        <f t="shared" si="129"/>
        <v>4.3350000000000002E-4</v>
      </c>
      <c r="F523" s="167">
        <f t="shared" si="130"/>
        <v>0.46136101499423299</v>
      </c>
      <c r="G523" s="159" t="str">
        <f t="shared" si="131"/>
        <v>-</v>
      </c>
      <c r="H523" s="164" t="str">
        <f t="shared" si="143"/>
        <v>-</v>
      </c>
      <c r="I523" s="161" t="str">
        <f t="shared" si="132"/>
        <v>-</v>
      </c>
      <c r="J523" s="161">
        <f t="shared" si="133"/>
        <v>0</v>
      </c>
      <c r="K523" s="161" t="str">
        <f t="shared" si="134"/>
        <v>-</v>
      </c>
      <c r="L523" s="161" t="str">
        <f t="shared" si="135"/>
        <v>-</v>
      </c>
      <c r="M523" s="166" t="str">
        <f t="shared" si="136"/>
        <v>-</v>
      </c>
      <c r="N523" s="165"/>
      <c r="O523" s="164" t="str">
        <f t="shared" si="137"/>
        <v>-</v>
      </c>
      <c r="P523" s="161" t="str">
        <f t="shared" si="138"/>
        <v>-</v>
      </c>
      <c r="Q523" s="161">
        <f t="shared" si="139"/>
        <v>0.46136101499423299</v>
      </c>
      <c r="R523" s="161" t="str">
        <f t="shared" si="140"/>
        <v>-</v>
      </c>
      <c r="S523" s="161" t="str">
        <f t="shared" si="141"/>
        <v>-</v>
      </c>
      <c r="T523" s="163" t="str">
        <f t="shared" si="142"/>
        <v>-</v>
      </c>
    </row>
    <row r="524" spans="1:20" x14ac:dyDescent="0.15">
      <c r="A524" s="170">
        <v>0.01</v>
      </c>
      <c r="B524" s="170">
        <v>0.86</v>
      </c>
      <c r="C524" s="170">
        <v>1</v>
      </c>
      <c r="D524" s="169">
        <f t="shared" si="128"/>
        <v>2.0000000000000001E-4</v>
      </c>
      <c r="E524" s="168">
        <f t="shared" si="129"/>
        <v>4.2999999999999999E-4</v>
      </c>
      <c r="F524" s="167">
        <f t="shared" si="130"/>
        <v>0.46511627906976749</v>
      </c>
      <c r="G524" s="159" t="str">
        <f t="shared" si="131"/>
        <v>-</v>
      </c>
      <c r="H524" s="164" t="str">
        <f t="shared" si="143"/>
        <v>-</v>
      </c>
      <c r="I524" s="161" t="str">
        <f t="shared" si="132"/>
        <v>-</v>
      </c>
      <c r="J524" s="161">
        <f t="shared" si="133"/>
        <v>1</v>
      </c>
      <c r="K524" s="161" t="str">
        <f t="shared" si="134"/>
        <v>-</v>
      </c>
      <c r="L524" s="161" t="str">
        <f t="shared" si="135"/>
        <v>-</v>
      </c>
      <c r="M524" s="166" t="str">
        <f t="shared" si="136"/>
        <v>-</v>
      </c>
      <c r="N524" s="165"/>
      <c r="O524" s="164" t="str">
        <f t="shared" si="137"/>
        <v>-</v>
      </c>
      <c r="P524" s="161" t="str">
        <f t="shared" si="138"/>
        <v>-</v>
      </c>
      <c r="Q524" s="161">
        <f t="shared" si="139"/>
        <v>0.46511627906976749</v>
      </c>
      <c r="R524" s="161" t="str">
        <f t="shared" si="140"/>
        <v>-</v>
      </c>
      <c r="S524" s="161" t="str">
        <f t="shared" si="141"/>
        <v>-</v>
      </c>
      <c r="T524" s="163" t="str">
        <f t="shared" si="142"/>
        <v>-</v>
      </c>
    </row>
    <row r="525" spans="1:20" x14ac:dyDescent="0.15">
      <c r="A525" s="170">
        <v>0.01</v>
      </c>
      <c r="B525" s="170">
        <v>0.86</v>
      </c>
      <c r="C525" s="170">
        <v>2</v>
      </c>
      <c r="D525" s="169">
        <f t="shared" si="128"/>
        <v>2.0000000000000001E-4</v>
      </c>
      <c r="E525" s="168">
        <f t="shared" si="129"/>
        <v>4.2999999999999999E-4</v>
      </c>
      <c r="F525" s="167">
        <f t="shared" si="130"/>
        <v>0.46511627906976749</v>
      </c>
      <c r="G525" s="159" t="str">
        <f t="shared" si="131"/>
        <v>-</v>
      </c>
      <c r="H525" s="164" t="str">
        <f t="shared" si="143"/>
        <v>-</v>
      </c>
      <c r="I525" s="161" t="str">
        <f t="shared" si="132"/>
        <v>-</v>
      </c>
      <c r="J525" s="161">
        <f t="shared" si="133"/>
        <v>2</v>
      </c>
      <c r="K525" s="161" t="str">
        <f t="shared" si="134"/>
        <v>-</v>
      </c>
      <c r="L525" s="161" t="str">
        <f t="shared" si="135"/>
        <v>-</v>
      </c>
      <c r="M525" s="166" t="str">
        <f t="shared" si="136"/>
        <v>-</v>
      </c>
      <c r="N525" s="165"/>
      <c r="O525" s="164" t="str">
        <f t="shared" si="137"/>
        <v>-</v>
      </c>
      <c r="P525" s="161" t="str">
        <f t="shared" si="138"/>
        <v>-</v>
      </c>
      <c r="Q525" s="161">
        <f t="shared" si="139"/>
        <v>0.46511627906976749</v>
      </c>
      <c r="R525" s="161" t="str">
        <f t="shared" si="140"/>
        <v>-</v>
      </c>
      <c r="S525" s="161" t="str">
        <f t="shared" si="141"/>
        <v>-</v>
      </c>
      <c r="T525" s="163" t="str">
        <f t="shared" si="142"/>
        <v>-</v>
      </c>
    </row>
    <row r="526" spans="1:20" x14ac:dyDescent="0.15">
      <c r="A526" s="170">
        <v>1.2500000000000001E-2</v>
      </c>
      <c r="B526" s="170">
        <v>1.06</v>
      </c>
      <c r="C526" s="170">
        <v>0</v>
      </c>
      <c r="D526" s="169">
        <f t="shared" si="128"/>
        <v>2.5000000000000001E-4</v>
      </c>
      <c r="E526" s="168">
        <f t="shared" si="129"/>
        <v>5.2999999999999998E-4</v>
      </c>
      <c r="F526" s="167">
        <f t="shared" si="130"/>
        <v>0.47169811320754718</v>
      </c>
      <c r="G526" s="159" t="str">
        <f t="shared" si="131"/>
        <v>-</v>
      </c>
      <c r="H526" s="164" t="str">
        <f t="shared" si="143"/>
        <v>-</v>
      </c>
      <c r="I526" s="161" t="str">
        <f t="shared" si="132"/>
        <v>-</v>
      </c>
      <c r="J526" s="161">
        <f t="shared" si="133"/>
        <v>0</v>
      </c>
      <c r="K526" s="161" t="str">
        <f t="shared" si="134"/>
        <v>-</v>
      </c>
      <c r="L526" s="161" t="str">
        <f t="shared" si="135"/>
        <v>-</v>
      </c>
      <c r="M526" s="166" t="str">
        <f t="shared" si="136"/>
        <v>-</v>
      </c>
      <c r="N526" s="165"/>
      <c r="O526" s="164" t="str">
        <f t="shared" si="137"/>
        <v>-</v>
      </c>
      <c r="P526" s="161" t="str">
        <f t="shared" si="138"/>
        <v>-</v>
      </c>
      <c r="Q526" s="161">
        <f t="shared" si="139"/>
        <v>0.47169811320754718</v>
      </c>
      <c r="R526" s="161" t="str">
        <f t="shared" si="140"/>
        <v>-</v>
      </c>
      <c r="S526" s="161" t="str">
        <f t="shared" si="141"/>
        <v>-</v>
      </c>
      <c r="T526" s="163" t="str">
        <f t="shared" si="142"/>
        <v>-</v>
      </c>
    </row>
    <row r="527" spans="1:20" x14ac:dyDescent="0.15">
      <c r="A527" s="170">
        <v>0.01</v>
      </c>
      <c r="B527" s="170">
        <v>0.84</v>
      </c>
      <c r="C527" s="170">
        <v>0</v>
      </c>
      <c r="D527" s="169">
        <f t="shared" si="128"/>
        <v>2.0000000000000001E-4</v>
      </c>
      <c r="E527" s="168">
        <f t="shared" si="129"/>
        <v>4.1999999999999996E-4</v>
      </c>
      <c r="F527" s="167">
        <f t="shared" si="130"/>
        <v>0.47619047619047628</v>
      </c>
      <c r="G527" s="159" t="str">
        <f t="shared" si="131"/>
        <v>-</v>
      </c>
      <c r="H527" s="164" t="str">
        <f t="shared" si="143"/>
        <v>-</v>
      </c>
      <c r="I527" s="161" t="str">
        <f t="shared" si="132"/>
        <v>-</v>
      </c>
      <c r="J527" s="161">
        <f t="shared" si="133"/>
        <v>0</v>
      </c>
      <c r="K527" s="161" t="str">
        <f t="shared" si="134"/>
        <v>-</v>
      </c>
      <c r="L527" s="161" t="str">
        <f t="shared" si="135"/>
        <v>-</v>
      </c>
      <c r="M527" s="166" t="str">
        <f t="shared" si="136"/>
        <v>-</v>
      </c>
      <c r="N527" s="165"/>
      <c r="O527" s="164" t="str">
        <f t="shared" si="137"/>
        <v>-</v>
      </c>
      <c r="P527" s="161" t="str">
        <f t="shared" si="138"/>
        <v>-</v>
      </c>
      <c r="Q527" s="161">
        <f t="shared" si="139"/>
        <v>0.47619047619047628</v>
      </c>
      <c r="R527" s="161" t="str">
        <f t="shared" si="140"/>
        <v>-</v>
      </c>
      <c r="S527" s="161" t="str">
        <f t="shared" si="141"/>
        <v>-</v>
      </c>
      <c r="T527" s="163" t="str">
        <f t="shared" si="142"/>
        <v>-</v>
      </c>
    </row>
    <row r="528" spans="1:20" x14ac:dyDescent="0.15">
      <c r="A528" s="170">
        <v>6.0000000000000001E-3</v>
      </c>
      <c r="B528" s="170">
        <v>0.5</v>
      </c>
      <c r="C528" s="170">
        <v>1</v>
      </c>
      <c r="D528" s="169">
        <f t="shared" si="128"/>
        <v>1.2E-4</v>
      </c>
      <c r="E528" s="168">
        <f t="shared" si="129"/>
        <v>2.5000000000000001E-4</v>
      </c>
      <c r="F528" s="167">
        <f t="shared" si="130"/>
        <v>0.48</v>
      </c>
      <c r="G528" s="159" t="str">
        <f t="shared" si="131"/>
        <v>-</v>
      </c>
      <c r="H528" s="164" t="str">
        <f t="shared" si="143"/>
        <v>-</v>
      </c>
      <c r="I528" s="161" t="str">
        <f t="shared" si="132"/>
        <v>-</v>
      </c>
      <c r="J528" s="161">
        <f t="shared" si="133"/>
        <v>1</v>
      </c>
      <c r="K528" s="161" t="str">
        <f t="shared" si="134"/>
        <v>-</v>
      </c>
      <c r="L528" s="161" t="str">
        <f t="shared" si="135"/>
        <v>-</v>
      </c>
      <c r="M528" s="166" t="str">
        <f t="shared" si="136"/>
        <v>-</v>
      </c>
      <c r="N528" s="165"/>
      <c r="O528" s="164" t="str">
        <f t="shared" si="137"/>
        <v>-</v>
      </c>
      <c r="P528" s="161" t="str">
        <f t="shared" si="138"/>
        <v>-</v>
      </c>
      <c r="Q528" s="161">
        <f t="shared" si="139"/>
        <v>0.48</v>
      </c>
      <c r="R528" s="161" t="str">
        <f t="shared" si="140"/>
        <v>-</v>
      </c>
      <c r="S528" s="161" t="str">
        <f t="shared" si="141"/>
        <v>-</v>
      </c>
      <c r="T528" s="163" t="str">
        <f t="shared" si="142"/>
        <v>-</v>
      </c>
    </row>
    <row r="529" spans="1:20" x14ac:dyDescent="0.15">
      <c r="A529" s="170">
        <v>0.01</v>
      </c>
      <c r="B529" s="170">
        <v>0.82</v>
      </c>
      <c r="C529" s="170">
        <v>2</v>
      </c>
      <c r="D529" s="169">
        <f t="shared" si="128"/>
        <v>2.0000000000000001E-4</v>
      </c>
      <c r="E529" s="168">
        <f t="shared" si="129"/>
        <v>4.0999999999999999E-4</v>
      </c>
      <c r="F529" s="167">
        <f t="shared" si="130"/>
        <v>0.48780487804878053</v>
      </c>
      <c r="G529" s="159" t="str">
        <f t="shared" si="131"/>
        <v>-</v>
      </c>
      <c r="H529" s="164" t="str">
        <f t="shared" si="143"/>
        <v>-</v>
      </c>
      <c r="I529" s="161" t="str">
        <f t="shared" si="132"/>
        <v>-</v>
      </c>
      <c r="J529" s="161">
        <f t="shared" si="133"/>
        <v>2</v>
      </c>
      <c r="K529" s="161" t="str">
        <f t="shared" si="134"/>
        <v>-</v>
      </c>
      <c r="L529" s="161" t="str">
        <f t="shared" si="135"/>
        <v>-</v>
      </c>
      <c r="M529" s="166" t="str">
        <f t="shared" si="136"/>
        <v>-</v>
      </c>
      <c r="N529" s="165"/>
      <c r="O529" s="164" t="str">
        <f t="shared" si="137"/>
        <v>-</v>
      </c>
      <c r="P529" s="161" t="str">
        <f t="shared" si="138"/>
        <v>-</v>
      </c>
      <c r="Q529" s="161">
        <f t="shared" si="139"/>
        <v>0.48780487804878053</v>
      </c>
      <c r="R529" s="161" t="str">
        <f t="shared" si="140"/>
        <v>-</v>
      </c>
      <c r="S529" s="161" t="str">
        <f t="shared" si="141"/>
        <v>-</v>
      </c>
      <c r="T529" s="163" t="str">
        <f t="shared" si="142"/>
        <v>-</v>
      </c>
    </row>
    <row r="530" spans="1:20" x14ac:dyDescent="0.15">
      <c r="A530" s="170">
        <v>5.0000000000000001E-3</v>
      </c>
      <c r="B530" s="170">
        <v>0.40000000000000036</v>
      </c>
      <c r="C530" s="170">
        <v>1</v>
      </c>
      <c r="D530" s="169">
        <f t="shared" si="128"/>
        <v>1E-4</v>
      </c>
      <c r="E530" s="168">
        <f t="shared" si="129"/>
        <v>2.0000000000000017E-4</v>
      </c>
      <c r="F530" s="167">
        <f t="shared" si="130"/>
        <v>0.49999999999999961</v>
      </c>
      <c r="G530" s="159" t="str">
        <f t="shared" si="131"/>
        <v>-</v>
      </c>
      <c r="H530" s="164" t="str">
        <f t="shared" si="143"/>
        <v>-</v>
      </c>
      <c r="I530" s="161" t="str">
        <f t="shared" si="132"/>
        <v>-</v>
      </c>
      <c r="J530" s="161">
        <f t="shared" si="133"/>
        <v>1</v>
      </c>
      <c r="K530" s="161" t="str">
        <f t="shared" si="134"/>
        <v>-</v>
      </c>
      <c r="L530" s="161" t="str">
        <f t="shared" si="135"/>
        <v>-</v>
      </c>
      <c r="M530" s="166" t="str">
        <f t="shared" si="136"/>
        <v>-</v>
      </c>
      <c r="N530" s="165"/>
      <c r="O530" s="164" t="str">
        <f t="shared" si="137"/>
        <v>-</v>
      </c>
      <c r="P530" s="161" t="str">
        <f t="shared" si="138"/>
        <v>-</v>
      </c>
      <c r="Q530" s="161">
        <f t="shared" si="139"/>
        <v>0.49999999999999961</v>
      </c>
      <c r="R530" s="161" t="str">
        <f t="shared" si="140"/>
        <v>-</v>
      </c>
      <c r="S530" s="161" t="str">
        <f t="shared" si="141"/>
        <v>-</v>
      </c>
      <c r="T530" s="163" t="str">
        <f t="shared" si="142"/>
        <v>-</v>
      </c>
    </row>
    <row r="531" spans="1:20" x14ac:dyDescent="0.15">
      <c r="A531" s="170">
        <v>5.0000000000000001E-3</v>
      </c>
      <c r="B531" s="170">
        <v>0.40000000000000036</v>
      </c>
      <c r="C531" s="170">
        <v>1</v>
      </c>
      <c r="D531" s="169">
        <f t="shared" si="128"/>
        <v>1E-4</v>
      </c>
      <c r="E531" s="168">
        <f t="shared" si="129"/>
        <v>2.0000000000000017E-4</v>
      </c>
      <c r="F531" s="167">
        <f t="shared" si="130"/>
        <v>0.49999999999999961</v>
      </c>
      <c r="G531" s="159" t="str">
        <f t="shared" si="131"/>
        <v>-</v>
      </c>
      <c r="H531" s="164" t="str">
        <f t="shared" si="143"/>
        <v>-</v>
      </c>
      <c r="I531" s="161" t="str">
        <f t="shared" si="132"/>
        <v>-</v>
      </c>
      <c r="J531" s="161">
        <f t="shared" si="133"/>
        <v>1</v>
      </c>
      <c r="K531" s="161" t="str">
        <f t="shared" si="134"/>
        <v>-</v>
      </c>
      <c r="L531" s="161" t="str">
        <f t="shared" si="135"/>
        <v>-</v>
      </c>
      <c r="M531" s="166" t="str">
        <f t="shared" si="136"/>
        <v>-</v>
      </c>
      <c r="N531" s="165"/>
      <c r="O531" s="164" t="str">
        <f t="shared" si="137"/>
        <v>-</v>
      </c>
      <c r="P531" s="161" t="str">
        <f t="shared" si="138"/>
        <v>-</v>
      </c>
      <c r="Q531" s="161">
        <f t="shared" si="139"/>
        <v>0.49999999999999961</v>
      </c>
      <c r="R531" s="161" t="str">
        <f t="shared" si="140"/>
        <v>-</v>
      </c>
      <c r="S531" s="161" t="str">
        <f t="shared" si="141"/>
        <v>-</v>
      </c>
      <c r="T531" s="163" t="str">
        <f t="shared" si="142"/>
        <v>-</v>
      </c>
    </row>
    <row r="532" spans="1:20" x14ac:dyDescent="0.15">
      <c r="A532" s="170">
        <v>0.01</v>
      </c>
      <c r="B532" s="170">
        <f>8.3-7.5</f>
        <v>0.80000000000000071</v>
      </c>
      <c r="C532" s="170">
        <v>2</v>
      </c>
      <c r="D532" s="169">
        <f t="shared" si="128"/>
        <v>2.0000000000000001E-4</v>
      </c>
      <c r="E532" s="168">
        <f t="shared" si="129"/>
        <v>4.0000000000000034E-4</v>
      </c>
      <c r="F532" s="167">
        <f t="shared" si="130"/>
        <v>0.49999999999999961</v>
      </c>
      <c r="G532" s="159" t="str">
        <f t="shared" si="131"/>
        <v>-</v>
      </c>
      <c r="H532" s="164" t="str">
        <f t="shared" si="143"/>
        <v>-</v>
      </c>
      <c r="I532" s="161" t="str">
        <f t="shared" si="132"/>
        <v>-</v>
      </c>
      <c r="J532" s="161">
        <f t="shared" si="133"/>
        <v>2</v>
      </c>
      <c r="K532" s="161" t="str">
        <f t="shared" si="134"/>
        <v>-</v>
      </c>
      <c r="L532" s="161" t="str">
        <f t="shared" si="135"/>
        <v>-</v>
      </c>
      <c r="M532" s="166" t="str">
        <f t="shared" si="136"/>
        <v>-</v>
      </c>
      <c r="N532" s="165"/>
      <c r="O532" s="164" t="str">
        <f t="shared" si="137"/>
        <v>-</v>
      </c>
      <c r="P532" s="161" t="str">
        <f t="shared" si="138"/>
        <v>-</v>
      </c>
      <c r="Q532" s="161">
        <f t="shared" si="139"/>
        <v>0.49999999999999961</v>
      </c>
      <c r="R532" s="161" t="str">
        <f t="shared" si="140"/>
        <v>-</v>
      </c>
      <c r="S532" s="161" t="str">
        <f t="shared" si="141"/>
        <v>-</v>
      </c>
      <c r="T532" s="163" t="str">
        <f t="shared" si="142"/>
        <v>-</v>
      </c>
    </row>
    <row r="533" spans="1:20" x14ac:dyDescent="0.15">
      <c r="A533" s="170">
        <v>5.0000000000000001E-3</v>
      </c>
      <c r="B533" s="170">
        <v>0.4</v>
      </c>
      <c r="C533" s="170">
        <v>0</v>
      </c>
      <c r="D533" s="169">
        <f t="shared" si="128"/>
        <v>1E-4</v>
      </c>
      <c r="E533" s="168">
        <f t="shared" si="129"/>
        <v>2.0000000000000001E-4</v>
      </c>
      <c r="F533" s="167">
        <f t="shared" si="130"/>
        <v>0.5</v>
      </c>
      <c r="G533" s="159" t="str">
        <f t="shared" si="131"/>
        <v>-</v>
      </c>
      <c r="H533" s="164" t="str">
        <f t="shared" si="143"/>
        <v>-</v>
      </c>
      <c r="I533" s="161" t="str">
        <f t="shared" si="132"/>
        <v>-</v>
      </c>
      <c r="J533" s="161">
        <f t="shared" si="133"/>
        <v>0</v>
      </c>
      <c r="K533" s="161" t="str">
        <f t="shared" si="134"/>
        <v>-</v>
      </c>
      <c r="L533" s="161" t="str">
        <f t="shared" si="135"/>
        <v>-</v>
      </c>
      <c r="M533" s="166" t="str">
        <f t="shared" si="136"/>
        <v>-</v>
      </c>
      <c r="N533" s="165"/>
      <c r="O533" s="164" t="str">
        <f t="shared" si="137"/>
        <v>-</v>
      </c>
      <c r="P533" s="161" t="str">
        <f t="shared" si="138"/>
        <v>-</v>
      </c>
      <c r="Q533" s="161">
        <f t="shared" si="139"/>
        <v>0.5</v>
      </c>
      <c r="R533" s="161" t="str">
        <f t="shared" si="140"/>
        <v>-</v>
      </c>
      <c r="S533" s="161" t="str">
        <f t="shared" si="141"/>
        <v>-</v>
      </c>
      <c r="T533" s="163" t="str">
        <f t="shared" si="142"/>
        <v>-</v>
      </c>
    </row>
    <row r="534" spans="1:20" x14ac:dyDescent="0.15">
      <c r="A534" s="170">
        <v>5.0000000000000001E-3</v>
      </c>
      <c r="B534" s="170">
        <v>0.4</v>
      </c>
      <c r="C534" s="170">
        <v>1</v>
      </c>
      <c r="D534" s="169">
        <f t="shared" si="128"/>
        <v>1E-4</v>
      </c>
      <c r="E534" s="168">
        <f t="shared" si="129"/>
        <v>2.0000000000000001E-4</v>
      </c>
      <c r="F534" s="167">
        <f t="shared" si="130"/>
        <v>0.5</v>
      </c>
      <c r="G534" s="159" t="str">
        <f t="shared" si="131"/>
        <v>-</v>
      </c>
      <c r="H534" s="164" t="str">
        <f t="shared" si="143"/>
        <v>-</v>
      </c>
      <c r="I534" s="161" t="str">
        <f t="shared" si="132"/>
        <v>-</v>
      </c>
      <c r="J534" s="161">
        <f t="shared" si="133"/>
        <v>1</v>
      </c>
      <c r="K534" s="161" t="str">
        <f t="shared" si="134"/>
        <v>-</v>
      </c>
      <c r="L534" s="161" t="str">
        <f t="shared" si="135"/>
        <v>-</v>
      </c>
      <c r="M534" s="166" t="str">
        <f t="shared" si="136"/>
        <v>-</v>
      </c>
      <c r="N534" s="165"/>
      <c r="O534" s="164" t="str">
        <f t="shared" si="137"/>
        <v>-</v>
      </c>
      <c r="P534" s="161" t="str">
        <f t="shared" si="138"/>
        <v>-</v>
      </c>
      <c r="Q534" s="161">
        <f t="shared" si="139"/>
        <v>0.5</v>
      </c>
      <c r="R534" s="161" t="str">
        <f t="shared" si="140"/>
        <v>-</v>
      </c>
      <c r="S534" s="161" t="str">
        <f t="shared" si="141"/>
        <v>-</v>
      </c>
      <c r="T534" s="163" t="str">
        <f t="shared" si="142"/>
        <v>-</v>
      </c>
    </row>
    <row r="535" spans="1:20" x14ac:dyDescent="0.15">
      <c r="A535" s="170">
        <v>5.0000000000000001E-3</v>
      </c>
      <c r="B535" s="170">
        <v>0.4</v>
      </c>
      <c r="C535" s="170">
        <v>0</v>
      </c>
      <c r="D535" s="169">
        <f t="shared" si="128"/>
        <v>1E-4</v>
      </c>
      <c r="E535" s="168">
        <f t="shared" si="129"/>
        <v>2.0000000000000001E-4</v>
      </c>
      <c r="F535" s="167">
        <f t="shared" si="130"/>
        <v>0.5</v>
      </c>
      <c r="G535" s="159" t="str">
        <f t="shared" si="131"/>
        <v>-</v>
      </c>
      <c r="H535" s="164" t="str">
        <f t="shared" si="143"/>
        <v>-</v>
      </c>
      <c r="I535" s="161" t="str">
        <f t="shared" si="132"/>
        <v>-</v>
      </c>
      <c r="J535" s="161">
        <f t="shared" si="133"/>
        <v>0</v>
      </c>
      <c r="K535" s="161" t="str">
        <f t="shared" si="134"/>
        <v>-</v>
      </c>
      <c r="L535" s="161" t="str">
        <f t="shared" si="135"/>
        <v>-</v>
      </c>
      <c r="M535" s="166" t="str">
        <f t="shared" si="136"/>
        <v>-</v>
      </c>
      <c r="N535" s="165"/>
      <c r="O535" s="164" t="str">
        <f t="shared" si="137"/>
        <v>-</v>
      </c>
      <c r="P535" s="161" t="str">
        <f t="shared" si="138"/>
        <v>-</v>
      </c>
      <c r="Q535" s="161">
        <f t="shared" si="139"/>
        <v>0.5</v>
      </c>
      <c r="R535" s="161" t="str">
        <f t="shared" si="140"/>
        <v>-</v>
      </c>
      <c r="S535" s="161" t="str">
        <f t="shared" si="141"/>
        <v>-</v>
      </c>
      <c r="T535" s="163" t="str">
        <f t="shared" si="142"/>
        <v>-</v>
      </c>
    </row>
    <row r="536" spans="1:20" x14ac:dyDescent="0.15">
      <c r="A536" s="170">
        <v>5.0000000000000001E-3</v>
      </c>
      <c r="B536" s="170">
        <v>0.4</v>
      </c>
      <c r="C536" s="170">
        <v>0</v>
      </c>
      <c r="D536" s="169">
        <f t="shared" si="128"/>
        <v>1E-4</v>
      </c>
      <c r="E536" s="168">
        <f t="shared" si="129"/>
        <v>2.0000000000000001E-4</v>
      </c>
      <c r="F536" s="167">
        <f t="shared" si="130"/>
        <v>0.5</v>
      </c>
      <c r="G536" s="159" t="str">
        <f t="shared" si="131"/>
        <v>-</v>
      </c>
      <c r="H536" s="164" t="str">
        <f t="shared" si="143"/>
        <v>-</v>
      </c>
      <c r="I536" s="161" t="str">
        <f t="shared" si="132"/>
        <v>-</v>
      </c>
      <c r="J536" s="161">
        <f t="shared" si="133"/>
        <v>0</v>
      </c>
      <c r="K536" s="161" t="str">
        <f t="shared" si="134"/>
        <v>-</v>
      </c>
      <c r="L536" s="161" t="str">
        <f t="shared" si="135"/>
        <v>-</v>
      </c>
      <c r="M536" s="166" t="str">
        <f t="shared" si="136"/>
        <v>-</v>
      </c>
      <c r="N536" s="165"/>
      <c r="O536" s="164" t="str">
        <f t="shared" si="137"/>
        <v>-</v>
      </c>
      <c r="P536" s="161" t="str">
        <f t="shared" si="138"/>
        <v>-</v>
      </c>
      <c r="Q536" s="161">
        <f t="shared" si="139"/>
        <v>0.5</v>
      </c>
      <c r="R536" s="161" t="str">
        <f t="shared" si="140"/>
        <v>-</v>
      </c>
      <c r="S536" s="161" t="str">
        <f t="shared" si="141"/>
        <v>-</v>
      </c>
      <c r="T536" s="163" t="str">
        <f t="shared" si="142"/>
        <v>-</v>
      </c>
    </row>
    <row r="537" spans="1:20" x14ac:dyDescent="0.15">
      <c r="A537" s="170">
        <v>0.01</v>
      </c>
      <c r="B537" s="170">
        <v>0.8</v>
      </c>
      <c r="C537" s="170">
        <v>2</v>
      </c>
      <c r="D537" s="169">
        <f t="shared" si="128"/>
        <v>2.0000000000000001E-4</v>
      </c>
      <c r="E537" s="168">
        <f t="shared" si="129"/>
        <v>4.0000000000000002E-4</v>
      </c>
      <c r="F537" s="167">
        <f t="shared" si="130"/>
        <v>0.5</v>
      </c>
      <c r="G537" s="159" t="str">
        <f t="shared" si="131"/>
        <v>-</v>
      </c>
      <c r="H537" s="164" t="str">
        <f t="shared" si="143"/>
        <v>-</v>
      </c>
      <c r="I537" s="161" t="str">
        <f t="shared" si="132"/>
        <v>-</v>
      </c>
      <c r="J537" s="161">
        <f t="shared" si="133"/>
        <v>2</v>
      </c>
      <c r="K537" s="161" t="str">
        <f t="shared" si="134"/>
        <v>-</v>
      </c>
      <c r="L537" s="161" t="str">
        <f t="shared" si="135"/>
        <v>-</v>
      </c>
      <c r="M537" s="166" t="str">
        <f t="shared" si="136"/>
        <v>-</v>
      </c>
      <c r="N537" s="165"/>
      <c r="O537" s="164" t="str">
        <f t="shared" si="137"/>
        <v>-</v>
      </c>
      <c r="P537" s="161" t="str">
        <f t="shared" si="138"/>
        <v>-</v>
      </c>
      <c r="Q537" s="161">
        <f t="shared" si="139"/>
        <v>0.5</v>
      </c>
      <c r="R537" s="161" t="str">
        <f t="shared" si="140"/>
        <v>-</v>
      </c>
      <c r="S537" s="161" t="str">
        <f t="shared" si="141"/>
        <v>-</v>
      </c>
      <c r="T537" s="163" t="str">
        <f t="shared" si="142"/>
        <v>-</v>
      </c>
    </row>
    <row r="538" spans="1:20" x14ac:dyDescent="0.15">
      <c r="A538" s="170">
        <v>0.01</v>
      </c>
      <c r="B538" s="176">
        <v>0.8</v>
      </c>
      <c r="C538" s="170">
        <v>1</v>
      </c>
      <c r="D538" s="169">
        <f t="shared" si="128"/>
        <v>2.0000000000000001E-4</v>
      </c>
      <c r="E538" s="168">
        <f t="shared" si="129"/>
        <v>4.0000000000000002E-4</v>
      </c>
      <c r="F538" s="167">
        <f t="shared" si="130"/>
        <v>0.5</v>
      </c>
      <c r="G538" s="159" t="str">
        <f t="shared" si="131"/>
        <v>-</v>
      </c>
      <c r="H538" s="164" t="str">
        <f t="shared" si="143"/>
        <v>-</v>
      </c>
      <c r="I538" s="161" t="str">
        <f t="shared" si="132"/>
        <v>-</v>
      </c>
      <c r="J538" s="161">
        <f t="shared" si="133"/>
        <v>1</v>
      </c>
      <c r="K538" s="161" t="str">
        <f t="shared" si="134"/>
        <v>-</v>
      </c>
      <c r="L538" s="161" t="str">
        <f t="shared" si="135"/>
        <v>-</v>
      </c>
      <c r="M538" s="166" t="str">
        <f t="shared" si="136"/>
        <v>-</v>
      </c>
      <c r="N538" s="165"/>
      <c r="O538" s="164" t="str">
        <f t="shared" si="137"/>
        <v>-</v>
      </c>
      <c r="P538" s="161" t="str">
        <f t="shared" si="138"/>
        <v>-</v>
      </c>
      <c r="Q538" s="161">
        <f t="shared" si="139"/>
        <v>0.5</v>
      </c>
      <c r="R538" s="161" t="str">
        <f t="shared" si="140"/>
        <v>-</v>
      </c>
      <c r="S538" s="161" t="str">
        <f t="shared" si="141"/>
        <v>-</v>
      </c>
      <c r="T538" s="163" t="str">
        <f t="shared" si="142"/>
        <v>-</v>
      </c>
    </row>
    <row r="539" spans="1:20" x14ac:dyDescent="0.15">
      <c r="A539" s="170">
        <v>0.01</v>
      </c>
      <c r="B539" s="170">
        <v>0.8</v>
      </c>
      <c r="C539" s="170">
        <v>2</v>
      </c>
      <c r="D539" s="169">
        <f t="shared" si="128"/>
        <v>2.0000000000000001E-4</v>
      </c>
      <c r="E539" s="168">
        <f t="shared" si="129"/>
        <v>4.0000000000000002E-4</v>
      </c>
      <c r="F539" s="167">
        <f t="shared" si="130"/>
        <v>0.5</v>
      </c>
      <c r="G539" s="159" t="str">
        <f t="shared" si="131"/>
        <v>-</v>
      </c>
      <c r="H539" s="164" t="str">
        <f t="shared" si="143"/>
        <v>-</v>
      </c>
      <c r="I539" s="161" t="str">
        <f t="shared" si="132"/>
        <v>-</v>
      </c>
      <c r="J539" s="161">
        <f t="shared" si="133"/>
        <v>2</v>
      </c>
      <c r="K539" s="161" t="str">
        <f t="shared" si="134"/>
        <v>-</v>
      </c>
      <c r="L539" s="161" t="str">
        <f t="shared" si="135"/>
        <v>-</v>
      </c>
      <c r="M539" s="166" t="str">
        <f t="shared" si="136"/>
        <v>-</v>
      </c>
      <c r="N539" s="165"/>
      <c r="O539" s="164" t="str">
        <f t="shared" si="137"/>
        <v>-</v>
      </c>
      <c r="P539" s="161" t="str">
        <f t="shared" si="138"/>
        <v>-</v>
      </c>
      <c r="Q539" s="161">
        <f t="shared" si="139"/>
        <v>0.5</v>
      </c>
      <c r="R539" s="161" t="str">
        <f t="shared" si="140"/>
        <v>-</v>
      </c>
      <c r="S539" s="161" t="str">
        <f t="shared" si="141"/>
        <v>-</v>
      </c>
      <c r="T539" s="163" t="str">
        <f t="shared" si="142"/>
        <v>-</v>
      </c>
    </row>
    <row r="540" spans="1:20" x14ac:dyDescent="0.15">
      <c r="A540" s="170">
        <v>5.0000000000000001E-3</v>
      </c>
      <c r="B540" s="170">
        <v>0.39999999999999947</v>
      </c>
      <c r="C540" s="170">
        <v>1</v>
      </c>
      <c r="D540" s="169">
        <f t="shared" si="128"/>
        <v>1E-4</v>
      </c>
      <c r="E540" s="168">
        <f t="shared" si="129"/>
        <v>1.9999999999999974E-4</v>
      </c>
      <c r="F540" s="167">
        <f t="shared" si="130"/>
        <v>0.50000000000000067</v>
      </c>
      <c r="G540" s="159" t="str">
        <f t="shared" si="131"/>
        <v>-</v>
      </c>
      <c r="H540" s="164" t="str">
        <f t="shared" si="143"/>
        <v>-</v>
      </c>
      <c r="I540" s="161" t="str">
        <f t="shared" si="132"/>
        <v>-</v>
      </c>
      <c r="J540" s="161">
        <f t="shared" si="133"/>
        <v>1</v>
      </c>
      <c r="K540" s="161" t="str">
        <f t="shared" si="134"/>
        <v>-</v>
      </c>
      <c r="L540" s="161" t="str">
        <f t="shared" si="135"/>
        <v>-</v>
      </c>
      <c r="M540" s="166" t="str">
        <f t="shared" si="136"/>
        <v>-</v>
      </c>
      <c r="N540" s="165"/>
      <c r="O540" s="164" t="str">
        <f t="shared" si="137"/>
        <v>-</v>
      </c>
      <c r="P540" s="161" t="str">
        <f t="shared" si="138"/>
        <v>-</v>
      </c>
      <c r="Q540" s="161">
        <f t="shared" si="139"/>
        <v>0.50000000000000067</v>
      </c>
      <c r="R540" s="161" t="str">
        <f t="shared" si="140"/>
        <v>-</v>
      </c>
      <c r="S540" s="161" t="str">
        <f t="shared" si="141"/>
        <v>-</v>
      </c>
      <c r="T540" s="163" t="str">
        <f t="shared" si="142"/>
        <v>-</v>
      </c>
    </row>
    <row r="541" spans="1:20" x14ac:dyDescent="0.15">
      <c r="A541" s="170">
        <v>0.01</v>
      </c>
      <c r="B541" s="170">
        <v>0.77</v>
      </c>
      <c r="C541" s="170">
        <v>1</v>
      </c>
      <c r="D541" s="169">
        <f t="shared" si="128"/>
        <v>2.0000000000000001E-4</v>
      </c>
      <c r="E541" s="168">
        <f t="shared" si="129"/>
        <v>3.8500000000000003E-4</v>
      </c>
      <c r="F541" s="167">
        <f t="shared" si="130"/>
        <v>0.51948051948051943</v>
      </c>
      <c r="G541" s="159" t="str">
        <f t="shared" si="131"/>
        <v>-</v>
      </c>
      <c r="H541" s="164" t="str">
        <f t="shared" si="143"/>
        <v>-</v>
      </c>
      <c r="I541" s="161" t="str">
        <f t="shared" si="132"/>
        <v>-</v>
      </c>
      <c r="J541" s="161">
        <f t="shared" si="133"/>
        <v>1</v>
      </c>
      <c r="K541" s="161" t="str">
        <f t="shared" si="134"/>
        <v>-</v>
      </c>
      <c r="L541" s="161" t="str">
        <f t="shared" si="135"/>
        <v>-</v>
      </c>
      <c r="M541" s="166" t="str">
        <f t="shared" si="136"/>
        <v>-</v>
      </c>
      <c r="N541" s="165"/>
      <c r="O541" s="164" t="str">
        <f t="shared" si="137"/>
        <v>-</v>
      </c>
      <c r="P541" s="161" t="str">
        <f t="shared" si="138"/>
        <v>-</v>
      </c>
      <c r="Q541" s="161">
        <f t="shared" si="139"/>
        <v>0.51948051948051943</v>
      </c>
      <c r="R541" s="161" t="str">
        <f t="shared" si="140"/>
        <v>-</v>
      </c>
      <c r="S541" s="161" t="str">
        <f t="shared" si="141"/>
        <v>-</v>
      </c>
      <c r="T541" s="163" t="str">
        <f t="shared" si="142"/>
        <v>-</v>
      </c>
    </row>
    <row r="542" spans="1:20" x14ac:dyDescent="0.15">
      <c r="A542" s="170">
        <v>0.01</v>
      </c>
      <c r="B542" s="170">
        <v>0.77</v>
      </c>
      <c r="C542" s="170">
        <v>1</v>
      </c>
      <c r="D542" s="169">
        <f t="shared" si="128"/>
        <v>2.0000000000000001E-4</v>
      </c>
      <c r="E542" s="168">
        <f t="shared" si="129"/>
        <v>3.8500000000000003E-4</v>
      </c>
      <c r="F542" s="167">
        <f t="shared" si="130"/>
        <v>0.51948051948051943</v>
      </c>
      <c r="G542" s="159" t="str">
        <f t="shared" si="131"/>
        <v>-</v>
      </c>
      <c r="H542" s="164" t="str">
        <f t="shared" si="143"/>
        <v>-</v>
      </c>
      <c r="I542" s="161" t="str">
        <f t="shared" si="132"/>
        <v>-</v>
      </c>
      <c r="J542" s="161">
        <f t="shared" si="133"/>
        <v>1</v>
      </c>
      <c r="K542" s="161" t="str">
        <f t="shared" si="134"/>
        <v>-</v>
      </c>
      <c r="L542" s="161" t="str">
        <f t="shared" si="135"/>
        <v>-</v>
      </c>
      <c r="M542" s="166" t="str">
        <f t="shared" si="136"/>
        <v>-</v>
      </c>
      <c r="N542" s="165"/>
      <c r="O542" s="164" t="str">
        <f t="shared" si="137"/>
        <v>-</v>
      </c>
      <c r="P542" s="161" t="str">
        <f t="shared" si="138"/>
        <v>-</v>
      </c>
      <c r="Q542" s="161">
        <f t="shared" si="139"/>
        <v>0.51948051948051943</v>
      </c>
      <c r="R542" s="161" t="str">
        <f t="shared" si="140"/>
        <v>-</v>
      </c>
      <c r="S542" s="161" t="str">
        <f t="shared" si="141"/>
        <v>-</v>
      </c>
      <c r="T542" s="163" t="str">
        <f t="shared" si="142"/>
        <v>-</v>
      </c>
    </row>
    <row r="543" spans="1:20" x14ac:dyDescent="0.15">
      <c r="A543" s="170">
        <v>7.4999999999999997E-3</v>
      </c>
      <c r="B543" s="170">
        <v>0.55000000000000004</v>
      </c>
      <c r="C543" s="170">
        <v>0</v>
      </c>
      <c r="D543" s="169">
        <f t="shared" si="128"/>
        <v>1.4999999999999999E-4</v>
      </c>
      <c r="E543" s="168">
        <f t="shared" si="129"/>
        <v>2.7500000000000002E-4</v>
      </c>
      <c r="F543" s="167">
        <f t="shared" si="130"/>
        <v>0.54545454545454541</v>
      </c>
      <c r="G543" s="159" t="str">
        <f t="shared" si="131"/>
        <v>-</v>
      </c>
      <c r="H543" s="164" t="str">
        <f t="shared" si="143"/>
        <v>-</v>
      </c>
      <c r="I543" s="161" t="str">
        <f t="shared" si="132"/>
        <v>-</v>
      </c>
      <c r="J543" s="161">
        <f t="shared" si="133"/>
        <v>0</v>
      </c>
      <c r="K543" s="161" t="str">
        <f t="shared" si="134"/>
        <v>-</v>
      </c>
      <c r="L543" s="161" t="str">
        <f t="shared" si="135"/>
        <v>-</v>
      </c>
      <c r="M543" s="166" t="str">
        <f t="shared" si="136"/>
        <v>-</v>
      </c>
      <c r="N543" s="165"/>
      <c r="O543" s="164" t="str">
        <f t="shared" si="137"/>
        <v>-</v>
      </c>
      <c r="P543" s="161" t="str">
        <f t="shared" si="138"/>
        <v>-</v>
      </c>
      <c r="Q543" s="161">
        <f t="shared" si="139"/>
        <v>0.54545454545454541</v>
      </c>
      <c r="R543" s="161" t="str">
        <f t="shared" si="140"/>
        <v>-</v>
      </c>
      <c r="S543" s="161" t="str">
        <f t="shared" si="141"/>
        <v>-</v>
      </c>
      <c r="T543" s="163" t="str">
        <f t="shared" si="142"/>
        <v>-</v>
      </c>
    </row>
    <row r="544" spans="1:20" x14ac:dyDescent="0.15">
      <c r="A544" s="170">
        <v>0.01</v>
      </c>
      <c r="B544" s="170">
        <v>0.73</v>
      </c>
      <c r="C544" s="170">
        <v>0</v>
      </c>
      <c r="D544" s="169">
        <f t="shared" si="128"/>
        <v>2.0000000000000001E-4</v>
      </c>
      <c r="E544" s="168">
        <f t="shared" si="129"/>
        <v>3.6499999999999998E-4</v>
      </c>
      <c r="F544" s="167">
        <f t="shared" si="130"/>
        <v>0.54794520547945214</v>
      </c>
      <c r="G544" s="159" t="str">
        <f t="shared" si="131"/>
        <v>-</v>
      </c>
      <c r="H544" s="164" t="str">
        <f t="shared" si="143"/>
        <v>-</v>
      </c>
      <c r="I544" s="161" t="str">
        <f t="shared" si="132"/>
        <v>-</v>
      </c>
      <c r="J544" s="161">
        <f t="shared" si="133"/>
        <v>0</v>
      </c>
      <c r="K544" s="161" t="str">
        <f t="shared" si="134"/>
        <v>-</v>
      </c>
      <c r="L544" s="161" t="str">
        <f t="shared" si="135"/>
        <v>-</v>
      </c>
      <c r="M544" s="166" t="str">
        <f t="shared" si="136"/>
        <v>-</v>
      </c>
      <c r="N544" s="165"/>
      <c r="O544" s="164" t="str">
        <f t="shared" si="137"/>
        <v>-</v>
      </c>
      <c r="P544" s="161" t="str">
        <f t="shared" si="138"/>
        <v>-</v>
      </c>
      <c r="Q544" s="161">
        <f t="shared" si="139"/>
        <v>0.54794520547945214</v>
      </c>
      <c r="R544" s="161" t="str">
        <f t="shared" si="140"/>
        <v>-</v>
      </c>
      <c r="S544" s="161" t="str">
        <f t="shared" si="141"/>
        <v>-</v>
      </c>
      <c r="T544" s="163" t="str">
        <f t="shared" si="142"/>
        <v>-</v>
      </c>
    </row>
    <row r="545" spans="1:20" x14ac:dyDescent="0.15">
      <c r="A545" s="170">
        <v>5.0000000000000001E-3</v>
      </c>
      <c r="B545" s="170">
        <v>0.36</v>
      </c>
      <c r="C545" s="170">
        <v>2</v>
      </c>
      <c r="D545" s="169">
        <f t="shared" si="128"/>
        <v>1E-4</v>
      </c>
      <c r="E545" s="168">
        <f t="shared" si="129"/>
        <v>1.7999999999999998E-4</v>
      </c>
      <c r="F545" s="167">
        <f t="shared" si="130"/>
        <v>0.55555555555555558</v>
      </c>
      <c r="G545" s="159" t="str">
        <f t="shared" si="131"/>
        <v>-</v>
      </c>
      <c r="H545" s="164" t="str">
        <f t="shared" si="143"/>
        <v>-</v>
      </c>
      <c r="I545" s="161" t="str">
        <f t="shared" si="132"/>
        <v>-</v>
      </c>
      <c r="J545" s="161">
        <f t="shared" si="133"/>
        <v>2</v>
      </c>
      <c r="K545" s="161" t="str">
        <f t="shared" si="134"/>
        <v>-</v>
      </c>
      <c r="L545" s="161" t="str">
        <f t="shared" si="135"/>
        <v>-</v>
      </c>
      <c r="M545" s="166" t="str">
        <f t="shared" si="136"/>
        <v>-</v>
      </c>
      <c r="N545" s="165"/>
      <c r="O545" s="164" t="str">
        <f t="shared" si="137"/>
        <v>-</v>
      </c>
      <c r="P545" s="161" t="str">
        <f t="shared" si="138"/>
        <v>-</v>
      </c>
      <c r="Q545" s="161">
        <f t="shared" si="139"/>
        <v>0.55555555555555558</v>
      </c>
      <c r="R545" s="161" t="str">
        <f t="shared" si="140"/>
        <v>-</v>
      </c>
      <c r="S545" s="161" t="str">
        <f t="shared" si="141"/>
        <v>-</v>
      </c>
      <c r="T545" s="163" t="str">
        <f t="shared" si="142"/>
        <v>-</v>
      </c>
    </row>
    <row r="546" spans="1:20" x14ac:dyDescent="0.15">
      <c r="A546" s="170">
        <v>1.2500000000000001E-2</v>
      </c>
      <c r="B546" s="170">
        <v>0.9</v>
      </c>
      <c r="C546" s="170">
        <v>1</v>
      </c>
      <c r="D546" s="169">
        <f t="shared" si="128"/>
        <v>2.5000000000000001E-4</v>
      </c>
      <c r="E546" s="168">
        <f t="shared" si="129"/>
        <v>4.4999999999999999E-4</v>
      </c>
      <c r="F546" s="167">
        <f t="shared" si="130"/>
        <v>0.55555555555555558</v>
      </c>
      <c r="G546" s="159" t="str">
        <f t="shared" si="131"/>
        <v>-</v>
      </c>
      <c r="H546" s="164" t="str">
        <f t="shared" si="143"/>
        <v>-</v>
      </c>
      <c r="I546" s="161" t="str">
        <f t="shared" si="132"/>
        <v>-</v>
      </c>
      <c r="J546" s="161">
        <f t="shared" si="133"/>
        <v>1</v>
      </c>
      <c r="K546" s="161" t="str">
        <f t="shared" si="134"/>
        <v>-</v>
      </c>
      <c r="L546" s="161" t="str">
        <f t="shared" si="135"/>
        <v>-</v>
      </c>
      <c r="M546" s="166" t="str">
        <f t="shared" si="136"/>
        <v>-</v>
      </c>
      <c r="N546" s="165"/>
      <c r="O546" s="164" t="str">
        <f t="shared" si="137"/>
        <v>-</v>
      </c>
      <c r="P546" s="161" t="str">
        <f t="shared" si="138"/>
        <v>-</v>
      </c>
      <c r="Q546" s="161">
        <f t="shared" si="139"/>
        <v>0.55555555555555558</v>
      </c>
      <c r="R546" s="161" t="str">
        <f t="shared" si="140"/>
        <v>-</v>
      </c>
      <c r="S546" s="161" t="str">
        <f t="shared" si="141"/>
        <v>-</v>
      </c>
      <c r="T546" s="163" t="str">
        <f t="shared" si="142"/>
        <v>-</v>
      </c>
    </row>
    <row r="547" spans="1:20" x14ac:dyDescent="0.15">
      <c r="A547" s="170">
        <v>5.0000000000000001E-3</v>
      </c>
      <c r="B547" s="170">
        <v>0.35</v>
      </c>
      <c r="C547" s="170">
        <v>2</v>
      </c>
      <c r="D547" s="169">
        <f t="shared" si="128"/>
        <v>1E-4</v>
      </c>
      <c r="E547" s="168">
        <f t="shared" si="129"/>
        <v>1.75E-4</v>
      </c>
      <c r="F547" s="167">
        <f t="shared" si="130"/>
        <v>0.57142857142857151</v>
      </c>
      <c r="G547" s="159" t="str">
        <f t="shared" si="131"/>
        <v>-</v>
      </c>
      <c r="H547" s="164" t="str">
        <f t="shared" si="143"/>
        <v>-</v>
      </c>
      <c r="I547" s="161" t="str">
        <f t="shared" si="132"/>
        <v>-</v>
      </c>
      <c r="J547" s="161">
        <f t="shared" si="133"/>
        <v>2</v>
      </c>
      <c r="K547" s="161" t="str">
        <f t="shared" si="134"/>
        <v>-</v>
      </c>
      <c r="L547" s="161" t="str">
        <f t="shared" si="135"/>
        <v>-</v>
      </c>
      <c r="M547" s="166" t="str">
        <f t="shared" si="136"/>
        <v>-</v>
      </c>
      <c r="N547" s="165"/>
      <c r="O547" s="164" t="str">
        <f t="shared" si="137"/>
        <v>-</v>
      </c>
      <c r="P547" s="161" t="str">
        <f t="shared" si="138"/>
        <v>-</v>
      </c>
      <c r="Q547" s="161">
        <f t="shared" si="139"/>
        <v>0.57142857142857151</v>
      </c>
      <c r="R547" s="161" t="str">
        <f t="shared" si="140"/>
        <v>-</v>
      </c>
      <c r="S547" s="161" t="str">
        <f t="shared" si="141"/>
        <v>-</v>
      </c>
      <c r="T547" s="163" t="str">
        <f t="shared" si="142"/>
        <v>-</v>
      </c>
    </row>
    <row r="548" spans="1:20" x14ac:dyDescent="0.15">
      <c r="A548" s="170">
        <v>0.01</v>
      </c>
      <c r="B548" s="170">
        <v>0.7</v>
      </c>
      <c r="C548" s="170">
        <v>1</v>
      </c>
      <c r="D548" s="169">
        <f t="shared" si="128"/>
        <v>2.0000000000000001E-4</v>
      </c>
      <c r="E548" s="168">
        <f t="shared" si="129"/>
        <v>3.5E-4</v>
      </c>
      <c r="F548" s="167">
        <f t="shared" si="130"/>
        <v>0.57142857142857151</v>
      </c>
      <c r="G548" s="159" t="str">
        <f t="shared" si="131"/>
        <v>-</v>
      </c>
      <c r="H548" s="164" t="str">
        <f t="shared" si="143"/>
        <v>-</v>
      </c>
      <c r="I548" s="161" t="str">
        <f t="shared" si="132"/>
        <v>-</v>
      </c>
      <c r="J548" s="161">
        <f t="shared" si="133"/>
        <v>1</v>
      </c>
      <c r="K548" s="161" t="str">
        <f t="shared" si="134"/>
        <v>-</v>
      </c>
      <c r="L548" s="161" t="str">
        <f t="shared" si="135"/>
        <v>-</v>
      </c>
      <c r="M548" s="166" t="str">
        <f t="shared" si="136"/>
        <v>-</v>
      </c>
      <c r="N548" s="165"/>
      <c r="O548" s="164" t="str">
        <f t="shared" si="137"/>
        <v>-</v>
      </c>
      <c r="P548" s="161" t="str">
        <f t="shared" si="138"/>
        <v>-</v>
      </c>
      <c r="Q548" s="161">
        <f t="shared" si="139"/>
        <v>0.57142857142857151</v>
      </c>
      <c r="R548" s="161" t="str">
        <f t="shared" si="140"/>
        <v>-</v>
      </c>
      <c r="S548" s="161" t="str">
        <f t="shared" si="141"/>
        <v>-</v>
      </c>
      <c r="T548" s="163" t="str">
        <f t="shared" si="142"/>
        <v>-</v>
      </c>
    </row>
    <row r="549" spans="1:20" x14ac:dyDescent="0.15">
      <c r="A549" s="170">
        <v>0.01</v>
      </c>
      <c r="B549" s="170">
        <v>0.7</v>
      </c>
      <c r="C549" s="170">
        <v>0</v>
      </c>
      <c r="D549" s="169">
        <f t="shared" si="128"/>
        <v>2.0000000000000001E-4</v>
      </c>
      <c r="E549" s="168">
        <f t="shared" si="129"/>
        <v>3.5E-4</v>
      </c>
      <c r="F549" s="167">
        <f t="shared" si="130"/>
        <v>0.57142857142857151</v>
      </c>
      <c r="G549" s="159" t="str">
        <f t="shared" si="131"/>
        <v>-</v>
      </c>
      <c r="H549" s="164" t="str">
        <f t="shared" si="143"/>
        <v>-</v>
      </c>
      <c r="I549" s="161" t="str">
        <f t="shared" si="132"/>
        <v>-</v>
      </c>
      <c r="J549" s="161">
        <f t="shared" si="133"/>
        <v>0</v>
      </c>
      <c r="K549" s="161" t="str">
        <f t="shared" si="134"/>
        <v>-</v>
      </c>
      <c r="L549" s="161" t="str">
        <f t="shared" si="135"/>
        <v>-</v>
      </c>
      <c r="M549" s="166" t="str">
        <f t="shared" si="136"/>
        <v>-</v>
      </c>
      <c r="N549" s="165"/>
      <c r="O549" s="164" t="str">
        <f t="shared" si="137"/>
        <v>-</v>
      </c>
      <c r="P549" s="161" t="str">
        <f t="shared" si="138"/>
        <v>-</v>
      </c>
      <c r="Q549" s="161">
        <f t="shared" si="139"/>
        <v>0.57142857142857151</v>
      </c>
      <c r="R549" s="161" t="str">
        <f t="shared" si="140"/>
        <v>-</v>
      </c>
      <c r="S549" s="161" t="str">
        <f t="shared" si="141"/>
        <v>-</v>
      </c>
      <c r="T549" s="163" t="str">
        <f t="shared" si="142"/>
        <v>-</v>
      </c>
    </row>
    <row r="550" spans="1:20" x14ac:dyDescent="0.15">
      <c r="A550" s="170">
        <v>0.01</v>
      </c>
      <c r="B550" s="170">
        <v>0.7</v>
      </c>
      <c r="C550" s="170">
        <v>0</v>
      </c>
      <c r="D550" s="169">
        <f t="shared" si="128"/>
        <v>2.0000000000000001E-4</v>
      </c>
      <c r="E550" s="168">
        <f t="shared" si="129"/>
        <v>3.5E-4</v>
      </c>
      <c r="F550" s="167">
        <f t="shared" si="130"/>
        <v>0.57142857142857151</v>
      </c>
      <c r="G550" s="159" t="str">
        <f t="shared" si="131"/>
        <v>-</v>
      </c>
      <c r="H550" s="164" t="str">
        <f t="shared" si="143"/>
        <v>-</v>
      </c>
      <c r="I550" s="161" t="str">
        <f t="shared" si="132"/>
        <v>-</v>
      </c>
      <c r="J550" s="161">
        <f t="shared" si="133"/>
        <v>0</v>
      </c>
      <c r="K550" s="161" t="str">
        <f t="shared" si="134"/>
        <v>-</v>
      </c>
      <c r="L550" s="161" t="str">
        <f t="shared" si="135"/>
        <v>-</v>
      </c>
      <c r="M550" s="166" t="str">
        <f t="shared" si="136"/>
        <v>-</v>
      </c>
      <c r="N550" s="165"/>
      <c r="O550" s="164" t="str">
        <f t="shared" si="137"/>
        <v>-</v>
      </c>
      <c r="P550" s="161" t="str">
        <f t="shared" si="138"/>
        <v>-</v>
      </c>
      <c r="Q550" s="161">
        <f t="shared" si="139"/>
        <v>0.57142857142857151</v>
      </c>
      <c r="R550" s="161" t="str">
        <f t="shared" si="140"/>
        <v>-</v>
      </c>
      <c r="S550" s="161" t="str">
        <f t="shared" si="141"/>
        <v>-</v>
      </c>
      <c r="T550" s="163" t="str">
        <f t="shared" si="142"/>
        <v>-</v>
      </c>
    </row>
    <row r="551" spans="1:20" x14ac:dyDescent="0.15">
      <c r="A551" s="170">
        <v>0.01</v>
      </c>
      <c r="B551" s="170">
        <v>0.7</v>
      </c>
      <c r="C551" s="170">
        <v>1</v>
      </c>
      <c r="D551" s="169">
        <f t="shared" si="128"/>
        <v>2.0000000000000001E-4</v>
      </c>
      <c r="E551" s="168">
        <f t="shared" si="129"/>
        <v>3.5E-4</v>
      </c>
      <c r="F551" s="167">
        <f t="shared" si="130"/>
        <v>0.57142857142857151</v>
      </c>
      <c r="G551" s="159" t="str">
        <f t="shared" si="131"/>
        <v>-</v>
      </c>
      <c r="H551" s="164" t="str">
        <f t="shared" si="143"/>
        <v>-</v>
      </c>
      <c r="I551" s="161" t="str">
        <f t="shared" si="132"/>
        <v>-</v>
      </c>
      <c r="J551" s="161">
        <f t="shared" si="133"/>
        <v>1</v>
      </c>
      <c r="K551" s="161" t="str">
        <f t="shared" si="134"/>
        <v>-</v>
      </c>
      <c r="L551" s="161" t="str">
        <f t="shared" si="135"/>
        <v>-</v>
      </c>
      <c r="M551" s="166" t="str">
        <f t="shared" si="136"/>
        <v>-</v>
      </c>
      <c r="N551" s="165"/>
      <c r="O551" s="164" t="str">
        <f t="shared" si="137"/>
        <v>-</v>
      </c>
      <c r="P551" s="161" t="str">
        <f t="shared" si="138"/>
        <v>-</v>
      </c>
      <c r="Q551" s="161">
        <f t="shared" si="139"/>
        <v>0.57142857142857151</v>
      </c>
      <c r="R551" s="161" t="str">
        <f t="shared" si="140"/>
        <v>-</v>
      </c>
      <c r="S551" s="161" t="str">
        <f t="shared" si="141"/>
        <v>-</v>
      </c>
      <c r="T551" s="163" t="str">
        <f t="shared" si="142"/>
        <v>-</v>
      </c>
    </row>
    <row r="552" spans="1:20" x14ac:dyDescent="0.15">
      <c r="A552" s="170">
        <v>0.01</v>
      </c>
      <c r="B552" s="170">
        <v>0.7</v>
      </c>
      <c r="C552" s="170">
        <v>1</v>
      </c>
      <c r="D552" s="169">
        <f t="shared" si="128"/>
        <v>2.0000000000000001E-4</v>
      </c>
      <c r="E552" s="168">
        <f t="shared" si="129"/>
        <v>3.5E-4</v>
      </c>
      <c r="F552" s="167">
        <f t="shared" si="130"/>
        <v>0.57142857142857151</v>
      </c>
      <c r="G552" s="159" t="str">
        <f t="shared" si="131"/>
        <v>-</v>
      </c>
      <c r="H552" s="164" t="str">
        <f t="shared" si="143"/>
        <v>-</v>
      </c>
      <c r="I552" s="161" t="str">
        <f t="shared" si="132"/>
        <v>-</v>
      </c>
      <c r="J552" s="161">
        <f t="shared" si="133"/>
        <v>1</v>
      </c>
      <c r="K552" s="161" t="str">
        <f t="shared" si="134"/>
        <v>-</v>
      </c>
      <c r="L552" s="161" t="str">
        <f t="shared" si="135"/>
        <v>-</v>
      </c>
      <c r="M552" s="166" t="str">
        <f t="shared" si="136"/>
        <v>-</v>
      </c>
      <c r="N552" s="165"/>
      <c r="O552" s="164" t="str">
        <f t="shared" si="137"/>
        <v>-</v>
      </c>
      <c r="P552" s="161" t="str">
        <f t="shared" si="138"/>
        <v>-</v>
      </c>
      <c r="Q552" s="161">
        <f t="shared" si="139"/>
        <v>0.57142857142857151</v>
      </c>
      <c r="R552" s="161" t="str">
        <f t="shared" si="140"/>
        <v>-</v>
      </c>
      <c r="S552" s="161" t="str">
        <f t="shared" si="141"/>
        <v>-</v>
      </c>
      <c r="T552" s="163" t="str">
        <f t="shared" si="142"/>
        <v>-</v>
      </c>
    </row>
    <row r="553" spans="1:20" x14ac:dyDescent="0.15">
      <c r="A553" s="170">
        <v>0.01</v>
      </c>
      <c r="B553" s="170">
        <v>0.7</v>
      </c>
      <c r="C553" s="170">
        <v>0</v>
      </c>
      <c r="D553" s="169">
        <f t="shared" si="128"/>
        <v>2.0000000000000001E-4</v>
      </c>
      <c r="E553" s="168">
        <f t="shared" si="129"/>
        <v>3.5E-4</v>
      </c>
      <c r="F553" s="167">
        <f t="shared" si="130"/>
        <v>0.57142857142857151</v>
      </c>
      <c r="G553" s="159" t="str">
        <f t="shared" si="131"/>
        <v>-</v>
      </c>
      <c r="H553" s="164" t="str">
        <f t="shared" si="143"/>
        <v>-</v>
      </c>
      <c r="I553" s="161" t="str">
        <f t="shared" si="132"/>
        <v>-</v>
      </c>
      <c r="J553" s="161">
        <f t="shared" si="133"/>
        <v>0</v>
      </c>
      <c r="K553" s="161" t="str">
        <f t="shared" si="134"/>
        <v>-</v>
      </c>
      <c r="L553" s="161" t="str">
        <f t="shared" si="135"/>
        <v>-</v>
      </c>
      <c r="M553" s="166" t="str">
        <f t="shared" si="136"/>
        <v>-</v>
      </c>
      <c r="N553" s="165"/>
      <c r="O553" s="164" t="str">
        <f t="shared" si="137"/>
        <v>-</v>
      </c>
      <c r="P553" s="161" t="str">
        <f t="shared" si="138"/>
        <v>-</v>
      </c>
      <c r="Q553" s="161">
        <f t="shared" si="139"/>
        <v>0.57142857142857151</v>
      </c>
      <c r="R553" s="161" t="str">
        <f t="shared" si="140"/>
        <v>-</v>
      </c>
      <c r="S553" s="161" t="str">
        <f t="shared" si="141"/>
        <v>-</v>
      </c>
      <c r="T553" s="163" t="str">
        <f t="shared" si="142"/>
        <v>-</v>
      </c>
    </row>
    <row r="554" spans="1:20" x14ac:dyDescent="0.15">
      <c r="A554" s="170">
        <v>0.01</v>
      </c>
      <c r="B554" s="170">
        <v>0.7</v>
      </c>
      <c r="C554" s="171">
        <v>1</v>
      </c>
      <c r="D554" s="169">
        <f t="shared" si="128"/>
        <v>2.0000000000000001E-4</v>
      </c>
      <c r="E554" s="168">
        <f t="shared" si="129"/>
        <v>3.5E-4</v>
      </c>
      <c r="F554" s="167">
        <f t="shared" si="130"/>
        <v>0.57142857142857151</v>
      </c>
      <c r="G554" s="159" t="str">
        <f t="shared" si="131"/>
        <v>-</v>
      </c>
      <c r="H554" s="164" t="str">
        <f t="shared" si="143"/>
        <v>-</v>
      </c>
      <c r="I554" s="161" t="str">
        <f t="shared" si="132"/>
        <v>-</v>
      </c>
      <c r="J554" s="161">
        <f t="shared" si="133"/>
        <v>1</v>
      </c>
      <c r="K554" s="161" t="str">
        <f t="shared" si="134"/>
        <v>-</v>
      </c>
      <c r="L554" s="161" t="str">
        <f t="shared" si="135"/>
        <v>-</v>
      </c>
      <c r="M554" s="166" t="str">
        <f t="shared" si="136"/>
        <v>-</v>
      </c>
      <c r="N554" s="165"/>
      <c r="O554" s="164" t="str">
        <f t="shared" si="137"/>
        <v>-</v>
      </c>
      <c r="P554" s="161" t="str">
        <f t="shared" si="138"/>
        <v>-</v>
      </c>
      <c r="Q554" s="161">
        <f t="shared" si="139"/>
        <v>0.57142857142857151</v>
      </c>
      <c r="R554" s="161" t="str">
        <f t="shared" si="140"/>
        <v>-</v>
      </c>
      <c r="S554" s="161" t="str">
        <f t="shared" si="141"/>
        <v>-</v>
      </c>
      <c r="T554" s="163" t="str">
        <f t="shared" si="142"/>
        <v>-</v>
      </c>
    </row>
    <row r="555" spans="1:20" x14ac:dyDescent="0.15">
      <c r="A555" s="170">
        <v>0.01</v>
      </c>
      <c r="B555" s="174">
        <v>0.7</v>
      </c>
      <c r="C555" s="170">
        <v>0</v>
      </c>
      <c r="D555" s="169">
        <f t="shared" si="128"/>
        <v>2.0000000000000001E-4</v>
      </c>
      <c r="E555" s="168">
        <f t="shared" si="129"/>
        <v>3.5E-4</v>
      </c>
      <c r="F555" s="167">
        <f t="shared" si="130"/>
        <v>0.57142857142857151</v>
      </c>
      <c r="G555" s="159" t="str">
        <f t="shared" si="131"/>
        <v>-</v>
      </c>
      <c r="H555" s="164" t="str">
        <f t="shared" si="143"/>
        <v>-</v>
      </c>
      <c r="I555" s="161" t="str">
        <f t="shared" si="132"/>
        <v>-</v>
      </c>
      <c r="J555" s="161">
        <f t="shared" si="133"/>
        <v>0</v>
      </c>
      <c r="K555" s="161" t="str">
        <f t="shared" si="134"/>
        <v>-</v>
      </c>
      <c r="L555" s="161" t="str">
        <f t="shared" si="135"/>
        <v>-</v>
      </c>
      <c r="M555" s="166" t="str">
        <f t="shared" si="136"/>
        <v>-</v>
      </c>
      <c r="N555" s="165"/>
      <c r="O555" s="164" t="str">
        <f t="shared" si="137"/>
        <v>-</v>
      </c>
      <c r="P555" s="161" t="str">
        <f t="shared" si="138"/>
        <v>-</v>
      </c>
      <c r="Q555" s="161">
        <f t="shared" si="139"/>
        <v>0.57142857142857151</v>
      </c>
      <c r="R555" s="161" t="str">
        <f t="shared" si="140"/>
        <v>-</v>
      </c>
      <c r="S555" s="161" t="str">
        <f t="shared" si="141"/>
        <v>-</v>
      </c>
      <c r="T555" s="163" t="str">
        <f t="shared" si="142"/>
        <v>-</v>
      </c>
    </row>
    <row r="556" spans="1:20" x14ac:dyDescent="0.15">
      <c r="A556" s="171">
        <v>0.01</v>
      </c>
      <c r="B556" s="171">
        <v>0.7</v>
      </c>
      <c r="C556" s="171">
        <v>2</v>
      </c>
      <c r="D556" s="169">
        <f t="shared" si="128"/>
        <v>2.0000000000000001E-4</v>
      </c>
      <c r="E556" s="168">
        <f t="shared" si="129"/>
        <v>3.5E-4</v>
      </c>
      <c r="F556" s="167">
        <f t="shared" si="130"/>
        <v>0.57142857142857151</v>
      </c>
      <c r="G556" s="159" t="str">
        <f t="shared" si="131"/>
        <v>-</v>
      </c>
      <c r="H556" s="164" t="str">
        <f t="shared" si="143"/>
        <v>-</v>
      </c>
      <c r="I556" s="161" t="str">
        <f t="shared" si="132"/>
        <v>-</v>
      </c>
      <c r="J556" s="161">
        <f t="shared" si="133"/>
        <v>2</v>
      </c>
      <c r="K556" s="161" t="str">
        <f t="shared" si="134"/>
        <v>-</v>
      </c>
      <c r="L556" s="161" t="str">
        <f t="shared" si="135"/>
        <v>-</v>
      </c>
      <c r="M556" s="166" t="str">
        <f t="shared" si="136"/>
        <v>-</v>
      </c>
      <c r="N556" s="165"/>
      <c r="O556" s="164" t="str">
        <f t="shared" si="137"/>
        <v>-</v>
      </c>
      <c r="P556" s="161" t="str">
        <f t="shared" si="138"/>
        <v>-</v>
      </c>
      <c r="Q556" s="161">
        <f t="shared" si="139"/>
        <v>0.57142857142857151</v>
      </c>
      <c r="R556" s="161" t="str">
        <f t="shared" si="140"/>
        <v>-</v>
      </c>
      <c r="S556" s="161" t="str">
        <f t="shared" si="141"/>
        <v>-</v>
      </c>
      <c r="T556" s="163" t="str">
        <f t="shared" si="142"/>
        <v>-</v>
      </c>
    </row>
    <row r="557" spans="1:20" x14ac:dyDescent="0.15">
      <c r="A557" s="170">
        <v>0.01</v>
      </c>
      <c r="B557" s="170">
        <v>0.66</v>
      </c>
      <c r="C557" s="170">
        <v>1</v>
      </c>
      <c r="D557" s="169">
        <f t="shared" si="128"/>
        <v>2.0000000000000001E-4</v>
      </c>
      <c r="E557" s="168">
        <f t="shared" si="129"/>
        <v>3.3E-4</v>
      </c>
      <c r="F557" s="167">
        <f t="shared" si="130"/>
        <v>0.60606060606060608</v>
      </c>
      <c r="G557" s="159" t="str">
        <f t="shared" si="131"/>
        <v>-</v>
      </c>
      <c r="H557" s="164" t="str">
        <f t="shared" si="143"/>
        <v>-</v>
      </c>
      <c r="I557" s="161" t="str">
        <f t="shared" si="132"/>
        <v>-</v>
      </c>
      <c r="J557" s="161">
        <f t="shared" si="133"/>
        <v>1</v>
      </c>
      <c r="K557" s="161" t="str">
        <f t="shared" si="134"/>
        <v>-</v>
      </c>
      <c r="L557" s="161" t="str">
        <f t="shared" si="135"/>
        <v>-</v>
      </c>
      <c r="M557" s="166" t="str">
        <f t="shared" si="136"/>
        <v>-</v>
      </c>
      <c r="N557" s="165"/>
      <c r="O557" s="164" t="str">
        <f t="shared" si="137"/>
        <v>-</v>
      </c>
      <c r="P557" s="161" t="str">
        <f t="shared" si="138"/>
        <v>-</v>
      </c>
      <c r="Q557" s="161">
        <f t="shared" si="139"/>
        <v>0.60606060606060608</v>
      </c>
      <c r="R557" s="161" t="str">
        <f t="shared" si="140"/>
        <v>-</v>
      </c>
      <c r="S557" s="161" t="str">
        <f t="shared" si="141"/>
        <v>-</v>
      </c>
      <c r="T557" s="163" t="str">
        <f t="shared" si="142"/>
        <v>-</v>
      </c>
    </row>
    <row r="558" spans="1:20" x14ac:dyDescent="0.15">
      <c r="A558" s="170">
        <v>0.01</v>
      </c>
      <c r="B558" s="170">
        <v>0.66</v>
      </c>
      <c r="C558" s="170">
        <v>1</v>
      </c>
      <c r="D558" s="169">
        <f t="shared" si="128"/>
        <v>2.0000000000000001E-4</v>
      </c>
      <c r="E558" s="168">
        <f t="shared" si="129"/>
        <v>3.3E-4</v>
      </c>
      <c r="F558" s="167">
        <f t="shared" si="130"/>
        <v>0.60606060606060608</v>
      </c>
      <c r="G558" s="159" t="str">
        <f t="shared" si="131"/>
        <v>-</v>
      </c>
      <c r="H558" s="164" t="str">
        <f t="shared" si="143"/>
        <v>-</v>
      </c>
      <c r="I558" s="161" t="str">
        <f t="shared" si="132"/>
        <v>-</v>
      </c>
      <c r="J558" s="161">
        <f t="shared" si="133"/>
        <v>1</v>
      </c>
      <c r="K558" s="161" t="str">
        <f t="shared" si="134"/>
        <v>-</v>
      </c>
      <c r="L558" s="161" t="str">
        <f t="shared" si="135"/>
        <v>-</v>
      </c>
      <c r="M558" s="166" t="str">
        <f t="shared" si="136"/>
        <v>-</v>
      </c>
      <c r="N558" s="165"/>
      <c r="O558" s="164" t="str">
        <f t="shared" si="137"/>
        <v>-</v>
      </c>
      <c r="P558" s="161" t="str">
        <f t="shared" si="138"/>
        <v>-</v>
      </c>
      <c r="Q558" s="161">
        <f t="shared" si="139"/>
        <v>0.60606060606060608</v>
      </c>
      <c r="R558" s="161" t="str">
        <f t="shared" si="140"/>
        <v>-</v>
      </c>
      <c r="S558" s="161" t="str">
        <f t="shared" si="141"/>
        <v>-</v>
      </c>
      <c r="T558" s="163" t="str">
        <f t="shared" si="142"/>
        <v>-</v>
      </c>
    </row>
    <row r="559" spans="1:20" x14ac:dyDescent="0.15">
      <c r="A559" s="170">
        <v>1.2500000000000001E-2</v>
      </c>
      <c r="B559" s="170">
        <v>0.82</v>
      </c>
      <c r="C559" s="170">
        <v>1</v>
      </c>
      <c r="D559" s="169">
        <f t="shared" si="128"/>
        <v>2.5000000000000001E-4</v>
      </c>
      <c r="E559" s="168">
        <f t="shared" si="129"/>
        <v>4.0999999999999999E-4</v>
      </c>
      <c r="F559" s="167">
        <f t="shared" si="130"/>
        <v>0.6097560975609756</v>
      </c>
      <c r="G559" s="159" t="str">
        <f t="shared" si="131"/>
        <v>-</v>
      </c>
      <c r="H559" s="164" t="str">
        <f t="shared" si="143"/>
        <v>-</v>
      </c>
      <c r="I559" s="161" t="str">
        <f t="shared" si="132"/>
        <v>-</v>
      </c>
      <c r="J559" s="161">
        <f t="shared" si="133"/>
        <v>1</v>
      </c>
      <c r="K559" s="161" t="str">
        <f t="shared" si="134"/>
        <v>-</v>
      </c>
      <c r="L559" s="161" t="str">
        <f t="shared" si="135"/>
        <v>-</v>
      </c>
      <c r="M559" s="166" t="str">
        <f t="shared" si="136"/>
        <v>-</v>
      </c>
      <c r="N559" s="165"/>
      <c r="O559" s="164" t="str">
        <f t="shared" si="137"/>
        <v>-</v>
      </c>
      <c r="P559" s="161" t="str">
        <f t="shared" si="138"/>
        <v>-</v>
      </c>
      <c r="Q559" s="161">
        <f t="shared" si="139"/>
        <v>0.6097560975609756</v>
      </c>
      <c r="R559" s="161" t="str">
        <f t="shared" si="140"/>
        <v>-</v>
      </c>
      <c r="S559" s="161" t="str">
        <f t="shared" si="141"/>
        <v>-</v>
      </c>
      <c r="T559" s="163" t="str">
        <f t="shared" si="142"/>
        <v>-</v>
      </c>
    </row>
    <row r="560" spans="1:20" x14ac:dyDescent="0.15">
      <c r="A560" s="170">
        <v>0.02</v>
      </c>
      <c r="B560" s="170">
        <v>1.24</v>
      </c>
      <c r="C560" s="170">
        <v>1</v>
      </c>
      <c r="D560" s="169">
        <f t="shared" si="128"/>
        <v>4.0000000000000002E-4</v>
      </c>
      <c r="E560" s="168">
        <f t="shared" si="129"/>
        <v>6.2E-4</v>
      </c>
      <c r="F560" s="167">
        <f t="shared" si="130"/>
        <v>0.64516129032258063</v>
      </c>
      <c r="G560" s="159" t="str">
        <f t="shared" si="131"/>
        <v>-</v>
      </c>
      <c r="H560" s="164" t="str">
        <f t="shared" si="143"/>
        <v>-</v>
      </c>
      <c r="I560" s="161" t="str">
        <f t="shared" si="132"/>
        <v>-</v>
      </c>
      <c r="J560" s="161">
        <f t="shared" si="133"/>
        <v>1</v>
      </c>
      <c r="K560" s="161" t="str">
        <f t="shared" si="134"/>
        <v>-</v>
      </c>
      <c r="L560" s="161" t="str">
        <f t="shared" si="135"/>
        <v>-</v>
      </c>
      <c r="M560" s="166" t="str">
        <f t="shared" si="136"/>
        <v>-</v>
      </c>
      <c r="N560" s="165"/>
      <c r="O560" s="164" t="str">
        <f t="shared" si="137"/>
        <v>-</v>
      </c>
      <c r="P560" s="161" t="str">
        <f t="shared" si="138"/>
        <v>-</v>
      </c>
      <c r="Q560" s="161">
        <f t="shared" si="139"/>
        <v>0.64516129032258063</v>
      </c>
      <c r="R560" s="161" t="str">
        <f t="shared" si="140"/>
        <v>-</v>
      </c>
      <c r="S560" s="161" t="str">
        <f t="shared" si="141"/>
        <v>-</v>
      </c>
      <c r="T560" s="163" t="str">
        <f t="shared" si="142"/>
        <v>-</v>
      </c>
    </row>
    <row r="561" spans="1:20" x14ac:dyDescent="0.15">
      <c r="A561" s="170">
        <v>5.0000000000000001E-3</v>
      </c>
      <c r="B561" s="170">
        <v>0.3</v>
      </c>
      <c r="C561" s="170">
        <v>2</v>
      </c>
      <c r="D561" s="169">
        <f t="shared" si="128"/>
        <v>1E-4</v>
      </c>
      <c r="E561" s="168">
        <f t="shared" si="129"/>
        <v>1.4999999999999999E-4</v>
      </c>
      <c r="F561" s="167">
        <f t="shared" si="130"/>
        <v>0.66666666666666674</v>
      </c>
      <c r="G561" s="159" t="str">
        <f t="shared" si="131"/>
        <v>-</v>
      </c>
      <c r="H561" s="164" t="str">
        <f t="shared" si="143"/>
        <v>-</v>
      </c>
      <c r="I561" s="161" t="str">
        <f t="shared" si="132"/>
        <v>-</v>
      </c>
      <c r="J561" s="161">
        <f t="shared" si="133"/>
        <v>2</v>
      </c>
      <c r="K561" s="161" t="str">
        <f t="shared" si="134"/>
        <v>-</v>
      </c>
      <c r="L561" s="161" t="str">
        <f t="shared" si="135"/>
        <v>-</v>
      </c>
      <c r="M561" s="166" t="str">
        <f t="shared" si="136"/>
        <v>-</v>
      </c>
      <c r="N561" s="165"/>
      <c r="O561" s="164" t="str">
        <f t="shared" si="137"/>
        <v>-</v>
      </c>
      <c r="P561" s="161" t="str">
        <f t="shared" si="138"/>
        <v>-</v>
      </c>
      <c r="Q561" s="161">
        <f t="shared" si="139"/>
        <v>0.66666666666666674</v>
      </c>
      <c r="R561" s="161" t="str">
        <f t="shared" si="140"/>
        <v>-</v>
      </c>
      <c r="S561" s="161" t="str">
        <f t="shared" si="141"/>
        <v>-</v>
      </c>
      <c r="T561" s="163" t="str">
        <f t="shared" si="142"/>
        <v>-</v>
      </c>
    </row>
    <row r="562" spans="1:20" x14ac:dyDescent="0.15">
      <c r="A562" s="170">
        <v>0.01</v>
      </c>
      <c r="B562" s="170">
        <v>0.6</v>
      </c>
      <c r="C562" s="170">
        <v>0</v>
      </c>
      <c r="D562" s="169">
        <f t="shared" si="128"/>
        <v>2.0000000000000001E-4</v>
      </c>
      <c r="E562" s="168">
        <f t="shared" si="129"/>
        <v>2.9999999999999997E-4</v>
      </c>
      <c r="F562" s="167">
        <f t="shared" si="130"/>
        <v>0.66666666666666674</v>
      </c>
      <c r="G562" s="159" t="str">
        <f t="shared" si="131"/>
        <v>-</v>
      </c>
      <c r="H562" s="164" t="str">
        <f t="shared" si="143"/>
        <v>-</v>
      </c>
      <c r="I562" s="161" t="str">
        <f t="shared" si="132"/>
        <v>-</v>
      </c>
      <c r="J562" s="161">
        <f t="shared" si="133"/>
        <v>0</v>
      </c>
      <c r="K562" s="161" t="str">
        <f t="shared" si="134"/>
        <v>-</v>
      </c>
      <c r="L562" s="161" t="str">
        <f t="shared" si="135"/>
        <v>-</v>
      </c>
      <c r="M562" s="166" t="str">
        <f t="shared" si="136"/>
        <v>-</v>
      </c>
      <c r="N562" s="165"/>
      <c r="O562" s="164" t="str">
        <f t="shared" si="137"/>
        <v>-</v>
      </c>
      <c r="P562" s="161" t="str">
        <f t="shared" si="138"/>
        <v>-</v>
      </c>
      <c r="Q562" s="161">
        <f t="shared" si="139"/>
        <v>0.66666666666666674</v>
      </c>
      <c r="R562" s="161" t="str">
        <f t="shared" si="140"/>
        <v>-</v>
      </c>
      <c r="S562" s="161" t="str">
        <f t="shared" si="141"/>
        <v>-</v>
      </c>
      <c r="T562" s="163" t="str">
        <f t="shared" si="142"/>
        <v>-</v>
      </c>
    </row>
    <row r="563" spans="1:20" x14ac:dyDescent="0.15">
      <c r="A563" s="170">
        <v>0.01</v>
      </c>
      <c r="B563" s="170">
        <v>0.6</v>
      </c>
      <c r="C563" s="170">
        <v>1</v>
      </c>
      <c r="D563" s="169">
        <f t="shared" si="128"/>
        <v>2.0000000000000001E-4</v>
      </c>
      <c r="E563" s="168">
        <f t="shared" si="129"/>
        <v>2.9999999999999997E-4</v>
      </c>
      <c r="F563" s="167">
        <f t="shared" si="130"/>
        <v>0.66666666666666674</v>
      </c>
      <c r="G563" s="159" t="str">
        <f t="shared" si="131"/>
        <v>-</v>
      </c>
      <c r="H563" s="164" t="str">
        <f t="shared" si="143"/>
        <v>-</v>
      </c>
      <c r="I563" s="161" t="str">
        <f t="shared" si="132"/>
        <v>-</v>
      </c>
      <c r="J563" s="161">
        <f t="shared" si="133"/>
        <v>1</v>
      </c>
      <c r="K563" s="161" t="str">
        <f t="shared" si="134"/>
        <v>-</v>
      </c>
      <c r="L563" s="161" t="str">
        <f t="shared" si="135"/>
        <v>-</v>
      </c>
      <c r="M563" s="166" t="str">
        <f t="shared" si="136"/>
        <v>-</v>
      </c>
      <c r="N563" s="165"/>
      <c r="O563" s="164" t="str">
        <f t="shared" si="137"/>
        <v>-</v>
      </c>
      <c r="P563" s="161" t="str">
        <f t="shared" si="138"/>
        <v>-</v>
      </c>
      <c r="Q563" s="161">
        <f t="shared" si="139"/>
        <v>0.66666666666666674</v>
      </c>
      <c r="R563" s="161" t="str">
        <f t="shared" si="140"/>
        <v>-</v>
      </c>
      <c r="S563" s="161" t="str">
        <f t="shared" si="141"/>
        <v>-</v>
      </c>
      <c r="T563" s="163" t="str">
        <f t="shared" si="142"/>
        <v>-</v>
      </c>
    </row>
    <row r="564" spans="1:20" x14ac:dyDescent="0.15">
      <c r="A564" s="170">
        <v>0.01</v>
      </c>
      <c r="B564" s="170">
        <v>0.6</v>
      </c>
      <c r="C564" s="170">
        <v>1</v>
      </c>
      <c r="D564" s="169">
        <f t="shared" si="128"/>
        <v>2.0000000000000001E-4</v>
      </c>
      <c r="E564" s="168">
        <f t="shared" si="129"/>
        <v>2.9999999999999997E-4</v>
      </c>
      <c r="F564" s="167">
        <f t="shared" si="130"/>
        <v>0.66666666666666674</v>
      </c>
      <c r="G564" s="159" t="str">
        <f t="shared" si="131"/>
        <v>-</v>
      </c>
      <c r="H564" s="164" t="str">
        <f t="shared" si="143"/>
        <v>-</v>
      </c>
      <c r="I564" s="161" t="str">
        <f t="shared" si="132"/>
        <v>-</v>
      </c>
      <c r="J564" s="161">
        <f t="shared" si="133"/>
        <v>1</v>
      </c>
      <c r="K564" s="161" t="str">
        <f t="shared" si="134"/>
        <v>-</v>
      </c>
      <c r="L564" s="161" t="str">
        <f t="shared" si="135"/>
        <v>-</v>
      </c>
      <c r="M564" s="166" t="str">
        <f t="shared" si="136"/>
        <v>-</v>
      </c>
      <c r="N564" s="165"/>
      <c r="O564" s="164" t="str">
        <f t="shared" si="137"/>
        <v>-</v>
      </c>
      <c r="P564" s="161" t="str">
        <f t="shared" si="138"/>
        <v>-</v>
      </c>
      <c r="Q564" s="161">
        <f t="shared" si="139"/>
        <v>0.66666666666666674</v>
      </c>
      <c r="R564" s="161" t="str">
        <f t="shared" si="140"/>
        <v>-</v>
      </c>
      <c r="S564" s="161" t="str">
        <f t="shared" si="141"/>
        <v>-</v>
      </c>
      <c r="T564" s="163" t="str">
        <f t="shared" si="142"/>
        <v>-</v>
      </c>
    </row>
    <row r="565" spans="1:20" x14ac:dyDescent="0.15">
      <c r="A565" s="170">
        <v>0.01</v>
      </c>
      <c r="B565" s="170">
        <v>0.6</v>
      </c>
      <c r="C565" s="170">
        <v>0</v>
      </c>
      <c r="D565" s="169">
        <f t="shared" si="128"/>
        <v>2.0000000000000001E-4</v>
      </c>
      <c r="E565" s="168">
        <f t="shared" si="129"/>
        <v>2.9999999999999997E-4</v>
      </c>
      <c r="F565" s="167">
        <f t="shared" si="130"/>
        <v>0.66666666666666674</v>
      </c>
      <c r="G565" s="159" t="str">
        <f t="shared" si="131"/>
        <v>-</v>
      </c>
      <c r="H565" s="164" t="str">
        <f t="shared" si="143"/>
        <v>-</v>
      </c>
      <c r="I565" s="161" t="str">
        <f t="shared" si="132"/>
        <v>-</v>
      </c>
      <c r="J565" s="161">
        <f t="shared" si="133"/>
        <v>0</v>
      </c>
      <c r="K565" s="161" t="str">
        <f t="shared" si="134"/>
        <v>-</v>
      </c>
      <c r="L565" s="161" t="str">
        <f t="shared" si="135"/>
        <v>-</v>
      </c>
      <c r="M565" s="166" t="str">
        <f t="shared" si="136"/>
        <v>-</v>
      </c>
      <c r="N565" s="165"/>
      <c r="O565" s="164" t="str">
        <f t="shared" si="137"/>
        <v>-</v>
      </c>
      <c r="P565" s="161" t="str">
        <f t="shared" si="138"/>
        <v>-</v>
      </c>
      <c r="Q565" s="161">
        <f t="shared" si="139"/>
        <v>0.66666666666666674</v>
      </c>
      <c r="R565" s="161" t="str">
        <f t="shared" si="140"/>
        <v>-</v>
      </c>
      <c r="S565" s="161" t="str">
        <f t="shared" si="141"/>
        <v>-</v>
      </c>
      <c r="T565" s="163" t="str">
        <f t="shared" si="142"/>
        <v>-</v>
      </c>
    </row>
    <row r="566" spans="1:20" x14ac:dyDescent="0.15">
      <c r="A566" s="170">
        <v>0.02</v>
      </c>
      <c r="B566" s="170">
        <v>1.2</v>
      </c>
      <c r="C566" s="170">
        <v>2</v>
      </c>
      <c r="D566" s="169">
        <f t="shared" si="128"/>
        <v>4.0000000000000002E-4</v>
      </c>
      <c r="E566" s="168">
        <f t="shared" si="129"/>
        <v>5.9999999999999995E-4</v>
      </c>
      <c r="F566" s="167">
        <f t="shared" si="130"/>
        <v>0.66666666666666674</v>
      </c>
      <c r="G566" s="159" t="str">
        <f t="shared" si="131"/>
        <v>-</v>
      </c>
      <c r="H566" s="164" t="str">
        <f t="shared" si="143"/>
        <v>-</v>
      </c>
      <c r="I566" s="161" t="str">
        <f t="shared" si="132"/>
        <v>-</v>
      </c>
      <c r="J566" s="161">
        <f t="shared" si="133"/>
        <v>2</v>
      </c>
      <c r="K566" s="161" t="str">
        <f t="shared" si="134"/>
        <v>-</v>
      </c>
      <c r="L566" s="161" t="str">
        <f t="shared" si="135"/>
        <v>-</v>
      </c>
      <c r="M566" s="166" t="str">
        <f t="shared" si="136"/>
        <v>-</v>
      </c>
      <c r="N566" s="165"/>
      <c r="O566" s="164" t="str">
        <f t="shared" si="137"/>
        <v>-</v>
      </c>
      <c r="P566" s="161" t="str">
        <f t="shared" si="138"/>
        <v>-</v>
      </c>
      <c r="Q566" s="161">
        <f t="shared" si="139"/>
        <v>0.66666666666666674</v>
      </c>
      <c r="R566" s="161" t="str">
        <f t="shared" si="140"/>
        <v>-</v>
      </c>
      <c r="S566" s="161" t="str">
        <f t="shared" si="141"/>
        <v>-</v>
      </c>
      <c r="T566" s="163" t="str">
        <f t="shared" si="142"/>
        <v>-</v>
      </c>
    </row>
    <row r="567" spans="1:20" x14ac:dyDescent="0.15">
      <c r="A567" s="170">
        <v>0.02</v>
      </c>
      <c r="B567" s="170">
        <v>1.198</v>
      </c>
      <c r="C567" s="170">
        <v>1</v>
      </c>
      <c r="D567" s="169">
        <f t="shared" si="128"/>
        <v>4.0000000000000002E-4</v>
      </c>
      <c r="E567" s="168">
        <f t="shared" si="129"/>
        <v>5.9899999999999992E-4</v>
      </c>
      <c r="F567" s="167">
        <f t="shared" si="130"/>
        <v>0.66777963272120211</v>
      </c>
      <c r="G567" s="159" t="str">
        <f t="shared" si="131"/>
        <v>-</v>
      </c>
      <c r="H567" s="164" t="str">
        <f t="shared" si="143"/>
        <v>-</v>
      </c>
      <c r="I567" s="161" t="str">
        <f t="shared" si="132"/>
        <v>-</v>
      </c>
      <c r="J567" s="161">
        <f t="shared" si="133"/>
        <v>1</v>
      </c>
      <c r="K567" s="161" t="str">
        <f t="shared" si="134"/>
        <v>-</v>
      </c>
      <c r="L567" s="161" t="str">
        <f t="shared" si="135"/>
        <v>-</v>
      </c>
      <c r="M567" s="166" t="str">
        <f t="shared" si="136"/>
        <v>-</v>
      </c>
      <c r="N567" s="165"/>
      <c r="O567" s="164" t="str">
        <f t="shared" si="137"/>
        <v>-</v>
      </c>
      <c r="P567" s="161" t="str">
        <f t="shared" si="138"/>
        <v>-</v>
      </c>
      <c r="Q567" s="161">
        <f t="shared" si="139"/>
        <v>0.66777963272120211</v>
      </c>
      <c r="R567" s="161" t="str">
        <f t="shared" si="140"/>
        <v>-</v>
      </c>
      <c r="S567" s="161" t="str">
        <f t="shared" si="141"/>
        <v>-</v>
      </c>
      <c r="T567" s="163" t="str">
        <f t="shared" si="142"/>
        <v>-</v>
      </c>
    </row>
    <row r="568" spans="1:20" x14ac:dyDescent="0.15">
      <c r="A568" s="170">
        <v>0.01</v>
      </c>
      <c r="B568" s="170">
        <v>0.59499999999999997</v>
      </c>
      <c r="C568" s="170">
        <v>2</v>
      </c>
      <c r="D568" s="169">
        <f t="shared" si="128"/>
        <v>2.0000000000000001E-4</v>
      </c>
      <c r="E568" s="168">
        <f t="shared" si="129"/>
        <v>2.9749999999999997E-4</v>
      </c>
      <c r="F568" s="167">
        <f t="shared" si="130"/>
        <v>0.67226890756302526</v>
      </c>
      <c r="G568" s="159" t="str">
        <f t="shared" si="131"/>
        <v>-</v>
      </c>
      <c r="H568" s="164" t="str">
        <f t="shared" si="143"/>
        <v>-</v>
      </c>
      <c r="I568" s="161" t="str">
        <f t="shared" si="132"/>
        <v>-</v>
      </c>
      <c r="J568" s="161">
        <f t="shared" si="133"/>
        <v>2</v>
      </c>
      <c r="K568" s="161" t="str">
        <f t="shared" si="134"/>
        <v>-</v>
      </c>
      <c r="L568" s="161" t="str">
        <f t="shared" si="135"/>
        <v>-</v>
      </c>
      <c r="M568" s="166" t="str">
        <f t="shared" si="136"/>
        <v>-</v>
      </c>
      <c r="N568" s="165"/>
      <c r="O568" s="164" t="str">
        <f t="shared" si="137"/>
        <v>-</v>
      </c>
      <c r="P568" s="161" t="str">
        <f t="shared" si="138"/>
        <v>-</v>
      </c>
      <c r="Q568" s="161">
        <f t="shared" si="139"/>
        <v>0.67226890756302526</v>
      </c>
      <c r="R568" s="161" t="str">
        <f t="shared" si="140"/>
        <v>-</v>
      </c>
      <c r="S568" s="161" t="str">
        <f t="shared" si="141"/>
        <v>-</v>
      </c>
      <c r="T568" s="163" t="str">
        <f t="shared" si="142"/>
        <v>-</v>
      </c>
    </row>
    <row r="569" spans="1:20" x14ac:dyDescent="0.15">
      <c r="A569" s="170">
        <v>0.02</v>
      </c>
      <c r="B569" s="170">
        <v>1.19</v>
      </c>
      <c r="C569" s="170">
        <v>0</v>
      </c>
      <c r="D569" s="169">
        <f t="shared" si="128"/>
        <v>4.0000000000000002E-4</v>
      </c>
      <c r="E569" s="168">
        <f t="shared" si="129"/>
        <v>5.9499999999999993E-4</v>
      </c>
      <c r="F569" s="167">
        <f t="shared" si="130"/>
        <v>0.67226890756302526</v>
      </c>
      <c r="G569" s="159" t="str">
        <f t="shared" si="131"/>
        <v>-</v>
      </c>
      <c r="H569" s="164" t="str">
        <f t="shared" si="143"/>
        <v>-</v>
      </c>
      <c r="I569" s="161" t="str">
        <f t="shared" si="132"/>
        <v>-</v>
      </c>
      <c r="J569" s="161">
        <f t="shared" si="133"/>
        <v>0</v>
      </c>
      <c r="K569" s="161" t="str">
        <f t="shared" si="134"/>
        <v>-</v>
      </c>
      <c r="L569" s="161" t="str">
        <f t="shared" si="135"/>
        <v>-</v>
      </c>
      <c r="M569" s="166" t="str">
        <f t="shared" si="136"/>
        <v>-</v>
      </c>
      <c r="N569" s="165"/>
      <c r="O569" s="164" t="str">
        <f t="shared" si="137"/>
        <v>-</v>
      </c>
      <c r="P569" s="161" t="str">
        <f t="shared" si="138"/>
        <v>-</v>
      </c>
      <c r="Q569" s="161">
        <f t="shared" si="139"/>
        <v>0.67226890756302526</v>
      </c>
      <c r="R569" s="161" t="str">
        <f t="shared" si="140"/>
        <v>-</v>
      </c>
      <c r="S569" s="161" t="str">
        <f t="shared" si="141"/>
        <v>-</v>
      </c>
      <c r="T569" s="163" t="str">
        <f t="shared" si="142"/>
        <v>-</v>
      </c>
    </row>
    <row r="570" spans="1:20" x14ac:dyDescent="0.15">
      <c r="A570" s="170">
        <v>0.01</v>
      </c>
      <c r="B570" s="170">
        <v>0.57999999999999996</v>
      </c>
      <c r="C570" s="170">
        <v>2</v>
      </c>
      <c r="D570" s="169">
        <f t="shared" si="128"/>
        <v>2.0000000000000001E-4</v>
      </c>
      <c r="E570" s="168">
        <f t="shared" si="129"/>
        <v>2.9E-4</v>
      </c>
      <c r="F570" s="167">
        <f t="shared" si="130"/>
        <v>0.68965517241379315</v>
      </c>
      <c r="G570" s="159" t="str">
        <f t="shared" si="131"/>
        <v>-</v>
      </c>
      <c r="H570" s="164" t="str">
        <f t="shared" si="143"/>
        <v>-</v>
      </c>
      <c r="I570" s="161" t="str">
        <f t="shared" si="132"/>
        <v>-</v>
      </c>
      <c r="J570" s="161">
        <f t="shared" si="133"/>
        <v>2</v>
      </c>
      <c r="K570" s="161" t="str">
        <f t="shared" si="134"/>
        <v>-</v>
      </c>
      <c r="L570" s="161" t="str">
        <f t="shared" si="135"/>
        <v>-</v>
      </c>
      <c r="M570" s="166" t="str">
        <f t="shared" si="136"/>
        <v>-</v>
      </c>
      <c r="N570" s="165"/>
      <c r="O570" s="164" t="str">
        <f t="shared" si="137"/>
        <v>-</v>
      </c>
      <c r="P570" s="161" t="str">
        <f t="shared" si="138"/>
        <v>-</v>
      </c>
      <c r="Q570" s="161">
        <f t="shared" si="139"/>
        <v>0.68965517241379315</v>
      </c>
      <c r="R570" s="161" t="str">
        <f t="shared" si="140"/>
        <v>-</v>
      </c>
      <c r="S570" s="161" t="str">
        <f t="shared" si="141"/>
        <v>-</v>
      </c>
      <c r="T570" s="163" t="str">
        <f t="shared" si="142"/>
        <v>-</v>
      </c>
    </row>
    <row r="571" spans="1:20" x14ac:dyDescent="0.15">
      <c r="A571" s="170">
        <v>0.01</v>
      </c>
      <c r="B571" s="170">
        <v>0.57999999999999996</v>
      </c>
      <c r="C571" s="170">
        <v>2</v>
      </c>
      <c r="D571" s="169">
        <f t="shared" si="128"/>
        <v>2.0000000000000001E-4</v>
      </c>
      <c r="E571" s="168">
        <f t="shared" si="129"/>
        <v>2.9E-4</v>
      </c>
      <c r="F571" s="167">
        <f t="shared" si="130"/>
        <v>0.68965517241379315</v>
      </c>
      <c r="G571" s="159" t="str">
        <f t="shared" si="131"/>
        <v>-</v>
      </c>
      <c r="H571" s="164" t="str">
        <f t="shared" si="143"/>
        <v>-</v>
      </c>
      <c r="I571" s="161" t="str">
        <f t="shared" si="132"/>
        <v>-</v>
      </c>
      <c r="J571" s="161">
        <f t="shared" si="133"/>
        <v>2</v>
      </c>
      <c r="K571" s="161" t="str">
        <f t="shared" si="134"/>
        <v>-</v>
      </c>
      <c r="L571" s="161" t="str">
        <f t="shared" si="135"/>
        <v>-</v>
      </c>
      <c r="M571" s="166" t="str">
        <f t="shared" si="136"/>
        <v>-</v>
      </c>
      <c r="N571" s="165"/>
      <c r="O571" s="164" t="str">
        <f t="shared" si="137"/>
        <v>-</v>
      </c>
      <c r="P571" s="161" t="str">
        <f t="shared" si="138"/>
        <v>-</v>
      </c>
      <c r="Q571" s="161">
        <f t="shared" si="139"/>
        <v>0.68965517241379315</v>
      </c>
      <c r="R571" s="161" t="str">
        <f t="shared" si="140"/>
        <v>-</v>
      </c>
      <c r="S571" s="161" t="str">
        <f t="shared" si="141"/>
        <v>-</v>
      </c>
      <c r="T571" s="163" t="str">
        <f t="shared" si="142"/>
        <v>-</v>
      </c>
    </row>
    <row r="572" spans="1:20" x14ac:dyDescent="0.15">
      <c r="A572" s="170">
        <v>0.01</v>
      </c>
      <c r="B572" s="170">
        <v>0.57999999999999996</v>
      </c>
      <c r="C572" s="170">
        <v>2</v>
      </c>
      <c r="D572" s="169">
        <f t="shared" si="128"/>
        <v>2.0000000000000001E-4</v>
      </c>
      <c r="E572" s="168">
        <f t="shared" si="129"/>
        <v>2.9E-4</v>
      </c>
      <c r="F572" s="167">
        <f t="shared" si="130"/>
        <v>0.68965517241379315</v>
      </c>
      <c r="G572" s="159" t="str">
        <f t="shared" si="131"/>
        <v>-</v>
      </c>
      <c r="H572" s="164" t="str">
        <f t="shared" si="143"/>
        <v>-</v>
      </c>
      <c r="I572" s="161" t="str">
        <f t="shared" si="132"/>
        <v>-</v>
      </c>
      <c r="J572" s="161">
        <f t="shared" si="133"/>
        <v>2</v>
      </c>
      <c r="K572" s="161" t="str">
        <f t="shared" si="134"/>
        <v>-</v>
      </c>
      <c r="L572" s="161" t="str">
        <f t="shared" si="135"/>
        <v>-</v>
      </c>
      <c r="M572" s="166" t="str">
        <f t="shared" si="136"/>
        <v>-</v>
      </c>
      <c r="N572" s="165"/>
      <c r="O572" s="164" t="str">
        <f t="shared" si="137"/>
        <v>-</v>
      </c>
      <c r="P572" s="161" t="str">
        <f t="shared" si="138"/>
        <v>-</v>
      </c>
      <c r="Q572" s="161">
        <f t="shared" si="139"/>
        <v>0.68965517241379315</v>
      </c>
      <c r="R572" s="161" t="str">
        <f t="shared" si="140"/>
        <v>-</v>
      </c>
      <c r="S572" s="161" t="str">
        <f t="shared" si="141"/>
        <v>-</v>
      </c>
      <c r="T572" s="163" t="str">
        <f t="shared" si="142"/>
        <v>-</v>
      </c>
    </row>
    <row r="573" spans="1:20" x14ac:dyDescent="0.15">
      <c r="A573" s="170">
        <v>0.01</v>
      </c>
      <c r="B573" s="170">
        <v>0.57999999999999996</v>
      </c>
      <c r="C573" s="170">
        <v>0</v>
      </c>
      <c r="D573" s="169">
        <f t="shared" si="128"/>
        <v>2.0000000000000001E-4</v>
      </c>
      <c r="E573" s="168">
        <f t="shared" si="129"/>
        <v>2.9E-4</v>
      </c>
      <c r="F573" s="167">
        <f t="shared" si="130"/>
        <v>0.68965517241379315</v>
      </c>
      <c r="G573" s="159" t="str">
        <f t="shared" si="131"/>
        <v>-</v>
      </c>
      <c r="H573" s="164" t="str">
        <f t="shared" si="143"/>
        <v>-</v>
      </c>
      <c r="I573" s="161" t="str">
        <f t="shared" si="132"/>
        <v>-</v>
      </c>
      <c r="J573" s="161">
        <f t="shared" si="133"/>
        <v>0</v>
      </c>
      <c r="K573" s="161" t="str">
        <f t="shared" si="134"/>
        <v>-</v>
      </c>
      <c r="L573" s="161" t="str">
        <f t="shared" si="135"/>
        <v>-</v>
      </c>
      <c r="M573" s="166" t="str">
        <f t="shared" si="136"/>
        <v>-</v>
      </c>
      <c r="N573" s="165"/>
      <c r="O573" s="164" t="str">
        <f t="shared" si="137"/>
        <v>-</v>
      </c>
      <c r="P573" s="161" t="str">
        <f t="shared" si="138"/>
        <v>-</v>
      </c>
      <c r="Q573" s="161">
        <f t="shared" si="139"/>
        <v>0.68965517241379315</v>
      </c>
      <c r="R573" s="161" t="str">
        <f t="shared" si="140"/>
        <v>-</v>
      </c>
      <c r="S573" s="161" t="str">
        <f t="shared" si="141"/>
        <v>-</v>
      </c>
      <c r="T573" s="163" t="str">
        <f t="shared" si="142"/>
        <v>-</v>
      </c>
    </row>
    <row r="574" spans="1:20" x14ac:dyDescent="0.15">
      <c r="A574" s="170">
        <v>1.2500000000000001E-2</v>
      </c>
      <c r="B574" s="170">
        <v>0.72</v>
      </c>
      <c r="C574" s="170">
        <v>1</v>
      </c>
      <c r="D574" s="169">
        <f t="shared" si="128"/>
        <v>2.5000000000000001E-4</v>
      </c>
      <c r="E574" s="168">
        <f t="shared" si="129"/>
        <v>3.5999999999999997E-4</v>
      </c>
      <c r="F574" s="167">
        <f t="shared" si="130"/>
        <v>0.69444444444444453</v>
      </c>
      <c r="G574" s="159" t="str">
        <f t="shared" si="131"/>
        <v>-</v>
      </c>
      <c r="H574" s="164" t="str">
        <f t="shared" si="143"/>
        <v>-</v>
      </c>
      <c r="I574" s="161" t="str">
        <f t="shared" si="132"/>
        <v>-</v>
      </c>
      <c r="J574" s="161">
        <f t="shared" si="133"/>
        <v>1</v>
      </c>
      <c r="K574" s="161" t="str">
        <f t="shared" si="134"/>
        <v>-</v>
      </c>
      <c r="L574" s="161" t="str">
        <f t="shared" si="135"/>
        <v>-</v>
      </c>
      <c r="M574" s="166" t="str">
        <f t="shared" si="136"/>
        <v>-</v>
      </c>
      <c r="N574" s="165"/>
      <c r="O574" s="164" t="str">
        <f t="shared" si="137"/>
        <v>-</v>
      </c>
      <c r="P574" s="161" t="str">
        <f t="shared" si="138"/>
        <v>-</v>
      </c>
      <c r="Q574" s="161">
        <f t="shared" si="139"/>
        <v>0.69444444444444453</v>
      </c>
      <c r="R574" s="161" t="str">
        <f t="shared" si="140"/>
        <v>-</v>
      </c>
      <c r="S574" s="161" t="str">
        <f t="shared" si="141"/>
        <v>-</v>
      </c>
      <c r="T574" s="163" t="str">
        <f t="shared" si="142"/>
        <v>-</v>
      </c>
    </row>
    <row r="575" spans="1:20" x14ac:dyDescent="0.15">
      <c r="A575" s="170">
        <v>5.0000000000000001E-3</v>
      </c>
      <c r="B575" s="170">
        <v>0.28000000000000003</v>
      </c>
      <c r="C575" s="170">
        <v>0</v>
      </c>
      <c r="D575" s="169">
        <f t="shared" si="128"/>
        <v>1E-4</v>
      </c>
      <c r="E575" s="168">
        <f t="shared" si="129"/>
        <v>1.4000000000000001E-4</v>
      </c>
      <c r="F575" s="167">
        <f t="shared" si="130"/>
        <v>0.71428571428571419</v>
      </c>
      <c r="G575" s="159" t="str">
        <f t="shared" si="131"/>
        <v>-</v>
      </c>
      <c r="H575" s="164" t="str">
        <f t="shared" si="143"/>
        <v>-</v>
      </c>
      <c r="I575" s="161" t="str">
        <f t="shared" si="132"/>
        <v>-</v>
      </c>
      <c r="J575" s="161">
        <f t="shared" si="133"/>
        <v>0</v>
      </c>
      <c r="K575" s="161" t="str">
        <f t="shared" si="134"/>
        <v>-</v>
      </c>
      <c r="L575" s="161" t="str">
        <f t="shared" si="135"/>
        <v>-</v>
      </c>
      <c r="M575" s="166" t="str">
        <f t="shared" si="136"/>
        <v>-</v>
      </c>
      <c r="N575" s="165"/>
      <c r="O575" s="164" t="str">
        <f t="shared" si="137"/>
        <v>-</v>
      </c>
      <c r="P575" s="161" t="str">
        <f t="shared" si="138"/>
        <v>-</v>
      </c>
      <c r="Q575" s="161">
        <f t="shared" si="139"/>
        <v>0.71428571428571419</v>
      </c>
      <c r="R575" s="161" t="str">
        <f t="shared" si="140"/>
        <v>-</v>
      </c>
      <c r="S575" s="161" t="str">
        <f t="shared" si="141"/>
        <v>-</v>
      </c>
      <c r="T575" s="163" t="str">
        <f t="shared" si="142"/>
        <v>-</v>
      </c>
    </row>
    <row r="576" spans="1:20" x14ac:dyDescent="0.15">
      <c r="A576" s="170">
        <v>1.2500000000000001E-2</v>
      </c>
      <c r="B576" s="170">
        <v>0.7</v>
      </c>
      <c r="C576" s="170">
        <v>0</v>
      </c>
      <c r="D576" s="169">
        <f t="shared" si="128"/>
        <v>2.5000000000000001E-4</v>
      </c>
      <c r="E576" s="168">
        <f t="shared" si="129"/>
        <v>3.5E-4</v>
      </c>
      <c r="F576" s="167">
        <f t="shared" si="130"/>
        <v>0.7142857142857143</v>
      </c>
      <c r="G576" s="159" t="str">
        <f t="shared" si="131"/>
        <v>-</v>
      </c>
      <c r="H576" s="164" t="str">
        <f t="shared" si="143"/>
        <v>-</v>
      </c>
      <c r="I576" s="161" t="str">
        <f t="shared" si="132"/>
        <v>-</v>
      </c>
      <c r="J576" s="161">
        <f t="shared" si="133"/>
        <v>0</v>
      </c>
      <c r="K576" s="161" t="str">
        <f t="shared" si="134"/>
        <v>-</v>
      </c>
      <c r="L576" s="161" t="str">
        <f t="shared" si="135"/>
        <v>-</v>
      </c>
      <c r="M576" s="166" t="str">
        <f t="shared" si="136"/>
        <v>-</v>
      </c>
      <c r="N576" s="165"/>
      <c r="O576" s="164" t="str">
        <f t="shared" si="137"/>
        <v>-</v>
      </c>
      <c r="P576" s="161" t="str">
        <f t="shared" si="138"/>
        <v>-</v>
      </c>
      <c r="Q576" s="161">
        <f t="shared" si="139"/>
        <v>0.7142857142857143</v>
      </c>
      <c r="R576" s="161" t="str">
        <f t="shared" si="140"/>
        <v>-</v>
      </c>
      <c r="S576" s="161" t="str">
        <f t="shared" si="141"/>
        <v>-</v>
      </c>
      <c r="T576" s="163" t="str">
        <f t="shared" si="142"/>
        <v>-</v>
      </c>
    </row>
    <row r="577" spans="1:20" x14ac:dyDescent="0.15">
      <c r="A577" s="170">
        <v>0.01</v>
      </c>
      <c r="B577" s="170">
        <v>0.55000000000000004</v>
      </c>
      <c r="C577" s="170">
        <v>0</v>
      </c>
      <c r="D577" s="169">
        <f t="shared" si="128"/>
        <v>2.0000000000000001E-4</v>
      </c>
      <c r="E577" s="168">
        <f t="shared" si="129"/>
        <v>2.7500000000000002E-4</v>
      </c>
      <c r="F577" s="167">
        <f t="shared" si="130"/>
        <v>0.72727272727272729</v>
      </c>
      <c r="G577" s="159" t="str">
        <f t="shared" si="131"/>
        <v>-</v>
      </c>
      <c r="H577" s="164" t="str">
        <f t="shared" si="143"/>
        <v>-</v>
      </c>
      <c r="I577" s="161" t="str">
        <f t="shared" si="132"/>
        <v>-</v>
      </c>
      <c r="J577" s="161">
        <f t="shared" si="133"/>
        <v>0</v>
      </c>
      <c r="K577" s="161" t="str">
        <f t="shared" si="134"/>
        <v>-</v>
      </c>
      <c r="L577" s="161" t="str">
        <f t="shared" si="135"/>
        <v>-</v>
      </c>
      <c r="M577" s="166" t="str">
        <f t="shared" si="136"/>
        <v>-</v>
      </c>
      <c r="N577" s="165"/>
      <c r="O577" s="164" t="str">
        <f t="shared" si="137"/>
        <v>-</v>
      </c>
      <c r="P577" s="161" t="str">
        <f t="shared" si="138"/>
        <v>-</v>
      </c>
      <c r="Q577" s="161">
        <f t="shared" si="139"/>
        <v>0.72727272727272729</v>
      </c>
      <c r="R577" s="161" t="str">
        <f t="shared" si="140"/>
        <v>-</v>
      </c>
      <c r="S577" s="161" t="str">
        <f t="shared" si="141"/>
        <v>-</v>
      </c>
      <c r="T577" s="163" t="str">
        <f t="shared" si="142"/>
        <v>-</v>
      </c>
    </row>
    <row r="578" spans="1:20" x14ac:dyDescent="0.15">
      <c r="A578" s="170">
        <v>0.01</v>
      </c>
      <c r="B578" s="170">
        <v>0.54</v>
      </c>
      <c r="C578" s="170">
        <v>2</v>
      </c>
      <c r="D578" s="169">
        <f t="shared" si="128"/>
        <v>2.0000000000000001E-4</v>
      </c>
      <c r="E578" s="168">
        <f t="shared" si="129"/>
        <v>2.7E-4</v>
      </c>
      <c r="F578" s="167">
        <f t="shared" si="130"/>
        <v>0.74074074074074081</v>
      </c>
      <c r="G578" s="159" t="str">
        <f t="shared" si="131"/>
        <v>-</v>
      </c>
      <c r="H578" s="164" t="str">
        <f t="shared" si="143"/>
        <v>-</v>
      </c>
      <c r="I578" s="161" t="str">
        <f t="shared" si="132"/>
        <v>-</v>
      </c>
      <c r="J578" s="161">
        <f t="shared" si="133"/>
        <v>2</v>
      </c>
      <c r="K578" s="161" t="str">
        <f t="shared" si="134"/>
        <v>-</v>
      </c>
      <c r="L578" s="161" t="str">
        <f t="shared" si="135"/>
        <v>-</v>
      </c>
      <c r="M578" s="166" t="str">
        <f t="shared" si="136"/>
        <v>-</v>
      </c>
      <c r="N578" s="165"/>
      <c r="O578" s="164" t="str">
        <f t="shared" si="137"/>
        <v>-</v>
      </c>
      <c r="P578" s="161" t="str">
        <f t="shared" si="138"/>
        <v>-</v>
      </c>
      <c r="Q578" s="161">
        <f t="shared" si="139"/>
        <v>0.74074074074074081</v>
      </c>
      <c r="R578" s="161" t="str">
        <f t="shared" si="140"/>
        <v>-</v>
      </c>
      <c r="S578" s="161" t="str">
        <f t="shared" si="141"/>
        <v>-</v>
      </c>
      <c r="T578" s="163" t="str">
        <f t="shared" si="142"/>
        <v>-</v>
      </c>
    </row>
    <row r="579" spans="1:20" x14ac:dyDescent="0.15">
      <c r="A579" s="170">
        <v>2.5000000000000001E-2</v>
      </c>
      <c r="B579" s="170">
        <v>1.34</v>
      </c>
      <c r="C579" s="170">
        <v>0</v>
      </c>
      <c r="D579" s="169">
        <f t="shared" ref="D579:D642" si="144">A579*0.02</f>
        <v>5.0000000000000001E-4</v>
      </c>
      <c r="E579" s="168">
        <f t="shared" ref="E579:E642" si="145">(B579/2)/1000</f>
        <v>6.7000000000000002E-4</v>
      </c>
      <c r="F579" s="167">
        <f t="shared" ref="F579:F642" si="146">D579/E579</f>
        <v>0.74626865671641796</v>
      </c>
      <c r="G579" s="159" t="str">
        <f t="shared" ref="G579:G642" si="147">IF(F579=0,C579,"-")</f>
        <v>-</v>
      </c>
      <c r="H579" s="164" t="str">
        <f t="shared" si="143"/>
        <v>-</v>
      </c>
      <c r="I579" s="161" t="str">
        <f t="shared" si="132"/>
        <v>-</v>
      </c>
      <c r="J579" s="161">
        <f t="shared" si="133"/>
        <v>0</v>
      </c>
      <c r="K579" s="161" t="str">
        <f t="shared" si="134"/>
        <v>-</v>
      </c>
      <c r="L579" s="161" t="str">
        <f t="shared" si="135"/>
        <v>-</v>
      </c>
      <c r="M579" s="166" t="str">
        <f t="shared" si="136"/>
        <v>-</v>
      </c>
      <c r="N579" s="165"/>
      <c r="O579" s="164" t="str">
        <f t="shared" si="137"/>
        <v>-</v>
      </c>
      <c r="P579" s="161" t="str">
        <f t="shared" si="138"/>
        <v>-</v>
      </c>
      <c r="Q579" s="161">
        <f t="shared" si="139"/>
        <v>0.74626865671641796</v>
      </c>
      <c r="R579" s="161" t="str">
        <f t="shared" si="140"/>
        <v>-</v>
      </c>
      <c r="S579" s="161" t="str">
        <f t="shared" si="141"/>
        <v>-</v>
      </c>
      <c r="T579" s="163" t="str">
        <f t="shared" si="142"/>
        <v>-</v>
      </c>
    </row>
    <row r="580" spans="1:20" x14ac:dyDescent="0.15">
      <c r="A580" s="170">
        <v>0.01</v>
      </c>
      <c r="B580" s="170">
        <v>0.52</v>
      </c>
      <c r="C580" s="170">
        <v>1</v>
      </c>
      <c r="D580" s="169">
        <f t="shared" si="144"/>
        <v>2.0000000000000001E-4</v>
      </c>
      <c r="E580" s="168">
        <f t="shared" si="145"/>
        <v>2.6000000000000003E-4</v>
      </c>
      <c r="F580" s="167">
        <f t="shared" si="146"/>
        <v>0.76923076923076916</v>
      </c>
      <c r="G580" s="159" t="str">
        <f t="shared" si="147"/>
        <v>-</v>
      </c>
      <c r="H580" s="164" t="str">
        <f t="shared" si="143"/>
        <v>-</v>
      </c>
      <c r="I580" s="161" t="str">
        <f t="shared" ref="I580:I643" si="148">IF(AND($F580&gt;0.06,$F580&lt;=0.3),$C580,"-")</f>
        <v>-</v>
      </c>
      <c r="J580" s="161">
        <f t="shared" ref="J580:J643" si="149">IF(AND($F580&gt;0.3,$F580&lt;=1),$C580,"-")</f>
        <v>1</v>
      </c>
      <c r="K580" s="161" t="str">
        <f t="shared" ref="K580:K643" si="150">IF(AND($F580&gt;1,$F580&lt;=3),$C580,"-")</f>
        <v>-</v>
      </c>
      <c r="L580" s="161" t="str">
        <f t="shared" ref="L580:L643" si="151">IF(AND($F580&gt;3,$F580&lt;=7),$C580,"-")</f>
        <v>-</v>
      </c>
      <c r="M580" s="166" t="str">
        <f t="shared" ref="M580:M643" si="152">IF(F580&gt;7,C580,"-")</f>
        <v>-</v>
      </c>
      <c r="N580" s="165"/>
      <c r="O580" s="164" t="str">
        <f t="shared" ref="O580:O643" si="153">IF(AND($F580&gt;0,$F580&lt;=0.06),$F580,"-")</f>
        <v>-</v>
      </c>
      <c r="P580" s="161" t="str">
        <f t="shared" ref="P580:P643" si="154">IF(AND($F580&gt;0.06,$F580&lt;=0.3),$F580,"-")</f>
        <v>-</v>
      </c>
      <c r="Q580" s="161">
        <f t="shared" ref="Q580:Q643" si="155">IF(AND($F580&gt;0.3,$F580&lt;=1),$F580,"-")</f>
        <v>0.76923076923076916</v>
      </c>
      <c r="R580" s="161" t="str">
        <f t="shared" ref="R580:R643" si="156">IF(AND($F580&gt;1,$F580&lt;=3),$F580,"-")</f>
        <v>-</v>
      </c>
      <c r="S580" s="161" t="str">
        <f t="shared" ref="S580:S643" si="157">IF(AND($F580&gt;3,$F580&lt;=7),$F580,"-")</f>
        <v>-</v>
      </c>
      <c r="T580" s="163" t="str">
        <f t="shared" ref="T580:T643" si="158">IF($F580&gt;7,$F580,"-")</f>
        <v>-</v>
      </c>
    </row>
    <row r="581" spans="1:20" x14ac:dyDescent="0.15">
      <c r="A581" s="170">
        <v>1.2500000000000001E-2</v>
      </c>
      <c r="B581" s="170">
        <v>0.64</v>
      </c>
      <c r="C581" s="170">
        <v>0</v>
      </c>
      <c r="D581" s="169">
        <f t="shared" si="144"/>
        <v>2.5000000000000001E-4</v>
      </c>
      <c r="E581" s="168">
        <f t="shared" si="145"/>
        <v>3.2000000000000003E-4</v>
      </c>
      <c r="F581" s="167">
        <f t="shared" si="146"/>
        <v>0.78125</v>
      </c>
      <c r="G581" s="159" t="str">
        <f t="shared" si="147"/>
        <v>-</v>
      </c>
      <c r="H581" s="164" t="str">
        <f t="shared" ref="H581:H644" si="159">IF(AND($F581&gt;0,$F581&lt;=0.06),$C581,"-")</f>
        <v>-</v>
      </c>
      <c r="I581" s="161" t="str">
        <f t="shared" si="148"/>
        <v>-</v>
      </c>
      <c r="J581" s="161">
        <f t="shared" si="149"/>
        <v>0</v>
      </c>
      <c r="K581" s="161" t="str">
        <f t="shared" si="150"/>
        <v>-</v>
      </c>
      <c r="L581" s="161" t="str">
        <f t="shared" si="151"/>
        <v>-</v>
      </c>
      <c r="M581" s="166" t="str">
        <f t="shared" si="152"/>
        <v>-</v>
      </c>
      <c r="N581" s="165"/>
      <c r="O581" s="164" t="str">
        <f t="shared" si="153"/>
        <v>-</v>
      </c>
      <c r="P581" s="161" t="str">
        <f t="shared" si="154"/>
        <v>-</v>
      </c>
      <c r="Q581" s="161">
        <f t="shared" si="155"/>
        <v>0.78125</v>
      </c>
      <c r="R581" s="161" t="str">
        <f t="shared" si="156"/>
        <v>-</v>
      </c>
      <c r="S581" s="161" t="str">
        <f t="shared" si="157"/>
        <v>-</v>
      </c>
      <c r="T581" s="163" t="str">
        <f t="shared" si="158"/>
        <v>-</v>
      </c>
    </row>
    <row r="582" spans="1:20" x14ac:dyDescent="0.15">
      <c r="A582" s="170">
        <v>0.02</v>
      </c>
      <c r="B582" s="170">
        <v>1.02</v>
      </c>
      <c r="C582" s="170">
        <v>0</v>
      </c>
      <c r="D582" s="169">
        <f t="shared" si="144"/>
        <v>4.0000000000000002E-4</v>
      </c>
      <c r="E582" s="168">
        <f t="shared" si="145"/>
        <v>5.1000000000000004E-4</v>
      </c>
      <c r="F582" s="167">
        <f t="shared" si="146"/>
        <v>0.78431372549019607</v>
      </c>
      <c r="G582" s="159" t="str">
        <f t="shared" si="147"/>
        <v>-</v>
      </c>
      <c r="H582" s="164" t="str">
        <f t="shared" si="159"/>
        <v>-</v>
      </c>
      <c r="I582" s="161" t="str">
        <f t="shared" si="148"/>
        <v>-</v>
      </c>
      <c r="J582" s="161">
        <f t="shared" si="149"/>
        <v>0</v>
      </c>
      <c r="K582" s="161" t="str">
        <f t="shared" si="150"/>
        <v>-</v>
      </c>
      <c r="L582" s="161" t="str">
        <f t="shared" si="151"/>
        <v>-</v>
      </c>
      <c r="M582" s="166" t="str">
        <f t="shared" si="152"/>
        <v>-</v>
      </c>
      <c r="N582" s="165"/>
      <c r="O582" s="164" t="str">
        <f t="shared" si="153"/>
        <v>-</v>
      </c>
      <c r="P582" s="161" t="str">
        <f t="shared" si="154"/>
        <v>-</v>
      </c>
      <c r="Q582" s="161">
        <f t="shared" si="155"/>
        <v>0.78431372549019607</v>
      </c>
      <c r="R582" s="161" t="str">
        <f t="shared" si="156"/>
        <v>-</v>
      </c>
      <c r="S582" s="161" t="str">
        <f t="shared" si="157"/>
        <v>-</v>
      </c>
      <c r="T582" s="163" t="str">
        <f t="shared" si="158"/>
        <v>-</v>
      </c>
    </row>
    <row r="583" spans="1:20" x14ac:dyDescent="0.15">
      <c r="A583" s="170">
        <v>5.0000000000000001E-3</v>
      </c>
      <c r="B583" s="170">
        <v>0.25</v>
      </c>
      <c r="C583" s="170">
        <v>0</v>
      </c>
      <c r="D583" s="169">
        <f t="shared" si="144"/>
        <v>1E-4</v>
      </c>
      <c r="E583" s="168">
        <f t="shared" si="145"/>
        <v>1.25E-4</v>
      </c>
      <c r="F583" s="167">
        <f t="shared" si="146"/>
        <v>0.8</v>
      </c>
      <c r="G583" s="159" t="str">
        <f t="shared" si="147"/>
        <v>-</v>
      </c>
      <c r="H583" s="164" t="str">
        <f t="shared" si="159"/>
        <v>-</v>
      </c>
      <c r="I583" s="161" t="str">
        <f t="shared" si="148"/>
        <v>-</v>
      </c>
      <c r="J583" s="161">
        <f t="shared" si="149"/>
        <v>0</v>
      </c>
      <c r="K583" s="161" t="str">
        <f t="shared" si="150"/>
        <v>-</v>
      </c>
      <c r="L583" s="161" t="str">
        <f t="shared" si="151"/>
        <v>-</v>
      </c>
      <c r="M583" s="166" t="str">
        <f t="shared" si="152"/>
        <v>-</v>
      </c>
      <c r="N583" s="165"/>
      <c r="O583" s="164" t="str">
        <f t="shared" si="153"/>
        <v>-</v>
      </c>
      <c r="P583" s="161" t="str">
        <f t="shared" si="154"/>
        <v>-</v>
      </c>
      <c r="Q583" s="161">
        <f t="shared" si="155"/>
        <v>0.8</v>
      </c>
      <c r="R583" s="161" t="str">
        <f t="shared" si="156"/>
        <v>-</v>
      </c>
      <c r="S583" s="161" t="str">
        <f t="shared" si="157"/>
        <v>-</v>
      </c>
      <c r="T583" s="163" t="str">
        <f t="shared" si="158"/>
        <v>-</v>
      </c>
    </row>
    <row r="584" spans="1:20" x14ac:dyDescent="0.15">
      <c r="A584" s="170">
        <v>0.01</v>
      </c>
      <c r="B584" s="170">
        <v>0.5</v>
      </c>
      <c r="C584" s="170">
        <v>0</v>
      </c>
      <c r="D584" s="169">
        <f t="shared" si="144"/>
        <v>2.0000000000000001E-4</v>
      </c>
      <c r="E584" s="168">
        <f t="shared" si="145"/>
        <v>2.5000000000000001E-4</v>
      </c>
      <c r="F584" s="167">
        <f t="shared" si="146"/>
        <v>0.8</v>
      </c>
      <c r="G584" s="159" t="str">
        <f t="shared" si="147"/>
        <v>-</v>
      </c>
      <c r="H584" s="164" t="str">
        <f t="shared" si="159"/>
        <v>-</v>
      </c>
      <c r="I584" s="161" t="str">
        <f t="shared" si="148"/>
        <v>-</v>
      </c>
      <c r="J584" s="161">
        <f t="shared" si="149"/>
        <v>0</v>
      </c>
      <c r="K584" s="161" t="str">
        <f t="shared" si="150"/>
        <v>-</v>
      </c>
      <c r="L584" s="161" t="str">
        <f t="shared" si="151"/>
        <v>-</v>
      </c>
      <c r="M584" s="166" t="str">
        <f t="shared" si="152"/>
        <v>-</v>
      </c>
      <c r="N584" s="165"/>
      <c r="O584" s="164" t="str">
        <f t="shared" si="153"/>
        <v>-</v>
      </c>
      <c r="P584" s="161" t="str">
        <f t="shared" si="154"/>
        <v>-</v>
      </c>
      <c r="Q584" s="161">
        <f t="shared" si="155"/>
        <v>0.8</v>
      </c>
      <c r="R584" s="161" t="str">
        <f t="shared" si="156"/>
        <v>-</v>
      </c>
      <c r="S584" s="161" t="str">
        <f t="shared" si="157"/>
        <v>-</v>
      </c>
      <c r="T584" s="163" t="str">
        <f t="shared" si="158"/>
        <v>-</v>
      </c>
    </row>
    <row r="585" spans="1:20" x14ac:dyDescent="0.15">
      <c r="A585" s="175">
        <v>0.01</v>
      </c>
      <c r="B585" s="175">
        <v>0.5</v>
      </c>
      <c r="C585" s="170">
        <v>0</v>
      </c>
      <c r="D585" s="169">
        <f t="shared" si="144"/>
        <v>2.0000000000000001E-4</v>
      </c>
      <c r="E585" s="168">
        <f t="shared" si="145"/>
        <v>2.5000000000000001E-4</v>
      </c>
      <c r="F585" s="167">
        <f t="shared" si="146"/>
        <v>0.8</v>
      </c>
      <c r="G585" s="159" t="str">
        <f t="shared" si="147"/>
        <v>-</v>
      </c>
      <c r="H585" s="164" t="str">
        <f t="shared" si="159"/>
        <v>-</v>
      </c>
      <c r="I585" s="161" t="str">
        <f t="shared" si="148"/>
        <v>-</v>
      </c>
      <c r="J585" s="161">
        <f t="shared" si="149"/>
        <v>0</v>
      </c>
      <c r="K585" s="161" t="str">
        <f t="shared" si="150"/>
        <v>-</v>
      </c>
      <c r="L585" s="161" t="str">
        <f t="shared" si="151"/>
        <v>-</v>
      </c>
      <c r="M585" s="166" t="str">
        <f t="shared" si="152"/>
        <v>-</v>
      </c>
      <c r="N585" s="165"/>
      <c r="O585" s="164" t="str">
        <f t="shared" si="153"/>
        <v>-</v>
      </c>
      <c r="P585" s="161" t="str">
        <f t="shared" si="154"/>
        <v>-</v>
      </c>
      <c r="Q585" s="161">
        <f t="shared" si="155"/>
        <v>0.8</v>
      </c>
      <c r="R585" s="161" t="str">
        <f t="shared" si="156"/>
        <v>-</v>
      </c>
      <c r="S585" s="161" t="str">
        <f t="shared" si="157"/>
        <v>-</v>
      </c>
      <c r="T585" s="163" t="str">
        <f t="shared" si="158"/>
        <v>-</v>
      </c>
    </row>
    <row r="586" spans="1:20" x14ac:dyDescent="0.15">
      <c r="A586" s="170">
        <v>0.01</v>
      </c>
      <c r="B586" s="170">
        <v>0.5</v>
      </c>
      <c r="C586" s="170">
        <v>2</v>
      </c>
      <c r="D586" s="169">
        <f t="shared" si="144"/>
        <v>2.0000000000000001E-4</v>
      </c>
      <c r="E586" s="168">
        <f t="shared" si="145"/>
        <v>2.5000000000000001E-4</v>
      </c>
      <c r="F586" s="167">
        <f t="shared" si="146"/>
        <v>0.8</v>
      </c>
      <c r="G586" s="159" t="str">
        <f t="shared" si="147"/>
        <v>-</v>
      </c>
      <c r="H586" s="164" t="str">
        <f t="shared" si="159"/>
        <v>-</v>
      </c>
      <c r="I586" s="161" t="str">
        <f t="shared" si="148"/>
        <v>-</v>
      </c>
      <c r="J586" s="161">
        <f t="shared" si="149"/>
        <v>2</v>
      </c>
      <c r="K586" s="161" t="str">
        <f t="shared" si="150"/>
        <v>-</v>
      </c>
      <c r="L586" s="161" t="str">
        <f t="shared" si="151"/>
        <v>-</v>
      </c>
      <c r="M586" s="166" t="str">
        <f t="shared" si="152"/>
        <v>-</v>
      </c>
      <c r="N586" s="165"/>
      <c r="O586" s="164" t="str">
        <f t="shared" si="153"/>
        <v>-</v>
      </c>
      <c r="P586" s="161" t="str">
        <f t="shared" si="154"/>
        <v>-</v>
      </c>
      <c r="Q586" s="161">
        <f t="shared" si="155"/>
        <v>0.8</v>
      </c>
      <c r="R586" s="161" t="str">
        <f t="shared" si="156"/>
        <v>-</v>
      </c>
      <c r="S586" s="161" t="str">
        <f t="shared" si="157"/>
        <v>-</v>
      </c>
      <c r="T586" s="163" t="str">
        <f t="shared" si="158"/>
        <v>-</v>
      </c>
    </row>
    <row r="587" spans="1:20" x14ac:dyDescent="0.15">
      <c r="A587" s="170">
        <v>0.01</v>
      </c>
      <c r="B587" s="170">
        <v>0.5</v>
      </c>
      <c r="C587" s="170">
        <v>2</v>
      </c>
      <c r="D587" s="169">
        <f t="shared" si="144"/>
        <v>2.0000000000000001E-4</v>
      </c>
      <c r="E587" s="168">
        <f t="shared" si="145"/>
        <v>2.5000000000000001E-4</v>
      </c>
      <c r="F587" s="167">
        <f t="shared" si="146"/>
        <v>0.8</v>
      </c>
      <c r="G587" s="159" t="str">
        <f t="shared" si="147"/>
        <v>-</v>
      </c>
      <c r="H587" s="164" t="str">
        <f t="shared" si="159"/>
        <v>-</v>
      </c>
      <c r="I587" s="161" t="str">
        <f t="shared" si="148"/>
        <v>-</v>
      </c>
      <c r="J587" s="161">
        <f t="shared" si="149"/>
        <v>2</v>
      </c>
      <c r="K587" s="161" t="str">
        <f t="shared" si="150"/>
        <v>-</v>
      </c>
      <c r="L587" s="161" t="str">
        <f t="shared" si="151"/>
        <v>-</v>
      </c>
      <c r="M587" s="166" t="str">
        <f t="shared" si="152"/>
        <v>-</v>
      </c>
      <c r="N587" s="165"/>
      <c r="O587" s="164" t="str">
        <f t="shared" si="153"/>
        <v>-</v>
      </c>
      <c r="P587" s="161" t="str">
        <f t="shared" si="154"/>
        <v>-</v>
      </c>
      <c r="Q587" s="161">
        <f t="shared" si="155"/>
        <v>0.8</v>
      </c>
      <c r="R587" s="161" t="str">
        <f t="shared" si="156"/>
        <v>-</v>
      </c>
      <c r="S587" s="161" t="str">
        <f t="shared" si="157"/>
        <v>-</v>
      </c>
      <c r="T587" s="163" t="str">
        <f t="shared" si="158"/>
        <v>-</v>
      </c>
    </row>
    <row r="588" spans="1:20" x14ac:dyDescent="0.15">
      <c r="A588" s="170">
        <v>0.01</v>
      </c>
      <c r="B588" s="170">
        <v>0.5</v>
      </c>
      <c r="C588" s="170">
        <v>0</v>
      </c>
      <c r="D588" s="169">
        <f t="shared" si="144"/>
        <v>2.0000000000000001E-4</v>
      </c>
      <c r="E588" s="168">
        <f t="shared" si="145"/>
        <v>2.5000000000000001E-4</v>
      </c>
      <c r="F588" s="167">
        <f t="shared" si="146"/>
        <v>0.8</v>
      </c>
      <c r="G588" s="159" t="str">
        <f t="shared" si="147"/>
        <v>-</v>
      </c>
      <c r="H588" s="164" t="str">
        <f t="shared" si="159"/>
        <v>-</v>
      </c>
      <c r="I588" s="161" t="str">
        <f t="shared" si="148"/>
        <v>-</v>
      </c>
      <c r="J588" s="161">
        <f t="shared" si="149"/>
        <v>0</v>
      </c>
      <c r="K588" s="161" t="str">
        <f t="shared" si="150"/>
        <v>-</v>
      </c>
      <c r="L588" s="161" t="str">
        <f t="shared" si="151"/>
        <v>-</v>
      </c>
      <c r="M588" s="166" t="str">
        <f t="shared" si="152"/>
        <v>-</v>
      </c>
      <c r="N588" s="165"/>
      <c r="O588" s="164" t="str">
        <f t="shared" si="153"/>
        <v>-</v>
      </c>
      <c r="P588" s="161" t="str">
        <f t="shared" si="154"/>
        <v>-</v>
      </c>
      <c r="Q588" s="161">
        <f t="shared" si="155"/>
        <v>0.8</v>
      </c>
      <c r="R588" s="161" t="str">
        <f t="shared" si="156"/>
        <v>-</v>
      </c>
      <c r="S588" s="161" t="str">
        <f t="shared" si="157"/>
        <v>-</v>
      </c>
      <c r="T588" s="163" t="str">
        <f t="shared" si="158"/>
        <v>-</v>
      </c>
    </row>
    <row r="589" spans="1:20" x14ac:dyDescent="0.15">
      <c r="A589" s="170">
        <v>0.01</v>
      </c>
      <c r="B589" s="170">
        <v>0.5</v>
      </c>
      <c r="C589" s="170">
        <v>1</v>
      </c>
      <c r="D589" s="169">
        <f t="shared" si="144"/>
        <v>2.0000000000000001E-4</v>
      </c>
      <c r="E589" s="168">
        <f t="shared" si="145"/>
        <v>2.5000000000000001E-4</v>
      </c>
      <c r="F589" s="167">
        <f t="shared" si="146"/>
        <v>0.8</v>
      </c>
      <c r="G589" s="159" t="str">
        <f t="shared" si="147"/>
        <v>-</v>
      </c>
      <c r="H589" s="164" t="str">
        <f t="shared" si="159"/>
        <v>-</v>
      </c>
      <c r="I589" s="161" t="str">
        <f t="shared" si="148"/>
        <v>-</v>
      </c>
      <c r="J589" s="161">
        <f t="shared" si="149"/>
        <v>1</v>
      </c>
      <c r="K589" s="161" t="str">
        <f t="shared" si="150"/>
        <v>-</v>
      </c>
      <c r="L589" s="161" t="str">
        <f t="shared" si="151"/>
        <v>-</v>
      </c>
      <c r="M589" s="166" t="str">
        <f t="shared" si="152"/>
        <v>-</v>
      </c>
      <c r="N589" s="165"/>
      <c r="O589" s="164" t="str">
        <f t="shared" si="153"/>
        <v>-</v>
      </c>
      <c r="P589" s="161" t="str">
        <f t="shared" si="154"/>
        <v>-</v>
      </c>
      <c r="Q589" s="161">
        <f t="shared" si="155"/>
        <v>0.8</v>
      </c>
      <c r="R589" s="161" t="str">
        <f t="shared" si="156"/>
        <v>-</v>
      </c>
      <c r="S589" s="161" t="str">
        <f t="shared" si="157"/>
        <v>-</v>
      </c>
      <c r="T589" s="163" t="str">
        <f t="shared" si="158"/>
        <v>-</v>
      </c>
    </row>
    <row r="590" spans="1:20" x14ac:dyDescent="0.15">
      <c r="A590" s="170">
        <v>0.01</v>
      </c>
      <c r="B590" s="170">
        <v>0.5</v>
      </c>
      <c r="C590" s="170">
        <v>2</v>
      </c>
      <c r="D590" s="169">
        <f t="shared" si="144"/>
        <v>2.0000000000000001E-4</v>
      </c>
      <c r="E590" s="168">
        <f t="shared" si="145"/>
        <v>2.5000000000000001E-4</v>
      </c>
      <c r="F590" s="167">
        <f t="shared" si="146"/>
        <v>0.8</v>
      </c>
      <c r="G590" s="159" t="str">
        <f t="shared" si="147"/>
        <v>-</v>
      </c>
      <c r="H590" s="164" t="str">
        <f t="shared" si="159"/>
        <v>-</v>
      </c>
      <c r="I590" s="161" t="str">
        <f t="shared" si="148"/>
        <v>-</v>
      </c>
      <c r="J590" s="161">
        <f t="shared" si="149"/>
        <v>2</v>
      </c>
      <c r="K590" s="161" t="str">
        <f t="shared" si="150"/>
        <v>-</v>
      </c>
      <c r="L590" s="161" t="str">
        <f t="shared" si="151"/>
        <v>-</v>
      </c>
      <c r="M590" s="166" t="str">
        <f t="shared" si="152"/>
        <v>-</v>
      </c>
      <c r="N590" s="165"/>
      <c r="O590" s="164" t="str">
        <f t="shared" si="153"/>
        <v>-</v>
      </c>
      <c r="P590" s="161" t="str">
        <f t="shared" si="154"/>
        <v>-</v>
      </c>
      <c r="Q590" s="161">
        <f t="shared" si="155"/>
        <v>0.8</v>
      </c>
      <c r="R590" s="161" t="str">
        <f t="shared" si="156"/>
        <v>-</v>
      </c>
      <c r="S590" s="161" t="str">
        <f t="shared" si="157"/>
        <v>-</v>
      </c>
      <c r="T590" s="163" t="str">
        <f t="shared" si="158"/>
        <v>-</v>
      </c>
    </row>
    <row r="591" spans="1:20" x14ac:dyDescent="0.15">
      <c r="A591" s="170">
        <v>0.01</v>
      </c>
      <c r="B591" s="170">
        <v>0.5</v>
      </c>
      <c r="C591" s="170">
        <v>1</v>
      </c>
      <c r="D591" s="169">
        <f t="shared" si="144"/>
        <v>2.0000000000000001E-4</v>
      </c>
      <c r="E591" s="168">
        <f t="shared" si="145"/>
        <v>2.5000000000000001E-4</v>
      </c>
      <c r="F591" s="167">
        <f t="shared" si="146"/>
        <v>0.8</v>
      </c>
      <c r="G591" s="159" t="str">
        <f t="shared" si="147"/>
        <v>-</v>
      </c>
      <c r="H591" s="164" t="str">
        <f t="shared" si="159"/>
        <v>-</v>
      </c>
      <c r="I591" s="161" t="str">
        <f t="shared" si="148"/>
        <v>-</v>
      </c>
      <c r="J591" s="161">
        <f t="shared" si="149"/>
        <v>1</v>
      </c>
      <c r="K591" s="161" t="str">
        <f t="shared" si="150"/>
        <v>-</v>
      </c>
      <c r="L591" s="161" t="str">
        <f t="shared" si="151"/>
        <v>-</v>
      </c>
      <c r="M591" s="166" t="str">
        <f t="shared" si="152"/>
        <v>-</v>
      </c>
      <c r="N591" s="165"/>
      <c r="O591" s="164" t="str">
        <f t="shared" si="153"/>
        <v>-</v>
      </c>
      <c r="P591" s="161" t="str">
        <f t="shared" si="154"/>
        <v>-</v>
      </c>
      <c r="Q591" s="161">
        <f t="shared" si="155"/>
        <v>0.8</v>
      </c>
      <c r="R591" s="161" t="str">
        <f t="shared" si="156"/>
        <v>-</v>
      </c>
      <c r="S591" s="161" t="str">
        <f t="shared" si="157"/>
        <v>-</v>
      </c>
      <c r="T591" s="163" t="str">
        <f t="shared" si="158"/>
        <v>-</v>
      </c>
    </row>
    <row r="592" spans="1:20" x14ac:dyDescent="0.15">
      <c r="A592" s="171">
        <v>0.01</v>
      </c>
      <c r="B592" s="171">
        <v>0.5</v>
      </c>
      <c r="C592" s="171">
        <v>2</v>
      </c>
      <c r="D592" s="169">
        <f t="shared" si="144"/>
        <v>2.0000000000000001E-4</v>
      </c>
      <c r="E592" s="168">
        <f t="shared" si="145"/>
        <v>2.5000000000000001E-4</v>
      </c>
      <c r="F592" s="167">
        <f t="shared" si="146"/>
        <v>0.8</v>
      </c>
      <c r="G592" s="159" t="str">
        <f t="shared" si="147"/>
        <v>-</v>
      </c>
      <c r="H592" s="164" t="str">
        <f t="shared" si="159"/>
        <v>-</v>
      </c>
      <c r="I592" s="161" t="str">
        <f t="shared" si="148"/>
        <v>-</v>
      </c>
      <c r="J592" s="161">
        <f t="shared" si="149"/>
        <v>2</v>
      </c>
      <c r="K592" s="161" t="str">
        <f t="shared" si="150"/>
        <v>-</v>
      </c>
      <c r="L592" s="161" t="str">
        <f t="shared" si="151"/>
        <v>-</v>
      </c>
      <c r="M592" s="166" t="str">
        <f t="shared" si="152"/>
        <v>-</v>
      </c>
      <c r="N592" s="165"/>
      <c r="O592" s="164" t="str">
        <f t="shared" si="153"/>
        <v>-</v>
      </c>
      <c r="P592" s="161" t="str">
        <f t="shared" si="154"/>
        <v>-</v>
      </c>
      <c r="Q592" s="161">
        <f t="shared" si="155"/>
        <v>0.8</v>
      </c>
      <c r="R592" s="161" t="str">
        <f t="shared" si="156"/>
        <v>-</v>
      </c>
      <c r="S592" s="161" t="str">
        <f t="shared" si="157"/>
        <v>-</v>
      </c>
      <c r="T592" s="163" t="str">
        <f t="shared" si="158"/>
        <v>-</v>
      </c>
    </row>
    <row r="593" spans="1:20" x14ac:dyDescent="0.15">
      <c r="A593" s="170">
        <v>0.01</v>
      </c>
      <c r="B593" s="170">
        <v>0.5</v>
      </c>
      <c r="C593" s="170">
        <v>2</v>
      </c>
      <c r="D593" s="169">
        <f t="shared" si="144"/>
        <v>2.0000000000000001E-4</v>
      </c>
      <c r="E593" s="168">
        <f t="shared" si="145"/>
        <v>2.5000000000000001E-4</v>
      </c>
      <c r="F593" s="167">
        <f t="shared" si="146"/>
        <v>0.8</v>
      </c>
      <c r="G593" s="159" t="str">
        <f t="shared" si="147"/>
        <v>-</v>
      </c>
      <c r="H593" s="164" t="str">
        <f t="shared" si="159"/>
        <v>-</v>
      </c>
      <c r="I593" s="161" t="str">
        <f t="shared" si="148"/>
        <v>-</v>
      </c>
      <c r="J593" s="161">
        <f t="shared" si="149"/>
        <v>2</v>
      </c>
      <c r="K593" s="161" t="str">
        <f t="shared" si="150"/>
        <v>-</v>
      </c>
      <c r="L593" s="161" t="str">
        <f t="shared" si="151"/>
        <v>-</v>
      </c>
      <c r="M593" s="166" t="str">
        <f t="shared" si="152"/>
        <v>-</v>
      </c>
      <c r="N593" s="165"/>
      <c r="O593" s="164" t="str">
        <f t="shared" si="153"/>
        <v>-</v>
      </c>
      <c r="P593" s="161" t="str">
        <f t="shared" si="154"/>
        <v>-</v>
      </c>
      <c r="Q593" s="161">
        <f t="shared" si="155"/>
        <v>0.8</v>
      </c>
      <c r="R593" s="161" t="str">
        <f t="shared" si="156"/>
        <v>-</v>
      </c>
      <c r="S593" s="161" t="str">
        <f t="shared" si="157"/>
        <v>-</v>
      </c>
      <c r="T593" s="163" t="str">
        <f t="shared" si="158"/>
        <v>-</v>
      </c>
    </row>
    <row r="594" spans="1:20" x14ac:dyDescent="0.15">
      <c r="A594" s="170">
        <v>0.01</v>
      </c>
      <c r="B594" s="170">
        <v>0.5</v>
      </c>
      <c r="C594" s="170">
        <v>0</v>
      </c>
      <c r="D594" s="169">
        <f t="shared" si="144"/>
        <v>2.0000000000000001E-4</v>
      </c>
      <c r="E594" s="168">
        <f t="shared" si="145"/>
        <v>2.5000000000000001E-4</v>
      </c>
      <c r="F594" s="167">
        <f t="shared" si="146"/>
        <v>0.8</v>
      </c>
      <c r="G594" s="159" t="str">
        <f t="shared" si="147"/>
        <v>-</v>
      </c>
      <c r="H594" s="164" t="str">
        <f t="shared" si="159"/>
        <v>-</v>
      </c>
      <c r="I594" s="161" t="str">
        <f t="shared" si="148"/>
        <v>-</v>
      </c>
      <c r="J594" s="161">
        <f t="shared" si="149"/>
        <v>0</v>
      </c>
      <c r="K594" s="161" t="str">
        <f t="shared" si="150"/>
        <v>-</v>
      </c>
      <c r="L594" s="161" t="str">
        <f t="shared" si="151"/>
        <v>-</v>
      </c>
      <c r="M594" s="166" t="str">
        <f t="shared" si="152"/>
        <v>-</v>
      </c>
      <c r="N594" s="165"/>
      <c r="O594" s="164" t="str">
        <f t="shared" si="153"/>
        <v>-</v>
      </c>
      <c r="P594" s="161" t="str">
        <f t="shared" si="154"/>
        <v>-</v>
      </c>
      <c r="Q594" s="161">
        <f t="shared" si="155"/>
        <v>0.8</v>
      </c>
      <c r="R594" s="161" t="str">
        <f t="shared" si="156"/>
        <v>-</v>
      </c>
      <c r="S594" s="161" t="str">
        <f t="shared" si="157"/>
        <v>-</v>
      </c>
      <c r="T594" s="163" t="str">
        <f t="shared" si="158"/>
        <v>-</v>
      </c>
    </row>
    <row r="595" spans="1:20" x14ac:dyDescent="0.15">
      <c r="A595" s="170">
        <v>0.02</v>
      </c>
      <c r="B595" s="176">
        <v>1</v>
      </c>
      <c r="C595" s="170">
        <v>1</v>
      </c>
      <c r="D595" s="169">
        <f t="shared" si="144"/>
        <v>4.0000000000000002E-4</v>
      </c>
      <c r="E595" s="168">
        <f t="shared" si="145"/>
        <v>5.0000000000000001E-4</v>
      </c>
      <c r="F595" s="167">
        <f t="shared" si="146"/>
        <v>0.8</v>
      </c>
      <c r="G595" s="159" t="str">
        <f t="shared" si="147"/>
        <v>-</v>
      </c>
      <c r="H595" s="164" t="str">
        <f t="shared" si="159"/>
        <v>-</v>
      </c>
      <c r="I595" s="161" t="str">
        <f t="shared" si="148"/>
        <v>-</v>
      </c>
      <c r="J595" s="161">
        <f t="shared" si="149"/>
        <v>1</v>
      </c>
      <c r="K595" s="161" t="str">
        <f t="shared" si="150"/>
        <v>-</v>
      </c>
      <c r="L595" s="161" t="str">
        <f t="shared" si="151"/>
        <v>-</v>
      </c>
      <c r="M595" s="166" t="str">
        <f t="shared" si="152"/>
        <v>-</v>
      </c>
      <c r="N595" s="165"/>
      <c r="O595" s="164" t="str">
        <f t="shared" si="153"/>
        <v>-</v>
      </c>
      <c r="P595" s="161" t="str">
        <f t="shared" si="154"/>
        <v>-</v>
      </c>
      <c r="Q595" s="161">
        <f t="shared" si="155"/>
        <v>0.8</v>
      </c>
      <c r="R595" s="161" t="str">
        <f t="shared" si="156"/>
        <v>-</v>
      </c>
      <c r="S595" s="161" t="str">
        <f t="shared" si="157"/>
        <v>-</v>
      </c>
      <c r="T595" s="163" t="str">
        <f t="shared" si="158"/>
        <v>-</v>
      </c>
    </row>
    <row r="596" spans="1:20" x14ac:dyDescent="0.15">
      <c r="A596" s="170">
        <v>0.02</v>
      </c>
      <c r="B596" s="170">
        <v>0.99</v>
      </c>
      <c r="C596" s="170">
        <v>2</v>
      </c>
      <c r="D596" s="169">
        <f t="shared" si="144"/>
        <v>4.0000000000000002E-4</v>
      </c>
      <c r="E596" s="168">
        <f t="shared" si="145"/>
        <v>4.95E-4</v>
      </c>
      <c r="F596" s="167">
        <f t="shared" si="146"/>
        <v>0.80808080808080818</v>
      </c>
      <c r="G596" s="159" t="str">
        <f t="shared" si="147"/>
        <v>-</v>
      </c>
      <c r="H596" s="164" t="str">
        <f t="shared" si="159"/>
        <v>-</v>
      </c>
      <c r="I596" s="161" t="str">
        <f t="shared" si="148"/>
        <v>-</v>
      </c>
      <c r="J596" s="161">
        <f t="shared" si="149"/>
        <v>2</v>
      </c>
      <c r="K596" s="161" t="str">
        <f t="shared" si="150"/>
        <v>-</v>
      </c>
      <c r="L596" s="161" t="str">
        <f t="shared" si="151"/>
        <v>-</v>
      </c>
      <c r="M596" s="166" t="str">
        <f t="shared" si="152"/>
        <v>-</v>
      </c>
      <c r="N596" s="165"/>
      <c r="O596" s="164" t="str">
        <f t="shared" si="153"/>
        <v>-</v>
      </c>
      <c r="P596" s="161" t="str">
        <f t="shared" si="154"/>
        <v>-</v>
      </c>
      <c r="Q596" s="161">
        <f t="shared" si="155"/>
        <v>0.80808080808080818</v>
      </c>
      <c r="R596" s="161" t="str">
        <f t="shared" si="156"/>
        <v>-</v>
      </c>
      <c r="S596" s="161" t="str">
        <f t="shared" si="157"/>
        <v>-</v>
      </c>
      <c r="T596" s="163" t="str">
        <f t="shared" si="158"/>
        <v>-</v>
      </c>
    </row>
    <row r="597" spans="1:20" x14ac:dyDescent="0.15">
      <c r="A597" s="170">
        <v>0.02</v>
      </c>
      <c r="B597" s="170">
        <v>0.99</v>
      </c>
      <c r="C597" s="170">
        <v>2</v>
      </c>
      <c r="D597" s="169">
        <f t="shared" si="144"/>
        <v>4.0000000000000002E-4</v>
      </c>
      <c r="E597" s="168">
        <f t="shared" si="145"/>
        <v>4.95E-4</v>
      </c>
      <c r="F597" s="167">
        <f t="shared" si="146"/>
        <v>0.80808080808080818</v>
      </c>
      <c r="G597" s="159" t="str">
        <f t="shared" si="147"/>
        <v>-</v>
      </c>
      <c r="H597" s="164" t="str">
        <f t="shared" si="159"/>
        <v>-</v>
      </c>
      <c r="I597" s="161" t="str">
        <f t="shared" si="148"/>
        <v>-</v>
      </c>
      <c r="J597" s="161">
        <f t="shared" si="149"/>
        <v>2</v>
      </c>
      <c r="K597" s="161" t="str">
        <f t="shared" si="150"/>
        <v>-</v>
      </c>
      <c r="L597" s="161" t="str">
        <f t="shared" si="151"/>
        <v>-</v>
      </c>
      <c r="M597" s="166" t="str">
        <f t="shared" si="152"/>
        <v>-</v>
      </c>
      <c r="N597" s="165"/>
      <c r="O597" s="164" t="str">
        <f t="shared" si="153"/>
        <v>-</v>
      </c>
      <c r="P597" s="161" t="str">
        <f t="shared" si="154"/>
        <v>-</v>
      </c>
      <c r="Q597" s="161">
        <f t="shared" si="155"/>
        <v>0.80808080808080818</v>
      </c>
      <c r="R597" s="161" t="str">
        <f t="shared" si="156"/>
        <v>-</v>
      </c>
      <c r="S597" s="161" t="str">
        <f t="shared" si="157"/>
        <v>-</v>
      </c>
      <c r="T597" s="163" t="str">
        <f t="shared" si="158"/>
        <v>-</v>
      </c>
    </row>
    <row r="598" spans="1:20" x14ac:dyDescent="0.15">
      <c r="A598" s="170">
        <v>0.02</v>
      </c>
      <c r="B598" s="170">
        <v>0.94</v>
      </c>
      <c r="C598" s="170">
        <v>0</v>
      </c>
      <c r="D598" s="169">
        <f t="shared" si="144"/>
        <v>4.0000000000000002E-4</v>
      </c>
      <c r="E598" s="168">
        <f t="shared" si="145"/>
        <v>4.6999999999999999E-4</v>
      </c>
      <c r="F598" s="167">
        <f t="shared" si="146"/>
        <v>0.85106382978723416</v>
      </c>
      <c r="G598" s="159" t="str">
        <f t="shared" si="147"/>
        <v>-</v>
      </c>
      <c r="H598" s="164" t="str">
        <f t="shared" si="159"/>
        <v>-</v>
      </c>
      <c r="I598" s="161" t="str">
        <f t="shared" si="148"/>
        <v>-</v>
      </c>
      <c r="J598" s="161">
        <f t="shared" si="149"/>
        <v>0</v>
      </c>
      <c r="K598" s="161" t="str">
        <f t="shared" si="150"/>
        <v>-</v>
      </c>
      <c r="L598" s="161" t="str">
        <f t="shared" si="151"/>
        <v>-</v>
      </c>
      <c r="M598" s="166" t="str">
        <f t="shared" si="152"/>
        <v>-</v>
      </c>
      <c r="N598" s="165"/>
      <c r="O598" s="164" t="str">
        <f t="shared" si="153"/>
        <v>-</v>
      </c>
      <c r="P598" s="161" t="str">
        <f t="shared" si="154"/>
        <v>-</v>
      </c>
      <c r="Q598" s="161">
        <f t="shared" si="155"/>
        <v>0.85106382978723416</v>
      </c>
      <c r="R598" s="161" t="str">
        <f t="shared" si="156"/>
        <v>-</v>
      </c>
      <c r="S598" s="161" t="str">
        <f t="shared" si="157"/>
        <v>-</v>
      </c>
      <c r="T598" s="163" t="str">
        <f t="shared" si="158"/>
        <v>-</v>
      </c>
    </row>
    <row r="599" spans="1:20" x14ac:dyDescent="0.15">
      <c r="A599" s="170">
        <v>0.03</v>
      </c>
      <c r="B599" s="170">
        <v>1.4</v>
      </c>
      <c r="C599" s="170">
        <v>0</v>
      </c>
      <c r="D599" s="169">
        <f t="shared" si="144"/>
        <v>5.9999999999999995E-4</v>
      </c>
      <c r="E599" s="168">
        <f t="shared" si="145"/>
        <v>6.9999999999999999E-4</v>
      </c>
      <c r="F599" s="167">
        <f t="shared" si="146"/>
        <v>0.8571428571428571</v>
      </c>
      <c r="G599" s="159" t="str">
        <f t="shared" si="147"/>
        <v>-</v>
      </c>
      <c r="H599" s="164" t="str">
        <f t="shared" si="159"/>
        <v>-</v>
      </c>
      <c r="I599" s="161" t="str">
        <f t="shared" si="148"/>
        <v>-</v>
      </c>
      <c r="J599" s="161">
        <f t="shared" si="149"/>
        <v>0</v>
      </c>
      <c r="K599" s="161" t="str">
        <f t="shared" si="150"/>
        <v>-</v>
      </c>
      <c r="L599" s="161" t="str">
        <f t="shared" si="151"/>
        <v>-</v>
      </c>
      <c r="M599" s="166" t="str">
        <f t="shared" si="152"/>
        <v>-</v>
      </c>
      <c r="N599" s="165"/>
      <c r="O599" s="164" t="str">
        <f t="shared" si="153"/>
        <v>-</v>
      </c>
      <c r="P599" s="161" t="str">
        <f t="shared" si="154"/>
        <v>-</v>
      </c>
      <c r="Q599" s="161">
        <f t="shared" si="155"/>
        <v>0.8571428571428571</v>
      </c>
      <c r="R599" s="161" t="str">
        <f t="shared" si="156"/>
        <v>-</v>
      </c>
      <c r="S599" s="161" t="str">
        <f t="shared" si="157"/>
        <v>-</v>
      </c>
      <c r="T599" s="163" t="str">
        <f t="shared" si="158"/>
        <v>-</v>
      </c>
    </row>
    <row r="600" spans="1:20" x14ac:dyDescent="0.15">
      <c r="A600" s="170">
        <v>0.02</v>
      </c>
      <c r="B600" s="170">
        <v>0.90400000000000003</v>
      </c>
      <c r="C600" s="170">
        <v>2</v>
      </c>
      <c r="D600" s="169">
        <f t="shared" si="144"/>
        <v>4.0000000000000002E-4</v>
      </c>
      <c r="E600" s="168">
        <f t="shared" si="145"/>
        <v>4.5200000000000004E-4</v>
      </c>
      <c r="F600" s="167">
        <f t="shared" si="146"/>
        <v>0.88495575221238931</v>
      </c>
      <c r="G600" s="159" t="str">
        <f t="shared" si="147"/>
        <v>-</v>
      </c>
      <c r="H600" s="164" t="str">
        <f t="shared" si="159"/>
        <v>-</v>
      </c>
      <c r="I600" s="161" t="str">
        <f t="shared" si="148"/>
        <v>-</v>
      </c>
      <c r="J600" s="161">
        <f t="shared" si="149"/>
        <v>2</v>
      </c>
      <c r="K600" s="161" t="str">
        <f t="shared" si="150"/>
        <v>-</v>
      </c>
      <c r="L600" s="161" t="str">
        <f t="shared" si="151"/>
        <v>-</v>
      </c>
      <c r="M600" s="166" t="str">
        <f t="shared" si="152"/>
        <v>-</v>
      </c>
      <c r="N600" s="165"/>
      <c r="O600" s="164" t="str">
        <f t="shared" si="153"/>
        <v>-</v>
      </c>
      <c r="P600" s="161" t="str">
        <f t="shared" si="154"/>
        <v>-</v>
      </c>
      <c r="Q600" s="161">
        <f t="shared" si="155"/>
        <v>0.88495575221238931</v>
      </c>
      <c r="R600" s="161" t="str">
        <f t="shared" si="156"/>
        <v>-</v>
      </c>
      <c r="S600" s="161" t="str">
        <f t="shared" si="157"/>
        <v>-</v>
      </c>
      <c r="T600" s="163" t="str">
        <f t="shared" si="158"/>
        <v>-</v>
      </c>
    </row>
    <row r="601" spans="1:20" x14ac:dyDescent="0.15">
      <c r="A601" s="170">
        <v>0.01</v>
      </c>
      <c r="B601" s="170">
        <v>0.45</v>
      </c>
      <c r="C601" s="170">
        <v>1</v>
      </c>
      <c r="D601" s="169">
        <f t="shared" si="144"/>
        <v>2.0000000000000001E-4</v>
      </c>
      <c r="E601" s="168">
        <f t="shared" si="145"/>
        <v>2.2499999999999999E-4</v>
      </c>
      <c r="F601" s="167">
        <f t="shared" si="146"/>
        <v>0.88888888888888895</v>
      </c>
      <c r="G601" s="159" t="str">
        <f t="shared" si="147"/>
        <v>-</v>
      </c>
      <c r="H601" s="164" t="str">
        <f t="shared" si="159"/>
        <v>-</v>
      </c>
      <c r="I601" s="161" t="str">
        <f t="shared" si="148"/>
        <v>-</v>
      </c>
      <c r="J601" s="161">
        <f t="shared" si="149"/>
        <v>1</v>
      </c>
      <c r="K601" s="161" t="str">
        <f t="shared" si="150"/>
        <v>-</v>
      </c>
      <c r="L601" s="161" t="str">
        <f t="shared" si="151"/>
        <v>-</v>
      </c>
      <c r="M601" s="166" t="str">
        <f t="shared" si="152"/>
        <v>-</v>
      </c>
      <c r="N601" s="165"/>
      <c r="O601" s="164" t="str">
        <f t="shared" si="153"/>
        <v>-</v>
      </c>
      <c r="P601" s="161" t="str">
        <f t="shared" si="154"/>
        <v>-</v>
      </c>
      <c r="Q601" s="161">
        <f t="shared" si="155"/>
        <v>0.88888888888888895</v>
      </c>
      <c r="R601" s="161" t="str">
        <f t="shared" si="156"/>
        <v>-</v>
      </c>
      <c r="S601" s="161" t="str">
        <f t="shared" si="157"/>
        <v>-</v>
      </c>
      <c r="T601" s="163" t="str">
        <f t="shared" si="158"/>
        <v>-</v>
      </c>
    </row>
    <row r="602" spans="1:20" x14ac:dyDescent="0.15">
      <c r="A602" s="170">
        <v>0.02</v>
      </c>
      <c r="B602" s="170">
        <v>0.9</v>
      </c>
      <c r="C602" s="170">
        <v>2</v>
      </c>
      <c r="D602" s="169">
        <f t="shared" si="144"/>
        <v>4.0000000000000002E-4</v>
      </c>
      <c r="E602" s="168">
        <f t="shared" si="145"/>
        <v>4.4999999999999999E-4</v>
      </c>
      <c r="F602" s="167">
        <f t="shared" si="146"/>
        <v>0.88888888888888895</v>
      </c>
      <c r="G602" s="159" t="str">
        <f t="shared" si="147"/>
        <v>-</v>
      </c>
      <c r="H602" s="164" t="str">
        <f t="shared" si="159"/>
        <v>-</v>
      </c>
      <c r="I602" s="161" t="str">
        <f t="shared" si="148"/>
        <v>-</v>
      </c>
      <c r="J602" s="161">
        <f t="shared" si="149"/>
        <v>2</v>
      </c>
      <c r="K602" s="161" t="str">
        <f t="shared" si="150"/>
        <v>-</v>
      </c>
      <c r="L602" s="161" t="str">
        <f t="shared" si="151"/>
        <v>-</v>
      </c>
      <c r="M602" s="166" t="str">
        <f t="shared" si="152"/>
        <v>-</v>
      </c>
      <c r="N602" s="165"/>
      <c r="O602" s="164" t="str">
        <f t="shared" si="153"/>
        <v>-</v>
      </c>
      <c r="P602" s="161" t="str">
        <f t="shared" si="154"/>
        <v>-</v>
      </c>
      <c r="Q602" s="161">
        <f t="shared" si="155"/>
        <v>0.88888888888888895</v>
      </c>
      <c r="R602" s="161" t="str">
        <f t="shared" si="156"/>
        <v>-</v>
      </c>
      <c r="S602" s="161" t="str">
        <f t="shared" si="157"/>
        <v>-</v>
      </c>
      <c r="T602" s="163" t="str">
        <f t="shared" si="158"/>
        <v>-</v>
      </c>
    </row>
    <row r="603" spans="1:20" x14ac:dyDescent="0.15">
      <c r="A603" s="170">
        <v>0.02</v>
      </c>
      <c r="B603" s="170">
        <v>0.9</v>
      </c>
      <c r="C603" s="170">
        <v>2</v>
      </c>
      <c r="D603" s="169">
        <f t="shared" si="144"/>
        <v>4.0000000000000002E-4</v>
      </c>
      <c r="E603" s="168">
        <f t="shared" si="145"/>
        <v>4.4999999999999999E-4</v>
      </c>
      <c r="F603" s="167">
        <f t="shared" si="146"/>
        <v>0.88888888888888895</v>
      </c>
      <c r="G603" s="159" t="str">
        <f t="shared" si="147"/>
        <v>-</v>
      </c>
      <c r="H603" s="164" t="str">
        <f t="shared" si="159"/>
        <v>-</v>
      </c>
      <c r="I603" s="161" t="str">
        <f t="shared" si="148"/>
        <v>-</v>
      </c>
      <c r="J603" s="161">
        <f t="shared" si="149"/>
        <v>2</v>
      </c>
      <c r="K603" s="161" t="str">
        <f t="shared" si="150"/>
        <v>-</v>
      </c>
      <c r="L603" s="161" t="str">
        <f t="shared" si="151"/>
        <v>-</v>
      </c>
      <c r="M603" s="166" t="str">
        <f t="shared" si="152"/>
        <v>-</v>
      </c>
      <c r="N603" s="165"/>
      <c r="O603" s="164" t="str">
        <f t="shared" si="153"/>
        <v>-</v>
      </c>
      <c r="P603" s="161" t="str">
        <f t="shared" si="154"/>
        <v>-</v>
      </c>
      <c r="Q603" s="161">
        <f t="shared" si="155"/>
        <v>0.88888888888888895</v>
      </c>
      <c r="R603" s="161" t="str">
        <f t="shared" si="156"/>
        <v>-</v>
      </c>
      <c r="S603" s="161" t="str">
        <f t="shared" si="157"/>
        <v>-</v>
      </c>
      <c r="T603" s="163" t="str">
        <f t="shared" si="158"/>
        <v>-</v>
      </c>
    </row>
    <row r="604" spans="1:20" x14ac:dyDescent="0.15">
      <c r="A604" s="170">
        <v>2.5000000000000001E-2</v>
      </c>
      <c r="B604" s="170">
        <v>1.1100000000000001</v>
      </c>
      <c r="C604" s="170">
        <v>2</v>
      </c>
      <c r="D604" s="169">
        <f t="shared" si="144"/>
        <v>5.0000000000000001E-4</v>
      </c>
      <c r="E604" s="168">
        <f t="shared" si="145"/>
        <v>5.5500000000000005E-4</v>
      </c>
      <c r="F604" s="167">
        <f t="shared" si="146"/>
        <v>0.9009009009009008</v>
      </c>
      <c r="G604" s="159" t="str">
        <f t="shared" si="147"/>
        <v>-</v>
      </c>
      <c r="H604" s="164" t="str">
        <f t="shared" si="159"/>
        <v>-</v>
      </c>
      <c r="I604" s="161" t="str">
        <f t="shared" si="148"/>
        <v>-</v>
      </c>
      <c r="J604" s="161">
        <f t="shared" si="149"/>
        <v>2</v>
      </c>
      <c r="K604" s="161" t="str">
        <f t="shared" si="150"/>
        <v>-</v>
      </c>
      <c r="L604" s="161" t="str">
        <f t="shared" si="151"/>
        <v>-</v>
      </c>
      <c r="M604" s="166" t="str">
        <f t="shared" si="152"/>
        <v>-</v>
      </c>
      <c r="N604" s="165"/>
      <c r="O604" s="164" t="str">
        <f t="shared" si="153"/>
        <v>-</v>
      </c>
      <c r="P604" s="161" t="str">
        <f t="shared" si="154"/>
        <v>-</v>
      </c>
      <c r="Q604" s="161">
        <f t="shared" si="155"/>
        <v>0.9009009009009008</v>
      </c>
      <c r="R604" s="161" t="str">
        <f t="shared" si="156"/>
        <v>-</v>
      </c>
      <c r="S604" s="161" t="str">
        <f t="shared" si="157"/>
        <v>-</v>
      </c>
      <c r="T604" s="163" t="str">
        <f t="shared" si="158"/>
        <v>-</v>
      </c>
    </row>
    <row r="605" spans="1:20" x14ac:dyDescent="0.15">
      <c r="A605" s="170">
        <v>0.03</v>
      </c>
      <c r="B605" s="170">
        <v>1.3</v>
      </c>
      <c r="C605" s="170">
        <v>0</v>
      </c>
      <c r="D605" s="169">
        <f t="shared" si="144"/>
        <v>5.9999999999999995E-4</v>
      </c>
      <c r="E605" s="168">
        <f t="shared" si="145"/>
        <v>6.4999999999999997E-4</v>
      </c>
      <c r="F605" s="167">
        <f t="shared" si="146"/>
        <v>0.92307692307692302</v>
      </c>
      <c r="G605" s="159" t="str">
        <f t="shared" si="147"/>
        <v>-</v>
      </c>
      <c r="H605" s="164" t="str">
        <f t="shared" si="159"/>
        <v>-</v>
      </c>
      <c r="I605" s="161" t="str">
        <f t="shared" si="148"/>
        <v>-</v>
      </c>
      <c r="J605" s="161">
        <f t="shared" si="149"/>
        <v>0</v>
      </c>
      <c r="K605" s="161" t="str">
        <f t="shared" si="150"/>
        <v>-</v>
      </c>
      <c r="L605" s="161" t="str">
        <f t="shared" si="151"/>
        <v>-</v>
      </c>
      <c r="M605" s="166" t="str">
        <f t="shared" si="152"/>
        <v>-</v>
      </c>
      <c r="N605" s="165"/>
      <c r="O605" s="164" t="str">
        <f t="shared" si="153"/>
        <v>-</v>
      </c>
      <c r="P605" s="161" t="str">
        <f t="shared" si="154"/>
        <v>-</v>
      </c>
      <c r="Q605" s="161">
        <f t="shared" si="155"/>
        <v>0.92307692307692302</v>
      </c>
      <c r="R605" s="161" t="str">
        <f t="shared" si="156"/>
        <v>-</v>
      </c>
      <c r="S605" s="161" t="str">
        <f t="shared" si="157"/>
        <v>-</v>
      </c>
      <c r="T605" s="163" t="str">
        <f t="shared" si="158"/>
        <v>-</v>
      </c>
    </row>
    <row r="606" spans="1:20" x14ac:dyDescent="0.15">
      <c r="A606" s="170">
        <v>2.5000000000000001E-2</v>
      </c>
      <c r="B606" s="170">
        <v>1.06</v>
      </c>
      <c r="C606" s="170">
        <v>1</v>
      </c>
      <c r="D606" s="169">
        <f t="shared" si="144"/>
        <v>5.0000000000000001E-4</v>
      </c>
      <c r="E606" s="168">
        <f t="shared" si="145"/>
        <v>5.2999999999999998E-4</v>
      </c>
      <c r="F606" s="167">
        <f t="shared" si="146"/>
        <v>0.94339622641509435</v>
      </c>
      <c r="G606" s="159" t="str">
        <f t="shared" si="147"/>
        <v>-</v>
      </c>
      <c r="H606" s="164" t="str">
        <f t="shared" si="159"/>
        <v>-</v>
      </c>
      <c r="I606" s="161" t="str">
        <f t="shared" si="148"/>
        <v>-</v>
      </c>
      <c r="J606" s="161">
        <f t="shared" si="149"/>
        <v>1</v>
      </c>
      <c r="K606" s="161" t="str">
        <f t="shared" si="150"/>
        <v>-</v>
      </c>
      <c r="L606" s="161" t="str">
        <f t="shared" si="151"/>
        <v>-</v>
      </c>
      <c r="M606" s="166" t="str">
        <f t="shared" si="152"/>
        <v>-</v>
      </c>
      <c r="N606" s="165"/>
      <c r="O606" s="164" t="str">
        <f t="shared" si="153"/>
        <v>-</v>
      </c>
      <c r="P606" s="161" t="str">
        <f t="shared" si="154"/>
        <v>-</v>
      </c>
      <c r="Q606" s="161">
        <f t="shared" si="155"/>
        <v>0.94339622641509435</v>
      </c>
      <c r="R606" s="161" t="str">
        <f t="shared" si="156"/>
        <v>-</v>
      </c>
      <c r="S606" s="161" t="str">
        <f t="shared" si="157"/>
        <v>-</v>
      </c>
      <c r="T606" s="163" t="str">
        <f t="shared" si="158"/>
        <v>-</v>
      </c>
    </row>
    <row r="607" spans="1:20" x14ac:dyDescent="0.15">
      <c r="A607" s="170">
        <v>2.5000000000000001E-2</v>
      </c>
      <c r="B607" s="170">
        <v>1.05</v>
      </c>
      <c r="C607" s="170">
        <v>2</v>
      </c>
      <c r="D607" s="169">
        <f t="shared" si="144"/>
        <v>5.0000000000000001E-4</v>
      </c>
      <c r="E607" s="168">
        <f t="shared" si="145"/>
        <v>5.2500000000000008E-4</v>
      </c>
      <c r="F607" s="167">
        <f t="shared" si="146"/>
        <v>0.95238095238095222</v>
      </c>
      <c r="G607" s="159" t="str">
        <f t="shared" si="147"/>
        <v>-</v>
      </c>
      <c r="H607" s="164" t="str">
        <f t="shared" si="159"/>
        <v>-</v>
      </c>
      <c r="I607" s="161" t="str">
        <f t="shared" si="148"/>
        <v>-</v>
      </c>
      <c r="J607" s="161">
        <f t="shared" si="149"/>
        <v>2</v>
      </c>
      <c r="K607" s="161" t="str">
        <f t="shared" si="150"/>
        <v>-</v>
      </c>
      <c r="L607" s="161" t="str">
        <f t="shared" si="151"/>
        <v>-</v>
      </c>
      <c r="M607" s="166" t="str">
        <f t="shared" si="152"/>
        <v>-</v>
      </c>
      <c r="N607" s="165"/>
      <c r="O607" s="164" t="str">
        <f t="shared" si="153"/>
        <v>-</v>
      </c>
      <c r="P607" s="161" t="str">
        <f t="shared" si="154"/>
        <v>-</v>
      </c>
      <c r="Q607" s="161">
        <f t="shared" si="155"/>
        <v>0.95238095238095222</v>
      </c>
      <c r="R607" s="161" t="str">
        <f t="shared" si="156"/>
        <v>-</v>
      </c>
      <c r="S607" s="161" t="str">
        <f t="shared" si="157"/>
        <v>-</v>
      </c>
      <c r="T607" s="163" t="str">
        <f t="shared" si="158"/>
        <v>-</v>
      </c>
    </row>
    <row r="608" spans="1:20" x14ac:dyDescent="0.15">
      <c r="A608" s="170">
        <v>0.02</v>
      </c>
      <c r="B608" s="170">
        <v>0.81</v>
      </c>
      <c r="C608" s="170">
        <v>2</v>
      </c>
      <c r="D608" s="169">
        <f t="shared" si="144"/>
        <v>4.0000000000000002E-4</v>
      </c>
      <c r="E608" s="168">
        <f t="shared" si="145"/>
        <v>4.0500000000000003E-4</v>
      </c>
      <c r="F608" s="167">
        <f t="shared" si="146"/>
        <v>0.98765432098765427</v>
      </c>
      <c r="G608" s="159" t="str">
        <f t="shared" si="147"/>
        <v>-</v>
      </c>
      <c r="H608" s="164" t="str">
        <f t="shared" si="159"/>
        <v>-</v>
      </c>
      <c r="I608" s="161" t="str">
        <f t="shared" si="148"/>
        <v>-</v>
      </c>
      <c r="J608" s="161">
        <f t="shared" si="149"/>
        <v>2</v>
      </c>
      <c r="K608" s="161" t="str">
        <f t="shared" si="150"/>
        <v>-</v>
      </c>
      <c r="L608" s="161" t="str">
        <f t="shared" si="151"/>
        <v>-</v>
      </c>
      <c r="M608" s="166" t="str">
        <f t="shared" si="152"/>
        <v>-</v>
      </c>
      <c r="N608" s="165"/>
      <c r="O608" s="164" t="str">
        <f t="shared" si="153"/>
        <v>-</v>
      </c>
      <c r="P608" s="161" t="str">
        <f t="shared" si="154"/>
        <v>-</v>
      </c>
      <c r="Q608" s="161">
        <f t="shared" si="155"/>
        <v>0.98765432098765427</v>
      </c>
      <c r="R608" s="161" t="str">
        <f t="shared" si="156"/>
        <v>-</v>
      </c>
      <c r="S608" s="161" t="str">
        <f t="shared" si="157"/>
        <v>-</v>
      </c>
      <c r="T608" s="163" t="str">
        <f t="shared" si="158"/>
        <v>-</v>
      </c>
    </row>
    <row r="609" spans="1:20" x14ac:dyDescent="0.15">
      <c r="A609" s="170">
        <v>0.02</v>
      </c>
      <c r="B609" s="170">
        <v>0.81</v>
      </c>
      <c r="C609" s="170">
        <v>2</v>
      </c>
      <c r="D609" s="169">
        <f t="shared" si="144"/>
        <v>4.0000000000000002E-4</v>
      </c>
      <c r="E609" s="168">
        <f t="shared" si="145"/>
        <v>4.0500000000000003E-4</v>
      </c>
      <c r="F609" s="167">
        <f t="shared" si="146"/>
        <v>0.98765432098765427</v>
      </c>
      <c r="G609" s="159" t="str">
        <f t="shared" si="147"/>
        <v>-</v>
      </c>
      <c r="H609" s="164" t="str">
        <f t="shared" si="159"/>
        <v>-</v>
      </c>
      <c r="I609" s="161" t="str">
        <f t="shared" si="148"/>
        <v>-</v>
      </c>
      <c r="J609" s="161">
        <f t="shared" si="149"/>
        <v>2</v>
      </c>
      <c r="K609" s="161" t="str">
        <f t="shared" si="150"/>
        <v>-</v>
      </c>
      <c r="L609" s="161" t="str">
        <f t="shared" si="151"/>
        <v>-</v>
      </c>
      <c r="M609" s="166" t="str">
        <f t="shared" si="152"/>
        <v>-</v>
      </c>
      <c r="N609" s="165"/>
      <c r="O609" s="164" t="str">
        <f t="shared" si="153"/>
        <v>-</v>
      </c>
      <c r="P609" s="161" t="str">
        <f t="shared" si="154"/>
        <v>-</v>
      </c>
      <c r="Q609" s="161">
        <f t="shared" si="155"/>
        <v>0.98765432098765427</v>
      </c>
      <c r="R609" s="161" t="str">
        <f t="shared" si="156"/>
        <v>-</v>
      </c>
      <c r="S609" s="161" t="str">
        <f t="shared" si="157"/>
        <v>-</v>
      </c>
      <c r="T609" s="163" t="str">
        <f t="shared" si="158"/>
        <v>-</v>
      </c>
    </row>
    <row r="610" spans="1:20" x14ac:dyDescent="0.15">
      <c r="A610" s="170">
        <v>0.02</v>
      </c>
      <c r="B610" s="170">
        <v>0.81</v>
      </c>
      <c r="C610" s="170">
        <v>2</v>
      </c>
      <c r="D610" s="169">
        <f t="shared" si="144"/>
        <v>4.0000000000000002E-4</v>
      </c>
      <c r="E610" s="168">
        <f t="shared" si="145"/>
        <v>4.0500000000000003E-4</v>
      </c>
      <c r="F610" s="167">
        <f t="shared" si="146"/>
        <v>0.98765432098765427</v>
      </c>
      <c r="G610" s="159" t="str">
        <f t="shared" si="147"/>
        <v>-</v>
      </c>
      <c r="H610" s="164" t="str">
        <f t="shared" si="159"/>
        <v>-</v>
      </c>
      <c r="I610" s="161" t="str">
        <f t="shared" si="148"/>
        <v>-</v>
      </c>
      <c r="J610" s="161">
        <f t="shared" si="149"/>
        <v>2</v>
      </c>
      <c r="K610" s="161" t="str">
        <f t="shared" si="150"/>
        <v>-</v>
      </c>
      <c r="L610" s="161" t="str">
        <f t="shared" si="151"/>
        <v>-</v>
      </c>
      <c r="M610" s="166" t="str">
        <f t="shared" si="152"/>
        <v>-</v>
      </c>
      <c r="N610" s="165"/>
      <c r="O610" s="164" t="str">
        <f t="shared" si="153"/>
        <v>-</v>
      </c>
      <c r="P610" s="161" t="str">
        <f t="shared" si="154"/>
        <v>-</v>
      </c>
      <c r="Q610" s="161">
        <f t="shared" si="155"/>
        <v>0.98765432098765427</v>
      </c>
      <c r="R610" s="161" t="str">
        <f t="shared" si="156"/>
        <v>-</v>
      </c>
      <c r="S610" s="161" t="str">
        <f t="shared" si="157"/>
        <v>-</v>
      </c>
      <c r="T610" s="163" t="str">
        <f t="shared" si="158"/>
        <v>-</v>
      </c>
    </row>
    <row r="611" spans="1:20" x14ac:dyDescent="0.15">
      <c r="A611" s="170">
        <v>0.01</v>
      </c>
      <c r="B611" s="170">
        <v>0.40000000000000036</v>
      </c>
      <c r="C611" s="170">
        <v>2</v>
      </c>
      <c r="D611" s="169">
        <f t="shared" si="144"/>
        <v>2.0000000000000001E-4</v>
      </c>
      <c r="E611" s="168">
        <f t="shared" si="145"/>
        <v>2.0000000000000017E-4</v>
      </c>
      <c r="F611" s="167">
        <f t="shared" si="146"/>
        <v>0.99999999999999922</v>
      </c>
      <c r="G611" s="159" t="str">
        <f t="shared" si="147"/>
        <v>-</v>
      </c>
      <c r="H611" s="164" t="str">
        <f t="shared" si="159"/>
        <v>-</v>
      </c>
      <c r="I611" s="161" t="str">
        <f t="shared" si="148"/>
        <v>-</v>
      </c>
      <c r="J611" s="161">
        <f t="shared" si="149"/>
        <v>2</v>
      </c>
      <c r="K611" s="161" t="str">
        <f t="shared" si="150"/>
        <v>-</v>
      </c>
      <c r="L611" s="161" t="str">
        <f t="shared" si="151"/>
        <v>-</v>
      </c>
      <c r="M611" s="166" t="str">
        <f t="shared" si="152"/>
        <v>-</v>
      </c>
      <c r="N611" s="165"/>
      <c r="O611" s="164" t="str">
        <f t="shared" si="153"/>
        <v>-</v>
      </c>
      <c r="P611" s="161" t="str">
        <f t="shared" si="154"/>
        <v>-</v>
      </c>
      <c r="Q611" s="161">
        <f t="shared" si="155"/>
        <v>0.99999999999999922</v>
      </c>
      <c r="R611" s="161" t="str">
        <f t="shared" si="156"/>
        <v>-</v>
      </c>
      <c r="S611" s="161" t="str">
        <f t="shared" si="157"/>
        <v>-</v>
      </c>
      <c r="T611" s="163" t="str">
        <f t="shared" si="158"/>
        <v>-</v>
      </c>
    </row>
    <row r="612" spans="1:20" x14ac:dyDescent="0.15">
      <c r="A612" s="170">
        <v>0.01</v>
      </c>
      <c r="B612" s="170">
        <v>0.4</v>
      </c>
      <c r="C612" s="170">
        <v>1</v>
      </c>
      <c r="D612" s="169">
        <f t="shared" si="144"/>
        <v>2.0000000000000001E-4</v>
      </c>
      <c r="E612" s="168">
        <f t="shared" si="145"/>
        <v>2.0000000000000001E-4</v>
      </c>
      <c r="F612" s="167">
        <f t="shared" si="146"/>
        <v>1</v>
      </c>
      <c r="G612" s="159" t="str">
        <f t="shared" si="147"/>
        <v>-</v>
      </c>
      <c r="H612" s="164" t="str">
        <f t="shared" si="159"/>
        <v>-</v>
      </c>
      <c r="I612" s="161" t="str">
        <f t="shared" si="148"/>
        <v>-</v>
      </c>
      <c r="J612" s="161">
        <f t="shared" si="149"/>
        <v>1</v>
      </c>
      <c r="K612" s="161" t="str">
        <f t="shared" si="150"/>
        <v>-</v>
      </c>
      <c r="L612" s="161" t="str">
        <f t="shared" si="151"/>
        <v>-</v>
      </c>
      <c r="M612" s="166" t="str">
        <f t="shared" si="152"/>
        <v>-</v>
      </c>
      <c r="N612" s="165"/>
      <c r="O612" s="164" t="str">
        <f t="shared" si="153"/>
        <v>-</v>
      </c>
      <c r="P612" s="161" t="str">
        <f t="shared" si="154"/>
        <v>-</v>
      </c>
      <c r="Q612" s="161">
        <f t="shared" si="155"/>
        <v>1</v>
      </c>
      <c r="R612" s="161" t="str">
        <f t="shared" si="156"/>
        <v>-</v>
      </c>
      <c r="S612" s="161" t="str">
        <f t="shared" si="157"/>
        <v>-</v>
      </c>
      <c r="T612" s="163" t="str">
        <f t="shared" si="158"/>
        <v>-</v>
      </c>
    </row>
    <row r="613" spans="1:20" x14ac:dyDescent="0.15">
      <c r="A613" s="170">
        <v>0.01</v>
      </c>
      <c r="B613" s="170">
        <v>0.4</v>
      </c>
      <c r="C613" s="177">
        <v>2</v>
      </c>
      <c r="D613" s="169">
        <f t="shared" si="144"/>
        <v>2.0000000000000001E-4</v>
      </c>
      <c r="E613" s="168">
        <f t="shared" si="145"/>
        <v>2.0000000000000001E-4</v>
      </c>
      <c r="F613" s="167">
        <f t="shared" si="146"/>
        <v>1</v>
      </c>
      <c r="G613" s="159" t="str">
        <f t="shared" si="147"/>
        <v>-</v>
      </c>
      <c r="H613" s="164" t="str">
        <f t="shared" si="159"/>
        <v>-</v>
      </c>
      <c r="I613" s="161" t="str">
        <f t="shared" si="148"/>
        <v>-</v>
      </c>
      <c r="J613" s="161">
        <f t="shared" si="149"/>
        <v>2</v>
      </c>
      <c r="K613" s="161" t="str">
        <f t="shared" si="150"/>
        <v>-</v>
      </c>
      <c r="L613" s="161" t="str">
        <f t="shared" si="151"/>
        <v>-</v>
      </c>
      <c r="M613" s="166" t="str">
        <f t="shared" si="152"/>
        <v>-</v>
      </c>
      <c r="N613" s="165"/>
      <c r="O613" s="164" t="str">
        <f t="shared" si="153"/>
        <v>-</v>
      </c>
      <c r="P613" s="161" t="str">
        <f t="shared" si="154"/>
        <v>-</v>
      </c>
      <c r="Q613" s="161">
        <f t="shared" si="155"/>
        <v>1</v>
      </c>
      <c r="R613" s="161" t="str">
        <f t="shared" si="156"/>
        <v>-</v>
      </c>
      <c r="S613" s="161" t="str">
        <f t="shared" si="157"/>
        <v>-</v>
      </c>
      <c r="T613" s="163" t="str">
        <f t="shared" si="158"/>
        <v>-</v>
      </c>
    </row>
    <row r="614" spans="1:20" x14ac:dyDescent="0.15">
      <c r="A614" s="170">
        <v>0.01</v>
      </c>
      <c r="B614" s="170">
        <v>0.4</v>
      </c>
      <c r="C614" s="177">
        <v>2</v>
      </c>
      <c r="D614" s="169">
        <f t="shared" si="144"/>
        <v>2.0000000000000001E-4</v>
      </c>
      <c r="E614" s="168">
        <f t="shared" si="145"/>
        <v>2.0000000000000001E-4</v>
      </c>
      <c r="F614" s="167">
        <f t="shared" si="146"/>
        <v>1</v>
      </c>
      <c r="G614" s="159" t="str">
        <f t="shared" si="147"/>
        <v>-</v>
      </c>
      <c r="H614" s="164" t="str">
        <f t="shared" si="159"/>
        <v>-</v>
      </c>
      <c r="I614" s="161" t="str">
        <f t="shared" si="148"/>
        <v>-</v>
      </c>
      <c r="J614" s="161">
        <f t="shared" si="149"/>
        <v>2</v>
      </c>
      <c r="K614" s="161" t="str">
        <f t="shared" si="150"/>
        <v>-</v>
      </c>
      <c r="L614" s="161" t="str">
        <f t="shared" si="151"/>
        <v>-</v>
      </c>
      <c r="M614" s="166" t="str">
        <f t="shared" si="152"/>
        <v>-</v>
      </c>
      <c r="N614" s="165"/>
      <c r="O614" s="164" t="str">
        <f t="shared" si="153"/>
        <v>-</v>
      </c>
      <c r="P614" s="161" t="str">
        <f t="shared" si="154"/>
        <v>-</v>
      </c>
      <c r="Q614" s="161">
        <f t="shared" si="155"/>
        <v>1</v>
      </c>
      <c r="R614" s="161" t="str">
        <f t="shared" si="156"/>
        <v>-</v>
      </c>
      <c r="S614" s="161" t="str">
        <f t="shared" si="157"/>
        <v>-</v>
      </c>
      <c r="T614" s="163" t="str">
        <f t="shared" si="158"/>
        <v>-</v>
      </c>
    </row>
    <row r="615" spans="1:20" x14ac:dyDescent="0.15">
      <c r="A615" s="170">
        <v>0.01</v>
      </c>
      <c r="B615" s="170">
        <v>0.4</v>
      </c>
      <c r="C615" s="177">
        <v>2</v>
      </c>
      <c r="D615" s="169">
        <f t="shared" si="144"/>
        <v>2.0000000000000001E-4</v>
      </c>
      <c r="E615" s="168">
        <f t="shared" si="145"/>
        <v>2.0000000000000001E-4</v>
      </c>
      <c r="F615" s="167">
        <f t="shared" si="146"/>
        <v>1</v>
      </c>
      <c r="G615" s="159" t="str">
        <f t="shared" si="147"/>
        <v>-</v>
      </c>
      <c r="H615" s="164" t="str">
        <f t="shared" si="159"/>
        <v>-</v>
      </c>
      <c r="I615" s="161" t="str">
        <f t="shared" si="148"/>
        <v>-</v>
      </c>
      <c r="J615" s="161">
        <f t="shared" si="149"/>
        <v>2</v>
      </c>
      <c r="K615" s="161" t="str">
        <f t="shared" si="150"/>
        <v>-</v>
      </c>
      <c r="L615" s="161" t="str">
        <f t="shared" si="151"/>
        <v>-</v>
      </c>
      <c r="M615" s="166" t="str">
        <f t="shared" si="152"/>
        <v>-</v>
      </c>
      <c r="N615" s="165"/>
      <c r="O615" s="164" t="str">
        <f t="shared" si="153"/>
        <v>-</v>
      </c>
      <c r="P615" s="161" t="str">
        <f t="shared" si="154"/>
        <v>-</v>
      </c>
      <c r="Q615" s="161">
        <f t="shared" si="155"/>
        <v>1</v>
      </c>
      <c r="R615" s="161" t="str">
        <f t="shared" si="156"/>
        <v>-</v>
      </c>
      <c r="S615" s="161" t="str">
        <f t="shared" si="157"/>
        <v>-</v>
      </c>
      <c r="T615" s="163" t="str">
        <f t="shared" si="158"/>
        <v>-</v>
      </c>
    </row>
    <row r="616" spans="1:20" x14ac:dyDescent="0.15">
      <c r="A616" s="170">
        <v>0.01</v>
      </c>
      <c r="B616" s="170">
        <v>0.4</v>
      </c>
      <c r="C616" s="177">
        <v>2</v>
      </c>
      <c r="D616" s="169">
        <f t="shared" si="144"/>
        <v>2.0000000000000001E-4</v>
      </c>
      <c r="E616" s="168">
        <f t="shared" si="145"/>
        <v>2.0000000000000001E-4</v>
      </c>
      <c r="F616" s="167">
        <f t="shared" si="146"/>
        <v>1</v>
      </c>
      <c r="G616" s="159" t="str">
        <f t="shared" si="147"/>
        <v>-</v>
      </c>
      <c r="H616" s="164" t="str">
        <f t="shared" si="159"/>
        <v>-</v>
      </c>
      <c r="I616" s="161" t="str">
        <f t="shared" si="148"/>
        <v>-</v>
      </c>
      <c r="J616" s="161">
        <f t="shared" si="149"/>
        <v>2</v>
      </c>
      <c r="K616" s="161" t="str">
        <f t="shared" si="150"/>
        <v>-</v>
      </c>
      <c r="L616" s="161" t="str">
        <f t="shared" si="151"/>
        <v>-</v>
      </c>
      <c r="M616" s="166" t="str">
        <f t="shared" si="152"/>
        <v>-</v>
      </c>
      <c r="N616" s="165"/>
      <c r="O616" s="164" t="str">
        <f t="shared" si="153"/>
        <v>-</v>
      </c>
      <c r="P616" s="161" t="str">
        <f t="shared" si="154"/>
        <v>-</v>
      </c>
      <c r="Q616" s="161">
        <f t="shared" si="155"/>
        <v>1</v>
      </c>
      <c r="R616" s="161" t="str">
        <f t="shared" si="156"/>
        <v>-</v>
      </c>
      <c r="S616" s="161" t="str">
        <f t="shared" si="157"/>
        <v>-</v>
      </c>
      <c r="T616" s="163" t="str">
        <f t="shared" si="158"/>
        <v>-</v>
      </c>
    </row>
    <row r="617" spans="1:20" x14ac:dyDescent="0.15">
      <c r="A617" s="170">
        <v>0.01</v>
      </c>
      <c r="B617" s="170">
        <v>0.4</v>
      </c>
      <c r="C617" s="170">
        <v>0</v>
      </c>
      <c r="D617" s="169">
        <f t="shared" si="144"/>
        <v>2.0000000000000001E-4</v>
      </c>
      <c r="E617" s="168">
        <f t="shared" si="145"/>
        <v>2.0000000000000001E-4</v>
      </c>
      <c r="F617" s="167">
        <f t="shared" si="146"/>
        <v>1</v>
      </c>
      <c r="G617" s="159" t="str">
        <f t="shared" si="147"/>
        <v>-</v>
      </c>
      <c r="H617" s="164" t="str">
        <f t="shared" si="159"/>
        <v>-</v>
      </c>
      <c r="I617" s="161" t="str">
        <f t="shared" si="148"/>
        <v>-</v>
      </c>
      <c r="J617" s="161">
        <f t="shared" si="149"/>
        <v>0</v>
      </c>
      <c r="K617" s="161" t="str">
        <f t="shared" si="150"/>
        <v>-</v>
      </c>
      <c r="L617" s="161" t="str">
        <f t="shared" si="151"/>
        <v>-</v>
      </c>
      <c r="M617" s="166" t="str">
        <f t="shared" si="152"/>
        <v>-</v>
      </c>
      <c r="N617" s="165"/>
      <c r="O617" s="164" t="str">
        <f t="shared" si="153"/>
        <v>-</v>
      </c>
      <c r="P617" s="161" t="str">
        <f t="shared" si="154"/>
        <v>-</v>
      </c>
      <c r="Q617" s="161">
        <f t="shared" si="155"/>
        <v>1</v>
      </c>
      <c r="R617" s="161" t="str">
        <f t="shared" si="156"/>
        <v>-</v>
      </c>
      <c r="S617" s="161" t="str">
        <f t="shared" si="157"/>
        <v>-</v>
      </c>
      <c r="T617" s="163" t="str">
        <f t="shared" si="158"/>
        <v>-</v>
      </c>
    </row>
    <row r="618" spans="1:20" x14ac:dyDescent="0.15">
      <c r="A618" s="170">
        <v>0.01</v>
      </c>
      <c r="B618" s="170">
        <v>0.4</v>
      </c>
      <c r="C618" s="177">
        <v>1</v>
      </c>
      <c r="D618" s="169">
        <f t="shared" si="144"/>
        <v>2.0000000000000001E-4</v>
      </c>
      <c r="E618" s="168">
        <f t="shared" si="145"/>
        <v>2.0000000000000001E-4</v>
      </c>
      <c r="F618" s="167">
        <f t="shared" si="146"/>
        <v>1</v>
      </c>
      <c r="G618" s="159" t="str">
        <f t="shared" si="147"/>
        <v>-</v>
      </c>
      <c r="H618" s="164" t="str">
        <f t="shared" si="159"/>
        <v>-</v>
      </c>
      <c r="I618" s="161" t="str">
        <f t="shared" si="148"/>
        <v>-</v>
      </c>
      <c r="J618" s="161">
        <f t="shared" si="149"/>
        <v>1</v>
      </c>
      <c r="K618" s="161" t="str">
        <f t="shared" si="150"/>
        <v>-</v>
      </c>
      <c r="L618" s="161" t="str">
        <f t="shared" si="151"/>
        <v>-</v>
      </c>
      <c r="M618" s="166" t="str">
        <f t="shared" si="152"/>
        <v>-</v>
      </c>
      <c r="N618" s="165"/>
      <c r="O618" s="164" t="str">
        <f t="shared" si="153"/>
        <v>-</v>
      </c>
      <c r="P618" s="161" t="str">
        <f t="shared" si="154"/>
        <v>-</v>
      </c>
      <c r="Q618" s="161">
        <f t="shared" si="155"/>
        <v>1</v>
      </c>
      <c r="R618" s="161" t="str">
        <f t="shared" si="156"/>
        <v>-</v>
      </c>
      <c r="S618" s="161" t="str">
        <f t="shared" si="157"/>
        <v>-</v>
      </c>
      <c r="T618" s="163" t="str">
        <f t="shared" si="158"/>
        <v>-</v>
      </c>
    </row>
    <row r="619" spans="1:20" x14ac:dyDescent="0.15">
      <c r="A619" s="170">
        <v>0.01</v>
      </c>
      <c r="B619" s="170">
        <v>0.4</v>
      </c>
      <c r="C619" s="170">
        <v>2</v>
      </c>
      <c r="D619" s="169">
        <f t="shared" si="144"/>
        <v>2.0000000000000001E-4</v>
      </c>
      <c r="E619" s="168">
        <f t="shared" si="145"/>
        <v>2.0000000000000001E-4</v>
      </c>
      <c r="F619" s="167">
        <f t="shared" si="146"/>
        <v>1</v>
      </c>
      <c r="G619" s="159" t="str">
        <f t="shared" si="147"/>
        <v>-</v>
      </c>
      <c r="H619" s="164" t="str">
        <f t="shared" si="159"/>
        <v>-</v>
      </c>
      <c r="I619" s="161" t="str">
        <f t="shared" si="148"/>
        <v>-</v>
      </c>
      <c r="J619" s="161">
        <f t="shared" si="149"/>
        <v>2</v>
      </c>
      <c r="K619" s="161" t="str">
        <f t="shared" si="150"/>
        <v>-</v>
      </c>
      <c r="L619" s="161" t="str">
        <f t="shared" si="151"/>
        <v>-</v>
      </c>
      <c r="M619" s="166" t="str">
        <f t="shared" si="152"/>
        <v>-</v>
      </c>
      <c r="N619" s="165"/>
      <c r="O619" s="164" t="str">
        <f t="shared" si="153"/>
        <v>-</v>
      </c>
      <c r="P619" s="161" t="str">
        <f t="shared" si="154"/>
        <v>-</v>
      </c>
      <c r="Q619" s="161">
        <f t="shared" si="155"/>
        <v>1</v>
      </c>
      <c r="R619" s="161" t="str">
        <f t="shared" si="156"/>
        <v>-</v>
      </c>
      <c r="S619" s="161" t="str">
        <f t="shared" si="157"/>
        <v>-</v>
      </c>
      <c r="T619" s="163" t="str">
        <f t="shared" si="158"/>
        <v>-</v>
      </c>
    </row>
    <row r="620" spans="1:20" x14ac:dyDescent="0.15">
      <c r="A620" s="170">
        <v>1.2500000000000001E-2</v>
      </c>
      <c r="B620" s="170">
        <v>0.5</v>
      </c>
      <c r="C620" s="170">
        <v>1</v>
      </c>
      <c r="D620" s="169">
        <f t="shared" si="144"/>
        <v>2.5000000000000001E-4</v>
      </c>
      <c r="E620" s="168">
        <f t="shared" si="145"/>
        <v>2.5000000000000001E-4</v>
      </c>
      <c r="F620" s="167">
        <f t="shared" si="146"/>
        <v>1</v>
      </c>
      <c r="G620" s="159" t="str">
        <f t="shared" si="147"/>
        <v>-</v>
      </c>
      <c r="H620" s="164" t="str">
        <f t="shared" si="159"/>
        <v>-</v>
      </c>
      <c r="I620" s="161" t="str">
        <f t="shared" si="148"/>
        <v>-</v>
      </c>
      <c r="J620" s="161">
        <f t="shared" si="149"/>
        <v>1</v>
      </c>
      <c r="K620" s="161" t="str">
        <f t="shared" si="150"/>
        <v>-</v>
      </c>
      <c r="L620" s="161" t="str">
        <f t="shared" si="151"/>
        <v>-</v>
      </c>
      <c r="M620" s="166" t="str">
        <f t="shared" si="152"/>
        <v>-</v>
      </c>
      <c r="N620" s="165"/>
      <c r="O620" s="164" t="str">
        <f t="shared" si="153"/>
        <v>-</v>
      </c>
      <c r="P620" s="161" t="str">
        <f t="shared" si="154"/>
        <v>-</v>
      </c>
      <c r="Q620" s="161">
        <f t="shared" si="155"/>
        <v>1</v>
      </c>
      <c r="R620" s="161" t="str">
        <f t="shared" si="156"/>
        <v>-</v>
      </c>
      <c r="S620" s="161" t="str">
        <f t="shared" si="157"/>
        <v>-</v>
      </c>
      <c r="T620" s="163" t="str">
        <f t="shared" si="158"/>
        <v>-</v>
      </c>
    </row>
    <row r="621" spans="1:20" x14ac:dyDescent="0.15">
      <c r="A621" s="170">
        <v>2.75E-2</v>
      </c>
      <c r="B621" s="170">
        <v>1.1000000000000001</v>
      </c>
      <c r="C621" s="170">
        <v>0</v>
      </c>
      <c r="D621" s="169">
        <f t="shared" si="144"/>
        <v>5.5000000000000003E-4</v>
      </c>
      <c r="E621" s="168">
        <f t="shared" si="145"/>
        <v>5.5000000000000003E-4</v>
      </c>
      <c r="F621" s="167">
        <f t="shared" si="146"/>
        <v>1</v>
      </c>
      <c r="G621" s="159" t="str">
        <f t="shared" si="147"/>
        <v>-</v>
      </c>
      <c r="H621" s="164" t="str">
        <f t="shared" si="159"/>
        <v>-</v>
      </c>
      <c r="I621" s="161" t="str">
        <f t="shared" si="148"/>
        <v>-</v>
      </c>
      <c r="J621" s="161">
        <f t="shared" si="149"/>
        <v>0</v>
      </c>
      <c r="K621" s="161" t="str">
        <f t="shared" si="150"/>
        <v>-</v>
      </c>
      <c r="L621" s="161" t="str">
        <f t="shared" si="151"/>
        <v>-</v>
      </c>
      <c r="M621" s="166" t="str">
        <f t="shared" si="152"/>
        <v>-</v>
      </c>
      <c r="N621" s="165"/>
      <c r="O621" s="164" t="str">
        <f t="shared" si="153"/>
        <v>-</v>
      </c>
      <c r="P621" s="161" t="str">
        <f t="shared" si="154"/>
        <v>-</v>
      </c>
      <c r="Q621" s="161">
        <f t="shared" si="155"/>
        <v>1</v>
      </c>
      <c r="R621" s="161" t="str">
        <f t="shared" si="156"/>
        <v>-</v>
      </c>
      <c r="S621" s="161" t="str">
        <f t="shared" si="157"/>
        <v>-</v>
      </c>
      <c r="T621" s="163" t="str">
        <f t="shared" si="158"/>
        <v>-</v>
      </c>
    </row>
    <row r="622" spans="1:20" x14ac:dyDescent="0.15">
      <c r="A622" s="170">
        <v>0.03</v>
      </c>
      <c r="B622" s="170">
        <v>1.177</v>
      </c>
      <c r="C622" s="170">
        <v>2</v>
      </c>
      <c r="D622" s="169">
        <f t="shared" si="144"/>
        <v>5.9999999999999995E-4</v>
      </c>
      <c r="E622" s="168">
        <f t="shared" si="145"/>
        <v>5.8850000000000005E-4</v>
      </c>
      <c r="F622" s="167">
        <f t="shared" si="146"/>
        <v>1.0195412064570941</v>
      </c>
      <c r="G622" s="159" t="str">
        <f t="shared" si="147"/>
        <v>-</v>
      </c>
      <c r="H622" s="164" t="str">
        <f t="shared" si="159"/>
        <v>-</v>
      </c>
      <c r="I622" s="161" t="str">
        <f t="shared" si="148"/>
        <v>-</v>
      </c>
      <c r="J622" s="161" t="str">
        <f t="shared" si="149"/>
        <v>-</v>
      </c>
      <c r="K622" s="161">
        <f t="shared" si="150"/>
        <v>2</v>
      </c>
      <c r="L622" s="161" t="str">
        <f t="shared" si="151"/>
        <v>-</v>
      </c>
      <c r="M622" s="166" t="str">
        <f t="shared" si="152"/>
        <v>-</v>
      </c>
      <c r="N622" s="165"/>
      <c r="O622" s="164" t="str">
        <f t="shared" si="153"/>
        <v>-</v>
      </c>
      <c r="P622" s="161" t="str">
        <f t="shared" si="154"/>
        <v>-</v>
      </c>
      <c r="Q622" s="161" t="str">
        <f t="shared" si="155"/>
        <v>-</v>
      </c>
      <c r="R622" s="161">
        <f t="shared" si="156"/>
        <v>1.0195412064570941</v>
      </c>
      <c r="S622" s="161" t="str">
        <f t="shared" si="157"/>
        <v>-</v>
      </c>
      <c r="T622" s="163" t="str">
        <f t="shared" si="158"/>
        <v>-</v>
      </c>
    </row>
    <row r="623" spans="1:20" x14ac:dyDescent="0.15">
      <c r="A623" s="170">
        <v>0.01</v>
      </c>
      <c r="B623" s="170">
        <v>0.39</v>
      </c>
      <c r="C623" s="170">
        <v>2</v>
      </c>
      <c r="D623" s="169">
        <f t="shared" si="144"/>
        <v>2.0000000000000001E-4</v>
      </c>
      <c r="E623" s="168">
        <f t="shared" si="145"/>
        <v>1.95E-4</v>
      </c>
      <c r="F623" s="167">
        <f t="shared" si="146"/>
        <v>1.0256410256410258</v>
      </c>
      <c r="G623" s="159" t="str">
        <f t="shared" si="147"/>
        <v>-</v>
      </c>
      <c r="H623" s="164" t="str">
        <f t="shared" si="159"/>
        <v>-</v>
      </c>
      <c r="I623" s="161" t="str">
        <f t="shared" si="148"/>
        <v>-</v>
      </c>
      <c r="J623" s="161" t="str">
        <f t="shared" si="149"/>
        <v>-</v>
      </c>
      <c r="K623" s="161">
        <f t="shared" si="150"/>
        <v>2</v>
      </c>
      <c r="L623" s="161" t="str">
        <f t="shared" si="151"/>
        <v>-</v>
      </c>
      <c r="M623" s="166" t="str">
        <f t="shared" si="152"/>
        <v>-</v>
      </c>
      <c r="N623" s="165"/>
      <c r="O623" s="164" t="str">
        <f t="shared" si="153"/>
        <v>-</v>
      </c>
      <c r="P623" s="161" t="str">
        <f t="shared" si="154"/>
        <v>-</v>
      </c>
      <c r="Q623" s="161" t="str">
        <f t="shared" si="155"/>
        <v>-</v>
      </c>
      <c r="R623" s="161">
        <f t="shared" si="156"/>
        <v>1.0256410256410258</v>
      </c>
      <c r="S623" s="161" t="str">
        <f t="shared" si="157"/>
        <v>-</v>
      </c>
      <c r="T623" s="163" t="str">
        <f t="shared" si="158"/>
        <v>-</v>
      </c>
    </row>
    <row r="624" spans="1:20" x14ac:dyDescent="0.15">
      <c r="A624" s="170">
        <v>0.01</v>
      </c>
      <c r="B624" s="170">
        <v>0.38</v>
      </c>
      <c r="C624" s="170">
        <v>1</v>
      </c>
      <c r="D624" s="169">
        <f t="shared" si="144"/>
        <v>2.0000000000000001E-4</v>
      </c>
      <c r="E624" s="168">
        <f t="shared" si="145"/>
        <v>1.9000000000000001E-4</v>
      </c>
      <c r="F624" s="167">
        <f t="shared" si="146"/>
        <v>1.0526315789473684</v>
      </c>
      <c r="G624" s="159" t="str">
        <f t="shared" si="147"/>
        <v>-</v>
      </c>
      <c r="H624" s="164" t="str">
        <f t="shared" si="159"/>
        <v>-</v>
      </c>
      <c r="I624" s="161" t="str">
        <f t="shared" si="148"/>
        <v>-</v>
      </c>
      <c r="J624" s="161" t="str">
        <f t="shared" si="149"/>
        <v>-</v>
      </c>
      <c r="K624" s="161">
        <f t="shared" si="150"/>
        <v>1</v>
      </c>
      <c r="L624" s="161" t="str">
        <f t="shared" si="151"/>
        <v>-</v>
      </c>
      <c r="M624" s="166" t="str">
        <f t="shared" si="152"/>
        <v>-</v>
      </c>
      <c r="N624" s="165"/>
      <c r="O624" s="164" t="str">
        <f t="shared" si="153"/>
        <v>-</v>
      </c>
      <c r="P624" s="161" t="str">
        <f t="shared" si="154"/>
        <v>-</v>
      </c>
      <c r="Q624" s="161" t="str">
        <f t="shared" si="155"/>
        <v>-</v>
      </c>
      <c r="R624" s="161">
        <f t="shared" si="156"/>
        <v>1.0526315789473684</v>
      </c>
      <c r="S624" s="161" t="str">
        <f t="shared" si="157"/>
        <v>-</v>
      </c>
      <c r="T624" s="163" t="str">
        <f t="shared" si="158"/>
        <v>-</v>
      </c>
    </row>
    <row r="625" spans="1:20" x14ac:dyDescent="0.15">
      <c r="A625" s="170">
        <v>0.05</v>
      </c>
      <c r="B625" s="170">
        <v>1.875</v>
      </c>
      <c r="C625" s="170">
        <v>0</v>
      </c>
      <c r="D625" s="169">
        <f t="shared" si="144"/>
        <v>1E-3</v>
      </c>
      <c r="E625" s="168">
        <f t="shared" si="145"/>
        <v>9.3749999999999997E-4</v>
      </c>
      <c r="F625" s="167">
        <f t="shared" si="146"/>
        <v>1.0666666666666667</v>
      </c>
      <c r="G625" s="159" t="str">
        <f t="shared" si="147"/>
        <v>-</v>
      </c>
      <c r="H625" s="164" t="str">
        <f t="shared" si="159"/>
        <v>-</v>
      </c>
      <c r="I625" s="161" t="str">
        <f t="shared" si="148"/>
        <v>-</v>
      </c>
      <c r="J625" s="161" t="str">
        <f t="shared" si="149"/>
        <v>-</v>
      </c>
      <c r="K625" s="161">
        <f t="shared" si="150"/>
        <v>0</v>
      </c>
      <c r="L625" s="161" t="str">
        <f t="shared" si="151"/>
        <v>-</v>
      </c>
      <c r="M625" s="166" t="str">
        <f t="shared" si="152"/>
        <v>-</v>
      </c>
      <c r="N625" s="165"/>
      <c r="O625" s="164" t="str">
        <f t="shared" si="153"/>
        <v>-</v>
      </c>
      <c r="P625" s="161" t="str">
        <f t="shared" si="154"/>
        <v>-</v>
      </c>
      <c r="Q625" s="161" t="str">
        <f t="shared" si="155"/>
        <v>-</v>
      </c>
      <c r="R625" s="161">
        <f t="shared" si="156"/>
        <v>1.0666666666666667</v>
      </c>
      <c r="S625" s="161" t="str">
        <f t="shared" si="157"/>
        <v>-</v>
      </c>
      <c r="T625" s="163" t="str">
        <f t="shared" si="158"/>
        <v>-</v>
      </c>
    </row>
    <row r="626" spans="1:20" x14ac:dyDescent="0.15">
      <c r="A626" s="170">
        <v>0.03</v>
      </c>
      <c r="B626" s="170">
        <v>1.1080000000000001</v>
      </c>
      <c r="C626" s="170">
        <v>1</v>
      </c>
      <c r="D626" s="169">
        <f t="shared" si="144"/>
        <v>5.9999999999999995E-4</v>
      </c>
      <c r="E626" s="168">
        <f t="shared" si="145"/>
        <v>5.5400000000000002E-4</v>
      </c>
      <c r="F626" s="167">
        <f t="shared" si="146"/>
        <v>1.0830324909747291</v>
      </c>
      <c r="G626" s="159" t="str">
        <f t="shared" si="147"/>
        <v>-</v>
      </c>
      <c r="H626" s="164" t="str">
        <f t="shared" si="159"/>
        <v>-</v>
      </c>
      <c r="I626" s="161" t="str">
        <f t="shared" si="148"/>
        <v>-</v>
      </c>
      <c r="J626" s="161" t="str">
        <f t="shared" si="149"/>
        <v>-</v>
      </c>
      <c r="K626" s="161">
        <f t="shared" si="150"/>
        <v>1</v>
      </c>
      <c r="L626" s="161" t="str">
        <f t="shared" si="151"/>
        <v>-</v>
      </c>
      <c r="M626" s="166" t="str">
        <f t="shared" si="152"/>
        <v>-</v>
      </c>
      <c r="N626" s="165"/>
      <c r="O626" s="164" t="str">
        <f t="shared" si="153"/>
        <v>-</v>
      </c>
      <c r="P626" s="161" t="str">
        <f t="shared" si="154"/>
        <v>-</v>
      </c>
      <c r="Q626" s="161" t="str">
        <f t="shared" si="155"/>
        <v>-</v>
      </c>
      <c r="R626" s="161">
        <f t="shared" si="156"/>
        <v>1.0830324909747291</v>
      </c>
      <c r="S626" s="161" t="str">
        <f t="shared" si="157"/>
        <v>-</v>
      </c>
      <c r="T626" s="163" t="str">
        <f t="shared" si="158"/>
        <v>-</v>
      </c>
    </row>
    <row r="627" spans="1:20" x14ac:dyDescent="0.15">
      <c r="A627" s="170">
        <v>2.5000000000000001E-2</v>
      </c>
      <c r="B627" s="170">
        <v>0.92200000000000004</v>
      </c>
      <c r="C627" s="170">
        <v>1</v>
      </c>
      <c r="D627" s="169">
        <f t="shared" si="144"/>
        <v>5.0000000000000001E-4</v>
      </c>
      <c r="E627" s="168">
        <f t="shared" si="145"/>
        <v>4.6100000000000004E-4</v>
      </c>
      <c r="F627" s="167">
        <f t="shared" si="146"/>
        <v>1.0845986984815617</v>
      </c>
      <c r="G627" s="159" t="str">
        <f t="shared" si="147"/>
        <v>-</v>
      </c>
      <c r="H627" s="164" t="str">
        <f t="shared" si="159"/>
        <v>-</v>
      </c>
      <c r="I627" s="161" t="str">
        <f t="shared" si="148"/>
        <v>-</v>
      </c>
      <c r="J627" s="161" t="str">
        <f t="shared" si="149"/>
        <v>-</v>
      </c>
      <c r="K627" s="161">
        <f t="shared" si="150"/>
        <v>1</v>
      </c>
      <c r="L627" s="161" t="str">
        <f t="shared" si="151"/>
        <v>-</v>
      </c>
      <c r="M627" s="166" t="str">
        <f t="shared" si="152"/>
        <v>-</v>
      </c>
      <c r="N627" s="165"/>
      <c r="O627" s="164" t="str">
        <f t="shared" si="153"/>
        <v>-</v>
      </c>
      <c r="P627" s="161" t="str">
        <f t="shared" si="154"/>
        <v>-</v>
      </c>
      <c r="Q627" s="161" t="str">
        <f t="shared" si="155"/>
        <v>-</v>
      </c>
      <c r="R627" s="161">
        <f t="shared" si="156"/>
        <v>1.0845986984815617</v>
      </c>
      <c r="S627" s="161" t="str">
        <f t="shared" si="157"/>
        <v>-</v>
      </c>
      <c r="T627" s="163" t="str">
        <f t="shared" si="158"/>
        <v>-</v>
      </c>
    </row>
    <row r="628" spans="1:20" x14ac:dyDescent="0.15">
      <c r="A628" s="170">
        <v>2.5000000000000001E-2</v>
      </c>
      <c r="B628" s="170">
        <v>0.92</v>
      </c>
      <c r="C628" s="170">
        <v>1</v>
      </c>
      <c r="D628" s="169">
        <f t="shared" si="144"/>
        <v>5.0000000000000001E-4</v>
      </c>
      <c r="E628" s="168">
        <f t="shared" si="145"/>
        <v>4.6000000000000001E-4</v>
      </c>
      <c r="F628" s="167">
        <f t="shared" si="146"/>
        <v>1.0869565217391304</v>
      </c>
      <c r="G628" s="159" t="str">
        <f t="shared" si="147"/>
        <v>-</v>
      </c>
      <c r="H628" s="164" t="str">
        <f t="shared" si="159"/>
        <v>-</v>
      </c>
      <c r="I628" s="161" t="str">
        <f t="shared" si="148"/>
        <v>-</v>
      </c>
      <c r="J628" s="161" t="str">
        <f t="shared" si="149"/>
        <v>-</v>
      </c>
      <c r="K628" s="161">
        <f t="shared" si="150"/>
        <v>1</v>
      </c>
      <c r="L628" s="161" t="str">
        <f t="shared" si="151"/>
        <v>-</v>
      </c>
      <c r="M628" s="166" t="str">
        <f t="shared" si="152"/>
        <v>-</v>
      </c>
      <c r="N628" s="165"/>
      <c r="O628" s="164" t="str">
        <f t="shared" si="153"/>
        <v>-</v>
      </c>
      <c r="P628" s="161" t="str">
        <f t="shared" si="154"/>
        <v>-</v>
      </c>
      <c r="Q628" s="161" t="str">
        <f t="shared" si="155"/>
        <v>-</v>
      </c>
      <c r="R628" s="161">
        <f t="shared" si="156"/>
        <v>1.0869565217391304</v>
      </c>
      <c r="S628" s="161" t="str">
        <f t="shared" si="157"/>
        <v>-</v>
      </c>
      <c r="T628" s="163" t="str">
        <f t="shared" si="158"/>
        <v>-</v>
      </c>
    </row>
    <row r="629" spans="1:20" x14ac:dyDescent="0.15">
      <c r="A629" s="170">
        <v>0.05</v>
      </c>
      <c r="B629" s="170">
        <v>1.8140000000000001</v>
      </c>
      <c r="C629" s="170">
        <v>1</v>
      </c>
      <c r="D629" s="169">
        <f t="shared" si="144"/>
        <v>1E-3</v>
      </c>
      <c r="E629" s="168">
        <f t="shared" si="145"/>
        <v>9.0700000000000004E-4</v>
      </c>
      <c r="F629" s="167">
        <f t="shared" si="146"/>
        <v>1.1025358324145536</v>
      </c>
      <c r="G629" s="159" t="str">
        <f t="shared" si="147"/>
        <v>-</v>
      </c>
      <c r="H629" s="164" t="str">
        <f t="shared" si="159"/>
        <v>-</v>
      </c>
      <c r="I629" s="161" t="str">
        <f t="shared" si="148"/>
        <v>-</v>
      </c>
      <c r="J629" s="161" t="str">
        <f t="shared" si="149"/>
        <v>-</v>
      </c>
      <c r="K629" s="161">
        <f t="shared" si="150"/>
        <v>1</v>
      </c>
      <c r="L629" s="161" t="str">
        <f t="shared" si="151"/>
        <v>-</v>
      </c>
      <c r="M629" s="166" t="str">
        <f t="shared" si="152"/>
        <v>-</v>
      </c>
      <c r="N629" s="165"/>
      <c r="O629" s="164" t="str">
        <f t="shared" si="153"/>
        <v>-</v>
      </c>
      <c r="P629" s="161" t="str">
        <f t="shared" si="154"/>
        <v>-</v>
      </c>
      <c r="Q629" s="161" t="str">
        <f t="shared" si="155"/>
        <v>-</v>
      </c>
      <c r="R629" s="161">
        <f t="shared" si="156"/>
        <v>1.1025358324145536</v>
      </c>
      <c r="S629" s="161" t="str">
        <f t="shared" si="157"/>
        <v>-</v>
      </c>
      <c r="T629" s="163" t="str">
        <f t="shared" si="158"/>
        <v>-</v>
      </c>
    </row>
    <row r="630" spans="1:20" x14ac:dyDescent="0.15">
      <c r="A630" s="170">
        <v>0.01</v>
      </c>
      <c r="B630" s="170">
        <v>0.36</v>
      </c>
      <c r="C630" s="170">
        <v>1</v>
      </c>
      <c r="D630" s="169">
        <f t="shared" si="144"/>
        <v>2.0000000000000001E-4</v>
      </c>
      <c r="E630" s="168">
        <f t="shared" si="145"/>
        <v>1.7999999999999998E-4</v>
      </c>
      <c r="F630" s="167">
        <f t="shared" si="146"/>
        <v>1.1111111111111112</v>
      </c>
      <c r="G630" s="159" t="str">
        <f t="shared" si="147"/>
        <v>-</v>
      </c>
      <c r="H630" s="164" t="str">
        <f t="shared" si="159"/>
        <v>-</v>
      </c>
      <c r="I630" s="161" t="str">
        <f t="shared" si="148"/>
        <v>-</v>
      </c>
      <c r="J630" s="161" t="str">
        <f t="shared" si="149"/>
        <v>-</v>
      </c>
      <c r="K630" s="161">
        <f t="shared" si="150"/>
        <v>1</v>
      </c>
      <c r="L630" s="161" t="str">
        <f t="shared" si="151"/>
        <v>-</v>
      </c>
      <c r="M630" s="166" t="str">
        <f t="shared" si="152"/>
        <v>-</v>
      </c>
      <c r="N630" s="165"/>
      <c r="O630" s="164" t="str">
        <f t="shared" si="153"/>
        <v>-</v>
      </c>
      <c r="P630" s="161" t="str">
        <f t="shared" si="154"/>
        <v>-</v>
      </c>
      <c r="Q630" s="161" t="str">
        <f t="shared" si="155"/>
        <v>-</v>
      </c>
      <c r="R630" s="161">
        <f t="shared" si="156"/>
        <v>1.1111111111111112</v>
      </c>
      <c r="S630" s="161" t="str">
        <f t="shared" si="157"/>
        <v>-</v>
      </c>
      <c r="T630" s="163" t="str">
        <f t="shared" si="158"/>
        <v>-</v>
      </c>
    </row>
    <row r="631" spans="1:20" x14ac:dyDescent="0.15">
      <c r="A631" s="170">
        <v>0.02</v>
      </c>
      <c r="B631" s="170">
        <v>0.72</v>
      </c>
      <c r="C631" s="170">
        <v>1</v>
      </c>
      <c r="D631" s="169">
        <f t="shared" si="144"/>
        <v>4.0000000000000002E-4</v>
      </c>
      <c r="E631" s="168">
        <f t="shared" si="145"/>
        <v>3.5999999999999997E-4</v>
      </c>
      <c r="F631" s="167">
        <f t="shared" si="146"/>
        <v>1.1111111111111112</v>
      </c>
      <c r="G631" s="159" t="str">
        <f t="shared" si="147"/>
        <v>-</v>
      </c>
      <c r="H631" s="164" t="str">
        <f t="shared" si="159"/>
        <v>-</v>
      </c>
      <c r="I631" s="161" t="str">
        <f t="shared" si="148"/>
        <v>-</v>
      </c>
      <c r="J631" s="161" t="str">
        <f t="shared" si="149"/>
        <v>-</v>
      </c>
      <c r="K631" s="161">
        <f t="shared" si="150"/>
        <v>1</v>
      </c>
      <c r="L631" s="161" t="str">
        <f t="shared" si="151"/>
        <v>-</v>
      </c>
      <c r="M631" s="166" t="str">
        <f t="shared" si="152"/>
        <v>-</v>
      </c>
      <c r="N631" s="165"/>
      <c r="O631" s="164" t="str">
        <f t="shared" si="153"/>
        <v>-</v>
      </c>
      <c r="P631" s="161" t="str">
        <f t="shared" si="154"/>
        <v>-</v>
      </c>
      <c r="Q631" s="161" t="str">
        <f t="shared" si="155"/>
        <v>-</v>
      </c>
      <c r="R631" s="161">
        <f t="shared" si="156"/>
        <v>1.1111111111111112</v>
      </c>
      <c r="S631" s="161" t="str">
        <f t="shared" si="157"/>
        <v>-</v>
      </c>
      <c r="T631" s="163" t="str">
        <f t="shared" si="158"/>
        <v>-</v>
      </c>
    </row>
    <row r="632" spans="1:20" x14ac:dyDescent="0.15">
      <c r="A632" s="170">
        <v>2.5000000000000001E-2</v>
      </c>
      <c r="B632" s="170">
        <v>0.9</v>
      </c>
      <c r="C632" s="170">
        <v>0</v>
      </c>
      <c r="D632" s="169">
        <f t="shared" si="144"/>
        <v>5.0000000000000001E-4</v>
      </c>
      <c r="E632" s="168">
        <f t="shared" si="145"/>
        <v>4.4999999999999999E-4</v>
      </c>
      <c r="F632" s="167">
        <f t="shared" si="146"/>
        <v>1.1111111111111112</v>
      </c>
      <c r="G632" s="159" t="str">
        <f t="shared" si="147"/>
        <v>-</v>
      </c>
      <c r="H632" s="164" t="str">
        <f t="shared" si="159"/>
        <v>-</v>
      </c>
      <c r="I632" s="161" t="str">
        <f t="shared" si="148"/>
        <v>-</v>
      </c>
      <c r="J632" s="161" t="str">
        <f t="shared" si="149"/>
        <v>-</v>
      </c>
      <c r="K632" s="161">
        <f t="shared" si="150"/>
        <v>0</v>
      </c>
      <c r="L632" s="161" t="str">
        <f t="shared" si="151"/>
        <v>-</v>
      </c>
      <c r="M632" s="166" t="str">
        <f t="shared" si="152"/>
        <v>-</v>
      </c>
      <c r="N632" s="165"/>
      <c r="O632" s="164" t="str">
        <f t="shared" si="153"/>
        <v>-</v>
      </c>
      <c r="P632" s="161" t="str">
        <f t="shared" si="154"/>
        <v>-</v>
      </c>
      <c r="Q632" s="161" t="str">
        <f t="shared" si="155"/>
        <v>-</v>
      </c>
      <c r="R632" s="161">
        <f t="shared" si="156"/>
        <v>1.1111111111111112</v>
      </c>
      <c r="S632" s="161" t="str">
        <f t="shared" si="157"/>
        <v>-</v>
      </c>
      <c r="T632" s="163" t="str">
        <f t="shared" si="158"/>
        <v>-</v>
      </c>
    </row>
    <row r="633" spans="1:20" x14ac:dyDescent="0.15">
      <c r="A633" s="170">
        <v>0.02</v>
      </c>
      <c r="B633" s="170">
        <v>0.7</v>
      </c>
      <c r="C633" s="170">
        <v>2</v>
      </c>
      <c r="D633" s="169">
        <f t="shared" si="144"/>
        <v>4.0000000000000002E-4</v>
      </c>
      <c r="E633" s="168">
        <f t="shared" si="145"/>
        <v>3.5E-4</v>
      </c>
      <c r="F633" s="167">
        <f t="shared" si="146"/>
        <v>1.142857142857143</v>
      </c>
      <c r="G633" s="159" t="str">
        <f t="shared" si="147"/>
        <v>-</v>
      </c>
      <c r="H633" s="164" t="str">
        <f t="shared" si="159"/>
        <v>-</v>
      </c>
      <c r="I633" s="161" t="str">
        <f t="shared" si="148"/>
        <v>-</v>
      </c>
      <c r="J633" s="161" t="str">
        <f t="shared" si="149"/>
        <v>-</v>
      </c>
      <c r="K633" s="161">
        <f t="shared" si="150"/>
        <v>2</v>
      </c>
      <c r="L633" s="161" t="str">
        <f t="shared" si="151"/>
        <v>-</v>
      </c>
      <c r="M633" s="166" t="str">
        <f t="shared" si="152"/>
        <v>-</v>
      </c>
      <c r="N633" s="165"/>
      <c r="O633" s="164" t="str">
        <f t="shared" si="153"/>
        <v>-</v>
      </c>
      <c r="P633" s="161" t="str">
        <f t="shared" si="154"/>
        <v>-</v>
      </c>
      <c r="Q633" s="161" t="str">
        <f t="shared" si="155"/>
        <v>-</v>
      </c>
      <c r="R633" s="161">
        <f t="shared" si="156"/>
        <v>1.142857142857143</v>
      </c>
      <c r="S633" s="161" t="str">
        <f t="shared" si="157"/>
        <v>-</v>
      </c>
      <c r="T633" s="163" t="str">
        <f t="shared" si="158"/>
        <v>-</v>
      </c>
    </row>
    <row r="634" spans="1:20" x14ac:dyDescent="0.15">
      <c r="A634" s="170">
        <v>2.5000000000000001E-2</v>
      </c>
      <c r="B634" s="170">
        <v>0.87</v>
      </c>
      <c r="C634" s="170">
        <v>1</v>
      </c>
      <c r="D634" s="169">
        <f t="shared" si="144"/>
        <v>5.0000000000000001E-4</v>
      </c>
      <c r="E634" s="168">
        <f t="shared" si="145"/>
        <v>4.35E-4</v>
      </c>
      <c r="F634" s="167">
        <f t="shared" si="146"/>
        <v>1.1494252873563218</v>
      </c>
      <c r="G634" s="159" t="str">
        <f t="shared" si="147"/>
        <v>-</v>
      </c>
      <c r="H634" s="164" t="str">
        <f t="shared" si="159"/>
        <v>-</v>
      </c>
      <c r="I634" s="161" t="str">
        <f t="shared" si="148"/>
        <v>-</v>
      </c>
      <c r="J634" s="161" t="str">
        <f t="shared" si="149"/>
        <v>-</v>
      </c>
      <c r="K634" s="161">
        <f t="shared" si="150"/>
        <v>1</v>
      </c>
      <c r="L634" s="161" t="str">
        <f t="shared" si="151"/>
        <v>-</v>
      </c>
      <c r="M634" s="166" t="str">
        <f t="shared" si="152"/>
        <v>-</v>
      </c>
      <c r="N634" s="165"/>
      <c r="O634" s="164" t="str">
        <f t="shared" si="153"/>
        <v>-</v>
      </c>
      <c r="P634" s="161" t="str">
        <f t="shared" si="154"/>
        <v>-</v>
      </c>
      <c r="Q634" s="161" t="str">
        <f t="shared" si="155"/>
        <v>-</v>
      </c>
      <c r="R634" s="161">
        <f t="shared" si="156"/>
        <v>1.1494252873563218</v>
      </c>
      <c r="S634" s="161" t="str">
        <f t="shared" si="157"/>
        <v>-</v>
      </c>
      <c r="T634" s="163" t="str">
        <f t="shared" si="158"/>
        <v>-</v>
      </c>
    </row>
    <row r="635" spans="1:20" x14ac:dyDescent="0.15">
      <c r="A635" s="170">
        <v>0.05</v>
      </c>
      <c r="B635" s="170">
        <v>1.736</v>
      </c>
      <c r="C635" s="170">
        <v>2</v>
      </c>
      <c r="D635" s="169">
        <f t="shared" si="144"/>
        <v>1E-3</v>
      </c>
      <c r="E635" s="168">
        <f t="shared" si="145"/>
        <v>8.6799999999999996E-4</v>
      </c>
      <c r="F635" s="167">
        <f t="shared" si="146"/>
        <v>1.1520737327188941</v>
      </c>
      <c r="G635" s="159" t="str">
        <f t="shared" si="147"/>
        <v>-</v>
      </c>
      <c r="H635" s="164" t="str">
        <f t="shared" si="159"/>
        <v>-</v>
      </c>
      <c r="I635" s="161" t="str">
        <f t="shared" si="148"/>
        <v>-</v>
      </c>
      <c r="J635" s="161" t="str">
        <f t="shared" si="149"/>
        <v>-</v>
      </c>
      <c r="K635" s="161">
        <f t="shared" si="150"/>
        <v>2</v>
      </c>
      <c r="L635" s="161" t="str">
        <f t="shared" si="151"/>
        <v>-</v>
      </c>
      <c r="M635" s="166" t="str">
        <f t="shared" si="152"/>
        <v>-</v>
      </c>
      <c r="N635" s="165"/>
      <c r="O635" s="164" t="str">
        <f t="shared" si="153"/>
        <v>-</v>
      </c>
      <c r="P635" s="161" t="str">
        <f t="shared" si="154"/>
        <v>-</v>
      </c>
      <c r="Q635" s="161" t="str">
        <f t="shared" si="155"/>
        <v>-</v>
      </c>
      <c r="R635" s="161">
        <f t="shared" si="156"/>
        <v>1.1520737327188941</v>
      </c>
      <c r="S635" s="161" t="str">
        <f t="shared" si="157"/>
        <v>-</v>
      </c>
      <c r="T635" s="163" t="str">
        <f t="shared" si="158"/>
        <v>-</v>
      </c>
    </row>
    <row r="636" spans="1:20" x14ac:dyDescent="0.15">
      <c r="A636" s="170">
        <v>0.03</v>
      </c>
      <c r="B636" s="170">
        <v>1</v>
      </c>
      <c r="C636" s="170">
        <v>0</v>
      </c>
      <c r="D636" s="169">
        <f t="shared" si="144"/>
        <v>5.9999999999999995E-4</v>
      </c>
      <c r="E636" s="168">
        <f t="shared" si="145"/>
        <v>5.0000000000000001E-4</v>
      </c>
      <c r="F636" s="167">
        <f t="shared" si="146"/>
        <v>1.2</v>
      </c>
      <c r="G636" s="159" t="str">
        <f t="shared" si="147"/>
        <v>-</v>
      </c>
      <c r="H636" s="164" t="str">
        <f t="shared" si="159"/>
        <v>-</v>
      </c>
      <c r="I636" s="161" t="str">
        <f t="shared" si="148"/>
        <v>-</v>
      </c>
      <c r="J636" s="161" t="str">
        <f t="shared" si="149"/>
        <v>-</v>
      </c>
      <c r="K636" s="161">
        <f t="shared" si="150"/>
        <v>0</v>
      </c>
      <c r="L636" s="161" t="str">
        <f t="shared" si="151"/>
        <v>-</v>
      </c>
      <c r="M636" s="166" t="str">
        <f t="shared" si="152"/>
        <v>-</v>
      </c>
      <c r="N636" s="165"/>
      <c r="O636" s="164" t="str">
        <f t="shared" si="153"/>
        <v>-</v>
      </c>
      <c r="P636" s="161" t="str">
        <f t="shared" si="154"/>
        <v>-</v>
      </c>
      <c r="Q636" s="161" t="str">
        <f t="shared" si="155"/>
        <v>-</v>
      </c>
      <c r="R636" s="161">
        <f t="shared" si="156"/>
        <v>1.2</v>
      </c>
      <c r="S636" s="161" t="str">
        <f t="shared" si="157"/>
        <v>-</v>
      </c>
      <c r="T636" s="163" t="str">
        <f t="shared" si="158"/>
        <v>-</v>
      </c>
    </row>
    <row r="637" spans="1:20" x14ac:dyDescent="0.15">
      <c r="A637" s="170">
        <v>0.03</v>
      </c>
      <c r="B637" s="170">
        <v>0.99999999999999911</v>
      </c>
      <c r="C637" s="170">
        <v>2</v>
      </c>
      <c r="D637" s="169">
        <f t="shared" si="144"/>
        <v>5.9999999999999995E-4</v>
      </c>
      <c r="E637" s="168">
        <f t="shared" si="145"/>
        <v>4.9999999999999958E-4</v>
      </c>
      <c r="F637" s="167">
        <f t="shared" si="146"/>
        <v>1.2000000000000008</v>
      </c>
      <c r="G637" s="159" t="str">
        <f t="shared" si="147"/>
        <v>-</v>
      </c>
      <c r="H637" s="164" t="str">
        <f t="shared" si="159"/>
        <v>-</v>
      </c>
      <c r="I637" s="161" t="str">
        <f t="shared" si="148"/>
        <v>-</v>
      </c>
      <c r="J637" s="161" t="str">
        <f t="shared" si="149"/>
        <v>-</v>
      </c>
      <c r="K637" s="161">
        <f t="shared" si="150"/>
        <v>2</v>
      </c>
      <c r="L637" s="161" t="str">
        <f t="shared" si="151"/>
        <v>-</v>
      </c>
      <c r="M637" s="166" t="str">
        <f t="shared" si="152"/>
        <v>-</v>
      </c>
      <c r="N637" s="165"/>
      <c r="O637" s="164" t="str">
        <f t="shared" si="153"/>
        <v>-</v>
      </c>
      <c r="P637" s="161" t="str">
        <f t="shared" si="154"/>
        <v>-</v>
      </c>
      <c r="Q637" s="161" t="str">
        <f t="shared" si="155"/>
        <v>-</v>
      </c>
      <c r="R637" s="161">
        <f t="shared" si="156"/>
        <v>1.2000000000000008</v>
      </c>
      <c r="S637" s="161" t="str">
        <f t="shared" si="157"/>
        <v>-</v>
      </c>
      <c r="T637" s="163" t="str">
        <f t="shared" si="158"/>
        <v>-</v>
      </c>
    </row>
    <row r="638" spans="1:20" x14ac:dyDescent="0.15">
      <c r="A638" s="170">
        <v>2.5000000000000001E-2</v>
      </c>
      <c r="B638" s="170">
        <v>0.82</v>
      </c>
      <c r="C638" s="170">
        <v>0</v>
      </c>
      <c r="D638" s="169">
        <f t="shared" si="144"/>
        <v>5.0000000000000001E-4</v>
      </c>
      <c r="E638" s="168">
        <f t="shared" si="145"/>
        <v>4.0999999999999999E-4</v>
      </c>
      <c r="F638" s="167">
        <f t="shared" si="146"/>
        <v>1.2195121951219512</v>
      </c>
      <c r="G638" s="159" t="str">
        <f t="shared" si="147"/>
        <v>-</v>
      </c>
      <c r="H638" s="164" t="str">
        <f t="shared" si="159"/>
        <v>-</v>
      </c>
      <c r="I638" s="161" t="str">
        <f t="shared" si="148"/>
        <v>-</v>
      </c>
      <c r="J638" s="161" t="str">
        <f t="shared" si="149"/>
        <v>-</v>
      </c>
      <c r="K638" s="161">
        <f t="shared" si="150"/>
        <v>0</v>
      </c>
      <c r="L638" s="161" t="str">
        <f t="shared" si="151"/>
        <v>-</v>
      </c>
      <c r="M638" s="166" t="str">
        <f t="shared" si="152"/>
        <v>-</v>
      </c>
      <c r="N638" s="165"/>
      <c r="O638" s="164" t="str">
        <f t="shared" si="153"/>
        <v>-</v>
      </c>
      <c r="P638" s="161" t="str">
        <f t="shared" si="154"/>
        <v>-</v>
      </c>
      <c r="Q638" s="161" t="str">
        <f t="shared" si="155"/>
        <v>-</v>
      </c>
      <c r="R638" s="161">
        <f t="shared" si="156"/>
        <v>1.2195121951219512</v>
      </c>
      <c r="S638" s="161" t="str">
        <f t="shared" si="157"/>
        <v>-</v>
      </c>
      <c r="T638" s="163" t="str">
        <f t="shared" si="158"/>
        <v>-</v>
      </c>
    </row>
    <row r="639" spans="1:20" x14ac:dyDescent="0.15">
      <c r="A639" s="171">
        <v>0.04</v>
      </c>
      <c r="B639" s="171">
        <v>1.3</v>
      </c>
      <c r="C639" s="171">
        <v>0</v>
      </c>
      <c r="D639" s="169">
        <f t="shared" si="144"/>
        <v>8.0000000000000004E-4</v>
      </c>
      <c r="E639" s="168">
        <f t="shared" si="145"/>
        <v>6.4999999999999997E-4</v>
      </c>
      <c r="F639" s="167">
        <f t="shared" si="146"/>
        <v>1.2307692307692308</v>
      </c>
      <c r="G639" s="159" t="str">
        <f t="shared" si="147"/>
        <v>-</v>
      </c>
      <c r="H639" s="164" t="str">
        <f t="shared" si="159"/>
        <v>-</v>
      </c>
      <c r="I639" s="161" t="str">
        <f t="shared" si="148"/>
        <v>-</v>
      </c>
      <c r="J639" s="161" t="str">
        <f t="shared" si="149"/>
        <v>-</v>
      </c>
      <c r="K639" s="161">
        <f t="shared" si="150"/>
        <v>0</v>
      </c>
      <c r="L639" s="161" t="str">
        <f t="shared" si="151"/>
        <v>-</v>
      </c>
      <c r="M639" s="166" t="str">
        <f t="shared" si="152"/>
        <v>-</v>
      </c>
      <c r="N639" s="165"/>
      <c r="O639" s="164" t="str">
        <f t="shared" si="153"/>
        <v>-</v>
      </c>
      <c r="P639" s="161" t="str">
        <f t="shared" si="154"/>
        <v>-</v>
      </c>
      <c r="Q639" s="161" t="str">
        <f t="shared" si="155"/>
        <v>-</v>
      </c>
      <c r="R639" s="161">
        <f t="shared" si="156"/>
        <v>1.2307692307692308</v>
      </c>
      <c r="S639" s="161" t="str">
        <f t="shared" si="157"/>
        <v>-</v>
      </c>
      <c r="T639" s="163" t="str">
        <f t="shared" si="158"/>
        <v>-</v>
      </c>
    </row>
    <row r="640" spans="1:20" x14ac:dyDescent="0.15">
      <c r="A640" s="170">
        <v>2.5000000000000001E-2</v>
      </c>
      <c r="B640" s="170">
        <v>0.81</v>
      </c>
      <c r="C640" s="170">
        <v>1</v>
      </c>
      <c r="D640" s="169">
        <f t="shared" si="144"/>
        <v>5.0000000000000001E-4</v>
      </c>
      <c r="E640" s="168">
        <f t="shared" si="145"/>
        <v>4.0500000000000003E-4</v>
      </c>
      <c r="F640" s="167">
        <f t="shared" si="146"/>
        <v>1.2345679012345678</v>
      </c>
      <c r="G640" s="159" t="str">
        <f t="shared" si="147"/>
        <v>-</v>
      </c>
      <c r="H640" s="164" t="str">
        <f t="shared" si="159"/>
        <v>-</v>
      </c>
      <c r="I640" s="161" t="str">
        <f t="shared" si="148"/>
        <v>-</v>
      </c>
      <c r="J640" s="161" t="str">
        <f t="shared" si="149"/>
        <v>-</v>
      </c>
      <c r="K640" s="161">
        <f t="shared" si="150"/>
        <v>1</v>
      </c>
      <c r="L640" s="161" t="str">
        <f t="shared" si="151"/>
        <v>-</v>
      </c>
      <c r="M640" s="166" t="str">
        <f t="shared" si="152"/>
        <v>-</v>
      </c>
      <c r="N640" s="165"/>
      <c r="O640" s="164" t="str">
        <f t="shared" si="153"/>
        <v>-</v>
      </c>
      <c r="P640" s="161" t="str">
        <f t="shared" si="154"/>
        <v>-</v>
      </c>
      <c r="Q640" s="161" t="str">
        <f t="shared" si="155"/>
        <v>-</v>
      </c>
      <c r="R640" s="161">
        <f t="shared" si="156"/>
        <v>1.2345679012345678</v>
      </c>
      <c r="S640" s="161" t="str">
        <f t="shared" si="157"/>
        <v>-</v>
      </c>
      <c r="T640" s="163" t="str">
        <f t="shared" si="158"/>
        <v>-</v>
      </c>
    </row>
    <row r="641" spans="1:20" x14ac:dyDescent="0.15">
      <c r="A641" s="170">
        <v>2.5000000000000001E-2</v>
      </c>
      <c r="B641" s="170">
        <v>0.8</v>
      </c>
      <c r="C641" s="170">
        <v>1</v>
      </c>
      <c r="D641" s="169">
        <f t="shared" si="144"/>
        <v>5.0000000000000001E-4</v>
      </c>
      <c r="E641" s="168">
        <f t="shared" si="145"/>
        <v>4.0000000000000002E-4</v>
      </c>
      <c r="F641" s="167">
        <f t="shared" si="146"/>
        <v>1.25</v>
      </c>
      <c r="G641" s="159" t="str">
        <f t="shared" si="147"/>
        <v>-</v>
      </c>
      <c r="H641" s="164" t="str">
        <f t="shared" si="159"/>
        <v>-</v>
      </c>
      <c r="I641" s="161" t="str">
        <f t="shared" si="148"/>
        <v>-</v>
      </c>
      <c r="J641" s="161" t="str">
        <f t="shared" si="149"/>
        <v>-</v>
      </c>
      <c r="K641" s="161">
        <f t="shared" si="150"/>
        <v>1</v>
      </c>
      <c r="L641" s="161" t="str">
        <f t="shared" si="151"/>
        <v>-</v>
      </c>
      <c r="M641" s="166" t="str">
        <f t="shared" si="152"/>
        <v>-</v>
      </c>
      <c r="N641" s="165"/>
      <c r="O641" s="164" t="str">
        <f t="shared" si="153"/>
        <v>-</v>
      </c>
      <c r="P641" s="161" t="str">
        <f t="shared" si="154"/>
        <v>-</v>
      </c>
      <c r="Q641" s="161" t="str">
        <f t="shared" si="155"/>
        <v>-</v>
      </c>
      <c r="R641" s="161">
        <f t="shared" si="156"/>
        <v>1.25</v>
      </c>
      <c r="S641" s="161" t="str">
        <f t="shared" si="157"/>
        <v>-</v>
      </c>
      <c r="T641" s="163" t="str">
        <f t="shared" si="158"/>
        <v>-</v>
      </c>
    </row>
    <row r="642" spans="1:20" x14ac:dyDescent="0.15">
      <c r="A642" s="170">
        <v>2.5000000000000001E-2</v>
      </c>
      <c r="B642" s="170">
        <v>0.8</v>
      </c>
      <c r="C642" s="170">
        <v>0</v>
      </c>
      <c r="D642" s="169">
        <f t="shared" si="144"/>
        <v>5.0000000000000001E-4</v>
      </c>
      <c r="E642" s="168">
        <f t="shared" si="145"/>
        <v>4.0000000000000002E-4</v>
      </c>
      <c r="F642" s="167">
        <f t="shared" si="146"/>
        <v>1.25</v>
      </c>
      <c r="G642" s="159" t="str">
        <f t="shared" si="147"/>
        <v>-</v>
      </c>
      <c r="H642" s="164" t="str">
        <f t="shared" si="159"/>
        <v>-</v>
      </c>
      <c r="I642" s="161" t="str">
        <f t="shared" si="148"/>
        <v>-</v>
      </c>
      <c r="J642" s="161" t="str">
        <f t="shared" si="149"/>
        <v>-</v>
      </c>
      <c r="K642" s="161">
        <f t="shared" si="150"/>
        <v>0</v>
      </c>
      <c r="L642" s="161" t="str">
        <f t="shared" si="151"/>
        <v>-</v>
      </c>
      <c r="M642" s="166" t="str">
        <f t="shared" si="152"/>
        <v>-</v>
      </c>
      <c r="N642" s="165"/>
      <c r="O642" s="164" t="str">
        <f t="shared" si="153"/>
        <v>-</v>
      </c>
      <c r="P642" s="161" t="str">
        <f t="shared" si="154"/>
        <v>-</v>
      </c>
      <c r="Q642" s="161" t="str">
        <f t="shared" si="155"/>
        <v>-</v>
      </c>
      <c r="R642" s="161">
        <f t="shared" si="156"/>
        <v>1.25</v>
      </c>
      <c r="S642" s="161" t="str">
        <f t="shared" si="157"/>
        <v>-</v>
      </c>
      <c r="T642" s="163" t="str">
        <f t="shared" si="158"/>
        <v>-</v>
      </c>
    </row>
    <row r="643" spans="1:20" x14ac:dyDescent="0.15">
      <c r="A643" s="170">
        <v>2.5000000000000001E-2</v>
      </c>
      <c r="B643" s="170">
        <v>0.79999999999999982</v>
      </c>
      <c r="C643" s="170">
        <v>2</v>
      </c>
      <c r="D643" s="169">
        <f t="shared" ref="D643:D706" si="160">A643*0.02</f>
        <v>5.0000000000000001E-4</v>
      </c>
      <c r="E643" s="168">
        <f t="shared" ref="E643:E706" si="161">(B643/2)/1000</f>
        <v>3.9999999999999991E-4</v>
      </c>
      <c r="F643" s="167">
        <f t="shared" ref="F643:F706" si="162">D643/E643</f>
        <v>1.2500000000000002</v>
      </c>
      <c r="G643" s="159" t="str">
        <f t="shared" ref="G643:G706" si="163">IF(F643=0,C643,"-")</f>
        <v>-</v>
      </c>
      <c r="H643" s="164" t="str">
        <f t="shared" si="159"/>
        <v>-</v>
      </c>
      <c r="I643" s="161" t="str">
        <f t="shared" si="148"/>
        <v>-</v>
      </c>
      <c r="J643" s="161" t="str">
        <f t="shared" si="149"/>
        <v>-</v>
      </c>
      <c r="K643" s="161">
        <f t="shared" si="150"/>
        <v>2</v>
      </c>
      <c r="L643" s="161" t="str">
        <f t="shared" si="151"/>
        <v>-</v>
      </c>
      <c r="M643" s="166" t="str">
        <f t="shared" si="152"/>
        <v>-</v>
      </c>
      <c r="N643" s="165"/>
      <c r="O643" s="164" t="str">
        <f t="shared" si="153"/>
        <v>-</v>
      </c>
      <c r="P643" s="161" t="str">
        <f t="shared" si="154"/>
        <v>-</v>
      </c>
      <c r="Q643" s="161" t="str">
        <f t="shared" si="155"/>
        <v>-</v>
      </c>
      <c r="R643" s="161">
        <f t="shared" si="156"/>
        <v>1.2500000000000002</v>
      </c>
      <c r="S643" s="161" t="str">
        <f t="shared" si="157"/>
        <v>-</v>
      </c>
      <c r="T643" s="163" t="str">
        <f t="shared" si="158"/>
        <v>-</v>
      </c>
    </row>
    <row r="644" spans="1:20" x14ac:dyDescent="0.15">
      <c r="A644" s="170">
        <v>0.05</v>
      </c>
      <c r="B644" s="170">
        <v>1.59</v>
      </c>
      <c r="C644" s="170">
        <v>0</v>
      </c>
      <c r="D644" s="169">
        <f t="shared" si="160"/>
        <v>1E-3</v>
      </c>
      <c r="E644" s="168">
        <f t="shared" si="161"/>
        <v>7.9500000000000003E-4</v>
      </c>
      <c r="F644" s="167">
        <f t="shared" si="162"/>
        <v>1.2578616352201257</v>
      </c>
      <c r="G644" s="159" t="str">
        <f t="shared" si="163"/>
        <v>-</v>
      </c>
      <c r="H644" s="164" t="str">
        <f t="shared" si="159"/>
        <v>-</v>
      </c>
      <c r="I644" s="161" t="str">
        <f t="shared" ref="I644:I707" si="164">IF(AND($F644&gt;0.06,$F644&lt;=0.3),$C644,"-")</f>
        <v>-</v>
      </c>
      <c r="J644" s="161" t="str">
        <f t="shared" ref="J644:J707" si="165">IF(AND($F644&gt;0.3,$F644&lt;=1),$C644,"-")</f>
        <v>-</v>
      </c>
      <c r="K644" s="161">
        <f t="shared" ref="K644:K707" si="166">IF(AND($F644&gt;1,$F644&lt;=3),$C644,"-")</f>
        <v>0</v>
      </c>
      <c r="L644" s="161" t="str">
        <f t="shared" ref="L644:L707" si="167">IF(AND($F644&gt;3,$F644&lt;=7),$C644,"-")</f>
        <v>-</v>
      </c>
      <c r="M644" s="166" t="str">
        <f t="shared" ref="M644:M707" si="168">IF(F644&gt;7,C644,"-")</f>
        <v>-</v>
      </c>
      <c r="N644" s="165"/>
      <c r="O644" s="164" t="str">
        <f t="shared" ref="O644:O707" si="169">IF(AND($F644&gt;0,$F644&lt;=0.06),$F644,"-")</f>
        <v>-</v>
      </c>
      <c r="P644" s="161" t="str">
        <f t="shared" ref="P644:P707" si="170">IF(AND($F644&gt;0.06,$F644&lt;=0.3),$F644,"-")</f>
        <v>-</v>
      </c>
      <c r="Q644" s="161" t="str">
        <f t="shared" ref="Q644:Q707" si="171">IF(AND($F644&gt;0.3,$F644&lt;=1),$F644,"-")</f>
        <v>-</v>
      </c>
      <c r="R644" s="161">
        <f t="shared" ref="R644:R707" si="172">IF(AND($F644&gt;1,$F644&lt;=3),$F644,"-")</f>
        <v>1.2578616352201257</v>
      </c>
      <c r="S644" s="161" t="str">
        <f t="shared" ref="S644:S707" si="173">IF(AND($F644&gt;3,$F644&lt;=7),$F644,"-")</f>
        <v>-</v>
      </c>
      <c r="T644" s="163" t="str">
        <f t="shared" ref="T644:T707" si="174">IF($F644&gt;7,$F644,"-")</f>
        <v>-</v>
      </c>
    </row>
    <row r="645" spans="1:20" x14ac:dyDescent="0.15">
      <c r="A645" s="170">
        <v>2.5000000000000001E-2</v>
      </c>
      <c r="B645" s="170">
        <v>0.78</v>
      </c>
      <c r="C645" s="170">
        <v>2</v>
      </c>
      <c r="D645" s="169">
        <f t="shared" si="160"/>
        <v>5.0000000000000001E-4</v>
      </c>
      <c r="E645" s="168">
        <f t="shared" si="161"/>
        <v>3.8999999999999999E-4</v>
      </c>
      <c r="F645" s="167">
        <f t="shared" si="162"/>
        <v>1.2820512820512822</v>
      </c>
      <c r="G645" s="159" t="str">
        <f t="shared" si="163"/>
        <v>-</v>
      </c>
      <c r="H645" s="164" t="str">
        <f t="shared" ref="H645:H708" si="175">IF(AND($F645&gt;0,$F645&lt;=0.06),$C645,"-")</f>
        <v>-</v>
      </c>
      <c r="I645" s="161" t="str">
        <f t="shared" si="164"/>
        <v>-</v>
      </c>
      <c r="J645" s="161" t="str">
        <f t="shared" si="165"/>
        <v>-</v>
      </c>
      <c r="K645" s="161">
        <f t="shared" si="166"/>
        <v>2</v>
      </c>
      <c r="L645" s="161" t="str">
        <f t="shared" si="167"/>
        <v>-</v>
      </c>
      <c r="M645" s="166" t="str">
        <f t="shared" si="168"/>
        <v>-</v>
      </c>
      <c r="N645" s="165"/>
      <c r="O645" s="164" t="str">
        <f t="shared" si="169"/>
        <v>-</v>
      </c>
      <c r="P645" s="161" t="str">
        <f t="shared" si="170"/>
        <v>-</v>
      </c>
      <c r="Q645" s="161" t="str">
        <f t="shared" si="171"/>
        <v>-</v>
      </c>
      <c r="R645" s="161">
        <f t="shared" si="172"/>
        <v>1.2820512820512822</v>
      </c>
      <c r="S645" s="161" t="str">
        <f t="shared" si="173"/>
        <v>-</v>
      </c>
      <c r="T645" s="163" t="str">
        <f t="shared" si="174"/>
        <v>-</v>
      </c>
    </row>
    <row r="646" spans="1:20" x14ac:dyDescent="0.15">
      <c r="A646" s="170">
        <v>0.02</v>
      </c>
      <c r="B646" s="170">
        <v>0.62</v>
      </c>
      <c r="C646" s="170">
        <v>2</v>
      </c>
      <c r="D646" s="169">
        <f t="shared" si="160"/>
        <v>4.0000000000000002E-4</v>
      </c>
      <c r="E646" s="168">
        <f t="shared" si="161"/>
        <v>3.1E-4</v>
      </c>
      <c r="F646" s="167">
        <f t="shared" si="162"/>
        <v>1.2903225806451613</v>
      </c>
      <c r="G646" s="159" t="str">
        <f t="shared" si="163"/>
        <v>-</v>
      </c>
      <c r="H646" s="164" t="str">
        <f t="shared" si="175"/>
        <v>-</v>
      </c>
      <c r="I646" s="161" t="str">
        <f t="shared" si="164"/>
        <v>-</v>
      </c>
      <c r="J646" s="161" t="str">
        <f t="shared" si="165"/>
        <v>-</v>
      </c>
      <c r="K646" s="161">
        <f t="shared" si="166"/>
        <v>2</v>
      </c>
      <c r="L646" s="161" t="str">
        <f t="shared" si="167"/>
        <v>-</v>
      </c>
      <c r="M646" s="166" t="str">
        <f t="shared" si="168"/>
        <v>-</v>
      </c>
      <c r="N646" s="165"/>
      <c r="O646" s="164" t="str">
        <f t="shared" si="169"/>
        <v>-</v>
      </c>
      <c r="P646" s="161" t="str">
        <f t="shared" si="170"/>
        <v>-</v>
      </c>
      <c r="Q646" s="161" t="str">
        <f t="shared" si="171"/>
        <v>-</v>
      </c>
      <c r="R646" s="161">
        <f t="shared" si="172"/>
        <v>1.2903225806451613</v>
      </c>
      <c r="S646" s="161" t="str">
        <f t="shared" si="173"/>
        <v>-</v>
      </c>
      <c r="T646" s="163" t="str">
        <f t="shared" si="174"/>
        <v>-</v>
      </c>
    </row>
    <row r="647" spans="1:20" x14ac:dyDescent="0.15">
      <c r="A647" s="170">
        <v>0.01</v>
      </c>
      <c r="B647" s="170">
        <v>0.30000000000000071</v>
      </c>
      <c r="C647" s="170">
        <v>0</v>
      </c>
      <c r="D647" s="169">
        <f t="shared" si="160"/>
        <v>2.0000000000000001E-4</v>
      </c>
      <c r="E647" s="168">
        <f t="shared" si="161"/>
        <v>1.5000000000000037E-4</v>
      </c>
      <c r="F647" s="167">
        <f t="shared" si="162"/>
        <v>1.3333333333333302</v>
      </c>
      <c r="G647" s="159" t="str">
        <f t="shared" si="163"/>
        <v>-</v>
      </c>
      <c r="H647" s="164" t="str">
        <f t="shared" si="175"/>
        <v>-</v>
      </c>
      <c r="I647" s="161" t="str">
        <f t="shared" si="164"/>
        <v>-</v>
      </c>
      <c r="J647" s="161" t="str">
        <f t="shared" si="165"/>
        <v>-</v>
      </c>
      <c r="K647" s="161">
        <f t="shared" si="166"/>
        <v>0</v>
      </c>
      <c r="L647" s="161" t="str">
        <f t="shared" si="167"/>
        <v>-</v>
      </c>
      <c r="M647" s="166" t="str">
        <f t="shared" si="168"/>
        <v>-</v>
      </c>
      <c r="N647" s="165"/>
      <c r="O647" s="164" t="str">
        <f t="shared" si="169"/>
        <v>-</v>
      </c>
      <c r="P647" s="161" t="str">
        <f t="shared" si="170"/>
        <v>-</v>
      </c>
      <c r="Q647" s="161" t="str">
        <f t="shared" si="171"/>
        <v>-</v>
      </c>
      <c r="R647" s="161">
        <f t="shared" si="172"/>
        <v>1.3333333333333302</v>
      </c>
      <c r="S647" s="161" t="str">
        <f t="shared" si="173"/>
        <v>-</v>
      </c>
      <c r="T647" s="163" t="str">
        <f t="shared" si="174"/>
        <v>-</v>
      </c>
    </row>
    <row r="648" spans="1:20" x14ac:dyDescent="0.15">
      <c r="A648" s="170">
        <v>0.03</v>
      </c>
      <c r="B648" s="170">
        <v>0.9</v>
      </c>
      <c r="C648" s="170">
        <v>0</v>
      </c>
      <c r="D648" s="169">
        <f t="shared" si="160"/>
        <v>5.9999999999999995E-4</v>
      </c>
      <c r="E648" s="168">
        <f t="shared" si="161"/>
        <v>4.4999999999999999E-4</v>
      </c>
      <c r="F648" s="167">
        <f t="shared" si="162"/>
        <v>1.3333333333333333</v>
      </c>
      <c r="G648" s="159" t="str">
        <f t="shared" si="163"/>
        <v>-</v>
      </c>
      <c r="H648" s="164" t="str">
        <f t="shared" si="175"/>
        <v>-</v>
      </c>
      <c r="I648" s="161" t="str">
        <f t="shared" si="164"/>
        <v>-</v>
      </c>
      <c r="J648" s="161" t="str">
        <f t="shared" si="165"/>
        <v>-</v>
      </c>
      <c r="K648" s="161">
        <f t="shared" si="166"/>
        <v>0</v>
      </c>
      <c r="L648" s="161" t="str">
        <f t="shared" si="167"/>
        <v>-</v>
      </c>
      <c r="M648" s="166" t="str">
        <f t="shared" si="168"/>
        <v>-</v>
      </c>
      <c r="N648" s="165"/>
      <c r="O648" s="164" t="str">
        <f t="shared" si="169"/>
        <v>-</v>
      </c>
      <c r="P648" s="161" t="str">
        <f t="shared" si="170"/>
        <v>-</v>
      </c>
      <c r="Q648" s="161" t="str">
        <f t="shared" si="171"/>
        <v>-</v>
      </c>
      <c r="R648" s="161">
        <f t="shared" si="172"/>
        <v>1.3333333333333333</v>
      </c>
      <c r="S648" s="161" t="str">
        <f t="shared" si="173"/>
        <v>-</v>
      </c>
      <c r="T648" s="163" t="str">
        <f t="shared" si="174"/>
        <v>-</v>
      </c>
    </row>
    <row r="649" spans="1:20" x14ac:dyDescent="0.15">
      <c r="A649" s="170">
        <v>0.06</v>
      </c>
      <c r="B649" s="170">
        <v>1.8</v>
      </c>
      <c r="C649" s="170">
        <v>0</v>
      </c>
      <c r="D649" s="169">
        <f t="shared" si="160"/>
        <v>1.1999999999999999E-3</v>
      </c>
      <c r="E649" s="168">
        <f t="shared" si="161"/>
        <v>8.9999999999999998E-4</v>
      </c>
      <c r="F649" s="167">
        <f t="shared" si="162"/>
        <v>1.3333333333333333</v>
      </c>
      <c r="G649" s="159" t="str">
        <f t="shared" si="163"/>
        <v>-</v>
      </c>
      <c r="H649" s="164" t="str">
        <f t="shared" si="175"/>
        <v>-</v>
      </c>
      <c r="I649" s="161" t="str">
        <f t="shared" si="164"/>
        <v>-</v>
      </c>
      <c r="J649" s="161" t="str">
        <f t="shared" si="165"/>
        <v>-</v>
      </c>
      <c r="K649" s="161">
        <f t="shared" si="166"/>
        <v>0</v>
      </c>
      <c r="L649" s="161" t="str">
        <f t="shared" si="167"/>
        <v>-</v>
      </c>
      <c r="M649" s="166" t="str">
        <f t="shared" si="168"/>
        <v>-</v>
      </c>
      <c r="N649" s="165"/>
      <c r="O649" s="164" t="str">
        <f t="shared" si="169"/>
        <v>-</v>
      </c>
      <c r="P649" s="161" t="str">
        <f t="shared" si="170"/>
        <v>-</v>
      </c>
      <c r="Q649" s="161" t="str">
        <f t="shared" si="171"/>
        <v>-</v>
      </c>
      <c r="R649" s="161">
        <f t="shared" si="172"/>
        <v>1.3333333333333333</v>
      </c>
      <c r="S649" s="161" t="str">
        <f t="shared" si="173"/>
        <v>-</v>
      </c>
      <c r="T649" s="163" t="str">
        <f t="shared" si="174"/>
        <v>-</v>
      </c>
    </row>
    <row r="650" spans="1:20" x14ac:dyDescent="0.15">
      <c r="A650" s="170">
        <v>0.06</v>
      </c>
      <c r="B650" s="170">
        <v>1.8</v>
      </c>
      <c r="C650" s="170">
        <v>0</v>
      </c>
      <c r="D650" s="169">
        <f t="shared" si="160"/>
        <v>1.1999999999999999E-3</v>
      </c>
      <c r="E650" s="168">
        <f t="shared" si="161"/>
        <v>8.9999999999999998E-4</v>
      </c>
      <c r="F650" s="167">
        <f t="shared" si="162"/>
        <v>1.3333333333333333</v>
      </c>
      <c r="G650" s="159" t="str">
        <f t="shared" si="163"/>
        <v>-</v>
      </c>
      <c r="H650" s="164" t="str">
        <f t="shared" si="175"/>
        <v>-</v>
      </c>
      <c r="I650" s="161" t="str">
        <f t="shared" si="164"/>
        <v>-</v>
      </c>
      <c r="J650" s="161" t="str">
        <f t="shared" si="165"/>
        <v>-</v>
      </c>
      <c r="K650" s="161">
        <f t="shared" si="166"/>
        <v>0</v>
      </c>
      <c r="L650" s="161" t="str">
        <f t="shared" si="167"/>
        <v>-</v>
      </c>
      <c r="M650" s="166" t="str">
        <f t="shared" si="168"/>
        <v>-</v>
      </c>
      <c r="N650" s="165"/>
      <c r="O650" s="164" t="str">
        <f t="shared" si="169"/>
        <v>-</v>
      </c>
      <c r="P650" s="161" t="str">
        <f t="shared" si="170"/>
        <v>-</v>
      </c>
      <c r="Q650" s="161" t="str">
        <f t="shared" si="171"/>
        <v>-</v>
      </c>
      <c r="R650" s="161">
        <f t="shared" si="172"/>
        <v>1.3333333333333333</v>
      </c>
      <c r="S650" s="161" t="str">
        <f t="shared" si="173"/>
        <v>-</v>
      </c>
      <c r="T650" s="163" t="str">
        <f t="shared" si="174"/>
        <v>-</v>
      </c>
    </row>
    <row r="651" spans="1:20" x14ac:dyDescent="0.15">
      <c r="A651" s="170">
        <v>0.04</v>
      </c>
      <c r="B651" s="176">
        <v>1.2</v>
      </c>
      <c r="C651" s="170">
        <v>1</v>
      </c>
      <c r="D651" s="169">
        <f t="shared" si="160"/>
        <v>8.0000000000000004E-4</v>
      </c>
      <c r="E651" s="168">
        <f t="shared" si="161"/>
        <v>5.9999999999999995E-4</v>
      </c>
      <c r="F651" s="167">
        <f t="shared" si="162"/>
        <v>1.3333333333333335</v>
      </c>
      <c r="G651" s="159" t="str">
        <f t="shared" si="163"/>
        <v>-</v>
      </c>
      <c r="H651" s="164" t="str">
        <f t="shared" si="175"/>
        <v>-</v>
      </c>
      <c r="I651" s="161" t="str">
        <f t="shared" si="164"/>
        <v>-</v>
      </c>
      <c r="J651" s="161" t="str">
        <f t="shared" si="165"/>
        <v>-</v>
      </c>
      <c r="K651" s="161">
        <f t="shared" si="166"/>
        <v>1</v>
      </c>
      <c r="L651" s="161" t="str">
        <f t="shared" si="167"/>
        <v>-</v>
      </c>
      <c r="M651" s="166" t="str">
        <f t="shared" si="168"/>
        <v>-</v>
      </c>
      <c r="N651" s="165"/>
      <c r="O651" s="164" t="str">
        <f t="shared" si="169"/>
        <v>-</v>
      </c>
      <c r="P651" s="161" t="str">
        <f t="shared" si="170"/>
        <v>-</v>
      </c>
      <c r="Q651" s="161" t="str">
        <f t="shared" si="171"/>
        <v>-</v>
      </c>
      <c r="R651" s="161">
        <f t="shared" si="172"/>
        <v>1.3333333333333335</v>
      </c>
      <c r="S651" s="161" t="str">
        <f t="shared" si="173"/>
        <v>-</v>
      </c>
      <c r="T651" s="163" t="str">
        <f t="shared" si="174"/>
        <v>-</v>
      </c>
    </row>
    <row r="652" spans="1:20" x14ac:dyDescent="0.15">
      <c r="A652" s="170">
        <v>0.02</v>
      </c>
      <c r="B652" s="170">
        <v>0.59</v>
      </c>
      <c r="C652" s="170">
        <v>2</v>
      </c>
      <c r="D652" s="169">
        <f t="shared" si="160"/>
        <v>4.0000000000000002E-4</v>
      </c>
      <c r="E652" s="168">
        <f t="shared" si="161"/>
        <v>2.9499999999999996E-4</v>
      </c>
      <c r="F652" s="167">
        <f t="shared" si="162"/>
        <v>1.3559322033898307</v>
      </c>
      <c r="G652" s="159" t="str">
        <f t="shared" si="163"/>
        <v>-</v>
      </c>
      <c r="H652" s="164" t="str">
        <f t="shared" si="175"/>
        <v>-</v>
      </c>
      <c r="I652" s="161" t="str">
        <f t="shared" si="164"/>
        <v>-</v>
      </c>
      <c r="J652" s="161" t="str">
        <f t="shared" si="165"/>
        <v>-</v>
      </c>
      <c r="K652" s="161">
        <f t="shared" si="166"/>
        <v>2</v>
      </c>
      <c r="L652" s="161" t="str">
        <f t="shared" si="167"/>
        <v>-</v>
      </c>
      <c r="M652" s="166" t="str">
        <f t="shared" si="168"/>
        <v>-</v>
      </c>
      <c r="N652" s="165"/>
      <c r="O652" s="164" t="str">
        <f t="shared" si="169"/>
        <v>-</v>
      </c>
      <c r="P652" s="161" t="str">
        <f t="shared" si="170"/>
        <v>-</v>
      </c>
      <c r="Q652" s="161" t="str">
        <f t="shared" si="171"/>
        <v>-</v>
      </c>
      <c r="R652" s="161">
        <f t="shared" si="172"/>
        <v>1.3559322033898307</v>
      </c>
      <c r="S652" s="161" t="str">
        <f t="shared" si="173"/>
        <v>-</v>
      </c>
      <c r="T652" s="163" t="str">
        <f t="shared" si="174"/>
        <v>-</v>
      </c>
    </row>
    <row r="653" spans="1:20" x14ac:dyDescent="0.15">
      <c r="A653" s="170">
        <v>0.02</v>
      </c>
      <c r="B653" s="170">
        <v>0.57999999999999996</v>
      </c>
      <c r="C653" s="170">
        <v>2</v>
      </c>
      <c r="D653" s="169">
        <f t="shared" si="160"/>
        <v>4.0000000000000002E-4</v>
      </c>
      <c r="E653" s="168">
        <f t="shared" si="161"/>
        <v>2.9E-4</v>
      </c>
      <c r="F653" s="167">
        <f t="shared" si="162"/>
        <v>1.3793103448275863</v>
      </c>
      <c r="G653" s="159" t="str">
        <f t="shared" si="163"/>
        <v>-</v>
      </c>
      <c r="H653" s="164" t="str">
        <f t="shared" si="175"/>
        <v>-</v>
      </c>
      <c r="I653" s="161" t="str">
        <f t="shared" si="164"/>
        <v>-</v>
      </c>
      <c r="J653" s="161" t="str">
        <f t="shared" si="165"/>
        <v>-</v>
      </c>
      <c r="K653" s="161">
        <f t="shared" si="166"/>
        <v>2</v>
      </c>
      <c r="L653" s="161" t="str">
        <f t="shared" si="167"/>
        <v>-</v>
      </c>
      <c r="M653" s="166" t="str">
        <f t="shared" si="168"/>
        <v>-</v>
      </c>
      <c r="N653" s="165"/>
      <c r="O653" s="164" t="str">
        <f t="shared" si="169"/>
        <v>-</v>
      </c>
      <c r="P653" s="161" t="str">
        <f t="shared" si="170"/>
        <v>-</v>
      </c>
      <c r="Q653" s="161" t="str">
        <f t="shared" si="171"/>
        <v>-</v>
      </c>
      <c r="R653" s="161">
        <f t="shared" si="172"/>
        <v>1.3793103448275863</v>
      </c>
      <c r="S653" s="161" t="str">
        <f t="shared" si="173"/>
        <v>-</v>
      </c>
      <c r="T653" s="163" t="str">
        <f t="shared" si="174"/>
        <v>-</v>
      </c>
    </row>
    <row r="654" spans="1:20" x14ac:dyDescent="0.15">
      <c r="A654" s="170">
        <v>2.5000000000000001E-2</v>
      </c>
      <c r="B654" s="170">
        <v>0.72</v>
      </c>
      <c r="C654" s="170">
        <v>0</v>
      </c>
      <c r="D654" s="169">
        <f t="shared" si="160"/>
        <v>5.0000000000000001E-4</v>
      </c>
      <c r="E654" s="168">
        <f t="shared" si="161"/>
        <v>3.5999999999999997E-4</v>
      </c>
      <c r="F654" s="167">
        <f t="shared" si="162"/>
        <v>1.3888888888888891</v>
      </c>
      <c r="G654" s="159" t="str">
        <f t="shared" si="163"/>
        <v>-</v>
      </c>
      <c r="H654" s="164" t="str">
        <f t="shared" si="175"/>
        <v>-</v>
      </c>
      <c r="I654" s="161" t="str">
        <f t="shared" si="164"/>
        <v>-</v>
      </c>
      <c r="J654" s="161" t="str">
        <f t="shared" si="165"/>
        <v>-</v>
      </c>
      <c r="K654" s="161">
        <f t="shared" si="166"/>
        <v>0</v>
      </c>
      <c r="L654" s="161" t="str">
        <f t="shared" si="167"/>
        <v>-</v>
      </c>
      <c r="M654" s="166" t="str">
        <f t="shared" si="168"/>
        <v>-</v>
      </c>
      <c r="N654" s="165"/>
      <c r="O654" s="164" t="str">
        <f t="shared" si="169"/>
        <v>-</v>
      </c>
      <c r="P654" s="161" t="str">
        <f t="shared" si="170"/>
        <v>-</v>
      </c>
      <c r="Q654" s="161" t="str">
        <f t="shared" si="171"/>
        <v>-</v>
      </c>
      <c r="R654" s="161">
        <f t="shared" si="172"/>
        <v>1.3888888888888891</v>
      </c>
      <c r="S654" s="161" t="str">
        <f t="shared" si="173"/>
        <v>-</v>
      </c>
      <c r="T654" s="163" t="str">
        <f t="shared" si="174"/>
        <v>-</v>
      </c>
    </row>
    <row r="655" spans="1:20" x14ac:dyDescent="0.15">
      <c r="A655" s="170">
        <v>2.5000000000000001E-2</v>
      </c>
      <c r="B655" s="170">
        <v>0.72</v>
      </c>
      <c r="C655" s="170">
        <v>2</v>
      </c>
      <c r="D655" s="169">
        <f t="shared" si="160"/>
        <v>5.0000000000000001E-4</v>
      </c>
      <c r="E655" s="168">
        <f t="shared" si="161"/>
        <v>3.5999999999999997E-4</v>
      </c>
      <c r="F655" s="167">
        <f t="shared" si="162"/>
        <v>1.3888888888888891</v>
      </c>
      <c r="G655" s="159" t="str">
        <f t="shared" si="163"/>
        <v>-</v>
      </c>
      <c r="H655" s="164" t="str">
        <f t="shared" si="175"/>
        <v>-</v>
      </c>
      <c r="I655" s="161" t="str">
        <f t="shared" si="164"/>
        <v>-</v>
      </c>
      <c r="J655" s="161" t="str">
        <f t="shared" si="165"/>
        <v>-</v>
      </c>
      <c r="K655" s="161">
        <f t="shared" si="166"/>
        <v>2</v>
      </c>
      <c r="L655" s="161" t="str">
        <f t="shared" si="167"/>
        <v>-</v>
      </c>
      <c r="M655" s="166" t="str">
        <f t="shared" si="168"/>
        <v>-</v>
      </c>
      <c r="N655" s="165"/>
      <c r="O655" s="164" t="str">
        <f t="shared" si="169"/>
        <v>-</v>
      </c>
      <c r="P655" s="161" t="str">
        <f t="shared" si="170"/>
        <v>-</v>
      </c>
      <c r="Q655" s="161" t="str">
        <f t="shared" si="171"/>
        <v>-</v>
      </c>
      <c r="R655" s="161">
        <f t="shared" si="172"/>
        <v>1.3888888888888891</v>
      </c>
      <c r="S655" s="161" t="str">
        <f t="shared" si="173"/>
        <v>-</v>
      </c>
      <c r="T655" s="163" t="str">
        <f t="shared" si="174"/>
        <v>-</v>
      </c>
    </row>
    <row r="656" spans="1:20" x14ac:dyDescent="0.15">
      <c r="A656" s="170">
        <v>0.05</v>
      </c>
      <c r="B656" s="170">
        <v>1.4219999999999999</v>
      </c>
      <c r="C656" s="170">
        <v>0</v>
      </c>
      <c r="D656" s="169">
        <f t="shared" si="160"/>
        <v>1E-3</v>
      </c>
      <c r="E656" s="168">
        <f t="shared" si="161"/>
        <v>7.1099999999999994E-4</v>
      </c>
      <c r="F656" s="167">
        <f t="shared" si="162"/>
        <v>1.4064697609001409</v>
      </c>
      <c r="G656" s="159" t="str">
        <f t="shared" si="163"/>
        <v>-</v>
      </c>
      <c r="H656" s="164" t="str">
        <f t="shared" si="175"/>
        <v>-</v>
      </c>
      <c r="I656" s="161" t="str">
        <f t="shared" si="164"/>
        <v>-</v>
      </c>
      <c r="J656" s="161" t="str">
        <f t="shared" si="165"/>
        <v>-</v>
      </c>
      <c r="K656" s="161">
        <f t="shared" si="166"/>
        <v>0</v>
      </c>
      <c r="L656" s="161" t="str">
        <f t="shared" si="167"/>
        <v>-</v>
      </c>
      <c r="M656" s="166" t="str">
        <f t="shared" si="168"/>
        <v>-</v>
      </c>
      <c r="N656" s="165"/>
      <c r="O656" s="164" t="str">
        <f t="shared" si="169"/>
        <v>-</v>
      </c>
      <c r="P656" s="161" t="str">
        <f t="shared" si="170"/>
        <v>-</v>
      </c>
      <c r="Q656" s="161" t="str">
        <f t="shared" si="171"/>
        <v>-</v>
      </c>
      <c r="R656" s="161">
        <f t="shared" si="172"/>
        <v>1.4064697609001409</v>
      </c>
      <c r="S656" s="161" t="str">
        <f t="shared" si="173"/>
        <v>-</v>
      </c>
      <c r="T656" s="163" t="str">
        <f t="shared" si="174"/>
        <v>-</v>
      </c>
    </row>
    <row r="657" spans="1:20" x14ac:dyDescent="0.15">
      <c r="A657" s="175">
        <v>2.5000000000000001E-2</v>
      </c>
      <c r="B657" s="175">
        <v>0.7</v>
      </c>
      <c r="C657" s="170">
        <v>2</v>
      </c>
      <c r="D657" s="169">
        <f t="shared" si="160"/>
        <v>5.0000000000000001E-4</v>
      </c>
      <c r="E657" s="168">
        <f t="shared" si="161"/>
        <v>3.5E-4</v>
      </c>
      <c r="F657" s="167">
        <f t="shared" si="162"/>
        <v>1.4285714285714286</v>
      </c>
      <c r="G657" s="159" t="str">
        <f t="shared" si="163"/>
        <v>-</v>
      </c>
      <c r="H657" s="164" t="str">
        <f t="shared" si="175"/>
        <v>-</v>
      </c>
      <c r="I657" s="161" t="str">
        <f t="shared" si="164"/>
        <v>-</v>
      </c>
      <c r="J657" s="161" t="str">
        <f t="shared" si="165"/>
        <v>-</v>
      </c>
      <c r="K657" s="161">
        <f t="shared" si="166"/>
        <v>2</v>
      </c>
      <c r="L657" s="161" t="str">
        <f t="shared" si="167"/>
        <v>-</v>
      </c>
      <c r="M657" s="166" t="str">
        <f t="shared" si="168"/>
        <v>-</v>
      </c>
      <c r="N657" s="165"/>
      <c r="O657" s="164" t="str">
        <f t="shared" si="169"/>
        <v>-</v>
      </c>
      <c r="P657" s="161" t="str">
        <f t="shared" si="170"/>
        <v>-</v>
      </c>
      <c r="Q657" s="161" t="str">
        <f t="shared" si="171"/>
        <v>-</v>
      </c>
      <c r="R657" s="161">
        <f t="shared" si="172"/>
        <v>1.4285714285714286</v>
      </c>
      <c r="S657" s="161" t="str">
        <f t="shared" si="173"/>
        <v>-</v>
      </c>
      <c r="T657" s="163" t="str">
        <f t="shared" si="174"/>
        <v>-</v>
      </c>
    </row>
    <row r="658" spans="1:20" x14ac:dyDescent="0.15">
      <c r="A658" s="170">
        <v>2.5000000000000001E-2</v>
      </c>
      <c r="B658" s="170">
        <v>0.7</v>
      </c>
      <c r="C658" s="170">
        <v>2</v>
      </c>
      <c r="D658" s="169">
        <f t="shared" si="160"/>
        <v>5.0000000000000001E-4</v>
      </c>
      <c r="E658" s="168">
        <f t="shared" si="161"/>
        <v>3.5E-4</v>
      </c>
      <c r="F658" s="167">
        <f t="shared" si="162"/>
        <v>1.4285714285714286</v>
      </c>
      <c r="G658" s="159" t="str">
        <f t="shared" si="163"/>
        <v>-</v>
      </c>
      <c r="H658" s="164" t="str">
        <f t="shared" si="175"/>
        <v>-</v>
      </c>
      <c r="I658" s="161" t="str">
        <f t="shared" si="164"/>
        <v>-</v>
      </c>
      <c r="J658" s="161" t="str">
        <f t="shared" si="165"/>
        <v>-</v>
      </c>
      <c r="K658" s="161">
        <f t="shared" si="166"/>
        <v>2</v>
      </c>
      <c r="L658" s="161" t="str">
        <f t="shared" si="167"/>
        <v>-</v>
      </c>
      <c r="M658" s="166" t="str">
        <f t="shared" si="168"/>
        <v>-</v>
      </c>
      <c r="N658" s="165"/>
      <c r="O658" s="164" t="str">
        <f t="shared" si="169"/>
        <v>-</v>
      </c>
      <c r="P658" s="161" t="str">
        <f t="shared" si="170"/>
        <v>-</v>
      </c>
      <c r="Q658" s="161" t="str">
        <f t="shared" si="171"/>
        <v>-</v>
      </c>
      <c r="R658" s="161">
        <f t="shared" si="172"/>
        <v>1.4285714285714286</v>
      </c>
      <c r="S658" s="161" t="str">
        <f t="shared" si="173"/>
        <v>-</v>
      </c>
      <c r="T658" s="163" t="str">
        <f t="shared" si="174"/>
        <v>-</v>
      </c>
    </row>
    <row r="659" spans="1:20" x14ac:dyDescent="0.15">
      <c r="A659" s="170">
        <v>0.05</v>
      </c>
      <c r="B659" s="170">
        <v>1.4</v>
      </c>
      <c r="C659" s="170">
        <v>2</v>
      </c>
      <c r="D659" s="169">
        <f t="shared" si="160"/>
        <v>1E-3</v>
      </c>
      <c r="E659" s="168">
        <f t="shared" si="161"/>
        <v>6.9999999999999999E-4</v>
      </c>
      <c r="F659" s="167">
        <f t="shared" si="162"/>
        <v>1.4285714285714286</v>
      </c>
      <c r="G659" s="159" t="str">
        <f t="shared" si="163"/>
        <v>-</v>
      </c>
      <c r="H659" s="164" t="str">
        <f t="shared" si="175"/>
        <v>-</v>
      </c>
      <c r="I659" s="161" t="str">
        <f t="shared" si="164"/>
        <v>-</v>
      </c>
      <c r="J659" s="161" t="str">
        <f t="shared" si="165"/>
        <v>-</v>
      </c>
      <c r="K659" s="161">
        <f t="shared" si="166"/>
        <v>2</v>
      </c>
      <c r="L659" s="161" t="str">
        <f t="shared" si="167"/>
        <v>-</v>
      </c>
      <c r="M659" s="166" t="str">
        <f t="shared" si="168"/>
        <v>-</v>
      </c>
      <c r="N659" s="165"/>
      <c r="O659" s="164" t="str">
        <f t="shared" si="169"/>
        <v>-</v>
      </c>
      <c r="P659" s="161" t="str">
        <f t="shared" si="170"/>
        <v>-</v>
      </c>
      <c r="Q659" s="161" t="str">
        <f t="shared" si="171"/>
        <v>-</v>
      </c>
      <c r="R659" s="161">
        <f t="shared" si="172"/>
        <v>1.4285714285714286</v>
      </c>
      <c r="S659" s="161" t="str">
        <f t="shared" si="173"/>
        <v>-</v>
      </c>
      <c r="T659" s="163" t="str">
        <f t="shared" si="174"/>
        <v>-</v>
      </c>
    </row>
    <row r="660" spans="1:20" x14ac:dyDescent="0.15">
      <c r="A660" s="170">
        <v>0.05</v>
      </c>
      <c r="B660" s="170">
        <v>1.4</v>
      </c>
      <c r="C660" s="170">
        <v>2</v>
      </c>
      <c r="D660" s="169">
        <f t="shared" si="160"/>
        <v>1E-3</v>
      </c>
      <c r="E660" s="168">
        <f t="shared" si="161"/>
        <v>6.9999999999999999E-4</v>
      </c>
      <c r="F660" s="167">
        <f t="shared" si="162"/>
        <v>1.4285714285714286</v>
      </c>
      <c r="G660" s="159" t="str">
        <f t="shared" si="163"/>
        <v>-</v>
      </c>
      <c r="H660" s="164" t="str">
        <f t="shared" si="175"/>
        <v>-</v>
      </c>
      <c r="I660" s="161" t="str">
        <f t="shared" si="164"/>
        <v>-</v>
      </c>
      <c r="J660" s="161" t="str">
        <f t="shared" si="165"/>
        <v>-</v>
      </c>
      <c r="K660" s="161">
        <f t="shared" si="166"/>
        <v>2</v>
      </c>
      <c r="L660" s="161" t="str">
        <f t="shared" si="167"/>
        <v>-</v>
      </c>
      <c r="M660" s="166" t="str">
        <f t="shared" si="168"/>
        <v>-</v>
      </c>
      <c r="N660" s="165"/>
      <c r="O660" s="164" t="str">
        <f t="shared" si="169"/>
        <v>-</v>
      </c>
      <c r="P660" s="161" t="str">
        <f t="shared" si="170"/>
        <v>-</v>
      </c>
      <c r="Q660" s="161" t="str">
        <f t="shared" si="171"/>
        <v>-</v>
      </c>
      <c r="R660" s="161">
        <f t="shared" si="172"/>
        <v>1.4285714285714286</v>
      </c>
      <c r="S660" s="161" t="str">
        <f t="shared" si="173"/>
        <v>-</v>
      </c>
      <c r="T660" s="163" t="str">
        <f t="shared" si="174"/>
        <v>-</v>
      </c>
    </row>
    <row r="661" spans="1:20" x14ac:dyDescent="0.15">
      <c r="A661" s="170">
        <v>0.02</v>
      </c>
      <c r="B661" s="170">
        <v>0.55000000000000004</v>
      </c>
      <c r="C661" s="170">
        <v>2</v>
      </c>
      <c r="D661" s="169">
        <f t="shared" si="160"/>
        <v>4.0000000000000002E-4</v>
      </c>
      <c r="E661" s="168">
        <f t="shared" si="161"/>
        <v>2.7500000000000002E-4</v>
      </c>
      <c r="F661" s="167">
        <f t="shared" si="162"/>
        <v>1.4545454545454546</v>
      </c>
      <c r="G661" s="159" t="str">
        <f t="shared" si="163"/>
        <v>-</v>
      </c>
      <c r="H661" s="164" t="str">
        <f t="shared" si="175"/>
        <v>-</v>
      </c>
      <c r="I661" s="161" t="str">
        <f t="shared" si="164"/>
        <v>-</v>
      </c>
      <c r="J661" s="161" t="str">
        <f t="shared" si="165"/>
        <v>-</v>
      </c>
      <c r="K661" s="161">
        <f t="shared" si="166"/>
        <v>2</v>
      </c>
      <c r="L661" s="161" t="str">
        <f t="shared" si="167"/>
        <v>-</v>
      </c>
      <c r="M661" s="166" t="str">
        <f t="shared" si="168"/>
        <v>-</v>
      </c>
      <c r="N661" s="165"/>
      <c r="O661" s="164" t="str">
        <f t="shared" si="169"/>
        <v>-</v>
      </c>
      <c r="P661" s="161" t="str">
        <f t="shared" si="170"/>
        <v>-</v>
      </c>
      <c r="Q661" s="161" t="str">
        <f t="shared" si="171"/>
        <v>-</v>
      </c>
      <c r="R661" s="161">
        <f t="shared" si="172"/>
        <v>1.4545454545454546</v>
      </c>
      <c r="S661" s="161" t="str">
        <f t="shared" si="173"/>
        <v>-</v>
      </c>
      <c r="T661" s="163" t="str">
        <f t="shared" si="174"/>
        <v>-</v>
      </c>
    </row>
    <row r="662" spans="1:20" x14ac:dyDescent="0.15">
      <c r="A662" s="170">
        <v>0.05</v>
      </c>
      <c r="B662" s="170">
        <v>1.37</v>
      </c>
      <c r="C662" s="170">
        <v>2</v>
      </c>
      <c r="D662" s="169">
        <f t="shared" si="160"/>
        <v>1E-3</v>
      </c>
      <c r="E662" s="168">
        <f t="shared" si="161"/>
        <v>6.8500000000000006E-4</v>
      </c>
      <c r="F662" s="167">
        <f t="shared" si="162"/>
        <v>1.4598540145985401</v>
      </c>
      <c r="G662" s="159" t="str">
        <f t="shared" si="163"/>
        <v>-</v>
      </c>
      <c r="H662" s="164" t="str">
        <f t="shared" si="175"/>
        <v>-</v>
      </c>
      <c r="I662" s="161" t="str">
        <f t="shared" si="164"/>
        <v>-</v>
      </c>
      <c r="J662" s="161" t="str">
        <f t="shared" si="165"/>
        <v>-</v>
      </c>
      <c r="K662" s="161">
        <f t="shared" si="166"/>
        <v>2</v>
      </c>
      <c r="L662" s="161" t="str">
        <f t="shared" si="167"/>
        <v>-</v>
      </c>
      <c r="M662" s="166" t="str">
        <f t="shared" si="168"/>
        <v>-</v>
      </c>
      <c r="N662" s="165"/>
      <c r="O662" s="164" t="str">
        <f t="shared" si="169"/>
        <v>-</v>
      </c>
      <c r="P662" s="161" t="str">
        <f t="shared" si="170"/>
        <v>-</v>
      </c>
      <c r="Q662" s="161" t="str">
        <f t="shared" si="171"/>
        <v>-</v>
      </c>
      <c r="R662" s="161">
        <f t="shared" si="172"/>
        <v>1.4598540145985401</v>
      </c>
      <c r="S662" s="161" t="str">
        <f t="shared" si="173"/>
        <v>-</v>
      </c>
      <c r="T662" s="163" t="str">
        <f t="shared" si="174"/>
        <v>-</v>
      </c>
    </row>
    <row r="663" spans="1:20" x14ac:dyDescent="0.15">
      <c r="A663" s="170">
        <v>2.5000000000000001E-2</v>
      </c>
      <c r="B663" s="170">
        <v>0.68</v>
      </c>
      <c r="C663" s="170">
        <v>2</v>
      </c>
      <c r="D663" s="169">
        <f t="shared" si="160"/>
        <v>5.0000000000000001E-4</v>
      </c>
      <c r="E663" s="168">
        <f t="shared" si="161"/>
        <v>3.4000000000000002E-4</v>
      </c>
      <c r="F663" s="167">
        <f t="shared" si="162"/>
        <v>1.4705882352941175</v>
      </c>
      <c r="G663" s="159" t="str">
        <f t="shared" si="163"/>
        <v>-</v>
      </c>
      <c r="H663" s="164" t="str">
        <f t="shared" si="175"/>
        <v>-</v>
      </c>
      <c r="I663" s="161" t="str">
        <f t="shared" si="164"/>
        <v>-</v>
      </c>
      <c r="J663" s="161" t="str">
        <f t="shared" si="165"/>
        <v>-</v>
      </c>
      <c r="K663" s="161">
        <f t="shared" si="166"/>
        <v>2</v>
      </c>
      <c r="L663" s="161" t="str">
        <f t="shared" si="167"/>
        <v>-</v>
      </c>
      <c r="M663" s="166" t="str">
        <f t="shared" si="168"/>
        <v>-</v>
      </c>
      <c r="N663" s="165"/>
      <c r="O663" s="164" t="str">
        <f t="shared" si="169"/>
        <v>-</v>
      </c>
      <c r="P663" s="161" t="str">
        <f t="shared" si="170"/>
        <v>-</v>
      </c>
      <c r="Q663" s="161" t="str">
        <f t="shared" si="171"/>
        <v>-</v>
      </c>
      <c r="R663" s="161">
        <f t="shared" si="172"/>
        <v>1.4705882352941175</v>
      </c>
      <c r="S663" s="161" t="str">
        <f t="shared" si="173"/>
        <v>-</v>
      </c>
      <c r="T663" s="163" t="str">
        <f t="shared" si="174"/>
        <v>-</v>
      </c>
    </row>
    <row r="664" spans="1:20" x14ac:dyDescent="0.15">
      <c r="A664" s="170">
        <v>0.05</v>
      </c>
      <c r="B664" s="170">
        <v>1.36</v>
      </c>
      <c r="C664" s="170">
        <v>2</v>
      </c>
      <c r="D664" s="169">
        <f t="shared" si="160"/>
        <v>1E-3</v>
      </c>
      <c r="E664" s="168">
        <f t="shared" si="161"/>
        <v>6.8000000000000005E-4</v>
      </c>
      <c r="F664" s="167">
        <f t="shared" si="162"/>
        <v>1.4705882352941175</v>
      </c>
      <c r="G664" s="159" t="str">
        <f t="shared" si="163"/>
        <v>-</v>
      </c>
      <c r="H664" s="164" t="str">
        <f t="shared" si="175"/>
        <v>-</v>
      </c>
      <c r="I664" s="161" t="str">
        <f t="shared" si="164"/>
        <v>-</v>
      </c>
      <c r="J664" s="161" t="str">
        <f t="shared" si="165"/>
        <v>-</v>
      </c>
      <c r="K664" s="161">
        <f t="shared" si="166"/>
        <v>2</v>
      </c>
      <c r="L664" s="161" t="str">
        <f t="shared" si="167"/>
        <v>-</v>
      </c>
      <c r="M664" s="166" t="str">
        <f t="shared" si="168"/>
        <v>-</v>
      </c>
      <c r="N664" s="165"/>
      <c r="O664" s="164" t="str">
        <f t="shared" si="169"/>
        <v>-</v>
      </c>
      <c r="P664" s="161" t="str">
        <f t="shared" si="170"/>
        <v>-</v>
      </c>
      <c r="Q664" s="161" t="str">
        <f t="shared" si="171"/>
        <v>-</v>
      </c>
      <c r="R664" s="161">
        <f t="shared" si="172"/>
        <v>1.4705882352941175</v>
      </c>
      <c r="S664" s="161" t="str">
        <f t="shared" si="173"/>
        <v>-</v>
      </c>
      <c r="T664" s="163" t="str">
        <f t="shared" si="174"/>
        <v>-</v>
      </c>
    </row>
    <row r="665" spans="1:20" x14ac:dyDescent="0.15">
      <c r="A665" s="179">
        <v>2.5000000000000001E-2</v>
      </c>
      <c r="B665" s="170">
        <v>0.67879999999999985</v>
      </c>
      <c r="C665" s="170">
        <v>1</v>
      </c>
      <c r="D665" s="169">
        <f t="shared" si="160"/>
        <v>5.0000000000000001E-4</v>
      </c>
      <c r="E665" s="168">
        <f t="shared" si="161"/>
        <v>3.393999999999999E-4</v>
      </c>
      <c r="F665" s="167">
        <f t="shared" si="162"/>
        <v>1.4731879787860935</v>
      </c>
      <c r="G665" s="159" t="str">
        <f t="shared" si="163"/>
        <v>-</v>
      </c>
      <c r="H665" s="164" t="str">
        <f t="shared" si="175"/>
        <v>-</v>
      </c>
      <c r="I665" s="161" t="str">
        <f t="shared" si="164"/>
        <v>-</v>
      </c>
      <c r="J665" s="161" t="str">
        <f t="shared" si="165"/>
        <v>-</v>
      </c>
      <c r="K665" s="161">
        <f t="shared" si="166"/>
        <v>1</v>
      </c>
      <c r="L665" s="161" t="str">
        <f t="shared" si="167"/>
        <v>-</v>
      </c>
      <c r="M665" s="166" t="str">
        <f t="shared" si="168"/>
        <v>-</v>
      </c>
      <c r="N665" s="165"/>
      <c r="O665" s="164" t="str">
        <f t="shared" si="169"/>
        <v>-</v>
      </c>
      <c r="P665" s="161" t="str">
        <f t="shared" si="170"/>
        <v>-</v>
      </c>
      <c r="Q665" s="161" t="str">
        <f t="shared" si="171"/>
        <v>-</v>
      </c>
      <c r="R665" s="161">
        <f t="shared" si="172"/>
        <v>1.4731879787860935</v>
      </c>
      <c r="S665" s="161" t="str">
        <f t="shared" si="173"/>
        <v>-</v>
      </c>
      <c r="T665" s="163" t="str">
        <f t="shared" si="174"/>
        <v>-</v>
      </c>
    </row>
    <row r="666" spans="1:20" x14ac:dyDescent="0.15">
      <c r="A666" s="170">
        <v>0.06</v>
      </c>
      <c r="B666" s="170">
        <v>1.5999999999999996</v>
      </c>
      <c r="C666" s="170">
        <v>1</v>
      </c>
      <c r="D666" s="169">
        <f t="shared" si="160"/>
        <v>1.1999999999999999E-3</v>
      </c>
      <c r="E666" s="168">
        <f t="shared" si="161"/>
        <v>7.9999999999999982E-4</v>
      </c>
      <c r="F666" s="167">
        <f t="shared" si="162"/>
        <v>1.5000000000000002</v>
      </c>
      <c r="G666" s="159" t="str">
        <f t="shared" si="163"/>
        <v>-</v>
      </c>
      <c r="H666" s="164" t="str">
        <f t="shared" si="175"/>
        <v>-</v>
      </c>
      <c r="I666" s="161" t="str">
        <f t="shared" si="164"/>
        <v>-</v>
      </c>
      <c r="J666" s="161" t="str">
        <f t="shared" si="165"/>
        <v>-</v>
      </c>
      <c r="K666" s="161">
        <f t="shared" si="166"/>
        <v>1</v>
      </c>
      <c r="L666" s="161" t="str">
        <f t="shared" si="167"/>
        <v>-</v>
      </c>
      <c r="M666" s="166" t="str">
        <f t="shared" si="168"/>
        <v>-</v>
      </c>
      <c r="N666" s="165"/>
      <c r="O666" s="164" t="str">
        <f t="shared" si="169"/>
        <v>-</v>
      </c>
      <c r="P666" s="161" t="str">
        <f t="shared" si="170"/>
        <v>-</v>
      </c>
      <c r="Q666" s="161" t="str">
        <f t="shared" si="171"/>
        <v>-</v>
      </c>
      <c r="R666" s="161">
        <f t="shared" si="172"/>
        <v>1.5000000000000002</v>
      </c>
      <c r="S666" s="161" t="str">
        <f t="shared" si="173"/>
        <v>-</v>
      </c>
      <c r="T666" s="163" t="str">
        <f t="shared" si="174"/>
        <v>-</v>
      </c>
    </row>
    <row r="667" spans="1:20" x14ac:dyDescent="0.15">
      <c r="A667" s="170">
        <v>2.5000000000000001E-2</v>
      </c>
      <c r="B667" s="170">
        <v>0.66</v>
      </c>
      <c r="C667" s="170">
        <v>1</v>
      </c>
      <c r="D667" s="169">
        <f t="shared" si="160"/>
        <v>5.0000000000000001E-4</v>
      </c>
      <c r="E667" s="168">
        <f t="shared" si="161"/>
        <v>3.3E-4</v>
      </c>
      <c r="F667" s="167">
        <f t="shared" si="162"/>
        <v>1.5151515151515151</v>
      </c>
      <c r="G667" s="159" t="str">
        <f t="shared" si="163"/>
        <v>-</v>
      </c>
      <c r="H667" s="164" t="str">
        <f t="shared" si="175"/>
        <v>-</v>
      </c>
      <c r="I667" s="161" t="str">
        <f t="shared" si="164"/>
        <v>-</v>
      </c>
      <c r="J667" s="161" t="str">
        <f t="shared" si="165"/>
        <v>-</v>
      </c>
      <c r="K667" s="161">
        <f t="shared" si="166"/>
        <v>1</v>
      </c>
      <c r="L667" s="161" t="str">
        <f t="shared" si="167"/>
        <v>-</v>
      </c>
      <c r="M667" s="166" t="str">
        <f t="shared" si="168"/>
        <v>-</v>
      </c>
      <c r="N667" s="165"/>
      <c r="O667" s="164" t="str">
        <f t="shared" si="169"/>
        <v>-</v>
      </c>
      <c r="P667" s="161" t="str">
        <f t="shared" si="170"/>
        <v>-</v>
      </c>
      <c r="Q667" s="161" t="str">
        <f t="shared" si="171"/>
        <v>-</v>
      </c>
      <c r="R667" s="161">
        <f t="shared" si="172"/>
        <v>1.5151515151515151</v>
      </c>
      <c r="S667" s="161" t="str">
        <f t="shared" si="173"/>
        <v>-</v>
      </c>
      <c r="T667" s="163" t="str">
        <f t="shared" si="174"/>
        <v>-</v>
      </c>
    </row>
    <row r="668" spans="1:20" x14ac:dyDescent="0.15">
      <c r="A668" s="170">
        <v>0.05</v>
      </c>
      <c r="B668" s="170">
        <v>1.32</v>
      </c>
      <c r="C668" s="170">
        <v>2</v>
      </c>
      <c r="D668" s="169">
        <f t="shared" si="160"/>
        <v>1E-3</v>
      </c>
      <c r="E668" s="168">
        <f t="shared" si="161"/>
        <v>6.6E-4</v>
      </c>
      <c r="F668" s="167">
        <f t="shared" si="162"/>
        <v>1.5151515151515151</v>
      </c>
      <c r="G668" s="159" t="str">
        <f t="shared" si="163"/>
        <v>-</v>
      </c>
      <c r="H668" s="164" t="str">
        <f t="shared" si="175"/>
        <v>-</v>
      </c>
      <c r="I668" s="161" t="str">
        <f t="shared" si="164"/>
        <v>-</v>
      </c>
      <c r="J668" s="161" t="str">
        <f t="shared" si="165"/>
        <v>-</v>
      </c>
      <c r="K668" s="161">
        <f t="shared" si="166"/>
        <v>2</v>
      </c>
      <c r="L668" s="161" t="str">
        <f t="shared" si="167"/>
        <v>-</v>
      </c>
      <c r="M668" s="166" t="str">
        <f t="shared" si="168"/>
        <v>-</v>
      </c>
      <c r="N668" s="165"/>
      <c r="O668" s="164" t="str">
        <f t="shared" si="169"/>
        <v>-</v>
      </c>
      <c r="P668" s="161" t="str">
        <f t="shared" si="170"/>
        <v>-</v>
      </c>
      <c r="Q668" s="161" t="str">
        <f t="shared" si="171"/>
        <v>-</v>
      </c>
      <c r="R668" s="161">
        <f t="shared" si="172"/>
        <v>1.5151515151515151</v>
      </c>
      <c r="S668" s="161" t="str">
        <f t="shared" si="173"/>
        <v>-</v>
      </c>
      <c r="T668" s="163" t="str">
        <f t="shared" si="174"/>
        <v>-</v>
      </c>
    </row>
    <row r="669" spans="1:20" x14ac:dyDescent="0.15">
      <c r="A669" s="170">
        <v>0.05</v>
      </c>
      <c r="B669" s="170">
        <v>1.32</v>
      </c>
      <c r="C669" s="170">
        <v>2</v>
      </c>
      <c r="D669" s="169">
        <f t="shared" si="160"/>
        <v>1E-3</v>
      </c>
      <c r="E669" s="168">
        <f t="shared" si="161"/>
        <v>6.6E-4</v>
      </c>
      <c r="F669" s="167">
        <f t="shared" si="162"/>
        <v>1.5151515151515151</v>
      </c>
      <c r="G669" s="159" t="str">
        <f t="shared" si="163"/>
        <v>-</v>
      </c>
      <c r="H669" s="164" t="str">
        <f t="shared" si="175"/>
        <v>-</v>
      </c>
      <c r="I669" s="161" t="str">
        <f t="shared" si="164"/>
        <v>-</v>
      </c>
      <c r="J669" s="161" t="str">
        <f t="shared" si="165"/>
        <v>-</v>
      </c>
      <c r="K669" s="161">
        <f t="shared" si="166"/>
        <v>2</v>
      </c>
      <c r="L669" s="161" t="str">
        <f t="shared" si="167"/>
        <v>-</v>
      </c>
      <c r="M669" s="166" t="str">
        <f t="shared" si="168"/>
        <v>-</v>
      </c>
      <c r="N669" s="165"/>
      <c r="O669" s="164" t="str">
        <f t="shared" si="169"/>
        <v>-</v>
      </c>
      <c r="P669" s="161" t="str">
        <f t="shared" si="170"/>
        <v>-</v>
      </c>
      <c r="Q669" s="161" t="str">
        <f t="shared" si="171"/>
        <v>-</v>
      </c>
      <c r="R669" s="161">
        <f t="shared" si="172"/>
        <v>1.5151515151515151</v>
      </c>
      <c r="S669" s="161" t="str">
        <f t="shared" si="173"/>
        <v>-</v>
      </c>
      <c r="T669" s="163" t="str">
        <f t="shared" si="174"/>
        <v>-</v>
      </c>
    </row>
    <row r="670" spans="1:20" x14ac:dyDescent="0.15">
      <c r="A670" s="170">
        <v>0.01</v>
      </c>
      <c r="B670" s="170">
        <v>0.26</v>
      </c>
      <c r="C670" s="170">
        <v>1</v>
      </c>
      <c r="D670" s="169">
        <f t="shared" si="160"/>
        <v>2.0000000000000001E-4</v>
      </c>
      <c r="E670" s="168">
        <f t="shared" si="161"/>
        <v>1.3000000000000002E-4</v>
      </c>
      <c r="F670" s="167">
        <f t="shared" si="162"/>
        <v>1.5384615384615383</v>
      </c>
      <c r="G670" s="159" t="str">
        <f t="shared" si="163"/>
        <v>-</v>
      </c>
      <c r="H670" s="164" t="str">
        <f t="shared" si="175"/>
        <v>-</v>
      </c>
      <c r="I670" s="161" t="str">
        <f t="shared" si="164"/>
        <v>-</v>
      </c>
      <c r="J670" s="161" t="str">
        <f t="shared" si="165"/>
        <v>-</v>
      </c>
      <c r="K670" s="161">
        <f t="shared" si="166"/>
        <v>1</v>
      </c>
      <c r="L670" s="161" t="str">
        <f t="shared" si="167"/>
        <v>-</v>
      </c>
      <c r="M670" s="166" t="str">
        <f t="shared" si="168"/>
        <v>-</v>
      </c>
      <c r="N670" s="165"/>
      <c r="O670" s="164" t="str">
        <f t="shared" si="169"/>
        <v>-</v>
      </c>
      <c r="P670" s="161" t="str">
        <f t="shared" si="170"/>
        <v>-</v>
      </c>
      <c r="Q670" s="161" t="str">
        <f t="shared" si="171"/>
        <v>-</v>
      </c>
      <c r="R670" s="161">
        <f t="shared" si="172"/>
        <v>1.5384615384615383</v>
      </c>
      <c r="S670" s="161" t="str">
        <f t="shared" si="173"/>
        <v>-</v>
      </c>
      <c r="T670" s="163" t="str">
        <f t="shared" si="174"/>
        <v>-</v>
      </c>
    </row>
    <row r="671" spans="1:20" x14ac:dyDescent="0.15">
      <c r="A671" s="170">
        <v>0.02</v>
      </c>
      <c r="B671" s="170">
        <v>0.52</v>
      </c>
      <c r="C671" s="170">
        <v>1</v>
      </c>
      <c r="D671" s="169">
        <f t="shared" si="160"/>
        <v>4.0000000000000002E-4</v>
      </c>
      <c r="E671" s="168">
        <f t="shared" si="161"/>
        <v>2.6000000000000003E-4</v>
      </c>
      <c r="F671" s="167">
        <f t="shared" si="162"/>
        <v>1.5384615384615383</v>
      </c>
      <c r="G671" s="159" t="str">
        <f t="shared" si="163"/>
        <v>-</v>
      </c>
      <c r="H671" s="164" t="str">
        <f t="shared" si="175"/>
        <v>-</v>
      </c>
      <c r="I671" s="161" t="str">
        <f t="shared" si="164"/>
        <v>-</v>
      </c>
      <c r="J671" s="161" t="str">
        <f t="shared" si="165"/>
        <v>-</v>
      </c>
      <c r="K671" s="161">
        <f t="shared" si="166"/>
        <v>1</v>
      </c>
      <c r="L671" s="161" t="str">
        <f t="shared" si="167"/>
        <v>-</v>
      </c>
      <c r="M671" s="166" t="str">
        <f t="shared" si="168"/>
        <v>-</v>
      </c>
      <c r="N671" s="165"/>
      <c r="O671" s="164" t="str">
        <f t="shared" si="169"/>
        <v>-</v>
      </c>
      <c r="P671" s="161" t="str">
        <f t="shared" si="170"/>
        <v>-</v>
      </c>
      <c r="Q671" s="161" t="str">
        <f t="shared" si="171"/>
        <v>-</v>
      </c>
      <c r="R671" s="161">
        <f t="shared" si="172"/>
        <v>1.5384615384615383</v>
      </c>
      <c r="S671" s="161" t="str">
        <f t="shared" si="173"/>
        <v>-</v>
      </c>
      <c r="T671" s="163" t="str">
        <f t="shared" si="174"/>
        <v>-</v>
      </c>
    </row>
    <row r="672" spans="1:20" x14ac:dyDescent="0.15">
      <c r="A672" s="170">
        <v>0.02</v>
      </c>
      <c r="B672" s="170">
        <v>0.52</v>
      </c>
      <c r="C672" s="170">
        <v>1</v>
      </c>
      <c r="D672" s="169">
        <f t="shared" si="160"/>
        <v>4.0000000000000002E-4</v>
      </c>
      <c r="E672" s="168">
        <f t="shared" si="161"/>
        <v>2.6000000000000003E-4</v>
      </c>
      <c r="F672" s="167">
        <f t="shared" si="162"/>
        <v>1.5384615384615383</v>
      </c>
      <c r="G672" s="159" t="str">
        <f t="shared" si="163"/>
        <v>-</v>
      </c>
      <c r="H672" s="164" t="str">
        <f t="shared" si="175"/>
        <v>-</v>
      </c>
      <c r="I672" s="161" t="str">
        <f t="shared" si="164"/>
        <v>-</v>
      </c>
      <c r="J672" s="161" t="str">
        <f t="shared" si="165"/>
        <v>-</v>
      </c>
      <c r="K672" s="161">
        <f t="shared" si="166"/>
        <v>1</v>
      </c>
      <c r="L672" s="161" t="str">
        <f t="shared" si="167"/>
        <v>-</v>
      </c>
      <c r="M672" s="166" t="str">
        <f t="shared" si="168"/>
        <v>-</v>
      </c>
      <c r="N672" s="165"/>
      <c r="O672" s="164" t="str">
        <f t="shared" si="169"/>
        <v>-</v>
      </c>
      <c r="P672" s="161" t="str">
        <f t="shared" si="170"/>
        <v>-</v>
      </c>
      <c r="Q672" s="161" t="str">
        <f t="shared" si="171"/>
        <v>-</v>
      </c>
      <c r="R672" s="161">
        <f t="shared" si="172"/>
        <v>1.5384615384615383</v>
      </c>
      <c r="S672" s="161" t="str">
        <f t="shared" si="173"/>
        <v>-</v>
      </c>
      <c r="T672" s="163" t="str">
        <f t="shared" si="174"/>
        <v>-</v>
      </c>
    </row>
    <row r="673" spans="1:20" x14ac:dyDescent="0.15">
      <c r="A673" s="170">
        <v>0.05</v>
      </c>
      <c r="B673" s="170">
        <v>1.3</v>
      </c>
      <c r="C673" s="170">
        <v>2</v>
      </c>
      <c r="D673" s="169">
        <f t="shared" si="160"/>
        <v>1E-3</v>
      </c>
      <c r="E673" s="168">
        <f t="shared" si="161"/>
        <v>6.4999999999999997E-4</v>
      </c>
      <c r="F673" s="167">
        <f t="shared" si="162"/>
        <v>1.5384615384615385</v>
      </c>
      <c r="G673" s="159" t="str">
        <f t="shared" si="163"/>
        <v>-</v>
      </c>
      <c r="H673" s="164" t="str">
        <f t="shared" si="175"/>
        <v>-</v>
      </c>
      <c r="I673" s="161" t="str">
        <f t="shared" si="164"/>
        <v>-</v>
      </c>
      <c r="J673" s="161" t="str">
        <f t="shared" si="165"/>
        <v>-</v>
      </c>
      <c r="K673" s="161">
        <f t="shared" si="166"/>
        <v>2</v>
      </c>
      <c r="L673" s="161" t="str">
        <f t="shared" si="167"/>
        <v>-</v>
      </c>
      <c r="M673" s="166" t="str">
        <f t="shared" si="168"/>
        <v>-</v>
      </c>
      <c r="N673" s="165"/>
      <c r="O673" s="164" t="str">
        <f t="shared" si="169"/>
        <v>-</v>
      </c>
      <c r="P673" s="161" t="str">
        <f t="shared" si="170"/>
        <v>-</v>
      </c>
      <c r="Q673" s="161" t="str">
        <f t="shared" si="171"/>
        <v>-</v>
      </c>
      <c r="R673" s="161">
        <f t="shared" si="172"/>
        <v>1.5384615384615385</v>
      </c>
      <c r="S673" s="161" t="str">
        <f t="shared" si="173"/>
        <v>-</v>
      </c>
      <c r="T673" s="163" t="str">
        <f t="shared" si="174"/>
        <v>-</v>
      </c>
    </row>
    <row r="674" spans="1:20" x14ac:dyDescent="0.15">
      <c r="A674" s="170">
        <v>0.05</v>
      </c>
      <c r="B674" s="170">
        <v>1.3</v>
      </c>
      <c r="C674" s="170">
        <v>2</v>
      </c>
      <c r="D674" s="169">
        <f t="shared" si="160"/>
        <v>1E-3</v>
      </c>
      <c r="E674" s="168">
        <f t="shared" si="161"/>
        <v>6.4999999999999997E-4</v>
      </c>
      <c r="F674" s="167">
        <f t="shared" si="162"/>
        <v>1.5384615384615385</v>
      </c>
      <c r="G674" s="159" t="str">
        <f t="shared" si="163"/>
        <v>-</v>
      </c>
      <c r="H674" s="164" t="str">
        <f t="shared" si="175"/>
        <v>-</v>
      </c>
      <c r="I674" s="161" t="str">
        <f t="shared" si="164"/>
        <v>-</v>
      </c>
      <c r="J674" s="161" t="str">
        <f t="shared" si="165"/>
        <v>-</v>
      </c>
      <c r="K674" s="161">
        <f t="shared" si="166"/>
        <v>2</v>
      </c>
      <c r="L674" s="161" t="str">
        <f t="shared" si="167"/>
        <v>-</v>
      </c>
      <c r="M674" s="166" t="str">
        <f t="shared" si="168"/>
        <v>-</v>
      </c>
      <c r="N674" s="165"/>
      <c r="O674" s="164" t="str">
        <f t="shared" si="169"/>
        <v>-</v>
      </c>
      <c r="P674" s="161" t="str">
        <f t="shared" si="170"/>
        <v>-</v>
      </c>
      <c r="Q674" s="161" t="str">
        <f t="shared" si="171"/>
        <v>-</v>
      </c>
      <c r="R674" s="161">
        <f t="shared" si="172"/>
        <v>1.5384615384615385</v>
      </c>
      <c r="S674" s="161" t="str">
        <f t="shared" si="173"/>
        <v>-</v>
      </c>
      <c r="T674" s="163" t="str">
        <f t="shared" si="174"/>
        <v>-</v>
      </c>
    </row>
    <row r="675" spans="1:20" x14ac:dyDescent="0.15">
      <c r="A675" s="170">
        <v>0.05</v>
      </c>
      <c r="B675" s="170">
        <v>1.3</v>
      </c>
      <c r="C675" s="170">
        <v>1</v>
      </c>
      <c r="D675" s="169">
        <f t="shared" si="160"/>
        <v>1E-3</v>
      </c>
      <c r="E675" s="168">
        <f t="shared" si="161"/>
        <v>6.4999999999999997E-4</v>
      </c>
      <c r="F675" s="167">
        <f t="shared" si="162"/>
        <v>1.5384615384615385</v>
      </c>
      <c r="G675" s="159" t="str">
        <f t="shared" si="163"/>
        <v>-</v>
      </c>
      <c r="H675" s="164" t="str">
        <f t="shared" si="175"/>
        <v>-</v>
      </c>
      <c r="I675" s="161" t="str">
        <f t="shared" si="164"/>
        <v>-</v>
      </c>
      <c r="J675" s="161" t="str">
        <f t="shared" si="165"/>
        <v>-</v>
      </c>
      <c r="K675" s="161">
        <f t="shared" si="166"/>
        <v>1</v>
      </c>
      <c r="L675" s="161" t="str">
        <f t="shared" si="167"/>
        <v>-</v>
      </c>
      <c r="M675" s="166" t="str">
        <f t="shared" si="168"/>
        <v>-</v>
      </c>
      <c r="N675" s="165"/>
      <c r="O675" s="164" t="str">
        <f t="shared" si="169"/>
        <v>-</v>
      </c>
      <c r="P675" s="161" t="str">
        <f t="shared" si="170"/>
        <v>-</v>
      </c>
      <c r="Q675" s="161" t="str">
        <f t="shared" si="171"/>
        <v>-</v>
      </c>
      <c r="R675" s="161">
        <f t="shared" si="172"/>
        <v>1.5384615384615385</v>
      </c>
      <c r="S675" s="161" t="str">
        <f t="shared" si="173"/>
        <v>-</v>
      </c>
      <c r="T675" s="163" t="str">
        <f t="shared" si="174"/>
        <v>-</v>
      </c>
    </row>
    <row r="676" spans="1:20" x14ac:dyDescent="0.15">
      <c r="A676" s="170">
        <v>0.05</v>
      </c>
      <c r="B676" s="170">
        <v>1.3</v>
      </c>
      <c r="C676" s="172">
        <v>2</v>
      </c>
      <c r="D676" s="169">
        <f t="shared" si="160"/>
        <v>1E-3</v>
      </c>
      <c r="E676" s="168">
        <f t="shared" si="161"/>
        <v>6.4999999999999997E-4</v>
      </c>
      <c r="F676" s="167">
        <f t="shared" si="162"/>
        <v>1.5384615384615385</v>
      </c>
      <c r="G676" s="159" t="str">
        <f t="shared" si="163"/>
        <v>-</v>
      </c>
      <c r="H676" s="164" t="str">
        <f t="shared" si="175"/>
        <v>-</v>
      </c>
      <c r="I676" s="161" t="str">
        <f t="shared" si="164"/>
        <v>-</v>
      </c>
      <c r="J676" s="161" t="str">
        <f t="shared" si="165"/>
        <v>-</v>
      </c>
      <c r="K676" s="161">
        <f t="shared" si="166"/>
        <v>2</v>
      </c>
      <c r="L676" s="161" t="str">
        <f t="shared" si="167"/>
        <v>-</v>
      </c>
      <c r="M676" s="166" t="str">
        <f t="shared" si="168"/>
        <v>-</v>
      </c>
      <c r="N676" s="165"/>
      <c r="O676" s="164" t="str">
        <f t="shared" si="169"/>
        <v>-</v>
      </c>
      <c r="P676" s="161" t="str">
        <f t="shared" si="170"/>
        <v>-</v>
      </c>
      <c r="Q676" s="161" t="str">
        <f t="shared" si="171"/>
        <v>-</v>
      </c>
      <c r="R676" s="161">
        <f t="shared" si="172"/>
        <v>1.5384615384615385</v>
      </c>
      <c r="S676" s="161" t="str">
        <f t="shared" si="173"/>
        <v>-</v>
      </c>
      <c r="T676" s="163" t="str">
        <f t="shared" si="174"/>
        <v>-</v>
      </c>
    </row>
    <row r="677" spans="1:20" x14ac:dyDescent="0.15">
      <c r="A677" s="170">
        <v>0.03</v>
      </c>
      <c r="B677" s="170">
        <v>0.76</v>
      </c>
      <c r="C677" s="170">
        <v>2</v>
      </c>
      <c r="D677" s="169">
        <f t="shared" si="160"/>
        <v>5.9999999999999995E-4</v>
      </c>
      <c r="E677" s="168">
        <f t="shared" si="161"/>
        <v>3.8000000000000002E-4</v>
      </c>
      <c r="F677" s="167">
        <f t="shared" si="162"/>
        <v>1.5789473684210524</v>
      </c>
      <c r="G677" s="159" t="str">
        <f t="shared" si="163"/>
        <v>-</v>
      </c>
      <c r="H677" s="164" t="str">
        <f t="shared" si="175"/>
        <v>-</v>
      </c>
      <c r="I677" s="161" t="str">
        <f t="shared" si="164"/>
        <v>-</v>
      </c>
      <c r="J677" s="161" t="str">
        <f t="shared" si="165"/>
        <v>-</v>
      </c>
      <c r="K677" s="161">
        <f t="shared" si="166"/>
        <v>2</v>
      </c>
      <c r="L677" s="161" t="str">
        <f t="shared" si="167"/>
        <v>-</v>
      </c>
      <c r="M677" s="166" t="str">
        <f t="shared" si="168"/>
        <v>-</v>
      </c>
      <c r="N677" s="165"/>
      <c r="O677" s="164" t="str">
        <f t="shared" si="169"/>
        <v>-</v>
      </c>
      <c r="P677" s="161" t="str">
        <f t="shared" si="170"/>
        <v>-</v>
      </c>
      <c r="Q677" s="161" t="str">
        <f t="shared" si="171"/>
        <v>-</v>
      </c>
      <c r="R677" s="161">
        <f t="shared" si="172"/>
        <v>1.5789473684210524</v>
      </c>
      <c r="S677" s="161" t="str">
        <f t="shared" si="173"/>
        <v>-</v>
      </c>
      <c r="T677" s="163" t="str">
        <f t="shared" si="174"/>
        <v>-</v>
      </c>
    </row>
    <row r="678" spans="1:20" x14ac:dyDescent="0.15">
      <c r="A678" s="170">
        <v>0.01</v>
      </c>
      <c r="B678" s="170">
        <v>0.25</v>
      </c>
      <c r="C678" s="170">
        <v>2</v>
      </c>
      <c r="D678" s="169">
        <f t="shared" si="160"/>
        <v>2.0000000000000001E-4</v>
      </c>
      <c r="E678" s="168">
        <f t="shared" si="161"/>
        <v>1.25E-4</v>
      </c>
      <c r="F678" s="167">
        <f t="shared" si="162"/>
        <v>1.6</v>
      </c>
      <c r="G678" s="159" t="str">
        <f t="shared" si="163"/>
        <v>-</v>
      </c>
      <c r="H678" s="164" t="str">
        <f t="shared" si="175"/>
        <v>-</v>
      </c>
      <c r="I678" s="161" t="str">
        <f t="shared" si="164"/>
        <v>-</v>
      </c>
      <c r="J678" s="161" t="str">
        <f t="shared" si="165"/>
        <v>-</v>
      </c>
      <c r="K678" s="161">
        <f t="shared" si="166"/>
        <v>2</v>
      </c>
      <c r="L678" s="161" t="str">
        <f t="shared" si="167"/>
        <v>-</v>
      </c>
      <c r="M678" s="166" t="str">
        <f t="shared" si="168"/>
        <v>-</v>
      </c>
      <c r="N678" s="165"/>
      <c r="O678" s="164" t="str">
        <f t="shared" si="169"/>
        <v>-</v>
      </c>
      <c r="P678" s="161" t="str">
        <f t="shared" si="170"/>
        <v>-</v>
      </c>
      <c r="Q678" s="161" t="str">
        <f t="shared" si="171"/>
        <v>-</v>
      </c>
      <c r="R678" s="161">
        <f t="shared" si="172"/>
        <v>1.6</v>
      </c>
      <c r="S678" s="161" t="str">
        <f t="shared" si="173"/>
        <v>-</v>
      </c>
      <c r="T678" s="163" t="str">
        <f t="shared" si="174"/>
        <v>-</v>
      </c>
    </row>
    <row r="679" spans="1:20" x14ac:dyDescent="0.15">
      <c r="A679" s="170">
        <v>0.02</v>
      </c>
      <c r="B679" s="170">
        <v>0.5</v>
      </c>
      <c r="C679" s="170">
        <v>2</v>
      </c>
      <c r="D679" s="169">
        <f t="shared" si="160"/>
        <v>4.0000000000000002E-4</v>
      </c>
      <c r="E679" s="168">
        <f t="shared" si="161"/>
        <v>2.5000000000000001E-4</v>
      </c>
      <c r="F679" s="167">
        <f t="shared" si="162"/>
        <v>1.6</v>
      </c>
      <c r="G679" s="159" t="str">
        <f t="shared" si="163"/>
        <v>-</v>
      </c>
      <c r="H679" s="164" t="str">
        <f t="shared" si="175"/>
        <v>-</v>
      </c>
      <c r="I679" s="161" t="str">
        <f t="shared" si="164"/>
        <v>-</v>
      </c>
      <c r="J679" s="161" t="str">
        <f t="shared" si="165"/>
        <v>-</v>
      </c>
      <c r="K679" s="161">
        <f t="shared" si="166"/>
        <v>2</v>
      </c>
      <c r="L679" s="161" t="str">
        <f t="shared" si="167"/>
        <v>-</v>
      </c>
      <c r="M679" s="166" t="str">
        <f t="shared" si="168"/>
        <v>-</v>
      </c>
      <c r="N679" s="165"/>
      <c r="O679" s="164" t="str">
        <f t="shared" si="169"/>
        <v>-</v>
      </c>
      <c r="P679" s="161" t="str">
        <f t="shared" si="170"/>
        <v>-</v>
      </c>
      <c r="Q679" s="161" t="str">
        <f t="shared" si="171"/>
        <v>-</v>
      </c>
      <c r="R679" s="161">
        <f t="shared" si="172"/>
        <v>1.6</v>
      </c>
      <c r="S679" s="161" t="str">
        <f t="shared" si="173"/>
        <v>-</v>
      </c>
      <c r="T679" s="163" t="str">
        <f t="shared" si="174"/>
        <v>-</v>
      </c>
    </row>
    <row r="680" spans="1:20" x14ac:dyDescent="0.15">
      <c r="A680" s="170">
        <v>0.02</v>
      </c>
      <c r="B680" s="170">
        <v>0.5</v>
      </c>
      <c r="C680" s="170">
        <v>1</v>
      </c>
      <c r="D680" s="169">
        <f t="shared" si="160"/>
        <v>4.0000000000000002E-4</v>
      </c>
      <c r="E680" s="168">
        <f t="shared" si="161"/>
        <v>2.5000000000000001E-4</v>
      </c>
      <c r="F680" s="167">
        <f t="shared" si="162"/>
        <v>1.6</v>
      </c>
      <c r="G680" s="159" t="str">
        <f t="shared" si="163"/>
        <v>-</v>
      </c>
      <c r="H680" s="164" t="str">
        <f t="shared" si="175"/>
        <v>-</v>
      </c>
      <c r="I680" s="161" t="str">
        <f t="shared" si="164"/>
        <v>-</v>
      </c>
      <c r="J680" s="161" t="str">
        <f t="shared" si="165"/>
        <v>-</v>
      </c>
      <c r="K680" s="161">
        <f t="shared" si="166"/>
        <v>1</v>
      </c>
      <c r="L680" s="161" t="str">
        <f t="shared" si="167"/>
        <v>-</v>
      </c>
      <c r="M680" s="166" t="str">
        <f t="shared" si="168"/>
        <v>-</v>
      </c>
      <c r="N680" s="165"/>
      <c r="O680" s="164" t="str">
        <f t="shared" si="169"/>
        <v>-</v>
      </c>
      <c r="P680" s="161" t="str">
        <f t="shared" si="170"/>
        <v>-</v>
      </c>
      <c r="Q680" s="161" t="str">
        <f t="shared" si="171"/>
        <v>-</v>
      </c>
      <c r="R680" s="161">
        <f t="shared" si="172"/>
        <v>1.6</v>
      </c>
      <c r="S680" s="161" t="str">
        <f t="shared" si="173"/>
        <v>-</v>
      </c>
      <c r="T680" s="163" t="str">
        <f t="shared" si="174"/>
        <v>-</v>
      </c>
    </row>
    <row r="681" spans="1:20" x14ac:dyDescent="0.15">
      <c r="A681" s="170">
        <v>0.02</v>
      </c>
      <c r="B681" s="170">
        <v>0.5</v>
      </c>
      <c r="C681" s="170">
        <v>2</v>
      </c>
      <c r="D681" s="169">
        <f t="shared" si="160"/>
        <v>4.0000000000000002E-4</v>
      </c>
      <c r="E681" s="168">
        <f t="shared" si="161"/>
        <v>2.5000000000000001E-4</v>
      </c>
      <c r="F681" s="167">
        <f t="shared" si="162"/>
        <v>1.6</v>
      </c>
      <c r="G681" s="159" t="str">
        <f t="shared" si="163"/>
        <v>-</v>
      </c>
      <c r="H681" s="164" t="str">
        <f t="shared" si="175"/>
        <v>-</v>
      </c>
      <c r="I681" s="161" t="str">
        <f t="shared" si="164"/>
        <v>-</v>
      </c>
      <c r="J681" s="161" t="str">
        <f t="shared" si="165"/>
        <v>-</v>
      </c>
      <c r="K681" s="161">
        <f t="shared" si="166"/>
        <v>2</v>
      </c>
      <c r="L681" s="161" t="str">
        <f t="shared" si="167"/>
        <v>-</v>
      </c>
      <c r="M681" s="166" t="str">
        <f t="shared" si="168"/>
        <v>-</v>
      </c>
      <c r="N681" s="165"/>
      <c r="O681" s="164" t="str">
        <f t="shared" si="169"/>
        <v>-</v>
      </c>
      <c r="P681" s="161" t="str">
        <f t="shared" si="170"/>
        <v>-</v>
      </c>
      <c r="Q681" s="161" t="str">
        <f t="shared" si="171"/>
        <v>-</v>
      </c>
      <c r="R681" s="161">
        <f t="shared" si="172"/>
        <v>1.6</v>
      </c>
      <c r="S681" s="161" t="str">
        <f t="shared" si="173"/>
        <v>-</v>
      </c>
      <c r="T681" s="163" t="str">
        <f t="shared" si="174"/>
        <v>-</v>
      </c>
    </row>
    <row r="682" spans="1:20" x14ac:dyDescent="0.15">
      <c r="A682" s="170">
        <v>0.02</v>
      </c>
      <c r="B682" s="170">
        <v>0.5</v>
      </c>
      <c r="C682" s="170">
        <v>2</v>
      </c>
      <c r="D682" s="169">
        <f t="shared" si="160"/>
        <v>4.0000000000000002E-4</v>
      </c>
      <c r="E682" s="168">
        <f t="shared" si="161"/>
        <v>2.5000000000000001E-4</v>
      </c>
      <c r="F682" s="167">
        <f t="shared" si="162"/>
        <v>1.6</v>
      </c>
      <c r="G682" s="159" t="str">
        <f t="shared" si="163"/>
        <v>-</v>
      </c>
      <c r="H682" s="164" t="str">
        <f t="shared" si="175"/>
        <v>-</v>
      </c>
      <c r="I682" s="161" t="str">
        <f t="shared" si="164"/>
        <v>-</v>
      </c>
      <c r="J682" s="161" t="str">
        <f t="shared" si="165"/>
        <v>-</v>
      </c>
      <c r="K682" s="161">
        <f t="shared" si="166"/>
        <v>2</v>
      </c>
      <c r="L682" s="161" t="str">
        <f t="shared" si="167"/>
        <v>-</v>
      </c>
      <c r="M682" s="166" t="str">
        <f t="shared" si="168"/>
        <v>-</v>
      </c>
      <c r="N682" s="165"/>
      <c r="O682" s="164" t="str">
        <f t="shared" si="169"/>
        <v>-</v>
      </c>
      <c r="P682" s="161" t="str">
        <f t="shared" si="170"/>
        <v>-</v>
      </c>
      <c r="Q682" s="161" t="str">
        <f t="shared" si="171"/>
        <v>-</v>
      </c>
      <c r="R682" s="161">
        <f t="shared" si="172"/>
        <v>1.6</v>
      </c>
      <c r="S682" s="161" t="str">
        <f t="shared" si="173"/>
        <v>-</v>
      </c>
      <c r="T682" s="163" t="str">
        <f t="shared" si="174"/>
        <v>-</v>
      </c>
    </row>
    <row r="683" spans="1:20" x14ac:dyDescent="0.15">
      <c r="A683" s="170">
        <v>0.03</v>
      </c>
      <c r="B683" s="170">
        <v>0.748</v>
      </c>
      <c r="C683" s="170">
        <v>2</v>
      </c>
      <c r="D683" s="169">
        <f t="shared" si="160"/>
        <v>5.9999999999999995E-4</v>
      </c>
      <c r="E683" s="168">
        <f t="shared" si="161"/>
        <v>3.7399999999999998E-4</v>
      </c>
      <c r="F683" s="167">
        <f t="shared" si="162"/>
        <v>1.6042780748663101</v>
      </c>
      <c r="G683" s="159" t="str">
        <f t="shared" si="163"/>
        <v>-</v>
      </c>
      <c r="H683" s="164" t="str">
        <f t="shared" si="175"/>
        <v>-</v>
      </c>
      <c r="I683" s="161" t="str">
        <f t="shared" si="164"/>
        <v>-</v>
      </c>
      <c r="J683" s="161" t="str">
        <f t="shared" si="165"/>
        <v>-</v>
      </c>
      <c r="K683" s="161">
        <f t="shared" si="166"/>
        <v>2</v>
      </c>
      <c r="L683" s="161" t="str">
        <f t="shared" si="167"/>
        <v>-</v>
      </c>
      <c r="M683" s="166" t="str">
        <f t="shared" si="168"/>
        <v>-</v>
      </c>
      <c r="N683" s="165"/>
      <c r="O683" s="164" t="str">
        <f t="shared" si="169"/>
        <v>-</v>
      </c>
      <c r="P683" s="161" t="str">
        <f t="shared" si="170"/>
        <v>-</v>
      </c>
      <c r="Q683" s="161" t="str">
        <f t="shared" si="171"/>
        <v>-</v>
      </c>
      <c r="R683" s="161">
        <f t="shared" si="172"/>
        <v>1.6042780748663101</v>
      </c>
      <c r="S683" s="161" t="str">
        <f t="shared" si="173"/>
        <v>-</v>
      </c>
      <c r="T683" s="163" t="str">
        <f t="shared" si="174"/>
        <v>-</v>
      </c>
    </row>
    <row r="684" spans="1:20" x14ac:dyDescent="0.15">
      <c r="A684" s="170">
        <v>3.5000000000000003E-2</v>
      </c>
      <c r="B684" s="170">
        <v>0.86</v>
      </c>
      <c r="C684" s="170">
        <v>1</v>
      </c>
      <c r="D684" s="169">
        <f t="shared" si="160"/>
        <v>7.000000000000001E-4</v>
      </c>
      <c r="E684" s="168">
        <f t="shared" si="161"/>
        <v>4.2999999999999999E-4</v>
      </c>
      <c r="F684" s="167">
        <f t="shared" si="162"/>
        <v>1.6279069767441863</v>
      </c>
      <c r="G684" s="159" t="str">
        <f t="shared" si="163"/>
        <v>-</v>
      </c>
      <c r="H684" s="164" t="str">
        <f t="shared" si="175"/>
        <v>-</v>
      </c>
      <c r="I684" s="161" t="str">
        <f t="shared" si="164"/>
        <v>-</v>
      </c>
      <c r="J684" s="161" t="str">
        <f t="shared" si="165"/>
        <v>-</v>
      </c>
      <c r="K684" s="161">
        <f t="shared" si="166"/>
        <v>1</v>
      </c>
      <c r="L684" s="161" t="str">
        <f t="shared" si="167"/>
        <v>-</v>
      </c>
      <c r="M684" s="166" t="str">
        <f t="shared" si="168"/>
        <v>-</v>
      </c>
      <c r="N684" s="165"/>
      <c r="O684" s="164" t="str">
        <f t="shared" si="169"/>
        <v>-</v>
      </c>
      <c r="P684" s="161" t="str">
        <f t="shared" si="170"/>
        <v>-</v>
      </c>
      <c r="Q684" s="161" t="str">
        <f t="shared" si="171"/>
        <v>-</v>
      </c>
      <c r="R684" s="161">
        <f t="shared" si="172"/>
        <v>1.6279069767441863</v>
      </c>
      <c r="S684" s="161" t="str">
        <f t="shared" si="173"/>
        <v>-</v>
      </c>
      <c r="T684" s="163" t="str">
        <f t="shared" si="174"/>
        <v>-</v>
      </c>
    </row>
    <row r="685" spans="1:20" x14ac:dyDescent="0.15">
      <c r="A685" s="170">
        <v>2.5000000000000001E-2</v>
      </c>
      <c r="B685" s="170">
        <v>0.6</v>
      </c>
      <c r="C685" s="170">
        <v>1</v>
      </c>
      <c r="D685" s="169">
        <f t="shared" si="160"/>
        <v>5.0000000000000001E-4</v>
      </c>
      <c r="E685" s="168">
        <f t="shared" si="161"/>
        <v>2.9999999999999997E-4</v>
      </c>
      <c r="F685" s="167">
        <f t="shared" si="162"/>
        <v>1.6666666666666667</v>
      </c>
      <c r="G685" s="159" t="str">
        <f t="shared" si="163"/>
        <v>-</v>
      </c>
      <c r="H685" s="164" t="str">
        <f t="shared" si="175"/>
        <v>-</v>
      </c>
      <c r="I685" s="161" t="str">
        <f t="shared" si="164"/>
        <v>-</v>
      </c>
      <c r="J685" s="161" t="str">
        <f t="shared" si="165"/>
        <v>-</v>
      </c>
      <c r="K685" s="161">
        <f t="shared" si="166"/>
        <v>1</v>
      </c>
      <c r="L685" s="161" t="str">
        <f t="shared" si="167"/>
        <v>-</v>
      </c>
      <c r="M685" s="166" t="str">
        <f t="shared" si="168"/>
        <v>-</v>
      </c>
      <c r="N685" s="165"/>
      <c r="O685" s="164" t="str">
        <f t="shared" si="169"/>
        <v>-</v>
      </c>
      <c r="P685" s="161" t="str">
        <f t="shared" si="170"/>
        <v>-</v>
      </c>
      <c r="Q685" s="161" t="str">
        <f t="shared" si="171"/>
        <v>-</v>
      </c>
      <c r="R685" s="161">
        <f t="shared" si="172"/>
        <v>1.6666666666666667</v>
      </c>
      <c r="S685" s="161" t="str">
        <f t="shared" si="173"/>
        <v>-</v>
      </c>
      <c r="T685" s="163" t="str">
        <f t="shared" si="174"/>
        <v>-</v>
      </c>
    </row>
    <row r="686" spans="1:20" x14ac:dyDescent="0.15">
      <c r="A686" s="170">
        <v>0.03</v>
      </c>
      <c r="B686" s="170">
        <v>0.72</v>
      </c>
      <c r="C686" s="170">
        <v>0</v>
      </c>
      <c r="D686" s="169">
        <f t="shared" si="160"/>
        <v>5.9999999999999995E-4</v>
      </c>
      <c r="E686" s="168">
        <f t="shared" si="161"/>
        <v>3.5999999999999997E-4</v>
      </c>
      <c r="F686" s="167">
        <f t="shared" si="162"/>
        <v>1.6666666666666667</v>
      </c>
      <c r="G686" s="159" t="str">
        <f t="shared" si="163"/>
        <v>-</v>
      </c>
      <c r="H686" s="164" t="str">
        <f t="shared" si="175"/>
        <v>-</v>
      </c>
      <c r="I686" s="161" t="str">
        <f t="shared" si="164"/>
        <v>-</v>
      </c>
      <c r="J686" s="161" t="str">
        <f t="shared" si="165"/>
        <v>-</v>
      </c>
      <c r="K686" s="161">
        <f t="shared" si="166"/>
        <v>0</v>
      </c>
      <c r="L686" s="161" t="str">
        <f t="shared" si="167"/>
        <v>-</v>
      </c>
      <c r="M686" s="166" t="str">
        <f t="shared" si="168"/>
        <v>-</v>
      </c>
      <c r="N686" s="165"/>
      <c r="O686" s="164" t="str">
        <f t="shared" si="169"/>
        <v>-</v>
      </c>
      <c r="P686" s="161" t="str">
        <f t="shared" si="170"/>
        <v>-</v>
      </c>
      <c r="Q686" s="161" t="str">
        <f t="shared" si="171"/>
        <v>-</v>
      </c>
      <c r="R686" s="161">
        <f t="shared" si="172"/>
        <v>1.6666666666666667</v>
      </c>
      <c r="S686" s="161" t="str">
        <f t="shared" si="173"/>
        <v>-</v>
      </c>
      <c r="T686" s="163" t="str">
        <f t="shared" si="174"/>
        <v>-</v>
      </c>
    </row>
    <row r="687" spans="1:20" x14ac:dyDescent="0.15">
      <c r="A687" s="170">
        <v>0.05</v>
      </c>
      <c r="B687" s="170">
        <v>1.2</v>
      </c>
      <c r="C687" s="170">
        <v>0</v>
      </c>
      <c r="D687" s="169">
        <f t="shared" si="160"/>
        <v>1E-3</v>
      </c>
      <c r="E687" s="168">
        <f t="shared" si="161"/>
        <v>5.9999999999999995E-4</v>
      </c>
      <c r="F687" s="167">
        <f t="shared" si="162"/>
        <v>1.6666666666666667</v>
      </c>
      <c r="G687" s="159" t="str">
        <f t="shared" si="163"/>
        <v>-</v>
      </c>
      <c r="H687" s="164" t="str">
        <f t="shared" si="175"/>
        <v>-</v>
      </c>
      <c r="I687" s="161" t="str">
        <f t="shared" si="164"/>
        <v>-</v>
      </c>
      <c r="J687" s="161" t="str">
        <f t="shared" si="165"/>
        <v>-</v>
      </c>
      <c r="K687" s="161">
        <f t="shared" si="166"/>
        <v>0</v>
      </c>
      <c r="L687" s="161" t="str">
        <f t="shared" si="167"/>
        <v>-</v>
      </c>
      <c r="M687" s="166" t="str">
        <f t="shared" si="168"/>
        <v>-</v>
      </c>
      <c r="N687" s="165"/>
      <c r="O687" s="164" t="str">
        <f t="shared" si="169"/>
        <v>-</v>
      </c>
      <c r="P687" s="161" t="str">
        <f t="shared" si="170"/>
        <v>-</v>
      </c>
      <c r="Q687" s="161" t="str">
        <f t="shared" si="171"/>
        <v>-</v>
      </c>
      <c r="R687" s="161">
        <f t="shared" si="172"/>
        <v>1.6666666666666667</v>
      </c>
      <c r="S687" s="161" t="str">
        <f t="shared" si="173"/>
        <v>-</v>
      </c>
      <c r="T687" s="163" t="str">
        <f t="shared" si="174"/>
        <v>-</v>
      </c>
    </row>
    <row r="688" spans="1:20" x14ac:dyDescent="0.15">
      <c r="A688" s="170">
        <v>0.05</v>
      </c>
      <c r="B688" s="170">
        <v>1.2</v>
      </c>
      <c r="C688" s="170">
        <v>0</v>
      </c>
      <c r="D688" s="169">
        <f t="shared" si="160"/>
        <v>1E-3</v>
      </c>
      <c r="E688" s="168">
        <f t="shared" si="161"/>
        <v>5.9999999999999995E-4</v>
      </c>
      <c r="F688" s="167">
        <f t="shared" si="162"/>
        <v>1.6666666666666667</v>
      </c>
      <c r="G688" s="159" t="str">
        <f t="shared" si="163"/>
        <v>-</v>
      </c>
      <c r="H688" s="164" t="str">
        <f t="shared" si="175"/>
        <v>-</v>
      </c>
      <c r="I688" s="161" t="str">
        <f t="shared" si="164"/>
        <v>-</v>
      </c>
      <c r="J688" s="161" t="str">
        <f t="shared" si="165"/>
        <v>-</v>
      </c>
      <c r="K688" s="161">
        <f t="shared" si="166"/>
        <v>0</v>
      </c>
      <c r="L688" s="161" t="str">
        <f t="shared" si="167"/>
        <v>-</v>
      </c>
      <c r="M688" s="166" t="str">
        <f t="shared" si="168"/>
        <v>-</v>
      </c>
      <c r="N688" s="165"/>
      <c r="O688" s="164" t="str">
        <f t="shared" si="169"/>
        <v>-</v>
      </c>
      <c r="P688" s="161" t="str">
        <f t="shared" si="170"/>
        <v>-</v>
      </c>
      <c r="Q688" s="161" t="str">
        <f t="shared" si="171"/>
        <v>-</v>
      </c>
      <c r="R688" s="161">
        <f t="shared" si="172"/>
        <v>1.6666666666666667</v>
      </c>
      <c r="S688" s="161" t="str">
        <f t="shared" si="173"/>
        <v>-</v>
      </c>
      <c r="T688" s="163" t="str">
        <f t="shared" si="174"/>
        <v>-</v>
      </c>
    </row>
    <row r="689" spans="1:20" x14ac:dyDescent="0.15">
      <c r="A689" s="170">
        <v>0.05</v>
      </c>
      <c r="B689" s="170">
        <v>1.2</v>
      </c>
      <c r="C689" s="170">
        <v>0</v>
      </c>
      <c r="D689" s="169">
        <f t="shared" si="160"/>
        <v>1E-3</v>
      </c>
      <c r="E689" s="168">
        <f t="shared" si="161"/>
        <v>5.9999999999999995E-4</v>
      </c>
      <c r="F689" s="167">
        <f t="shared" si="162"/>
        <v>1.6666666666666667</v>
      </c>
      <c r="G689" s="159" t="str">
        <f t="shared" si="163"/>
        <v>-</v>
      </c>
      <c r="H689" s="164" t="str">
        <f t="shared" si="175"/>
        <v>-</v>
      </c>
      <c r="I689" s="161" t="str">
        <f t="shared" si="164"/>
        <v>-</v>
      </c>
      <c r="J689" s="161" t="str">
        <f t="shared" si="165"/>
        <v>-</v>
      </c>
      <c r="K689" s="161">
        <f t="shared" si="166"/>
        <v>0</v>
      </c>
      <c r="L689" s="161" t="str">
        <f t="shared" si="167"/>
        <v>-</v>
      </c>
      <c r="M689" s="166" t="str">
        <f t="shared" si="168"/>
        <v>-</v>
      </c>
      <c r="N689" s="165"/>
      <c r="O689" s="164" t="str">
        <f t="shared" si="169"/>
        <v>-</v>
      </c>
      <c r="P689" s="161" t="str">
        <f t="shared" si="170"/>
        <v>-</v>
      </c>
      <c r="Q689" s="161" t="str">
        <f t="shared" si="171"/>
        <v>-</v>
      </c>
      <c r="R689" s="161">
        <f t="shared" si="172"/>
        <v>1.6666666666666667</v>
      </c>
      <c r="S689" s="161" t="str">
        <f t="shared" si="173"/>
        <v>-</v>
      </c>
      <c r="T689" s="163" t="str">
        <f t="shared" si="174"/>
        <v>-</v>
      </c>
    </row>
    <row r="690" spans="1:20" x14ac:dyDescent="0.15">
      <c r="A690" s="170">
        <v>0.05</v>
      </c>
      <c r="B690" s="170">
        <v>1.19</v>
      </c>
      <c r="C690" s="170">
        <v>2</v>
      </c>
      <c r="D690" s="169">
        <f t="shared" si="160"/>
        <v>1E-3</v>
      </c>
      <c r="E690" s="168">
        <f t="shared" si="161"/>
        <v>5.9499999999999993E-4</v>
      </c>
      <c r="F690" s="167">
        <f t="shared" si="162"/>
        <v>1.6806722689075633</v>
      </c>
      <c r="G690" s="159" t="str">
        <f t="shared" si="163"/>
        <v>-</v>
      </c>
      <c r="H690" s="164" t="str">
        <f t="shared" si="175"/>
        <v>-</v>
      </c>
      <c r="I690" s="161" t="str">
        <f t="shared" si="164"/>
        <v>-</v>
      </c>
      <c r="J690" s="161" t="str">
        <f t="shared" si="165"/>
        <v>-</v>
      </c>
      <c r="K690" s="161">
        <f t="shared" si="166"/>
        <v>2</v>
      </c>
      <c r="L690" s="161" t="str">
        <f t="shared" si="167"/>
        <v>-</v>
      </c>
      <c r="M690" s="166" t="str">
        <f t="shared" si="168"/>
        <v>-</v>
      </c>
      <c r="N690" s="165"/>
      <c r="O690" s="164" t="str">
        <f t="shared" si="169"/>
        <v>-</v>
      </c>
      <c r="P690" s="161" t="str">
        <f t="shared" si="170"/>
        <v>-</v>
      </c>
      <c r="Q690" s="161" t="str">
        <f t="shared" si="171"/>
        <v>-</v>
      </c>
      <c r="R690" s="161">
        <f t="shared" si="172"/>
        <v>1.6806722689075633</v>
      </c>
      <c r="S690" s="161" t="str">
        <f t="shared" si="173"/>
        <v>-</v>
      </c>
      <c r="T690" s="163" t="str">
        <f t="shared" si="174"/>
        <v>-</v>
      </c>
    </row>
    <row r="691" spans="1:20" x14ac:dyDescent="0.15">
      <c r="A691" s="170">
        <v>0.05</v>
      </c>
      <c r="B691" s="170">
        <v>1.18</v>
      </c>
      <c r="C691" s="170">
        <v>0</v>
      </c>
      <c r="D691" s="169">
        <f t="shared" si="160"/>
        <v>1E-3</v>
      </c>
      <c r="E691" s="168">
        <f t="shared" si="161"/>
        <v>5.8999999999999992E-4</v>
      </c>
      <c r="F691" s="167">
        <f t="shared" si="162"/>
        <v>1.6949152542372885</v>
      </c>
      <c r="G691" s="159" t="str">
        <f t="shared" si="163"/>
        <v>-</v>
      </c>
      <c r="H691" s="164" t="str">
        <f t="shared" si="175"/>
        <v>-</v>
      </c>
      <c r="I691" s="161" t="str">
        <f t="shared" si="164"/>
        <v>-</v>
      </c>
      <c r="J691" s="161" t="str">
        <f t="shared" si="165"/>
        <v>-</v>
      </c>
      <c r="K691" s="161">
        <f t="shared" si="166"/>
        <v>0</v>
      </c>
      <c r="L691" s="161" t="str">
        <f t="shared" si="167"/>
        <v>-</v>
      </c>
      <c r="M691" s="166" t="str">
        <f t="shared" si="168"/>
        <v>-</v>
      </c>
      <c r="N691" s="165"/>
      <c r="O691" s="164" t="str">
        <f t="shared" si="169"/>
        <v>-</v>
      </c>
      <c r="P691" s="161" t="str">
        <f t="shared" si="170"/>
        <v>-</v>
      </c>
      <c r="Q691" s="161" t="str">
        <f t="shared" si="171"/>
        <v>-</v>
      </c>
      <c r="R691" s="161">
        <f t="shared" si="172"/>
        <v>1.6949152542372885</v>
      </c>
      <c r="S691" s="161" t="str">
        <f t="shared" si="173"/>
        <v>-</v>
      </c>
      <c r="T691" s="163" t="str">
        <f t="shared" si="174"/>
        <v>-</v>
      </c>
    </row>
    <row r="692" spans="1:20" x14ac:dyDescent="0.15">
      <c r="A692" s="170">
        <v>0.05</v>
      </c>
      <c r="B692" s="170">
        <v>1.1739999999999999</v>
      </c>
      <c r="C692" s="170">
        <v>2</v>
      </c>
      <c r="D692" s="169">
        <f t="shared" si="160"/>
        <v>1E-3</v>
      </c>
      <c r="E692" s="168">
        <f t="shared" si="161"/>
        <v>5.8699999999999996E-4</v>
      </c>
      <c r="F692" s="167">
        <f t="shared" si="162"/>
        <v>1.7035775127768316</v>
      </c>
      <c r="G692" s="159" t="str">
        <f t="shared" si="163"/>
        <v>-</v>
      </c>
      <c r="H692" s="164" t="str">
        <f t="shared" si="175"/>
        <v>-</v>
      </c>
      <c r="I692" s="161" t="str">
        <f t="shared" si="164"/>
        <v>-</v>
      </c>
      <c r="J692" s="161" t="str">
        <f t="shared" si="165"/>
        <v>-</v>
      </c>
      <c r="K692" s="161">
        <f t="shared" si="166"/>
        <v>2</v>
      </c>
      <c r="L692" s="161" t="str">
        <f t="shared" si="167"/>
        <v>-</v>
      </c>
      <c r="M692" s="166" t="str">
        <f t="shared" si="168"/>
        <v>-</v>
      </c>
      <c r="N692" s="165"/>
      <c r="O692" s="164" t="str">
        <f t="shared" si="169"/>
        <v>-</v>
      </c>
      <c r="P692" s="161" t="str">
        <f t="shared" si="170"/>
        <v>-</v>
      </c>
      <c r="Q692" s="161" t="str">
        <f t="shared" si="171"/>
        <v>-</v>
      </c>
      <c r="R692" s="161">
        <f t="shared" si="172"/>
        <v>1.7035775127768316</v>
      </c>
      <c r="S692" s="161" t="str">
        <f t="shared" si="173"/>
        <v>-</v>
      </c>
      <c r="T692" s="163" t="str">
        <f t="shared" si="174"/>
        <v>-</v>
      </c>
    </row>
    <row r="693" spans="1:20" x14ac:dyDescent="0.15">
      <c r="A693" s="170">
        <v>0.05</v>
      </c>
      <c r="B693" s="170">
        <v>1.1599999999999999</v>
      </c>
      <c r="C693" s="170">
        <v>2</v>
      </c>
      <c r="D693" s="169">
        <f t="shared" si="160"/>
        <v>1E-3</v>
      </c>
      <c r="E693" s="168">
        <f t="shared" si="161"/>
        <v>5.8E-4</v>
      </c>
      <c r="F693" s="167">
        <f t="shared" si="162"/>
        <v>1.7241379310344829</v>
      </c>
      <c r="G693" s="159" t="str">
        <f t="shared" si="163"/>
        <v>-</v>
      </c>
      <c r="H693" s="164" t="str">
        <f t="shared" si="175"/>
        <v>-</v>
      </c>
      <c r="I693" s="161" t="str">
        <f t="shared" si="164"/>
        <v>-</v>
      </c>
      <c r="J693" s="161" t="str">
        <f t="shared" si="165"/>
        <v>-</v>
      </c>
      <c r="K693" s="161">
        <f t="shared" si="166"/>
        <v>2</v>
      </c>
      <c r="L693" s="161" t="str">
        <f t="shared" si="167"/>
        <v>-</v>
      </c>
      <c r="M693" s="166" t="str">
        <f t="shared" si="168"/>
        <v>-</v>
      </c>
      <c r="N693" s="165"/>
      <c r="O693" s="164" t="str">
        <f t="shared" si="169"/>
        <v>-</v>
      </c>
      <c r="P693" s="161" t="str">
        <f t="shared" si="170"/>
        <v>-</v>
      </c>
      <c r="Q693" s="161" t="str">
        <f t="shared" si="171"/>
        <v>-</v>
      </c>
      <c r="R693" s="161">
        <f t="shared" si="172"/>
        <v>1.7241379310344829</v>
      </c>
      <c r="S693" s="161" t="str">
        <f t="shared" si="173"/>
        <v>-</v>
      </c>
      <c r="T693" s="163" t="str">
        <f t="shared" si="174"/>
        <v>-</v>
      </c>
    </row>
    <row r="694" spans="1:20" x14ac:dyDescent="0.15">
      <c r="A694" s="170">
        <v>0.05</v>
      </c>
      <c r="B694" s="170">
        <v>1.1479999999999999</v>
      </c>
      <c r="C694" s="170">
        <v>2</v>
      </c>
      <c r="D694" s="169">
        <f t="shared" si="160"/>
        <v>1E-3</v>
      </c>
      <c r="E694" s="168">
        <f t="shared" si="161"/>
        <v>5.7399999999999997E-4</v>
      </c>
      <c r="F694" s="167">
        <f t="shared" si="162"/>
        <v>1.7421602787456447</v>
      </c>
      <c r="G694" s="159" t="str">
        <f t="shared" si="163"/>
        <v>-</v>
      </c>
      <c r="H694" s="164" t="str">
        <f t="shared" si="175"/>
        <v>-</v>
      </c>
      <c r="I694" s="161" t="str">
        <f t="shared" si="164"/>
        <v>-</v>
      </c>
      <c r="J694" s="161" t="str">
        <f t="shared" si="165"/>
        <v>-</v>
      </c>
      <c r="K694" s="161">
        <f t="shared" si="166"/>
        <v>2</v>
      </c>
      <c r="L694" s="161" t="str">
        <f t="shared" si="167"/>
        <v>-</v>
      </c>
      <c r="M694" s="166" t="str">
        <f t="shared" si="168"/>
        <v>-</v>
      </c>
      <c r="N694" s="165"/>
      <c r="O694" s="164" t="str">
        <f t="shared" si="169"/>
        <v>-</v>
      </c>
      <c r="P694" s="161" t="str">
        <f t="shared" si="170"/>
        <v>-</v>
      </c>
      <c r="Q694" s="161" t="str">
        <f t="shared" si="171"/>
        <v>-</v>
      </c>
      <c r="R694" s="161">
        <f t="shared" si="172"/>
        <v>1.7421602787456447</v>
      </c>
      <c r="S694" s="161" t="str">
        <f t="shared" si="173"/>
        <v>-</v>
      </c>
      <c r="T694" s="163" t="str">
        <f t="shared" si="174"/>
        <v>-</v>
      </c>
    </row>
    <row r="695" spans="1:20" x14ac:dyDescent="0.15">
      <c r="A695" s="170">
        <v>6.25E-2</v>
      </c>
      <c r="B695" s="170">
        <v>1.42</v>
      </c>
      <c r="C695" s="170">
        <v>2</v>
      </c>
      <c r="D695" s="169">
        <f t="shared" si="160"/>
        <v>1.25E-3</v>
      </c>
      <c r="E695" s="168">
        <f t="shared" si="161"/>
        <v>7.0999999999999991E-4</v>
      </c>
      <c r="F695" s="167">
        <f t="shared" si="162"/>
        <v>1.7605633802816905</v>
      </c>
      <c r="G695" s="159" t="str">
        <f t="shared" si="163"/>
        <v>-</v>
      </c>
      <c r="H695" s="164" t="str">
        <f t="shared" si="175"/>
        <v>-</v>
      </c>
      <c r="I695" s="161" t="str">
        <f t="shared" si="164"/>
        <v>-</v>
      </c>
      <c r="J695" s="161" t="str">
        <f t="shared" si="165"/>
        <v>-</v>
      </c>
      <c r="K695" s="161">
        <f t="shared" si="166"/>
        <v>2</v>
      </c>
      <c r="L695" s="161" t="str">
        <f t="shared" si="167"/>
        <v>-</v>
      </c>
      <c r="M695" s="166" t="str">
        <f t="shared" si="168"/>
        <v>-</v>
      </c>
      <c r="N695" s="165"/>
      <c r="O695" s="164" t="str">
        <f t="shared" si="169"/>
        <v>-</v>
      </c>
      <c r="P695" s="161" t="str">
        <f t="shared" si="170"/>
        <v>-</v>
      </c>
      <c r="Q695" s="161" t="str">
        <f t="shared" si="171"/>
        <v>-</v>
      </c>
      <c r="R695" s="161">
        <f t="shared" si="172"/>
        <v>1.7605633802816905</v>
      </c>
      <c r="S695" s="161" t="str">
        <f t="shared" si="173"/>
        <v>-</v>
      </c>
      <c r="T695" s="163" t="str">
        <f t="shared" si="174"/>
        <v>-</v>
      </c>
    </row>
    <row r="696" spans="1:20" x14ac:dyDescent="0.15">
      <c r="A696" s="170">
        <v>2.5000000000000001E-2</v>
      </c>
      <c r="B696" s="170">
        <v>0.56000000000000005</v>
      </c>
      <c r="C696" s="170">
        <v>2</v>
      </c>
      <c r="D696" s="169">
        <f t="shared" si="160"/>
        <v>5.0000000000000001E-4</v>
      </c>
      <c r="E696" s="168">
        <f t="shared" si="161"/>
        <v>2.8000000000000003E-4</v>
      </c>
      <c r="F696" s="167">
        <f t="shared" si="162"/>
        <v>1.7857142857142856</v>
      </c>
      <c r="G696" s="159" t="str">
        <f t="shared" si="163"/>
        <v>-</v>
      </c>
      <c r="H696" s="164" t="str">
        <f t="shared" si="175"/>
        <v>-</v>
      </c>
      <c r="I696" s="161" t="str">
        <f t="shared" si="164"/>
        <v>-</v>
      </c>
      <c r="J696" s="161" t="str">
        <f t="shared" si="165"/>
        <v>-</v>
      </c>
      <c r="K696" s="161">
        <f t="shared" si="166"/>
        <v>2</v>
      </c>
      <c r="L696" s="161" t="str">
        <f t="shared" si="167"/>
        <v>-</v>
      </c>
      <c r="M696" s="166" t="str">
        <f t="shared" si="168"/>
        <v>-</v>
      </c>
      <c r="N696" s="165"/>
      <c r="O696" s="164" t="str">
        <f t="shared" si="169"/>
        <v>-</v>
      </c>
      <c r="P696" s="161" t="str">
        <f t="shared" si="170"/>
        <v>-</v>
      </c>
      <c r="Q696" s="161" t="str">
        <f t="shared" si="171"/>
        <v>-</v>
      </c>
      <c r="R696" s="161">
        <f t="shared" si="172"/>
        <v>1.7857142857142856</v>
      </c>
      <c r="S696" s="161" t="str">
        <f t="shared" si="173"/>
        <v>-</v>
      </c>
      <c r="T696" s="163" t="str">
        <f t="shared" si="174"/>
        <v>-</v>
      </c>
    </row>
    <row r="697" spans="1:20" x14ac:dyDescent="0.15">
      <c r="A697" s="170">
        <v>0.02</v>
      </c>
      <c r="B697" s="170">
        <v>0.44</v>
      </c>
      <c r="C697" s="170">
        <v>1</v>
      </c>
      <c r="D697" s="169">
        <f t="shared" si="160"/>
        <v>4.0000000000000002E-4</v>
      </c>
      <c r="E697" s="168">
        <f t="shared" si="161"/>
        <v>2.2000000000000001E-4</v>
      </c>
      <c r="F697" s="167">
        <f t="shared" si="162"/>
        <v>1.8181818181818181</v>
      </c>
      <c r="G697" s="159" t="str">
        <f t="shared" si="163"/>
        <v>-</v>
      </c>
      <c r="H697" s="164" t="str">
        <f t="shared" si="175"/>
        <v>-</v>
      </c>
      <c r="I697" s="161" t="str">
        <f t="shared" si="164"/>
        <v>-</v>
      </c>
      <c r="J697" s="161" t="str">
        <f t="shared" si="165"/>
        <v>-</v>
      </c>
      <c r="K697" s="161">
        <f t="shared" si="166"/>
        <v>1</v>
      </c>
      <c r="L697" s="161" t="str">
        <f t="shared" si="167"/>
        <v>-</v>
      </c>
      <c r="M697" s="166" t="str">
        <f t="shared" si="168"/>
        <v>-</v>
      </c>
      <c r="N697" s="165"/>
      <c r="O697" s="164" t="str">
        <f t="shared" si="169"/>
        <v>-</v>
      </c>
      <c r="P697" s="161" t="str">
        <f t="shared" si="170"/>
        <v>-</v>
      </c>
      <c r="Q697" s="161" t="str">
        <f t="shared" si="171"/>
        <v>-</v>
      </c>
      <c r="R697" s="161">
        <f t="shared" si="172"/>
        <v>1.8181818181818181</v>
      </c>
      <c r="S697" s="161" t="str">
        <f t="shared" si="173"/>
        <v>-</v>
      </c>
      <c r="T697" s="163" t="str">
        <f t="shared" si="174"/>
        <v>-</v>
      </c>
    </row>
    <row r="698" spans="1:20" x14ac:dyDescent="0.15">
      <c r="A698" s="170">
        <v>0.02</v>
      </c>
      <c r="B698" s="170">
        <v>0.44</v>
      </c>
      <c r="C698" s="170">
        <v>2</v>
      </c>
      <c r="D698" s="169">
        <f t="shared" si="160"/>
        <v>4.0000000000000002E-4</v>
      </c>
      <c r="E698" s="168">
        <f t="shared" si="161"/>
        <v>2.2000000000000001E-4</v>
      </c>
      <c r="F698" s="167">
        <f t="shared" si="162"/>
        <v>1.8181818181818181</v>
      </c>
      <c r="G698" s="159" t="str">
        <f t="shared" si="163"/>
        <v>-</v>
      </c>
      <c r="H698" s="164" t="str">
        <f t="shared" si="175"/>
        <v>-</v>
      </c>
      <c r="I698" s="161" t="str">
        <f t="shared" si="164"/>
        <v>-</v>
      </c>
      <c r="J698" s="161" t="str">
        <f t="shared" si="165"/>
        <v>-</v>
      </c>
      <c r="K698" s="161">
        <f t="shared" si="166"/>
        <v>2</v>
      </c>
      <c r="L698" s="161" t="str">
        <f t="shared" si="167"/>
        <v>-</v>
      </c>
      <c r="M698" s="166" t="str">
        <f t="shared" si="168"/>
        <v>-</v>
      </c>
      <c r="N698" s="165"/>
      <c r="O698" s="164" t="str">
        <f t="shared" si="169"/>
        <v>-</v>
      </c>
      <c r="P698" s="161" t="str">
        <f t="shared" si="170"/>
        <v>-</v>
      </c>
      <c r="Q698" s="161" t="str">
        <f t="shared" si="171"/>
        <v>-</v>
      </c>
      <c r="R698" s="161">
        <f t="shared" si="172"/>
        <v>1.8181818181818181</v>
      </c>
      <c r="S698" s="161" t="str">
        <f t="shared" si="173"/>
        <v>-</v>
      </c>
      <c r="T698" s="163" t="str">
        <f t="shared" si="174"/>
        <v>-</v>
      </c>
    </row>
    <row r="699" spans="1:20" x14ac:dyDescent="0.15">
      <c r="A699" s="170">
        <v>0.02</v>
      </c>
      <c r="B699" s="170">
        <v>0.44</v>
      </c>
      <c r="C699" s="170">
        <v>2</v>
      </c>
      <c r="D699" s="169">
        <f t="shared" si="160"/>
        <v>4.0000000000000002E-4</v>
      </c>
      <c r="E699" s="168">
        <f t="shared" si="161"/>
        <v>2.2000000000000001E-4</v>
      </c>
      <c r="F699" s="167">
        <f t="shared" si="162"/>
        <v>1.8181818181818181</v>
      </c>
      <c r="G699" s="159" t="str">
        <f t="shared" si="163"/>
        <v>-</v>
      </c>
      <c r="H699" s="164" t="str">
        <f t="shared" si="175"/>
        <v>-</v>
      </c>
      <c r="I699" s="161" t="str">
        <f t="shared" si="164"/>
        <v>-</v>
      </c>
      <c r="J699" s="161" t="str">
        <f t="shared" si="165"/>
        <v>-</v>
      </c>
      <c r="K699" s="161">
        <f t="shared" si="166"/>
        <v>2</v>
      </c>
      <c r="L699" s="161" t="str">
        <f t="shared" si="167"/>
        <v>-</v>
      </c>
      <c r="M699" s="166" t="str">
        <f t="shared" si="168"/>
        <v>-</v>
      </c>
      <c r="N699" s="165"/>
      <c r="O699" s="164" t="str">
        <f t="shared" si="169"/>
        <v>-</v>
      </c>
      <c r="P699" s="161" t="str">
        <f t="shared" si="170"/>
        <v>-</v>
      </c>
      <c r="Q699" s="161" t="str">
        <f t="shared" si="171"/>
        <v>-</v>
      </c>
      <c r="R699" s="161">
        <f t="shared" si="172"/>
        <v>1.8181818181818181</v>
      </c>
      <c r="S699" s="161" t="str">
        <f t="shared" si="173"/>
        <v>-</v>
      </c>
      <c r="T699" s="163" t="str">
        <f t="shared" si="174"/>
        <v>-</v>
      </c>
    </row>
    <row r="700" spans="1:20" x14ac:dyDescent="0.15">
      <c r="A700" s="170">
        <v>0.02</v>
      </c>
      <c r="B700" s="170">
        <v>0.44</v>
      </c>
      <c r="C700" s="170">
        <v>2</v>
      </c>
      <c r="D700" s="169">
        <f t="shared" si="160"/>
        <v>4.0000000000000002E-4</v>
      </c>
      <c r="E700" s="168">
        <f t="shared" si="161"/>
        <v>2.2000000000000001E-4</v>
      </c>
      <c r="F700" s="167">
        <f t="shared" si="162"/>
        <v>1.8181818181818181</v>
      </c>
      <c r="G700" s="159" t="str">
        <f t="shared" si="163"/>
        <v>-</v>
      </c>
      <c r="H700" s="164" t="str">
        <f t="shared" si="175"/>
        <v>-</v>
      </c>
      <c r="I700" s="161" t="str">
        <f t="shared" si="164"/>
        <v>-</v>
      </c>
      <c r="J700" s="161" t="str">
        <f t="shared" si="165"/>
        <v>-</v>
      </c>
      <c r="K700" s="161">
        <f t="shared" si="166"/>
        <v>2</v>
      </c>
      <c r="L700" s="161" t="str">
        <f t="shared" si="167"/>
        <v>-</v>
      </c>
      <c r="M700" s="166" t="str">
        <f t="shared" si="168"/>
        <v>-</v>
      </c>
      <c r="N700" s="165"/>
      <c r="O700" s="164" t="str">
        <f t="shared" si="169"/>
        <v>-</v>
      </c>
      <c r="P700" s="161" t="str">
        <f t="shared" si="170"/>
        <v>-</v>
      </c>
      <c r="Q700" s="161" t="str">
        <f t="shared" si="171"/>
        <v>-</v>
      </c>
      <c r="R700" s="161">
        <f t="shared" si="172"/>
        <v>1.8181818181818181</v>
      </c>
      <c r="S700" s="161" t="str">
        <f t="shared" si="173"/>
        <v>-</v>
      </c>
      <c r="T700" s="163" t="str">
        <f t="shared" si="174"/>
        <v>-</v>
      </c>
    </row>
    <row r="701" spans="1:20" x14ac:dyDescent="0.15">
      <c r="A701" s="170">
        <v>0.05</v>
      </c>
      <c r="B701" s="170">
        <v>1.1000000000000001</v>
      </c>
      <c r="C701" s="170">
        <v>0</v>
      </c>
      <c r="D701" s="169">
        <f t="shared" si="160"/>
        <v>1E-3</v>
      </c>
      <c r="E701" s="168">
        <f t="shared" si="161"/>
        <v>5.5000000000000003E-4</v>
      </c>
      <c r="F701" s="167">
        <f t="shared" si="162"/>
        <v>1.8181818181818181</v>
      </c>
      <c r="G701" s="159" t="str">
        <f t="shared" si="163"/>
        <v>-</v>
      </c>
      <c r="H701" s="164" t="str">
        <f t="shared" si="175"/>
        <v>-</v>
      </c>
      <c r="I701" s="161" t="str">
        <f t="shared" si="164"/>
        <v>-</v>
      </c>
      <c r="J701" s="161" t="str">
        <f t="shared" si="165"/>
        <v>-</v>
      </c>
      <c r="K701" s="161">
        <f t="shared" si="166"/>
        <v>0</v>
      </c>
      <c r="L701" s="161" t="str">
        <f t="shared" si="167"/>
        <v>-</v>
      </c>
      <c r="M701" s="166" t="str">
        <f t="shared" si="168"/>
        <v>-</v>
      </c>
      <c r="N701" s="165"/>
      <c r="O701" s="164" t="str">
        <f t="shared" si="169"/>
        <v>-</v>
      </c>
      <c r="P701" s="161" t="str">
        <f t="shared" si="170"/>
        <v>-</v>
      </c>
      <c r="Q701" s="161" t="str">
        <f t="shared" si="171"/>
        <v>-</v>
      </c>
      <c r="R701" s="161">
        <f t="shared" si="172"/>
        <v>1.8181818181818181</v>
      </c>
      <c r="S701" s="161" t="str">
        <f t="shared" si="173"/>
        <v>-</v>
      </c>
      <c r="T701" s="163" t="str">
        <f t="shared" si="174"/>
        <v>-</v>
      </c>
    </row>
    <row r="702" spans="1:20" x14ac:dyDescent="0.15">
      <c r="A702" s="171">
        <v>0.05</v>
      </c>
      <c r="B702" s="171">
        <v>1.1000000000000001</v>
      </c>
      <c r="C702" s="171">
        <v>2</v>
      </c>
      <c r="D702" s="169">
        <f t="shared" si="160"/>
        <v>1E-3</v>
      </c>
      <c r="E702" s="168">
        <f t="shared" si="161"/>
        <v>5.5000000000000003E-4</v>
      </c>
      <c r="F702" s="167">
        <f t="shared" si="162"/>
        <v>1.8181818181818181</v>
      </c>
      <c r="G702" s="159" t="str">
        <f t="shared" si="163"/>
        <v>-</v>
      </c>
      <c r="H702" s="164" t="str">
        <f t="shared" si="175"/>
        <v>-</v>
      </c>
      <c r="I702" s="161" t="str">
        <f t="shared" si="164"/>
        <v>-</v>
      </c>
      <c r="J702" s="161" t="str">
        <f t="shared" si="165"/>
        <v>-</v>
      </c>
      <c r="K702" s="161">
        <f t="shared" si="166"/>
        <v>2</v>
      </c>
      <c r="L702" s="161" t="str">
        <f t="shared" si="167"/>
        <v>-</v>
      </c>
      <c r="M702" s="166" t="str">
        <f t="shared" si="168"/>
        <v>-</v>
      </c>
      <c r="N702" s="165"/>
      <c r="O702" s="164" t="str">
        <f t="shared" si="169"/>
        <v>-</v>
      </c>
      <c r="P702" s="161" t="str">
        <f t="shared" si="170"/>
        <v>-</v>
      </c>
      <c r="Q702" s="161" t="str">
        <f t="shared" si="171"/>
        <v>-</v>
      </c>
      <c r="R702" s="161">
        <f t="shared" si="172"/>
        <v>1.8181818181818181</v>
      </c>
      <c r="S702" s="161" t="str">
        <f t="shared" si="173"/>
        <v>-</v>
      </c>
      <c r="T702" s="163" t="str">
        <f t="shared" si="174"/>
        <v>-</v>
      </c>
    </row>
    <row r="703" spans="1:20" x14ac:dyDescent="0.15">
      <c r="A703" s="171">
        <v>0.05</v>
      </c>
      <c r="B703" s="171">
        <v>1.1000000000000001</v>
      </c>
      <c r="C703" s="171">
        <v>2</v>
      </c>
      <c r="D703" s="169">
        <f t="shared" si="160"/>
        <v>1E-3</v>
      </c>
      <c r="E703" s="168">
        <f t="shared" si="161"/>
        <v>5.5000000000000003E-4</v>
      </c>
      <c r="F703" s="167">
        <f t="shared" si="162"/>
        <v>1.8181818181818181</v>
      </c>
      <c r="G703" s="159" t="str">
        <f t="shared" si="163"/>
        <v>-</v>
      </c>
      <c r="H703" s="164" t="str">
        <f t="shared" si="175"/>
        <v>-</v>
      </c>
      <c r="I703" s="161" t="str">
        <f t="shared" si="164"/>
        <v>-</v>
      </c>
      <c r="J703" s="161" t="str">
        <f t="shared" si="165"/>
        <v>-</v>
      </c>
      <c r="K703" s="161">
        <f t="shared" si="166"/>
        <v>2</v>
      </c>
      <c r="L703" s="161" t="str">
        <f t="shared" si="167"/>
        <v>-</v>
      </c>
      <c r="M703" s="166" t="str">
        <f t="shared" si="168"/>
        <v>-</v>
      </c>
      <c r="N703" s="165"/>
      <c r="O703" s="164" t="str">
        <f t="shared" si="169"/>
        <v>-</v>
      </c>
      <c r="P703" s="161" t="str">
        <f t="shared" si="170"/>
        <v>-</v>
      </c>
      <c r="Q703" s="161" t="str">
        <f t="shared" si="171"/>
        <v>-</v>
      </c>
      <c r="R703" s="161">
        <f t="shared" si="172"/>
        <v>1.8181818181818181</v>
      </c>
      <c r="S703" s="161" t="str">
        <f t="shared" si="173"/>
        <v>-</v>
      </c>
      <c r="T703" s="163" t="str">
        <f t="shared" si="174"/>
        <v>-</v>
      </c>
    </row>
    <row r="704" spans="1:20" x14ac:dyDescent="0.15">
      <c r="A704" s="170">
        <v>0.05</v>
      </c>
      <c r="B704" s="170">
        <v>1.0999999999999996</v>
      </c>
      <c r="C704" s="170">
        <v>2</v>
      </c>
      <c r="D704" s="169">
        <f t="shared" si="160"/>
        <v>1E-3</v>
      </c>
      <c r="E704" s="168">
        <f t="shared" si="161"/>
        <v>5.4999999999999982E-4</v>
      </c>
      <c r="F704" s="167">
        <f t="shared" si="162"/>
        <v>1.8181818181818188</v>
      </c>
      <c r="G704" s="159" t="str">
        <f t="shared" si="163"/>
        <v>-</v>
      </c>
      <c r="H704" s="164" t="str">
        <f t="shared" si="175"/>
        <v>-</v>
      </c>
      <c r="I704" s="161" t="str">
        <f t="shared" si="164"/>
        <v>-</v>
      </c>
      <c r="J704" s="161" t="str">
        <f t="shared" si="165"/>
        <v>-</v>
      </c>
      <c r="K704" s="161">
        <f t="shared" si="166"/>
        <v>2</v>
      </c>
      <c r="L704" s="161" t="str">
        <f t="shared" si="167"/>
        <v>-</v>
      </c>
      <c r="M704" s="166" t="str">
        <f t="shared" si="168"/>
        <v>-</v>
      </c>
      <c r="N704" s="165"/>
      <c r="O704" s="164" t="str">
        <f t="shared" si="169"/>
        <v>-</v>
      </c>
      <c r="P704" s="161" t="str">
        <f t="shared" si="170"/>
        <v>-</v>
      </c>
      <c r="Q704" s="161" t="str">
        <f t="shared" si="171"/>
        <v>-</v>
      </c>
      <c r="R704" s="161">
        <f t="shared" si="172"/>
        <v>1.8181818181818188</v>
      </c>
      <c r="S704" s="161" t="str">
        <f t="shared" si="173"/>
        <v>-</v>
      </c>
      <c r="T704" s="163" t="str">
        <f t="shared" si="174"/>
        <v>-</v>
      </c>
    </row>
    <row r="705" spans="1:20" x14ac:dyDescent="0.15">
      <c r="A705" s="170">
        <v>0.03</v>
      </c>
      <c r="B705" s="170">
        <v>0.63900000000000001</v>
      </c>
      <c r="C705" s="170">
        <v>1</v>
      </c>
      <c r="D705" s="169">
        <f t="shared" si="160"/>
        <v>5.9999999999999995E-4</v>
      </c>
      <c r="E705" s="168">
        <f t="shared" si="161"/>
        <v>3.1950000000000001E-4</v>
      </c>
      <c r="F705" s="167">
        <f t="shared" si="162"/>
        <v>1.8779342723004693</v>
      </c>
      <c r="G705" s="159" t="str">
        <f t="shared" si="163"/>
        <v>-</v>
      </c>
      <c r="H705" s="164" t="str">
        <f t="shared" si="175"/>
        <v>-</v>
      </c>
      <c r="I705" s="161" t="str">
        <f t="shared" si="164"/>
        <v>-</v>
      </c>
      <c r="J705" s="161" t="str">
        <f t="shared" si="165"/>
        <v>-</v>
      </c>
      <c r="K705" s="161">
        <f t="shared" si="166"/>
        <v>1</v>
      </c>
      <c r="L705" s="161" t="str">
        <f t="shared" si="167"/>
        <v>-</v>
      </c>
      <c r="M705" s="166" t="str">
        <f t="shared" si="168"/>
        <v>-</v>
      </c>
      <c r="N705" s="165"/>
      <c r="O705" s="164" t="str">
        <f t="shared" si="169"/>
        <v>-</v>
      </c>
      <c r="P705" s="161" t="str">
        <f t="shared" si="170"/>
        <v>-</v>
      </c>
      <c r="Q705" s="161" t="str">
        <f t="shared" si="171"/>
        <v>-</v>
      </c>
      <c r="R705" s="161">
        <f t="shared" si="172"/>
        <v>1.8779342723004693</v>
      </c>
      <c r="S705" s="161" t="str">
        <f t="shared" si="173"/>
        <v>-</v>
      </c>
      <c r="T705" s="163" t="str">
        <f t="shared" si="174"/>
        <v>-</v>
      </c>
    </row>
    <row r="706" spans="1:20" x14ac:dyDescent="0.15">
      <c r="A706" s="170">
        <v>0.05</v>
      </c>
      <c r="B706" s="170">
        <v>1.04</v>
      </c>
      <c r="C706" s="170">
        <v>1</v>
      </c>
      <c r="D706" s="169">
        <f t="shared" si="160"/>
        <v>1E-3</v>
      </c>
      <c r="E706" s="168">
        <f t="shared" si="161"/>
        <v>5.2000000000000006E-4</v>
      </c>
      <c r="F706" s="167">
        <f t="shared" si="162"/>
        <v>1.9230769230769229</v>
      </c>
      <c r="G706" s="159" t="str">
        <f t="shared" si="163"/>
        <v>-</v>
      </c>
      <c r="H706" s="164" t="str">
        <f t="shared" si="175"/>
        <v>-</v>
      </c>
      <c r="I706" s="161" t="str">
        <f t="shared" si="164"/>
        <v>-</v>
      </c>
      <c r="J706" s="161" t="str">
        <f t="shared" si="165"/>
        <v>-</v>
      </c>
      <c r="K706" s="161">
        <f t="shared" si="166"/>
        <v>1</v>
      </c>
      <c r="L706" s="161" t="str">
        <f t="shared" si="167"/>
        <v>-</v>
      </c>
      <c r="M706" s="166" t="str">
        <f t="shared" si="168"/>
        <v>-</v>
      </c>
      <c r="N706" s="165"/>
      <c r="O706" s="164" t="str">
        <f t="shared" si="169"/>
        <v>-</v>
      </c>
      <c r="P706" s="161" t="str">
        <f t="shared" si="170"/>
        <v>-</v>
      </c>
      <c r="Q706" s="161" t="str">
        <f t="shared" si="171"/>
        <v>-</v>
      </c>
      <c r="R706" s="161">
        <f t="shared" si="172"/>
        <v>1.9230769230769229</v>
      </c>
      <c r="S706" s="161" t="str">
        <f t="shared" si="173"/>
        <v>-</v>
      </c>
      <c r="T706" s="163" t="str">
        <f t="shared" si="174"/>
        <v>-</v>
      </c>
    </row>
    <row r="707" spans="1:20" x14ac:dyDescent="0.15">
      <c r="A707" s="170">
        <v>0.05</v>
      </c>
      <c r="B707" s="170">
        <v>1.0187999999999997</v>
      </c>
      <c r="C707" s="170">
        <v>2</v>
      </c>
      <c r="D707" s="169">
        <f t="shared" ref="D707:D770" si="176">A707*0.02</f>
        <v>1E-3</v>
      </c>
      <c r="E707" s="168">
        <f t="shared" ref="E707:E770" si="177">(B707/2)/1000</f>
        <v>5.0939999999999981E-4</v>
      </c>
      <c r="F707" s="167">
        <f t="shared" ref="F707:F770" si="178">D707/E707</f>
        <v>1.963093835885356</v>
      </c>
      <c r="G707" s="159" t="str">
        <f t="shared" ref="G707:G770" si="179">IF(F707=0,C707,"-")</f>
        <v>-</v>
      </c>
      <c r="H707" s="164" t="str">
        <f t="shared" si="175"/>
        <v>-</v>
      </c>
      <c r="I707" s="161" t="str">
        <f t="shared" si="164"/>
        <v>-</v>
      </c>
      <c r="J707" s="161" t="str">
        <f t="shared" si="165"/>
        <v>-</v>
      </c>
      <c r="K707" s="161">
        <f t="shared" si="166"/>
        <v>2</v>
      </c>
      <c r="L707" s="161" t="str">
        <f t="shared" si="167"/>
        <v>-</v>
      </c>
      <c r="M707" s="166" t="str">
        <f t="shared" si="168"/>
        <v>-</v>
      </c>
      <c r="N707" s="165"/>
      <c r="O707" s="164" t="str">
        <f t="shared" si="169"/>
        <v>-</v>
      </c>
      <c r="P707" s="161" t="str">
        <f t="shared" si="170"/>
        <v>-</v>
      </c>
      <c r="Q707" s="161" t="str">
        <f t="shared" si="171"/>
        <v>-</v>
      </c>
      <c r="R707" s="161">
        <f t="shared" si="172"/>
        <v>1.963093835885356</v>
      </c>
      <c r="S707" s="161" t="str">
        <f t="shared" si="173"/>
        <v>-</v>
      </c>
      <c r="T707" s="163" t="str">
        <f t="shared" si="174"/>
        <v>-</v>
      </c>
    </row>
    <row r="708" spans="1:20" x14ac:dyDescent="0.15">
      <c r="A708" s="170">
        <v>0.05</v>
      </c>
      <c r="B708" s="170">
        <v>1.01</v>
      </c>
      <c r="C708" s="170">
        <v>2</v>
      </c>
      <c r="D708" s="169">
        <f t="shared" si="176"/>
        <v>1E-3</v>
      </c>
      <c r="E708" s="168">
        <f t="shared" si="177"/>
        <v>5.0500000000000002E-4</v>
      </c>
      <c r="F708" s="167">
        <f t="shared" si="178"/>
        <v>1.9801980198019802</v>
      </c>
      <c r="G708" s="159" t="str">
        <f t="shared" si="179"/>
        <v>-</v>
      </c>
      <c r="H708" s="164" t="str">
        <f t="shared" si="175"/>
        <v>-</v>
      </c>
      <c r="I708" s="161" t="str">
        <f t="shared" ref="I708:I771" si="180">IF(AND($F708&gt;0.06,$F708&lt;=0.3),$C708,"-")</f>
        <v>-</v>
      </c>
      <c r="J708" s="161" t="str">
        <f t="shared" ref="J708:J771" si="181">IF(AND($F708&gt;0.3,$F708&lt;=1),$C708,"-")</f>
        <v>-</v>
      </c>
      <c r="K708" s="161">
        <f t="shared" ref="K708:K771" si="182">IF(AND($F708&gt;1,$F708&lt;=3),$C708,"-")</f>
        <v>2</v>
      </c>
      <c r="L708" s="161" t="str">
        <f t="shared" ref="L708:L771" si="183">IF(AND($F708&gt;3,$F708&lt;=7),$C708,"-")</f>
        <v>-</v>
      </c>
      <c r="M708" s="166" t="str">
        <f t="shared" ref="M708:M771" si="184">IF(F708&gt;7,C708,"-")</f>
        <v>-</v>
      </c>
      <c r="N708" s="165"/>
      <c r="O708" s="164" t="str">
        <f t="shared" ref="O708:O771" si="185">IF(AND($F708&gt;0,$F708&lt;=0.06),$F708,"-")</f>
        <v>-</v>
      </c>
      <c r="P708" s="161" t="str">
        <f t="shared" ref="P708:P771" si="186">IF(AND($F708&gt;0.06,$F708&lt;=0.3),$F708,"-")</f>
        <v>-</v>
      </c>
      <c r="Q708" s="161" t="str">
        <f t="shared" ref="Q708:Q771" si="187">IF(AND($F708&gt;0.3,$F708&lt;=1),$F708,"-")</f>
        <v>-</v>
      </c>
      <c r="R708" s="161">
        <f t="shared" ref="R708:R771" si="188">IF(AND($F708&gt;1,$F708&lt;=3),$F708,"-")</f>
        <v>1.9801980198019802</v>
      </c>
      <c r="S708" s="161" t="str">
        <f t="shared" ref="S708:S771" si="189">IF(AND($F708&gt;3,$F708&lt;=7),$F708,"-")</f>
        <v>-</v>
      </c>
      <c r="T708" s="163" t="str">
        <f t="shared" ref="T708:T771" si="190">IF($F708&gt;7,$F708,"-")</f>
        <v>-</v>
      </c>
    </row>
    <row r="709" spans="1:20" x14ac:dyDescent="0.15">
      <c r="A709" s="170">
        <v>0.05</v>
      </c>
      <c r="B709" s="170">
        <f>8.3-7.3</f>
        <v>1.0000000000000009</v>
      </c>
      <c r="C709" s="170">
        <v>2</v>
      </c>
      <c r="D709" s="169">
        <f t="shared" si="176"/>
        <v>1E-3</v>
      </c>
      <c r="E709" s="168">
        <f t="shared" si="177"/>
        <v>5.0000000000000044E-4</v>
      </c>
      <c r="F709" s="167">
        <f t="shared" si="178"/>
        <v>1.9999999999999982</v>
      </c>
      <c r="G709" s="159" t="str">
        <f t="shared" si="179"/>
        <v>-</v>
      </c>
      <c r="H709" s="164" t="str">
        <f t="shared" ref="H709:H772" si="191">IF(AND($F709&gt;0,$F709&lt;=0.06),$C709,"-")</f>
        <v>-</v>
      </c>
      <c r="I709" s="161" t="str">
        <f t="shared" si="180"/>
        <v>-</v>
      </c>
      <c r="J709" s="161" t="str">
        <f t="shared" si="181"/>
        <v>-</v>
      </c>
      <c r="K709" s="161">
        <f t="shared" si="182"/>
        <v>2</v>
      </c>
      <c r="L709" s="161" t="str">
        <f t="shared" si="183"/>
        <v>-</v>
      </c>
      <c r="M709" s="166" t="str">
        <f t="shared" si="184"/>
        <v>-</v>
      </c>
      <c r="N709" s="165"/>
      <c r="O709" s="164" t="str">
        <f t="shared" si="185"/>
        <v>-</v>
      </c>
      <c r="P709" s="161" t="str">
        <f t="shared" si="186"/>
        <v>-</v>
      </c>
      <c r="Q709" s="161" t="str">
        <f t="shared" si="187"/>
        <v>-</v>
      </c>
      <c r="R709" s="161">
        <f t="shared" si="188"/>
        <v>1.9999999999999982</v>
      </c>
      <c r="S709" s="161" t="str">
        <f t="shared" si="189"/>
        <v>-</v>
      </c>
      <c r="T709" s="163" t="str">
        <f t="shared" si="190"/>
        <v>-</v>
      </c>
    </row>
    <row r="710" spans="1:20" x14ac:dyDescent="0.15">
      <c r="A710" s="170">
        <v>7.0000000000000001E-3</v>
      </c>
      <c r="B710" s="170">
        <v>0.14000000000000001</v>
      </c>
      <c r="C710" s="170">
        <v>2</v>
      </c>
      <c r="D710" s="169">
        <f t="shared" si="176"/>
        <v>1.4000000000000001E-4</v>
      </c>
      <c r="E710" s="168">
        <f t="shared" si="177"/>
        <v>7.0000000000000007E-5</v>
      </c>
      <c r="F710" s="167">
        <f t="shared" si="178"/>
        <v>2</v>
      </c>
      <c r="G710" s="159" t="str">
        <f t="shared" si="179"/>
        <v>-</v>
      </c>
      <c r="H710" s="164" t="str">
        <f t="shared" si="191"/>
        <v>-</v>
      </c>
      <c r="I710" s="161" t="str">
        <f t="shared" si="180"/>
        <v>-</v>
      </c>
      <c r="J710" s="161" t="str">
        <f t="shared" si="181"/>
        <v>-</v>
      </c>
      <c r="K710" s="161">
        <f t="shared" si="182"/>
        <v>2</v>
      </c>
      <c r="L710" s="161" t="str">
        <f t="shared" si="183"/>
        <v>-</v>
      </c>
      <c r="M710" s="166" t="str">
        <f t="shared" si="184"/>
        <v>-</v>
      </c>
      <c r="N710" s="165"/>
      <c r="O710" s="164" t="str">
        <f t="shared" si="185"/>
        <v>-</v>
      </c>
      <c r="P710" s="161" t="str">
        <f t="shared" si="186"/>
        <v>-</v>
      </c>
      <c r="Q710" s="161" t="str">
        <f t="shared" si="187"/>
        <v>-</v>
      </c>
      <c r="R710" s="161">
        <f t="shared" si="188"/>
        <v>2</v>
      </c>
      <c r="S710" s="161" t="str">
        <f t="shared" si="189"/>
        <v>-</v>
      </c>
      <c r="T710" s="163" t="str">
        <f t="shared" si="190"/>
        <v>-</v>
      </c>
    </row>
    <row r="711" spans="1:20" x14ac:dyDescent="0.15">
      <c r="A711" s="170">
        <v>0.02</v>
      </c>
      <c r="B711" s="170">
        <v>0.4</v>
      </c>
      <c r="C711" s="170">
        <v>2</v>
      </c>
      <c r="D711" s="169">
        <f t="shared" si="176"/>
        <v>4.0000000000000002E-4</v>
      </c>
      <c r="E711" s="168">
        <f t="shared" si="177"/>
        <v>2.0000000000000001E-4</v>
      </c>
      <c r="F711" s="167">
        <f t="shared" si="178"/>
        <v>2</v>
      </c>
      <c r="G711" s="159" t="str">
        <f t="shared" si="179"/>
        <v>-</v>
      </c>
      <c r="H711" s="164" t="str">
        <f t="shared" si="191"/>
        <v>-</v>
      </c>
      <c r="I711" s="161" t="str">
        <f t="shared" si="180"/>
        <v>-</v>
      </c>
      <c r="J711" s="161" t="str">
        <f t="shared" si="181"/>
        <v>-</v>
      </c>
      <c r="K711" s="161">
        <f t="shared" si="182"/>
        <v>2</v>
      </c>
      <c r="L711" s="161" t="str">
        <f t="shared" si="183"/>
        <v>-</v>
      </c>
      <c r="M711" s="166" t="str">
        <f t="shared" si="184"/>
        <v>-</v>
      </c>
      <c r="N711" s="165"/>
      <c r="O711" s="164" t="str">
        <f t="shared" si="185"/>
        <v>-</v>
      </c>
      <c r="P711" s="161" t="str">
        <f t="shared" si="186"/>
        <v>-</v>
      </c>
      <c r="Q711" s="161" t="str">
        <f t="shared" si="187"/>
        <v>-</v>
      </c>
      <c r="R711" s="161">
        <f t="shared" si="188"/>
        <v>2</v>
      </c>
      <c r="S711" s="161" t="str">
        <f t="shared" si="189"/>
        <v>-</v>
      </c>
      <c r="T711" s="163" t="str">
        <f t="shared" si="190"/>
        <v>-</v>
      </c>
    </row>
    <row r="712" spans="1:20" x14ac:dyDescent="0.15">
      <c r="A712" s="170">
        <v>0.03</v>
      </c>
      <c r="B712" s="170">
        <v>0.6</v>
      </c>
      <c r="C712" s="170">
        <v>0</v>
      </c>
      <c r="D712" s="169">
        <f t="shared" si="176"/>
        <v>5.9999999999999995E-4</v>
      </c>
      <c r="E712" s="168">
        <f t="shared" si="177"/>
        <v>2.9999999999999997E-4</v>
      </c>
      <c r="F712" s="167">
        <f t="shared" si="178"/>
        <v>2</v>
      </c>
      <c r="G712" s="159" t="str">
        <f t="shared" si="179"/>
        <v>-</v>
      </c>
      <c r="H712" s="164" t="str">
        <f t="shared" si="191"/>
        <v>-</v>
      </c>
      <c r="I712" s="161" t="str">
        <f t="shared" si="180"/>
        <v>-</v>
      </c>
      <c r="J712" s="161" t="str">
        <f t="shared" si="181"/>
        <v>-</v>
      </c>
      <c r="K712" s="161">
        <f t="shared" si="182"/>
        <v>0</v>
      </c>
      <c r="L712" s="161" t="str">
        <f t="shared" si="183"/>
        <v>-</v>
      </c>
      <c r="M712" s="166" t="str">
        <f t="shared" si="184"/>
        <v>-</v>
      </c>
      <c r="N712" s="165"/>
      <c r="O712" s="164" t="str">
        <f t="shared" si="185"/>
        <v>-</v>
      </c>
      <c r="P712" s="161" t="str">
        <f t="shared" si="186"/>
        <v>-</v>
      </c>
      <c r="Q712" s="161" t="str">
        <f t="shared" si="187"/>
        <v>-</v>
      </c>
      <c r="R712" s="161">
        <f t="shared" si="188"/>
        <v>2</v>
      </c>
      <c r="S712" s="161" t="str">
        <f t="shared" si="189"/>
        <v>-</v>
      </c>
      <c r="T712" s="163" t="str">
        <f t="shared" si="190"/>
        <v>-</v>
      </c>
    </row>
    <row r="713" spans="1:20" x14ac:dyDescent="0.15">
      <c r="A713" s="170">
        <v>0.03</v>
      </c>
      <c r="B713" s="170">
        <v>0.6</v>
      </c>
      <c r="C713" s="170">
        <v>2</v>
      </c>
      <c r="D713" s="169">
        <f t="shared" si="176"/>
        <v>5.9999999999999995E-4</v>
      </c>
      <c r="E713" s="168">
        <f t="shared" si="177"/>
        <v>2.9999999999999997E-4</v>
      </c>
      <c r="F713" s="167">
        <f t="shared" si="178"/>
        <v>2</v>
      </c>
      <c r="G713" s="159" t="str">
        <f t="shared" si="179"/>
        <v>-</v>
      </c>
      <c r="H713" s="164" t="str">
        <f t="shared" si="191"/>
        <v>-</v>
      </c>
      <c r="I713" s="161" t="str">
        <f t="shared" si="180"/>
        <v>-</v>
      </c>
      <c r="J713" s="161" t="str">
        <f t="shared" si="181"/>
        <v>-</v>
      </c>
      <c r="K713" s="161">
        <f t="shared" si="182"/>
        <v>2</v>
      </c>
      <c r="L713" s="161" t="str">
        <f t="shared" si="183"/>
        <v>-</v>
      </c>
      <c r="M713" s="166" t="str">
        <f t="shared" si="184"/>
        <v>-</v>
      </c>
      <c r="N713" s="165"/>
      <c r="O713" s="164" t="str">
        <f t="shared" si="185"/>
        <v>-</v>
      </c>
      <c r="P713" s="161" t="str">
        <f t="shared" si="186"/>
        <v>-</v>
      </c>
      <c r="Q713" s="161" t="str">
        <f t="shared" si="187"/>
        <v>-</v>
      </c>
      <c r="R713" s="161">
        <f t="shared" si="188"/>
        <v>2</v>
      </c>
      <c r="S713" s="161" t="str">
        <f t="shared" si="189"/>
        <v>-</v>
      </c>
      <c r="T713" s="163" t="str">
        <f t="shared" si="190"/>
        <v>-</v>
      </c>
    </row>
    <row r="714" spans="1:20" x14ac:dyDescent="0.15">
      <c r="A714" s="170">
        <v>0.05</v>
      </c>
      <c r="B714" s="170">
        <v>1</v>
      </c>
      <c r="C714" s="170">
        <v>2</v>
      </c>
      <c r="D714" s="169">
        <f t="shared" si="176"/>
        <v>1E-3</v>
      </c>
      <c r="E714" s="168">
        <f t="shared" si="177"/>
        <v>5.0000000000000001E-4</v>
      </c>
      <c r="F714" s="167">
        <f t="shared" si="178"/>
        <v>2</v>
      </c>
      <c r="G714" s="159" t="str">
        <f t="shared" si="179"/>
        <v>-</v>
      </c>
      <c r="H714" s="164" t="str">
        <f t="shared" si="191"/>
        <v>-</v>
      </c>
      <c r="I714" s="161" t="str">
        <f t="shared" si="180"/>
        <v>-</v>
      </c>
      <c r="J714" s="161" t="str">
        <f t="shared" si="181"/>
        <v>-</v>
      </c>
      <c r="K714" s="161">
        <f t="shared" si="182"/>
        <v>2</v>
      </c>
      <c r="L714" s="161" t="str">
        <f t="shared" si="183"/>
        <v>-</v>
      </c>
      <c r="M714" s="166" t="str">
        <f t="shared" si="184"/>
        <v>-</v>
      </c>
      <c r="N714" s="165"/>
      <c r="O714" s="164" t="str">
        <f t="shared" si="185"/>
        <v>-</v>
      </c>
      <c r="P714" s="161" t="str">
        <f t="shared" si="186"/>
        <v>-</v>
      </c>
      <c r="Q714" s="161" t="str">
        <f t="shared" si="187"/>
        <v>-</v>
      </c>
      <c r="R714" s="161">
        <f t="shared" si="188"/>
        <v>2</v>
      </c>
      <c r="S714" s="161" t="str">
        <f t="shared" si="189"/>
        <v>-</v>
      </c>
      <c r="T714" s="163" t="str">
        <f t="shared" si="190"/>
        <v>-</v>
      </c>
    </row>
    <row r="715" spans="1:20" x14ac:dyDescent="0.15">
      <c r="A715" s="170">
        <v>0.05</v>
      </c>
      <c r="B715" s="170">
        <v>1</v>
      </c>
      <c r="C715" s="170">
        <v>2</v>
      </c>
      <c r="D715" s="169">
        <f t="shared" si="176"/>
        <v>1E-3</v>
      </c>
      <c r="E715" s="168">
        <f t="shared" si="177"/>
        <v>5.0000000000000001E-4</v>
      </c>
      <c r="F715" s="167">
        <f t="shared" si="178"/>
        <v>2</v>
      </c>
      <c r="G715" s="159" t="str">
        <f t="shared" si="179"/>
        <v>-</v>
      </c>
      <c r="H715" s="164" t="str">
        <f t="shared" si="191"/>
        <v>-</v>
      </c>
      <c r="I715" s="161" t="str">
        <f t="shared" si="180"/>
        <v>-</v>
      </c>
      <c r="J715" s="161" t="str">
        <f t="shared" si="181"/>
        <v>-</v>
      </c>
      <c r="K715" s="161">
        <f t="shared" si="182"/>
        <v>2</v>
      </c>
      <c r="L715" s="161" t="str">
        <f t="shared" si="183"/>
        <v>-</v>
      </c>
      <c r="M715" s="166" t="str">
        <f t="shared" si="184"/>
        <v>-</v>
      </c>
      <c r="N715" s="165"/>
      <c r="O715" s="164" t="str">
        <f t="shared" si="185"/>
        <v>-</v>
      </c>
      <c r="P715" s="161" t="str">
        <f t="shared" si="186"/>
        <v>-</v>
      </c>
      <c r="Q715" s="161" t="str">
        <f t="shared" si="187"/>
        <v>-</v>
      </c>
      <c r="R715" s="161">
        <f t="shared" si="188"/>
        <v>2</v>
      </c>
      <c r="S715" s="161" t="str">
        <f t="shared" si="189"/>
        <v>-</v>
      </c>
      <c r="T715" s="163" t="str">
        <f t="shared" si="190"/>
        <v>-</v>
      </c>
    </row>
    <row r="716" spans="1:20" x14ac:dyDescent="0.15">
      <c r="A716" s="170">
        <v>0.05</v>
      </c>
      <c r="B716" s="170">
        <v>1</v>
      </c>
      <c r="C716" s="170">
        <v>1</v>
      </c>
      <c r="D716" s="169">
        <f t="shared" si="176"/>
        <v>1E-3</v>
      </c>
      <c r="E716" s="168">
        <f t="shared" si="177"/>
        <v>5.0000000000000001E-4</v>
      </c>
      <c r="F716" s="167">
        <f t="shared" si="178"/>
        <v>2</v>
      </c>
      <c r="G716" s="159" t="str">
        <f t="shared" si="179"/>
        <v>-</v>
      </c>
      <c r="H716" s="164" t="str">
        <f t="shared" si="191"/>
        <v>-</v>
      </c>
      <c r="I716" s="161" t="str">
        <f t="shared" si="180"/>
        <v>-</v>
      </c>
      <c r="J716" s="161" t="str">
        <f t="shared" si="181"/>
        <v>-</v>
      </c>
      <c r="K716" s="161">
        <f t="shared" si="182"/>
        <v>1</v>
      </c>
      <c r="L716" s="161" t="str">
        <f t="shared" si="183"/>
        <v>-</v>
      </c>
      <c r="M716" s="166" t="str">
        <f t="shared" si="184"/>
        <v>-</v>
      </c>
      <c r="N716" s="165"/>
      <c r="O716" s="164" t="str">
        <f t="shared" si="185"/>
        <v>-</v>
      </c>
      <c r="P716" s="161" t="str">
        <f t="shared" si="186"/>
        <v>-</v>
      </c>
      <c r="Q716" s="161" t="str">
        <f t="shared" si="187"/>
        <v>-</v>
      </c>
      <c r="R716" s="161">
        <f t="shared" si="188"/>
        <v>2</v>
      </c>
      <c r="S716" s="161" t="str">
        <f t="shared" si="189"/>
        <v>-</v>
      </c>
      <c r="T716" s="163" t="str">
        <f t="shared" si="190"/>
        <v>-</v>
      </c>
    </row>
    <row r="717" spans="1:20" x14ac:dyDescent="0.15">
      <c r="A717" s="170">
        <v>7.4999999999999997E-2</v>
      </c>
      <c r="B717" s="170">
        <v>1.5</v>
      </c>
      <c r="C717" s="170">
        <v>0</v>
      </c>
      <c r="D717" s="169">
        <f t="shared" si="176"/>
        <v>1.5E-3</v>
      </c>
      <c r="E717" s="168">
        <f t="shared" si="177"/>
        <v>7.5000000000000002E-4</v>
      </c>
      <c r="F717" s="167">
        <f t="shared" si="178"/>
        <v>2</v>
      </c>
      <c r="G717" s="159" t="str">
        <f t="shared" si="179"/>
        <v>-</v>
      </c>
      <c r="H717" s="164" t="str">
        <f t="shared" si="191"/>
        <v>-</v>
      </c>
      <c r="I717" s="161" t="str">
        <f t="shared" si="180"/>
        <v>-</v>
      </c>
      <c r="J717" s="161" t="str">
        <f t="shared" si="181"/>
        <v>-</v>
      </c>
      <c r="K717" s="161">
        <f t="shared" si="182"/>
        <v>0</v>
      </c>
      <c r="L717" s="161" t="str">
        <f t="shared" si="183"/>
        <v>-</v>
      </c>
      <c r="M717" s="166" t="str">
        <f t="shared" si="184"/>
        <v>-</v>
      </c>
      <c r="N717" s="165"/>
      <c r="O717" s="164" t="str">
        <f t="shared" si="185"/>
        <v>-</v>
      </c>
      <c r="P717" s="161" t="str">
        <f t="shared" si="186"/>
        <v>-</v>
      </c>
      <c r="Q717" s="161" t="str">
        <f t="shared" si="187"/>
        <v>-</v>
      </c>
      <c r="R717" s="161">
        <f t="shared" si="188"/>
        <v>2</v>
      </c>
      <c r="S717" s="161" t="str">
        <f t="shared" si="189"/>
        <v>-</v>
      </c>
      <c r="T717" s="163" t="str">
        <f t="shared" si="190"/>
        <v>-</v>
      </c>
    </row>
    <row r="718" spans="1:20" x14ac:dyDescent="0.15">
      <c r="A718" s="170">
        <v>7.0000000000000007E-2</v>
      </c>
      <c r="B718" s="170">
        <v>1.3879999999999999</v>
      </c>
      <c r="C718" s="170">
        <v>2</v>
      </c>
      <c r="D718" s="169">
        <f t="shared" si="176"/>
        <v>1.4000000000000002E-3</v>
      </c>
      <c r="E718" s="168">
        <f t="shared" si="177"/>
        <v>6.9399999999999996E-4</v>
      </c>
      <c r="F718" s="167">
        <f t="shared" si="178"/>
        <v>2.0172910662824211</v>
      </c>
      <c r="G718" s="159" t="str">
        <f t="shared" si="179"/>
        <v>-</v>
      </c>
      <c r="H718" s="164" t="str">
        <f t="shared" si="191"/>
        <v>-</v>
      </c>
      <c r="I718" s="161" t="str">
        <f t="shared" si="180"/>
        <v>-</v>
      </c>
      <c r="J718" s="161" t="str">
        <f t="shared" si="181"/>
        <v>-</v>
      </c>
      <c r="K718" s="161">
        <f t="shared" si="182"/>
        <v>2</v>
      </c>
      <c r="L718" s="161" t="str">
        <f t="shared" si="183"/>
        <v>-</v>
      </c>
      <c r="M718" s="166" t="str">
        <f t="shared" si="184"/>
        <v>-</v>
      </c>
      <c r="N718" s="165"/>
      <c r="O718" s="164" t="str">
        <f t="shared" si="185"/>
        <v>-</v>
      </c>
      <c r="P718" s="161" t="str">
        <f t="shared" si="186"/>
        <v>-</v>
      </c>
      <c r="Q718" s="161" t="str">
        <f t="shared" si="187"/>
        <v>-</v>
      </c>
      <c r="R718" s="161">
        <f t="shared" si="188"/>
        <v>2.0172910662824211</v>
      </c>
      <c r="S718" s="161" t="str">
        <f t="shared" si="189"/>
        <v>-</v>
      </c>
      <c r="T718" s="163" t="str">
        <f t="shared" si="190"/>
        <v>-</v>
      </c>
    </row>
    <row r="719" spans="1:20" x14ac:dyDescent="0.15">
      <c r="A719" s="170">
        <v>0.05</v>
      </c>
      <c r="B719" s="170">
        <v>0.96</v>
      </c>
      <c r="C719" s="170">
        <v>2</v>
      </c>
      <c r="D719" s="169">
        <f t="shared" si="176"/>
        <v>1E-3</v>
      </c>
      <c r="E719" s="168">
        <f t="shared" si="177"/>
        <v>4.7999999999999996E-4</v>
      </c>
      <c r="F719" s="167">
        <f t="shared" si="178"/>
        <v>2.0833333333333335</v>
      </c>
      <c r="G719" s="159" t="str">
        <f t="shared" si="179"/>
        <v>-</v>
      </c>
      <c r="H719" s="164" t="str">
        <f t="shared" si="191"/>
        <v>-</v>
      </c>
      <c r="I719" s="161" t="str">
        <f t="shared" si="180"/>
        <v>-</v>
      </c>
      <c r="J719" s="161" t="str">
        <f t="shared" si="181"/>
        <v>-</v>
      </c>
      <c r="K719" s="161">
        <f t="shared" si="182"/>
        <v>2</v>
      </c>
      <c r="L719" s="161" t="str">
        <f t="shared" si="183"/>
        <v>-</v>
      </c>
      <c r="M719" s="166" t="str">
        <f t="shared" si="184"/>
        <v>-</v>
      </c>
      <c r="N719" s="165"/>
      <c r="O719" s="164" t="str">
        <f t="shared" si="185"/>
        <v>-</v>
      </c>
      <c r="P719" s="161" t="str">
        <f t="shared" si="186"/>
        <v>-</v>
      </c>
      <c r="Q719" s="161" t="str">
        <f t="shared" si="187"/>
        <v>-</v>
      </c>
      <c r="R719" s="161">
        <f t="shared" si="188"/>
        <v>2.0833333333333335</v>
      </c>
      <c r="S719" s="161" t="str">
        <f t="shared" si="189"/>
        <v>-</v>
      </c>
      <c r="T719" s="163" t="str">
        <f t="shared" si="190"/>
        <v>-</v>
      </c>
    </row>
    <row r="720" spans="1:20" x14ac:dyDescent="0.15">
      <c r="A720" s="170">
        <v>7.0000000000000007E-2</v>
      </c>
      <c r="B720" s="170">
        <v>1.34</v>
      </c>
      <c r="C720" s="170">
        <v>0</v>
      </c>
      <c r="D720" s="169">
        <f t="shared" si="176"/>
        <v>1.4000000000000002E-3</v>
      </c>
      <c r="E720" s="168">
        <f t="shared" si="177"/>
        <v>6.7000000000000002E-4</v>
      </c>
      <c r="F720" s="167">
        <f t="shared" si="178"/>
        <v>2.0895522388059704</v>
      </c>
      <c r="G720" s="159" t="str">
        <f t="shared" si="179"/>
        <v>-</v>
      </c>
      <c r="H720" s="164" t="str">
        <f t="shared" si="191"/>
        <v>-</v>
      </c>
      <c r="I720" s="161" t="str">
        <f t="shared" si="180"/>
        <v>-</v>
      </c>
      <c r="J720" s="161" t="str">
        <f t="shared" si="181"/>
        <v>-</v>
      </c>
      <c r="K720" s="161">
        <f t="shared" si="182"/>
        <v>0</v>
      </c>
      <c r="L720" s="161" t="str">
        <f t="shared" si="183"/>
        <v>-</v>
      </c>
      <c r="M720" s="166" t="str">
        <f t="shared" si="184"/>
        <v>-</v>
      </c>
      <c r="N720" s="165"/>
      <c r="O720" s="164" t="str">
        <f t="shared" si="185"/>
        <v>-</v>
      </c>
      <c r="P720" s="161" t="str">
        <f t="shared" si="186"/>
        <v>-</v>
      </c>
      <c r="Q720" s="161" t="str">
        <f t="shared" si="187"/>
        <v>-</v>
      </c>
      <c r="R720" s="161">
        <f t="shared" si="188"/>
        <v>2.0895522388059704</v>
      </c>
      <c r="S720" s="161" t="str">
        <f t="shared" si="189"/>
        <v>-</v>
      </c>
      <c r="T720" s="163" t="str">
        <f t="shared" si="190"/>
        <v>-</v>
      </c>
    </row>
    <row r="721" spans="1:20" x14ac:dyDescent="0.15">
      <c r="A721" s="170">
        <v>0.05</v>
      </c>
      <c r="B721" s="170">
        <v>0.95299999999999996</v>
      </c>
      <c r="C721" s="170">
        <v>2</v>
      </c>
      <c r="D721" s="169">
        <f t="shared" si="176"/>
        <v>1E-3</v>
      </c>
      <c r="E721" s="168">
        <f t="shared" si="177"/>
        <v>4.7649999999999998E-4</v>
      </c>
      <c r="F721" s="167">
        <f t="shared" si="178"/>
        <v>2.0986358866736623</v>
      </c>
      <c r="G721" s="159" t="str">
        <f t="shared" si="179"/>
        <v>-</v>
      </c>
      <c r="H721" s="164" t="str">
        <f t="shared" si="191"/>
        <v>-</v>
      </c>
      <c r="I721" s="161" t="str">
        <f t="shared" si="180"/>
        <v>-</v>
      </c>
      <c r="J721" s="161" t="str">
        <f t="shared" si="181"/>
        <v>-</v>
      </c>
      <c r="K721" s="161">
        <f t="shared" si="182"/>
        <v>2</v>
      </c>
      <c r="L721" s="161" t="str">
        <f t="shared" si="183"/>
        <v>-</v>
      </c>
      <c r="M721" s="166" t="str">
        <f t="shared" si="184"/>
        <v>-</v>
      </c>
      <c r="N721" s="165"/>
      <c r="O721" s="164" t="str">
        <f t="shared" si="185"/>
        <v>-</v>
      </c>
      <c r="P721" s="161" t="str">
        <f t="shared" si="186"/>
        <v>-</v>
      </c>
      <c r="Q721" s="161" t="str">
        <f t="shared" si="187"/>
        <v>-</v>
      </c>
      <c r="R721" s="161">
        <f t="shared" si="188"/>
        <v>2.0986358866736623</v>
      </c>
      <c r="S721" s="161" t="str">
        <f t="shared" si="189"/>
        <v>-</v>
      </c>
      <c r="T721" s="163" t="str">
        <f t="shared" si="190"/>
        <v>-</v>
      </c>
    </row>
    <row r="722" spans="1:20" x14ac:dyDescent="0.15">
      <c r="A722" s="170">
        <v>0.05</v>
      </c>
      <c r="B722" s="170">
        <v>0.95</v>
      </c>
      <c r="C722" s="170">
        <v>2</v>
      </c>
      <c r="D722" s="169">
        <f t="shared" si="176"/>
        <v>1E-3</v>
      </c>
      <c r="E722" s="168">
        <f t="shared" si="177"/>
        <v>4.75E-4</v>
      </c>
      <c r="F722" s="167">
        <f t="shared" si="178"/>
        <v>2.1052631578947367</v>
      </c>
      <c r="G722" s="159" t="str">
        <f t="shared" si="179"/>
        <v>-</v>
      </c>
      <c r="H722" s="164" t="str">
        <f t="shared" si="191"/>
        <v>-</v>
      </c>
      <c r="I722" s="161" t="str">
        <f t="shared" si="180"/>
        <v>-</v>
      </c>
      <c r="J722" s="161" t="str">
        <f t="shared" si="181"/>
        <v>-</v>
      </c>
      <c r="K722" s="161">
        <f t="shared" si="182"/>
        <v>2</v>
      </c>
      <c r="L722" s="161" t="str">
        <f t="shared" si="183"/>
        <v>-</v>
      </c>
      <c r="M722" s="166" t="str">
        <f t="shared" si="184"/>
        <v>-</v>
      </c>
      <c r="N722" s="165"/>
      <c r="O722" s="164" t="str">
        <f t="shared" si="185"/>
        <v>-</v>
      </c>
      <c r="P722" s="161" t="str">
        <f t="shared" si="186"/>
        <v>-</v>
      </c>
      <c r="Q722" s="161" t="str">
        <f t="shared" si="187"/>
        <v>-</v>
      </c>
      <c r="R722" s="161">
        <f t="shared" si="188"/>
        <v>2.1052631578947367</v>
      </c>
      <c r="S722" s="161" t="str">
        <f t="shared" si="189"/>
        <v>-</v>
      </c>
      <c r="T722" s="163" t="str">
        <f t="shared" si="190"/>
        <v>-</v>
      </c>
    </row>
    <row r="723" spans="1:20" x14ac:dyDescent="0.15">
      <c r="A723" s="170">
        <v>0.05</v>
      </c>
      <c r="B723" s="170">
        <v>0.93</v>
      </c>
      <c r="C723" s="170">
        <v>2</v>
      </c>
      <c r="D723" s="169">
        <f t="shared" si="176"/>
        <v>1E-3</v>
      </c>
      <c r="E723" s="168">
        <f t="shared" si="177"/>
        <v>4.6500000000000003E-4</v>
      </c>
      <c r="F723" s="167">
        <f t="shared" si="178"/>
        <v>2.150537634408602</v>
      </c>
      <c r="G723" s="159" t="str">
        <f t="shared" si="179"/>
        <v>-</v>
      </c>
      <c r="H723" s="164" t="str">
        <f t="shared" si="191"/>
        <v>-</v>
      </c>
      <c r="I723" s="161" t="str">
        <f t="shared" si="180"/>
        <v>-</v>
      </c>
      <c r="J723" s="161" t="str">
        <f t="shared" si="181"/>
        <v>-</v>
      </c>
      <c r="K723" s="161">
        <f t="shared" si="182"/>
        <v>2</v>
      </c>
      <c r="L723" s="161" t="str">
        <f t="shared" si="183"/>
        <v>-</v>
      </c>
      <c r="M723" s="166" t="str">
        <f t="shared" si="184"/>
        <v>-</v>
      </c>
      <c r="N723" s="165"/>
      <c r="O723" s="164" t="str">
        <f t="shared" si="185"/>
        <v>-</v>
      </c>
      <c r="P723" s="161" t="str">
        <f t="shared" si="186"/>
        <v>-</v>
      </c>
      <c r="Q723" s="161" t="str">
        <f t="shared" si="187"/>
        <v>-</v>
      </c>
      <c r="R723" s="161">
        <f t="shared" si="188"/>
        <v>2.150537634408602</v>
      </c>
      <c r="S723" s="161" t="str">
        <f t="shared" si="189"/>
        <v>-</v>
      </c>
      <c r="T723" s="163" t="str">
        <f t="shared" si="190"/>
        <v>-</v>
      </c>
    </row>
    <row r="724" spans="1:20" x14ac:dyDescent="0.15">
      <c r="A724" s="170">
        <v>0.05</v>
      </c>
      <c r="B724" s="170">
        <v>0.93</v>
      </c>
      <c r="C724" s="170">
        <v>2</v>
      </c>
      <c r="D724" s="169">
        <f t="shared" si="176"/>
        <v>1E-3</v>
      </c>
      <c r="E724" s="168">
        <f t="shared" si="177"/>
        <v>4.6500000000000003E-4</v>
      </c>
      <c r="F724" s="167">
        <f t="shared" si="178"/>
        <v>2.150537634408602</v>
      </c>
      <c r="G724" s="159" t="str">
        <f t="shared" si="179"/>
        <v>-</v>
      </c>
      <c r="H724" s="164" t="str">
        <f t="shared" si="191"/>
        <v>-</v>
      </c>
      <c r="I724" s="161" t="str">
        <f t="shared" si="180"/>
        <v>-</v>
      </c>
      <c r="J724" s="161" t="str">
        <f t="shared" si="181"/>
        <v>-</v>
      </c>
      <c r="K724" s="161">
        <f t="shared" si="182"/>
        <v>2</v>
      </c>
      <c r="L724" s="161" t="str">
        <f t="shared" si="183"/>
        <v>-</v>
      </c>
      <c r="M724" s="166" t="str">
        <f t="shared" si="184"/>
        <v>-</v>
      </c>
      <c r="N724" s="165"/>
      <c r="O724" s="164" t="str">
        <f t="shared" si="185"/>
        <v>-</v>
      </c>
      <c r="P724" s="161" t="str">
        <f t="shared" si="186"/>
        <v>-</v>
      </c>
      <c r="Q724" s="161" t="str">
        <f t="shared" si="187"/>
        <v>-</v>
      </c>
      <c r="R724" s="161">
        <f t="shared" si="188"/>
        <v>2.150537634408602</v>
      </c>
      <c r="S724" s="161" t="str">
        <f t="shared" si="189"/>
        <v>-</v>
      </c>
      <c r="T724" s="163" t="str">
        <f t="shared" si="190"/>
        <v>-</v>
      </c>
    </row>
    <row r="725" spans="1:20" x14ac:dyDescent="0.15">
      <c r="A725" s="170">
        <v>0.05</v>
      </c>
      <c r="B725" s="170">
        <v>0.92</v>
      </c>
      <c r="C725" s="170">
        <v>1</v>
      </c>
      <c r="D725" s="169">
        <f t="shared" si="176"/>
        <v>1E-3</v>
      </c>
      <c r="E725" s="168">
        <f t="shared" si="177"/>
        <v>4.6000000000000001E-4</v>
      </c>
      <c r="F725" s="167">
        <f t="shared" si="178"/>
        <v>2.1739130434782608</v>
      </c>
      <c r="G725" s="159" t="str">
        <f t="shared" si="179"/>
        <v>-</v>
      </c>
      <c r="H725" s="164" t="str">
        <f t="shared" si="191"/>
        <v>-</v>
      </c>
      <c r="I725" s="161" t="str">
        <f t="shared" si="180"/>
        <v>-</v>
      </c>
      <c r="J725" s="161" t="str">
        <f t="shared" si="181"/>
        <v>-</v>
      </c>
      <c r="K725" s="161">
        <f t="shared" si="182"/>
        <v>1</v>
      </c>
      <c r="L725" s="161" t="str">
        <f t="shared" si="183"/>
        <v>-</v>
      </c>
      <c r="M725" s="166" t="str">
        <f t="shared" si="184"/>
        <v>-</v>
      </c>
      <c r="N725" s="165"/>
      <c r="O725" s="164" t="str">
        <f t="shared" si="185"/>
        <v>-</v>
      </c>
      <c r="P725" s="161" t="str">
        <f t="shared" si="186"/>
        <v>-</v>
      </c>
      <c r="Q725" s="161" t="str">
        <f t="shared" si="187"/>
        <v>-</v>
      </c>
      <c r="R725" s="161">
        <f t="shared" si="188"/>
        <v>2.1739130434782608</v>
      </c>
      <c r="S725" s="161" t="str">
        <f t="shared" si="189"/>
        <v>-</v>
      </c>
      <c r="T725" s="163" t="str">
        <f t="shared" si="190"/>
        <v>-</v>
      </c>
    </row>
    <row r="726" spans="1:20" x14ac:dyDescent="0.15">
      <c r="A726" s="171">
        <v>0.06</v>
      </c>
      <c r="B726" s="171">
        <v>1.1000000000000001</v>
      </c>
      <c r="C726" s="171">
        <v>2</v>
      </c>
      <c r="D726" s="169">
        <f t="shared" si="176"/>
        <v>1.1999999999999999E-3</v>
      </c>
      <c r="E726" s="168">
        <f t="shared" si="177"/>
        <v>5.5000000000000003E-4</v>
      </c>
      <c r="F726" s="167">
        <f t="shared" si="178"/>
        <v>2.1818181818181817</v>
      </c>
      <c r="G726" s="159" t="str">
        <f t="shared" si="179"/>
        <v>-</v>
      </c>
      <c r="H726" s="164" t="str">
        <f t="shared" si="191"/>
        <v>-</v>
      </c>
      <c r="I726" s="161" t="str">
        <f t="shared" si="180"/>
        <v>-</v>
      </c>
      <c r="J726" s="161" t="str">
        <f t="shared" si="181"/>
        <v>-</v>
      </c>
      <c r="K726" s="161">
        <f t="shared" si="182"/>
        <v>2</v>
      </c>
      <c r="L726" s="161" t="str">
        <f t="shared" si="183"/>
        <v>-</v>
      </c>
      <c r="M726" s="166" t="str">
        <f t="shared" si="184"/>
        <v>-</v>
      </c>
      <c r="N726" s="165"/>
      <c r="O726" s="164" t="str">
        <f t="shared" si="185"/>
        <v>-</v>
      </c>
      <c r="P726" s="161" t="str">
        <f t="shared" si="186"/>
        <v>-</v>
      </c>
      <c r="Q726" s="161" t="str">
        <f t="shared" si="187"/>
        <v>-</v>
      </c>
      <c r="R726" s="161">
        <f t="shared" si="188"/>
        <v>2.1818181818181817</v>
      </c>
      <c r="S726" s="161" t="str">
        <f t="shared" si="189"/>
        <v>-</v>
      </c>
      <c r="T726" s="163" t="str">
        <f t="shared" si="190"/>
        <v>-</v>
      </c>
    </row>
    <row r="727" spans="1:20" x14ac:dyDescent="0.15">
      <c r="A727" s="170">
        <v>0.05</v>
      </c>
      <c r="B727" s="170">
        <v>0.91</v>
      </c>
      <c r="C727" s="170">
        <v>0</v>
      </c>
      <c r="D727" s="169">
        <f t="shared" si="176"/>
        <v>1E-3</v>
      </c>
      <c r="E727" s="168">
        <f t="shared" si="177"/>
        <v>4.55E-4</v>
      </c>
      <c r="F727" s="167">
        <f t="shared" si="178"/>
        <v>2.197802197802198</v>
      </c>
      <c r="G727" s="159" t="str">
        <f t="shared" si="179"/>
        <v>-</v>
      </c>
      <c r="H727" s="164" t="str">
        <f t="shared" si="191"/>
        <v>-</v>
      </c>
      <c r="I727" s="161" t="str">
        <f t="shared" si="180"/>
        <v>-</v>
      </c>
      <c r="J727" s="161" t="str">
        <f t="shared" si="181"/>
        <v>-</v>
      </c>
      <c r="K727" s="161">
        <f t="shared" si="182"/>
        <v>0</v>
      </c>
      <c r="L727" s="161" t="str">
        <f t="shared" si="183"/>
        <v>-</v>
      </c>
      <c r="M727" s="166" t="str">
        <f t="shared" si="184"/>
        <v>-</v>
      </c>
      <c r="N727" s="165"/>
      <c r="O727" s="164" t="str">
        <f t="shared" si="185"/>
        <v>-</v>
      </c>
      <c r="P727" s="161" t="str">
        <f t="shared" si="186"/>
        <v>-</v>
      </c>
      <c r="Q727" s="161" t="str">
        <f t="shared" si="187"/>
        <v>-</v>
      </c>
      <c r="R727" s="161">
        <f t="shared" si="188"/>
        <v>2.197802197802198</v>
      </c>
      <c r="S727" s="161" t="str">
        <f t="shared" si="189"/>
        <v>-</v>
      </c>
      <c r="T727" s="163" t="str">
        <f t="shared" si="190"/>
        <v>-</v>
      </c>
    </row>
    <row r="728" spans="1:20" x14ac:dyDescent="0.15">
      <c r="A728" s="170">
        <v>0.05</v>
      </c>
      <c r="B728" s="170">
        <v>0.91</v>
      </c>
      <c r="C728" s="170">
        <v>0</v>
      </c>
      <c r="D728" s="169">
        <f t="shared" si="176"/>
        <v>1E-3</v>
      </c>
      <c r="E728" s="168">
        <f t="shared" si="177"/>
        <v>4.55E-4</v>
      </c>
      <c r="F728" s="167">
        <f t="shared" si="178"/>
        <v>2.197802197802198</v>
      </c>
      <c r="G728" s="159" t="str">
        <f t="shared" si="179"/>
        <v>-</v>
      </c>
      <c r="H728" s="164" t="str">
        <f t="shared" si="191"/>
        <v>-</v>
      </c>
      <c r="I728" s="161" t="str">
        <f t="shared" si="180"/>
        <v>-</v>
      </c>
      <c r="J728" s="161" t="str">
        <f t="shared" si="181"/>
        <v>-</v>
      </c>
      <c r="K728" s="161">
        <f t="shared" si="182"/>
        <v>0</v>
      </c>
      <c r="L728" s="161" t="str">
        <f t="shared" si="183"/>
        <v>-</v>
      </c>
      <c r="M728" s="166" t="str">
        <f t="shared" si="184"/>
        <v>-</v>
      </c>
      <c r="N728" s="165"/>
      <c r="O728" s="164" t="str">
        <f t="shared" si="185"/>
        <v>-</v>
      </c>
      <c r="P728" s="161" t="str">
        <f t="shared" si="186"/>
        <v>-</v>
      </c>
      <c r="Q728" s="161" t="str">
        <f t="shared" si="187"/>
        <v>-</v>
      </c>
      <c r="R728" s="161">
        <f t="shared" si="188"/>
        <v>2.197802197802198</v>
      </c>
      <c r="S728" s="161" t="str">
        <f t="shared" si="189"/>
        <v>-</v>
      </c>
      <c r="T728" s="163" t="str">
        <f t="shared" si="190"/>
        <v>-</v>
      </c>
    </row>
    <row r="729" spans="1:20" x14ac:dyDescent="0.15">
      <c r="A729" s="170">
        <v>0.05</v>
      </c>
      <c r="B729" s="170">
        <v>0.9</v>
      </c>
      <c r="C729" s="170">
        <v>2</v>
      </c>
      <c r="D729" s="169">
        <f t="shared" si="176"/>
        <v>1E-3</v>
      </c>
      <c r="E729" s="168">
        <f t="shared" si="177"/>
        <v>4.4999999999999999E-4</v>
      </c>
      <c r="F729" s="167">
        <f t="shared" si="178"/>
        <v>2.2222222222222223</v>
      </c>
      <c r="G729" s="159" t="str">
        <f t="shared" si="179"/>
        <v>-</v>
      </c>
      <c r="H729" s="164" t="str">
        <f t="shared" si="191"/>
        <v>-</v>
      </c>
      <c r="I729" s="161" t="str">
        <f t="shared" si="180"/>
        <v>-</v>
      </c>
      <c r="J729" s="161" t="str">
        <f t="shared" si="181"/>
        <v>-</v>
      </c>
      <c r="K729" s="161">
        <f t="shared" si="182"/>
        <v>2</v>
      </c>
      <c r="L729" s="161" t="str">
        <f t="shared" si="183"/>
        <v>-</v>
      </c>
      <c r="M729" s="166" t="str">
        <f t="shared" si="184"/>
        <v>-</v>
      </c>
      <c r="N729" s="165"/>
      <c r="O729" s="164" t="str">
        <f t="shared" si="185"/>
        <v>-</v>
      </c>
      <c r="P729" s="161" t="str">
        <f t="shared" si="186"/>
        <v>-</v>
      </c>
      <c r="Q729" s="161" t="str">
        <f t="shared" si="187"/>
        <v>-</v>
      </c>
      <c r="R729" s="161">
        <f t="shared" si="188"/>
        <v>2.2222222222222223</v>
      </c>
      <c r="S729" s="161" t="str">
        <f t="shared" si="189"/>
        <v>-</v>
      </c>
      <c r="T729" s="163" t="str">
        <f t="shared" si="190"/>
        <v>-</v>
      </c>
    </row>
    <row r="730" spans="1:20" x14ac:dyDescent="0.15">
      <c r="A730" s="170">
        <v>0.05</v>
      </c>
      <c r="B730" s="170">
        <v>0.9</v>
      </c>
      <c r="C730" s="170">
        <v>2</v>
      </c>
      <c r="D730" s="169">
        <f t="shared" si="176"/>
        <v>1E-3</v>
      </c>
      <c r="E730" s="168">
        <f t="shared" si="177"/>
        <v>4.4999999999999999E-4</v>
      </c>
      <c r="F730" s="167">
        <f t="shared" si="178"/>
        <v>2.2222222222222223</v>
      </c>
      <c r="G730" s="159" t="str">
        <f t="shared" si="179"/>
        <v>-</v>
      </c>
      <c r="H730" s="164" t="str">
        <f t="shared" si="191"/>
        <v>-</v>
      </c>
      <c r="I730" s="161" t="str">
        <f t="shared" si="180"/>
        <v>-</v>
      </c>
      <c r="J730" s="161" t="str">
        <f t="shared" si="181"/>
        <v>-</v>
      </c>
      <c r="K730" s="161">
        <f t="shared" si="182"/>
        <v>2</v>
      </c>
      <c r="L730" s="161" t="str">
        <f t="shared" si="183"/>
        <v>-</v>
      </c>
      <c r="M730" s="166" t="str">
        <f t="shared" si="184"/>
        <v>-</v>
      </c>
      <c r="N730" s="165"/>
      <c r="O730" s="164" t="str">
        <f t="shared" si="185"/>
        <v>-</v>
      </c>
      <c r="P730" s="161" t="str">
        <f t="shared" si="186"/>
        <v>-</v>
      </c>
      <c r="Q730" s="161" t="str">
        <f t="shared" si="187"/>
        <v>-</v>
      </c>
      <c r="R730" s="161">
        <f t="shared" si="188"/>
        <v>2.2222222222222223</v>
      </c>
      <c r="S730" s="161" t="str">
        <f t="shared" si="189"/>
        <v>-</v>
      </c>
      <c r="T730" s="163" t="str">
        <f t="shared" si="190"/>
        <v>-</v>
      </c>
    </row>
    <row r="731" spans="1:20" x14ac:dyDescent="0.15">
      <c r="A731" s="170">
        <v>0.05</v>
      </c>
      <c r="B731" s="170">
        <v>0.9</v>
      </c>
      <c r="C731" s="170">
        <v>2</v>
      </c>
      <c r="D731" s="169">
        <f t="shared" si="176"/>
        <v>1E-3</v>
      </c>
      <c r="E731" s="168">
        <f t="shared" si="177"/>
        <v>4.4999999999999999E-4</v>
      </c>
      <c r="F731" s="167">
        <f t="shared" si="178"/>
        <v>2.2222222222222223</v>
      </c>
      <c r="G731" s="159" t="str">
        <f t="shared" si="179"/>
        <v>-</v>
      </c>
      <c r="H731" s="164" t="str">
        <f t="shared" si="191"/>
        <v>-</v>
      </c>
      <c r="I731" s="161" t="str">
        <f t="shared" si="180"/>
        <v>-</v>
      </c>
      <c r="J731" s="161" t="str">
        <f t="shared" si="181"/>
        <v>-</v>
      </c>
      <c r="K731" s="161">
        <f t="shared" si="182"/>
        <v>2</v>
      </c>
      <c r="L731" s="161" t="str">
        <f t="shared" si="183"/>
        <v>-</v>
      </c>
      <c r="M731" s="166" t="str">
        <f t="shared" si="184"/>
        <v>-</v>
      </c>
      <c r="N731" s="165"/>
      <c r="O731" s="164" t="str">
        <f t="shared" si="185"/>
        <v>-</v>
      </c>
      <c r="P731" s="161" t="str">
        <f t="shared" si="186"/>
        <v>-</v>
      </c>
      <c r="Q731" s="161" t="str">
        <f t="shared" si="187"/>
        <v>-</v>
      </c>
      <c r="R731" s="161">
        <f t="shared" si="188"/>
        <v>2.2222222222222223</v>
      </c>
      <c r="S731" s="161" t="str">
        <f t="shared" si="189"/>
        <v>-</v>
      </c>
      <c r="T731" s="163" t="str">
        <f t="shared" si="190"/>
        <v>-</v>
      </c>
    </row>
    <row r="732" spans="1:20" x14ac:dyDescent="0.15">
      <c r="A732" s="170">
        <v>0.05</v>
      </c>
      <c r="B732" s="170">
        <v>0.9</v>
      </c>
      <c r="C732" s="170">
        <v>2</v>
      </c>
      <c r="D732" s="169">
        <f t="shared" si="176"/>
        <v>1E-3</v>
      </c>
      <c r="E732" s="168">
        <f t="shared" si="177"/>
        <v>4.4999999999999999E-4</v>
      </c>
      <c r="F732" s="167">
        <f t="shared" si="178"/>
        <v>2.2222222222222223</v>
      </c>
      <c r="G732" s="159" t="str">
        <f t="shared" si="179"/>
        <v>-</v>
      </c>
      <c r="H732" s="164" t="str">
        <f t="shared" si="191"/>
        <v>-</v>
      </c>
      <c r="I732" s="161" t="str">
        <f t="shared" si="180"/>
        <v>-</v>
      </c>
      <c r="J732" s="161" t="str">
        <f t="shared" si="181"/>
        <v>-</v>
      </c>
      <c r="K732" s="161">
        <f t="shared" si="182"/>
        <v>2</v>
      </c>
      <c r="L732" s="161" t="str">
        <f t="shared" si="183"/>
        <v>-</v>
      </c>
      <c r="M732" s="166" t="str">
        <f t="shared" si="184"/>
        <v>-</v>
      </c>
      <c r="N732" s="165"/>
      <c r="O732" s="164" t="str">
        <f t="shared" si="185"/>
        <v>-</v>
      </c>
      <c r="P732" s="161" t="str">
        <f t="shared" si="186"/>
        <v>-</v>
      </c>
      <c r="Q732" s="161" t="str">
        <f t="shared" si="187"/>
        <v>-</v>
      </c>
      <c r="R732" s="161">
        <f t="shared" si="188"/>
        <v>2.2222222222222223</v>
      </c>
      <c r="S732" s="161" t="str">
        <f t="shared" si="189"/>
        <v>-</v>
      </c>
      <c r="T732" s="163" t="str">
        <f t="shared" si="190"/>
        <v>-</v>
      </c>
    </row>
    <row r="733" spans="1:20" x14ac:dyDescent="0.15">
      <c r="A733" s="170">
        <v>7.4999999999999997E-2</v>
      </c>
      <c r="B733" s="170">
        <v>1.32</v>
      </c>
      <c r="C733" s="170">
        <v>2</v>
      </c>
      <c r="D733" s="169">
        <f t="shared" si="176"/>
        <v>1.5E-3</v>
      </c>
      <c r="E733" s="168">
        <f t="shared" si="177"/>
        <v>6.6E-4</v>
      </c>
      <c r="F733" s="167">
        <f t="shared" si="178"/>
        <v>2.2727272727272729</v>
      </c>
      <c r="G733" s="159" t="str">
        <f t="shared" si="179"/>
        <v>-</v>
      </c>
      <c r="H733" s="164" t="str">
        <f t="shared" si="191"/>
        <v>-</v>
      </c>
      <c r="I733" s="161" t="str">
        <f t="shared" si="180"/>
        <v>-</v>
      </c>
      <c r="J733" s="161" t="str">
        <f t="shared" si="181"/>
        <v>-</v>
      </c>
      <c r="K733" s="161">
        <f t="shared" si="182"/>
        <v>2</v>
      </c>
      <c r="L733" s="161" t="str">
        <f t="shared" si="183"/>
        <v>-</v>
      </c>
      <c r="M733" s="166" t="str">
        <f t="shared" si="184"/>
        <v>-</v>
      </c>
      <c r="N733" s="165"/>
      <c r="O733" s="164" t="str">
        <f t="shared" si="185"/>
        <v>-</v>
      </c>
      <c r="P733" s="161" t="str">
        <f t="shared" si="186"/>
        <v>-</v>
      </c>
      <c r="Q733" s="161" t="str">
        <f t="shared" si="187"/>
        <v>-</v>
      </c>
      <c r="R733" s="161">
        <f t="shared" si="188"/>
        <v>2.2727272727272729</v>
      </c>
      <c r="S733" s="161" t="str">
        <f t="shared" si="189"/>
        <v>-</v>
      </c>
      <c r="T733" s="163" t="str">
        <f t="shared" si="190"/>
        <v>-</v>
      </c>
    </row>
    <row r="734" spans="1:20" x14ac:dyDescent="0.15">
      <c r="A734" s="170">
        <v>7.0000000000000007E-2</v>
      </c>
      <c r="B734" s="170">
        <v>1.23</v>
      </c>
      <c r="C734" s="170">
        <v>2</v>
      </c>
      <c r="D734" s="169">
        <f t="shared" si="176"/>
        <v>1.4000000000000002E-3</v>
      </c>
      <c r="E734" s="168">
        <f t="shared" si="177"/>
        <v>6.1499999999999999E-4</v>
      </c>
      <c r="F734" s="167">
        <f t="shared" si="178"/>
        <v>2.2764227642276427</v>
      </c>
      <c r="G734" s="159" t="str">
        <f t="shared" si="179"/>
        <v>-</v>
      </c>
      <c r="H734" s="164" t="str">
        <f t="shared" si="191"/>
        <v>-</v>
      </c>
      <c r="I734" s="161" t="str">
        <f t="shared" si="180"/>
        <v>-</v>
      </c>
      <c r="J734" s="161" t="str">
        <f t="shared" si="181"/>
        <v>-</v>
      </c>
      <c r="K734" s="161">
        <f t="shared" si="182"/>
        <v>2</v>
      </c>
      <c r="L734" s="161" t="str">
        <f t="shared" si="183"/>
        <v>-</v>
      </c>
      <c r="M734" s="166" t="str">
        <f t="shared" si="184"/>
        <v>-</v>
      </c>
      <c r="N734" s="165"/>
      <c r="O734" s="164" t="str">
        <f t="shared" si="185"/>
        <v>-</v>
      </c>
      <c r="P734" s="161" t="str">
        <f t="shared" si="186"/>
        <v>-</v>
      </c>
      <c r="Q734" s="161" t="str">
        <f t="shared" si="187"/>
        <v>-</v>
      </c>
      <c r="R734" s="161">
        <f t="shared" si="188"/>
        <v>2.2764227642276427</v>
      </c>
      <c r="S734" s="161" t="str">
        <f t="shared" si="189"/>
        <v>-</v>
      </c>
      <c r="T734" s="163" t="str">
        <f t="shared" si="190"/>
        <v>-</v>
      </c>
    </row>
    <row r="735" spans="1:20" x14ac:dyDescent="0.15">
      <c r="A735" s="170">
        <v>0.08</v>
      </c>
      <c r="B735" s="170">
        <v>1.4</v>
      </c>
      <c r="C735" s="170">
        <v>1</v>
      </c>
      <c r="D735" s="169">
        <f t="shared" si="176"/>
        <v>1.6000000000000001E-3</v>
      </c>
      <c r="E735" s="168">
        <f t="shared" si="177"/>
        <v>6.9999999999999999E-4</v>
      </c>
      <c r="F735" s="167">
        <f t="shared" si="178"/>
        <v>2.285714285714286</v>
      </c>
      <c r="G735" s="159" t="str">
        <f t="shared" si="179"/>
        <v>-</v>
      </c>
      <c r="H735" s="164" t="str">
        <f t="shared" si="191"/>
        <v>-</v>
      </c>
      <c r="I735" s="161" t="str">
        <f t="shared" si="180"/>
        <v>-</v>
      </c>
      <c r="J735" s="161" t="str">
        <f t="shared" si="181"/>
        <v>-</v>
      </c>
      <c r="K735" s="161">
        <f t="shared" si="182"/>
        <v>1</v>
      </c>
      <c r="L735" s="161" t="str">
        <f t="shared" si="183"/>
        <v>-</v>
      </c>
      <c r="M735" s="166" t="str">
        <f t="shared" si="184"/>
        <v>-</v>
      </c>
      <c r="N735" s="165"/>
      <c r="O735" s="164" t="str">
        <f t="shared" si="185"/>
        <v>-</v>
      </c>
      <c r="P735" s="161" t="str">
        <f t="shared" si="186"/>
        <v>-</v>
      </c>
      <c r="Q735" s="161" t="str">
        <f t="shared" si="187"/>
        <v>-</v>
      </c>
      <c r="R735" s="161">
        <f t="shared" si="188"/>
        <v>2.285714285714286</v>
      </c>
      <c r="S735" s="161" t="str">
        <f t="shared" si="189"/>
        <v>-</v>
      </c>
      <c r="T735" s="163" t="str">
        <f t="shared" si="190"/>
        <v>-</v>
      </c>
    </row>
    <row r="736" spans="1:20" x14ac:dyDescent="0.15">
      <c r="A736" s="170">
        <v>0.08</v>
      </c>
      <c r="B736" s="170">
        <v>1.4</v>
      </c>
      <c r="C736" s="170">
        <v>1</v>
      </c>
      <c r="D736" s="169">
        <f t="shared" si="176"/>
        <v>1.6000000000000001E-3</v>
      </c>
      <c r="E736" s="168">
        <f t="shared" si="177"/>
        <v>6.9999999999999999E-4</v>
      </c>
      <c r="F736" s="167">
        <f t="shared" si="178"/>
        <v>2.285714285714286</v>
      </c>
      <c r="G736" s="159" t="str">
        <f t="shared" si="179"/>
        <v>-</v>
      </c>
      <c r="H736" s="164" t="str">
        <f t="shared" si="191"/>
        <v>-</v>
      </c>
      <c r="I736" s="161" t="str">
        <f t="shared" si="180"/>
        <v>-</v>
      </c>
      <c r="J736" s="161" t="str">
        <f t="shared" si="181"/>
        <v>-</v>
      </c>
      <c r="K736" s="161">
        <f t="shared" si="182"/>
        <v>1</v>
      </c>
      <c r="L736" s="161" t="str">
        <f t="shared" si="183"/>
        <v>-</v>
      </c>
      <c r="M736" s="166" t="str">
        <f t="shared" si="184"/>
        <v>-</v>
      </c>
      <c r="N736" s="165"/>
      <c r="O736" s="164" t="str">
        <f t="shared" si="185"/>
        <v>-</v>
      </c>
      <c r="P736" s="161" t="str">
        <f t="shared" si="186"/>
        <v>-</v>
      </c>
      <c r="Q736" s="161" t="str">
        <f t="shared" si="187"/>
        <v>-</v>
      </c>
      <c r="R736" s="161">
        <f t="shared" si="188"/>
        <v>2.285714285714286</v>
      </c>
      <c r="S736" s="161" t="str">
        <f t="shared" si="189"/>
        <v>-</v>
      </c>
      <c r="T736" s="163" t="str">
        <f t="shared" si="190"/>
        <v>-</v>
      </c>
    </row>
    <row r="737" spans="1:20" x14ac:dyDescent="0.15">
      <c r="A737" s="170">
        <v>0.02</v>
      </c>
      <c r="B737" s="170">
        <v>0.34</v>
      </c>
      <c r="C737" s="170">
        <v>2</v>
      </c>
      <c r="D737" s="169">
        <f t="shared" si="176"/>
        <v>4.0000000000000002E-4</v>
      </c>
      <c r="E737" s="168">
        <f t="shared" si="177"/>
        <v>1.7000000000000001E-4</v>
      </c>
      <c r="F737" s="167">
        <f t="shared" si="178"/>
        <v>2.3529411764705883</v>
      </c>
      <c r="G737" s="159" t="str">
        <f t="shared" si="179"/>
        <v>-</v>
      </c>
      <c r="H737" s="164" t="str">
        <f t="shared" si="191"/>
        <v>-</v>
      </c>
      <c r="I737" s="161" t="str">
        <f t="shared" si="180"/>
        <v>-</v>
      </c>
      <c r="J737" s="161" t="str">
        <f t="shared" si="181"/>
        <v>-</v>
      </c>
      <c r="K737" s="161">
        <f t="shared" si="182"/>
        <v>2</v>
      </c>
      <c r="L737" s="161" t="str">
        <f t="shared" si="183"/>
        <v>-</v>
      </c>
      <c r="M737" s="166" t="str">
        <f t="shared" si="184"/>
        <v>-</v>
      </c>
      <c r="N737" s="165"/>
      <c r="O737" s="164" t="str">
        <f t="shared" si="185"/>
        <v>-</v>
      </c>
      <c r="P737" s="161" t="str">
        <f t="shared" si="186"/>
        <v>-</v>
      </c>
      <c r="Q737" s="161" t="str">
        <f t="shared" si="187"/>
        <v>-</v>
      </c>
      <c r="R737" s="161">
        <f t="shared" si="188"/>
        <v>2.3529411764705883</v>
      </c>
      <c r="S737" s="161" t="str">
        <f t="shared" si="189"/>
        <v>-</v>
      </c>
      <c r="T737" s="163" t="str">
        <f t="shared" si="190"/>
        <v>-</v>
      </c>
    </row>
    <row r="738" spans="1:20" x14ac:dyDescent="0.15">
      <c r="A738" s="171">
        <v>0.1</v>
      </c>
      <c r="B738" s="171">
        <v>1.7</v>
      </c>
      <c r="C738" s="171">
        <v>2</v>
      </c>
      <c r="D738" s="169">
        <f t="shared" si="176"/>
        <v>2E-3</v>
      </c>
      <c r="E738" s="168">
        <f t="shared" si="177"/>
        <v>8.4999999999999995E-4</v>
      </c>
      <c r="F738" s="167">
        <f t="shared" si="178"/>
        <v>2.3529411764705883</v>
      </c>
      <c r="G738" s="159" t="str">
        <f t="shared" si="179"/>
        <v>-</v>
      </c>
      <c r="H738" s="164" t="str">
        <f t="shared" si="191"/>
        <v>-</v>
      </c>
      <c r="I738" s="161" t="str">
        <f t="shared" si="180"/>
        <v>-</v>
      </c>
      <c r="J738" s="161" t="str">
        <f t="shared" si="181"/>
        <v>-</v>
      </c>
      <c r="K738" s="161">
        <f t="shared" si="182"/>
        <v>2</v>
      </c>
      <c r="L738" s="161" t="str">
        <f t="shared" si="183"/>
        <v>-</v>
      </c>
      <c r="M738" s="166" t="str">
        <f t="shared" si="184"/>
        <v>-</v>
      </c>
      <c r="N738" s="165"/>
      <c r="O738" s="164" t="str">
        <f t="shared" si="185"/>
        <v>-</v>
      </c>
      <c r="P738" s="161" t="str">
        <f t="shared" si="186"/>
        <v>-</v>
      </c>
      <c r="Q738" s="161" t="str">
        <f t="shared" si="187"/>
        <v>-</v>
      </c>
      <c r="R738" s="161">
        <f t="shared" si="188"/>
        <v>2.3529411764705883</v>
      </c>
      <c r="S738" s="161" t="str">
        <f t="shared" si="189"/>
        <v>-</v>
      </c>
      <c r="T738" s="163" t="str">
        <f t="shared" si="190"/>
        <v>-</v>
      </c>
    </row>
    <row r="739" spans="1:20" x14ac:dyDescent="0.15">
      <c r="A739" s="170">
        <v>0.05</v>
      </c>
      <c r="B739" s="170">
        <v>0.83</v>
      </c>
      <c r="C739" s="170">
        <v>1</v>
      </c>
      <c r="D739" s="169">
        <f t="shared" si="176"/>
        <v>1E-3</v>
      </c>
      <c r="E739" s="168">
        <f t="shared" si="177"/>
        <v>4.15E-4</v>
      </c>
      <c r="F739" s="167">
        <f t="shared" si="178"/>
        <v>2.4096385542168677</v>
      </c>
      <c r="G739" s="159" t="str">
        <f t="shared" si="179"/>
        <v>-</v>
      </c>
      <c r="H739" s="164" t="str">
        <f t="shared" si="191"/>
        <v>-</v>
      </c>
      <c r="I739" s="161" t="str">
        <f t="shared" si="180"/>
        <v>-</v>
      </c>
      <c r="J739" s="161" t="str">
        <f t="shared" si="181"/>
        <v>-</v>
      </c>
      <c r="K739" s="161">
        <f t="shared" si="182"/>
        <v>1</v>
      </c>
      <c r="L739" s="161" t="str">
        <f t="shared" si="183"/>
        <v>-</v>
      </c>
      <c r="M739" s="166" t="str">
        <f t="shared" si="184"/>
        <v>-</v>
      </c>
      <c r="N739" s="165"/>
      <c r="O739" s="164" t="str">
        <f t="shared" si="185"/>
        <v>-</v>
      </c>
      <c r="P739" s="161" t="str">
        <f t="shared" si="186"/>
        <v>-</v>
      </c>
      <c r="Q739" s="161" t="str">
        <f t="shared" si="187"/>
        <v>-</v>
      </c>
      <c r="R739" s="161">
        <f t="shared" si="188"/>
        <v>2.4096385542168677</v>
      </c>
      <c r="S739" s="161" t="str">
        <f t="shared" si="189"/>
        <v>-</v>
      </c>
      <c r="T739" s="163" t="str">
        <f t="shared" si="190"/>
        <v>-</v>
      </c>
    </row>
    <row r="740" spans="1:20" x14ac:dyDescent="0.15">
      <c r="A740" s="170">
        <v>0.1</v>
      </c>
      <c r="B740" s="170">
        <v>1.649</v>
      </c>
      <c r="C740" s="170">
        <v>2</v>
      </c>
      <c r="D740" s="169">
        <f t="shared" si="176"/>
        <v>2E-3</v>
      </c>
      <c r="E740" s="168">
        <f t="shared" si="177"/>
        <v>8.2450000000000004E-4</v>
      </c>
      <c r="F740" s="167">
        <f t="shared" si="178"/>
        <v>2.4257125530624619</v>
      </c>
      <c r="G740" s="159" t="str">
        <f t="shared" si="179"/>
        <v>-</v>
      </c>
      <c r="H740" s="164" t="str">
        <f t="shared" si="191"/>
        <v>-</v>
      </c>
      <c r="I740" s="161" t="str">
        <f t="shared" si="180"/>
        <v>-</v>
      </c>
      <c r="J740" s="161" t="str">
        <f t="shared" si="181"/>
        <v>-</v>
      </c>
      <c r="K740" s="161">
        <f t="shared" si="182"/>
        <v>2</v>
      </c>
      <c r="L740" s="161" t="str">
        <f t="shared" si="183"/>
        <v>-</v>
      </c>
      <c r="M740" s="166" t="str">
        <f t="shared" si="184"/>
        <v>-</v>
      </c>
      <c r="N740" s="165"/>
      <c r="O740" s="164" t="str">
        <f t="shared" si="185"/>
        <v>-</v>
      </c>
      <c r="P740" s="161" t="str">
        <f t="shared" si="186"/>
        <v>-</v>
      </c>
      <c r="Q740" s="161" t="str">
        <f t="shared" si="187"/>
        <v>-</v>
      </c>
      <c r="R740" s="161">
        <f t="shared" si="188"/>
        <v>2.4257125530624619</v>
      </c>
      <c r="S740" s="161" t="str">
        <f t="shared" si="189"/>
        <v>-</v>
      </c>
      <c r="T740" s="163" t="str">
        <f t="shared" si="190"/>
        <v>-</v>
      </c>
    </row>
    <row r="741" spans="1:20" x14ac:dyDescent="0.15">
      <c r="A741" s="170">
        <v>7.0000000000000007E-2</v>
      </c>
      <c r="B741" s="170">
        <v>1.153</v>
      </c>
      <c r="C741" s="170">
        <v>2</v>
      </c>
      <c r="D741" s="169">
        <f t="shared" si="176"/>
        <v>1.4000000000000002E-3</v>
      </c>
      <c r="E741" s="168">
        <f t="shared" si="177"/>
        <v>5.7649999999999997E-4</v>
      </c>
      <c r="F741" s="167">
        <f t="shared" si="178"/>
        <v>2.4284475281873377</v>
      </c>
      <c r="G741" s="159" t="str">
        <f t="shared" si="179"/>
        <v>-</v>
      </c>
      <c r="H741" s="164" t="str">
        <f t="shared" si="191"/>
        <v>-</v>
      </c>
      <c r="I741" s="161" t="str">
        <f t="shared" si="180"/>
        <v>-</v>
      </c>
      <c r="J741" s="161" t="str">
        <f t="shared" si="181"/>
        <v>-</v>
      </c>
      <c r="K741" s="161">
        <f t="shared" si="182"/>
        <v>2</v>
      </c>
      <c r="L741" s="161" t="str">
        <f t="shared" si="183"/>
        <v>-</v>
      </c>
      <c r="M741" s="166" t="str">
        <f t="shared" si="184"/>
        <v>-</v>
      </c>
      <c r="N741" s="165"/>
      <c r="O741" s="164" t="str">
        <f t="shared" si="185"/>
        <v>-</v>
      </c>
      <c r="P741" s="161" t="str">
        <f t="shared" si="186"/>
        <v>-</v>
      </c>
      <c r="Q741" s="161" t="str">
        <f t="shared" si="187"/>
        <v>-</v>
      </c>
      <c r="R741" s="161">
        <f t="shared" si="188"/>
        <v>2.4284475281873377</v>
      </c>
      <c r="S741" s="161" t="str">
        <f t="shared" si="189"/>
        <v>-</v>
      </c>
      <c r="T741" s="163" t="str">
        <f t="shared" si="190"/>
        <v>-</v>
      </c>
    </row>
    <row r="742" spans="1:20" x14ac:dyDescent="0.15">
      <c r="A742" s="170">
        <v>0.05</v>
      </c>
      <c r="B742" s="170">
        <v>0.82</v>
      </c>
      <c r="C742" s="170">
        <v>2</v>
      </c>
      <c r="D742" s="169">
        <f t="shared" si="176"/>
        <v>1E-3</v>
      </c>
      <c r="E742" s="168">
        <f t="shared" si="177"/>
        <v>4.0999999999999999E-4</v>
      </c>
      <c r="F742" s="167">
        <f t="shared" si="178"/>
        <v>2.4390243902439024</v>
      </c>
      <c r="G742" s="159" t="str">
        <f t="shared" si="179"/>
        <v>-</v>
      </c>
      <c r="H742" s="164" t="str">
        <f t="shared" si="191"/>
        <v>-</v>
      </c>
      <c r="I742" s="161" t="str">
        <f t="shared" si="180"/>
        <v>-</v>
      </c>
      <c r="J742" s="161" t="str">
        <f t="shared" si="181"/>
        <v>-</v>
      </c>
      <c r="K742" s="161">
        <f t="shared" si="182"/>
        <v>2</v>
      </c>
      <c r="L742" s="161" t="str">
        <f t="shared" si="183"/>
        <v>-</v>
      </c>
      <c r="M742" s="166" t="str">
        <f t="shared" si="184"/>
        <v>-</v>
      </c>
      <c r="N742" s="165"/>
      <c r="O742" s="164" t="str">
        <f t="shared" si="185"/>
        <v>-</v>
      </c>
      <c r="P742" s="161" t="str">
        <f t="shared" si="186"/>
        <v>-</v>
      </c>
      <c r="Q742" s="161" t="str">
        <f t="shared" si="187"/>
        <v>-</v>
      </c>
      <c r="R742" s="161">
        <f t="shared" si="188"/>
        <v>2.4390243902439024</v>
      </c>
      <c r="S742" s="161" t="str">
        <f t="shared" si="189"/>
        <v>-</v>
      </c>
      <c r="T742" s="163" t="str">
        <f t="shared" si="190"/>
        <v>-</v>
      </c>
    </row>
    <row r="743" spans="1:20" x14ac:dyDescent="0.15">
      <c r="A743" s="170">
        <v>0.05</v>
      </c>
      <c r="B743" s="170">
        <v>0.82</v>
      </c>
      <c r="C743" s="170">
        <v>0</v>
      </c>
      <c r="D743" s="169">
        <f t="shared" si="176"/>
        <v>1E-3</v>
      </c>
      <c r="E743" s="168">
        <f t="shared" si="177"/>
        <v>4.0999999999999999E-4</v>
      </c>
      <c r="F743" s="167">
        <f t="shared" si="178"/>
        <v>2.4390243902439024</v>
      </c>
      <c r="G743" s="159" t="str">
        <f t="shared" si="179"/>
        <v>-</v>
      </c>
      <c r="H743" s="164" t="str">
        <f t="shared" si="191"/>
        <v>-</v>
      </c>
      <c r="I743" s="161" t="str">
        <f t="shared" si="180"/>
        <v>-</v>
      </c>
      <c r="J743" s="161" t="str">
        <f t="shared" si="181"/>
        <v>-</v>
      </c>
      <c r="K743" s="161">
        <f t="shared" si="182"/>
        <v>0</v>
      </c>
      <c r="L743" s="161" t="str">
        <f t="shared" si="183"/>
        <v>-</v>
      </c>
      <c r="M743" s="166" t="str">
        <f t="shared" si="184"/>
        <v>-</v>
      </c>
      <c r="N743" s="165"/>
      <c r="O743" s="164" t="str">
        <f t="shared" si="185"/>
        <v>-</v>
      </c>
      <c r="P743" s="161" t="str">
        <f t="shared" si="186"/>
        <v>-</v>
      </c>
      <c r="Q743" s="161" t="str">
        <f t="shared" si="187"/>
        <v>-</v>
      </c>
      <c r="R743" s="161">
        <f t="shared" si="188"/>
        <v>2.4390243902439024</v>
      </c>
      <c r="S743" s="161" t="str">
        <f t="shared" si="189"/>
        <v>-</v>
      </c>
      <c r="T743" s="163" t="str">
        <f t="shared" si="190"/>
        <v>-</v>
      </c>
    </row>
    <row r="744" spans="1:20" x14ac:dyDescent="0.15">
      <c r="A744" s="170">
        <v>0.05</v>
      </c>
      <c r="B744" s="170">
        <v>0.81</v>
      </c>
      <c r="C744" s="170">
        <v>1</v>
      </c>
      <c r="D744" s="169">
        <f t="shared" si="176"/>
        <v>1E-3</v>
      </c>
      <c r="E744" s="168">
        <f t="shared" si="177"/>
        <v>4.0500000000000003E-4</v>
      </c>
      <c r="F744" s="167">
        <f t="shared" si="178"/>
        <v>2.4691358024691357</v>
      </c>
      <c r="G744" s="159" t="str">
        <f t="shared" si="179"/>
        <v>-</v>
      </c>
      <c r="H744" s="164" t="str">
        <f t="shared" si="191"/>
        <v>-</v>
      </c>
      <c r="I744" s="161" t="str">
        <f t="shared" si="180"/>
        <v>-</v>
      </c>
      <c r="J744" s="161" t="str">
        <f t="shared" si="181"/>
        <v>-</v>
      </c>
      <c r="K744" s="161">
        <f t="shared" si="182"/>
        <v>1</v>
      </c>
      <c r="L744" s="161" t="str">
        <f t="shared" si="183"/>
        <v>-</v>
      </c>
      <c r="M744" s="166" t="str">
        <f t="shared" si="184"/>
        <v>-</v>
      </c>
      <c r="N744" s="165"/>
      <c r="O744" s="164" t="str">
        <f t="shared" si="185"/>
        <v>-</v>
      </c>
      <c r="P744" s="161" t="str">
        <f t="shared" si="186"/>
        <v>-</v>
      </c>
      <c r="Q744" s="161" t="str">
        <f t="shared" si="187"/>
        <v>-</v>
      </c>
      <c r="R744" s="161">
        <f t="shared" si="188"/>
        <v>2.4691358024691357</v>
      </c>
      <c r="S744" s="161" t="str">
        <f t="shared" si="189"/>
        <v>-</v>
      </c>
      <c r="T744" s="163" t="str">
        <f t="shared" si="190"/>
        <v>-</v>
      </c>
    </row>
    <row r="745" spans="1:20" x14ac:dyDescent="0.15">
      <c r="A745" s="170">
        <v>0.1</v>
      </c>
      <c r="B745" s="170">
        <v>1.615</v>
      </c>
      <c r="C745" s="170">
        <v>2</v>
      </c>
      <c r="D745" s="169">
        <f t="shared" si="176"/>
        <v>2E-3</v>
      </c>
      <c r="E745" s="168">
        <f t="shared" si="177"/>
        <v>8.0749999999999995E-4</v>
      </c>
      <c r="F745" s="167">
        <f t="shared" si="178"/>
        <v>2.4767801857585141</v>
      </c>
      <c r="G745" s="159" t="str">
        <f t="shared" si="179"/>
        <v>-</v>
      </c>
      <c r="H745" s="164" t="str">
        <f t="shared" si="191"/>
        <v>-</v>
      </c>
      <c r="I745" s="161" t="str">
        <f t="shared" si="180"/>
        <v>-</v>
      </c>
      <c r="J745" s="161" t="str">
        <f t="shared" si="181"/>
        <v>-</v>
      </c>
      <c r="K745" s="161">
        <f t="shared" si="182"/>
        <v>2</v>
      </c>
      <c r="L745" s="161" t="str">
        <f t="shared" si="183"/>
        <v>-</v>
      </c>
      <c r="M745" s="166" t="str">
        <f t="shared" si="184"/>
        <v>-</v>
      </c>
      <c r="N745" s="165"/>
      <c r="O745" s="164" t="str">
        <f t="shared" si="185"/>
        <v>-</v>
      </c>
      <c r="P745" s="161" t="str">
        <f t="shared" si="186"/>
        <v>-</v>
      </c>
      <c r="Q745" s="161" t="str">
        <f t="shared" si="187"/>
        <v>-</v>
      </c>
      <c r="R745" s="161">
        <f t="shared" si="188"/>
        <v>2.4767801857585141</v>
      </c>
      <c r="S745" s="161" t="str">
        <f t="shared" si="189"/>
        <v>-</v>
      </c>
      <c r="T745" s="163" t="str">
        <f t="shared" si="190"/>
        <v>-</v>
      </c>
    </row>
    <row r="746" spans="1:20" x14ac:dyDescent="0.15">
      <c r="A746" s="170">
        <v>2.5000000000000001E-2</v>
      </c>
      <c r="B746" s="170">
        <v>0.4</v>
      </c>
      <c r="C746" s="170">
        <v>2</v>
      </c>
      <c r="D746" s="169">
        <f t="shared" si="176"/>
        <v>5.0000000000000001E-4</v>
      </c>
      <c r="E746" s="168">
        <f t="shared" si="177"/>
        <v>2.0000000000000001E-4</v>
      </c>
      <c r="F746" s="167">
        <f t="shared" si="178"/>
        <v>2.5</v>
      </c>
      <c r="G746" s="159" t="str">
        <f t="shared" si="179"/>
        <v>-</v>
      </c>
      <c r="H746" s="164" t="str">
        <f t="shared" si="191"/>
        <v>-</v>
      </c>
      <c r="I746" s="161" t="str">
        <f t="shared" si="180"/>
        <v>-</v>
      </c>
      <c r="J746" s="161" t="str">
        <f t="shared" si="181"/>
        <v>-</v>
      </c>
      <c r="K746" s="161">
        <f t="shared" si="182"/>
        <v>2</v>
      </c>
      <c r="L746" s="161" t="str">
        <f t="shared" si="183"/>
        <v>-</v>
      </c>
      <c r="M746" s="166" t="str">
        <f t="shared" si="184"/>
        <v>-</v>
      </c>
      <c r="N746" s="165"/>
      <c r="O746" s="164" t="str">
        <f t="shared" si="185"/>
        <v>-</v>
      </c>
      <c r="P746" s="161" t="str">
        <f t="shared" si="186"/>
        <v>-</v>
      </c>
      <c r="Q746" s="161" t="str">
        <f t="shared" si="187"/>
        <v>-</v>
      </c>
      <c r="R746" s="161">
        <f t="shared" si="188"/>
        <v>2.5</v>
      </c>
      <c r="S746" s="161" t="str">
        <f t="shared" si="189"/>
        <v>-</v>
      </c>
      <c r="T746" s="163" t="str">
        <f t="shared" si="190"/>
        <v>-</v>
      </c>
    </row>
    <row r="747" spans="1:20" x14ac:dyDescent="0.15">
      <c r="A747" s="170">
        <v>0.05</v>
      </c>
      <c r="B747" s="170">
        <v>0.8</v>
      </c>
      <c r="C747" s="170">
        <v>2</v>
      </c>
      <c r="D747" s="169">
        <f t="shared" si="176"/>
        <v>1E-3</v>
      </c>
      <c r="E747" s="168">
        <f t="shared" si="177"/>
        <v>4.0000000000000002E-4</v>
      </c>
      <c r="F747" s="167">
        <f t="shared" si="178"/>
        <v>2.5</v>
      </c>
      <c r="G747" s="159" t="str">
        <f t="shared" si="179"/>
        <v>-</v>
      </c>
      <c r="H747" s="164" t="str">
        <f t="shared" si="191"/>
        <v>-</v>
      </c>
      <c r="I747" s="161" t="str">
        <f t="shared" si="180"/>
        <v>-</v>
      </c>
      <c r="J747" s="161" t="str">
        <f t="shared" si="181"/>
        <v>-</v>
      </c>
      <c r="K747" s="161">
        <f t="shared" si="182"/>
        <v>2</v>
      </c>
      <c r="L747" s="161" t="str">
        <f t="shared" si="183"/>
        <v>-</v>
      </c>
      <c r="M747" s="166" t="str">
        <f t="shared" si="184"/>
        <v>-</v>
      </c>
      <c r="N747" s="165"/>
      <c r="O747" s="164" t="str">
        <f t="shared" si="185"/>
        <v>-</v>
      </c>
      <c r="P747" s="161" t="str">
        <f t="shared" si="186"/>
        <v>-</v>
      </c>
      <c r="Q747" s="161" t="str">
        <f t="shared" si="187"/>
        <v>-</v>
      </c>
      <c r="R747" s="161">
        <f t="shared" si="188"/>
        <v>2.5</v>
      </c>
      <c r="S747" s="161" t="str">
        <f t="shared" si="189"/>
        <v>-</v>
      </c>
      <c r="T747" s="163" t="str">
        <f t="shared" si="190"/>
        <v>-</v>
      </c>
    </row>
    <row r="748" spans="1:20" x14ac:dyDescent="0.15">
      <c r="A748" s="170">
        <v>0.05</v>
      </c>
      <c r="B748" s="170">
        <v>0.8</v>
      </c>
      <c r="C748" s="170">
        <v>2</v>
      </c>
      <c r="D748" s="169">
        <f t="shared" si="176"/>
        <v>1E-3</v>
      </c>
      <c r="E748" s="168">
        <f t="shared" si="177"/>
        <v>4.0000000000000002E-4</v>
      </c>
      <c r="F748" s="167">
        <f t="shared" si="178"/>
        <v>2.5</v>
      </c>
      <c r="G748" s="159" t="str">
        <f t="shared" si="179"/>
        <v>-</v>
      </c>
      <c r="H748" s="164" t="str">
        <f t="shared" si="191"/>
        <v>-</v>
      </c>
      <c r="I748" s="161" t="str">
        <f t="shared" si="180"/>
        <v>-</v>
      </c>
      <c r="J748" s="161" t="str">
        <f t="shared" si="181"/>
        <v>-</v>
      </c>
      <c r="K748" s="161">
        <f t="shared" si="182"/>
        <v>2</v>
      </c>
      <c r="L748" s="161" t="str">
        <f t="shared" si="183"/>
        <v>-</v>
      </c>
      <c r="M748" s="166" t="str">
        <f t="shared" si="184"/>
        <v>-</v>
      </c>
      <c r="N748" s="165"/>
      <c r="O748" s="164" t="str">
        <f t="shared" si="185"/>
        <v>-</v>
      </c>
      <c r="P748" s="161" t="str">
        <f t="shared" si="186"/>
        <v>-</v>
      </c>
      <c r="Q748" s="161" t="str">
        <f t="shared" si="187"/>
        <v>-</v>
      </c>
      <c r="R748" s="161">
        <f t="shared" si="188"/>
        <v>2.5</v>
      </c>
      <c r="S748" s="161" t="str">
        <f t="shared" si="189"/>
        <v>-</v>
      </c>
      <c r="T748" s="163" t="str">
        <f t="shared" si="190"/>
        <v>-</v>
      </c>
    </row>
    <row r="749" spans="1:20" x14ac:dyDescent="0.15">
      <c r="A749" s="170">
        <v>0.1</v>
      </c>
      <c r="B749" s="170">
        <v>1.5880000000000001</v>
      </c>
      <c r="C749" s="170">
        <v>2</v>
      </c>
      <c r="D749" s="169">
        <f t="shared" si="176"/>
        <v>2E-3</v>
      </c>
      <c r="E749" s="168">
        <f t="shared" si="177"/>
        <v>7.94E-4</v>
      </c>
      <c r="F749" s="167">
        <f t="shared" si="178"/>
        <v>2.518891687657431</v>
      </c>
      <c r="G749" s="159" t="str">
        <f t="shared" si="179"/>
        <v>-</v>
      </c>
      <c r="H749" s="164" t="str">
        <f t="shared" si="191"/>
        <v>-</v>
      </c>
      <c r="I749" s="161" t="str">
        <f t="shared" si="180"/>
        <v>-</v>
      </c>
      <c r="J749" s="161" t="str">
        <f t="shared" si="181"/>
        <v>-</v>
      </c>
      <c r="K749" s="161">
        <f t="shared" si="182"/>
        <v>2</v>
      </c>
      <c r="L749" s="161" t="str">
        <f t="shared" si="183"/>
        <v>-</v>
      </c>
      <c r="M749" s="166" t="str">
        <f t="shared" si="184"/>
        <v>-</v>
      </c>
      <c r="N749" s="165"/>
      <c r="O749" s="164" t="str">
        <f t="shared" si="185"/>
        <v>-</v>
      </c>
      <c r="P749" s="161" t="str">
        <f t="shared" si="186"/>
        <v>-</v>
      </c>
      <c r="Q749" s="161" t="str">
        <f t="shared" si="187"/>
        <v>-</v>
      </c>
      <c r="R749" s="161">
        <f t="shared" si="188"/>
        <v>2.518891687657431</v>
      </c>
      <c r="S749" s="161" t="str">
        <f t="shared" si="189"/>
        <v>-</v>
      </c>
      <c r="T749" s="163" t="str">
        <f t="shared" si="190"/>
        <v>-</v>
      </c>
    </row>
    <row r="750" spans="1:20" x14ac:dyDescent="0.15">
      <c r="A750" s="170">
        <v>0.1</v>
      </c>
      <c r="B750" s="170">
        <v>1.52</v>
      </c>
      <c r="C750" s="170">
        <v>2</v>
      </c>
      <c r="D750" s="169">
        <f t="shared" si="176"/>
        <v>2E-3</v>
      </c>
      <c r="E750" s="168">
        <f t="shared" si="177"/>
        <v>7.6000000000000004E-4</v>
      </c>
      <c r="F750" s="167">
        <f t="shared" si="178"/>
        <v>2.6315789473684208</v>
      </c>
      <c r="G750" s="159" t="str">
        <f t="shared" si="179"/>
        <v>-</v>
      </c>
      <c r="H750" s="164" t="str">
        <f t="shared" si="191"/>
        <v>-</v>
      </c>
      <c r="I750" s="161" t="str">
        <f t="shared" si="180"/>
        <v>-</v>
      </c>
      <c r="J750" s="161" t="str">
        <f t="shared" si="181"/>
        <v>-</v>
      </c>
      <c r="K750" s="161">
        <f t="shared" si="182"/>
        <v>2</v>
      </c>
      <c r="L750" s="161" t="str">
        <f t="shared" si="183"/>
        <v>-</v>
      </c>
      <c r="M750" s="166" t="str">
        <f t="shared" si="184"/>
        <v>-</v>
      </c>
      <c r="N750" s="165"/>
      <c r="O750" s="164" t="str">
        <f t="shared" si="185"/>
        <v>-</v>
      </c>
      <c r="P750" s="161" t="str">
        <f t="shared" si="186"/>
        <v>-</v>
      </c>
      <c r="Q750" s="161" t="str">
        <f t="shared" si="187"/>
        <v>-</v>
      </c>
      <c r="R750" s="161">
        <f t="shared" si="188"/>
        <v>2.6315789473684208</v>
      </c>
      <c r="S750" s="161" t="str">
        <f t="shared" si="189"/>
        <v>-</v>
      </c>
      <c r="T750" s="163" t="str">
        <f t="shared" si="190"/>
        <v>-</v>
      </c>
    </row>
    <row r="751" spans="1:20" x14ac:dyDescent="0.15">
      <c r="A751" s="170">
        <v>0.1</v>
      </c>
      <c r="B751" s="170">
        <v>1.5</v>
      </c>
      <c r="C751" s="170">
        <v>2</v>
      </c>
      <c r="D751" s="169">
        <f t="shared" si="176"/>
        <v>2E-3</v>
      </c>
      <c r="E751" s="168">
        <f t="shared" si="177"/>
        <v>7.5000000000000002E-4</v>
      </c>
      <c r="F751" s="167">
        <f t="shared" si="178"/>
        <v>2.6666666666666665</v>
      </c>
      <c r="G751" s="159" t="str">
        <f t="shared" si="179"/>
        <v>-</v>
      </c>
      <c r="H751" s="164" t="str">
        <f t="shared" si="191"/>
        <v>-</v>
      </c>
      <c r="I751" s="161" t="str">
        <f t="shared" si="180"/>
        <v>-</v>
      </c>
      <c r="J751" s="161" t="str">
        <f t="shared" si="181"/>
        <v>-</v>
      </c>
      <c r="K751" s="161">
        <f t="shared" si="182"/>
        <v>2</v>
      </c>
      <c r="L751" s="161" t="str">
        <f t="shared" si="183"/>
        <v>-</v>
      </c>
      <c r="M751" s="166" t="str">
        <f t="shared" si="184"/>
        <v>-</v>
      </c>
      <c r="N751" s="165"/>
      <c r="O751" s="164" t="str">
        <f t="shared" si="185"/>
        <v>-</v>
      </c>
      <c r="P751" s="161" t="str">
        <f t="shared" si="186"/>
        <v>-</v>
      </c>
      <c r="Q751" s="161" t="str">
        <f t="shared" si="187"/>
        <v>-</v>
      </c>
      <c r="R751" s="161">
        <f t="shared" si="188"/>
        <v>2.6666666666666665</v>
      </c>
      <c r="S751" s="161" t="str">
        <f t="shared" si="189"/>
        <v>-</v>
      </c>
      <c r="T751" s="163" t="str">
        <f t="shared" si="190"/>
        <v>-</v>
      </c>
    </row>
    <row r="752" spans="1:20" x14ac:dyDescent="0.15">
      <c r="A752" s="170">
        <v>0.1</v>
      </c>
      <c r="B752" s="170">
        <v>1.5</v>
      </c>
      <c r="C752" s="170">
        <v>2</v>
      </c>
      <c r="D752" s="169">
        <f t="shared" si="176"/>
        <v>2E-3</v>
      </c>
      <c r="E752" s="168">
        <f t="shared" si="177"/>
        <v>7.5000000000000002E-4</v>
      </c>
      <c r="F752" s="167">
        <f t="shared" si="178"/>
        <v>2.6666666666666665</v>
      </c>
      <c r="G752" s="159" t="str">
        <f t="shared" si="179"/>
        <v>-</v>
      </c>
      <c r="H752" s="164" t="str">
        <f t="shared" si="191"/>
        <v>-</v>
      </c>
      <c r="I752" s="161" t="str">
        <f t="shared" si="180"/>
        <v>-</v>
      </c>
      <c r="J752" s="161" t="str">
        <f t="shared" si="181"/>
        <v>-</v>
      </c>
      <c r="K752" s="161">
        <f t="shared" si="182"/>
        <v>2</v>
      </c>
      <c r="L752" s="161" t="str">
        <f t="shared" si="183"/>
        <v>-</v>
      </c>
      <c r="M752" s="166" t="str">
        <f t="shared" si="184"/>
        <v>-</v>
      </c>
      <c r="N752" s="165"/>
      <c r="O752" s="164" t="str">
        <f t="shared" si="185"/>
        <v>-</v>
      </c>
      <c r="P752" s="161" t="str">
        <f t="shared" si="186"/>
        <v>-</v>
      </c>
      <c r="Q752" s="161" t="str">
        <f t="shared" si="187"/>
        <v>-</v>
      </c>
      <c r="R752" s="161">
        <f t="shared" si="188"/>
        <v>2.6666666666666665</v>
      </c>
      <c r="S752" s="161" t="str">
        <f t="shared" si="189"/>
        <v>-</v>
      </c>
      <c r="T752" s="163" t="str">
        <f t="shared" si="190"/>
        <v>-</v>
      </c>
    </row>
    <row r="753" spans="1:20" x14ac:dyDescent="0.15">
      <c r="A753" s="170">
        <v>0.1</v>
      </c>
      <c r="B753" s="170">
        <v>1.5</v>
      </c>
      <c r="C753" s="170">
        <v>2</v>
      </c>
      <c r="D753" s="169">
        <f t="shared" si="176"/>
        <v>2E-3</v>
      </c>
      <c r="E753" s="168">
        <f t="shared" si="177"/>
        <v>7.5000000000000002E-4</v>
      </c>
      <c r="F753" s="167">
        <f t="shared" si="178"/>
        <v>2.6666666666666665</v>
      </c>
      <c r="G753" s="159" t="str">
        <f t="shared" si="179"/>
        <v>-</v>
      </c>
      <c r="H753" s="164" t="str">
        <f t="shared" si="191"/>
        <v>-</v>
      </c>
      <c r="I753" s="161" t="str">
        <f t="shared" si="180"/>
        <v>-</v>
      </c>
      <c r="J753" s="161" t="str">
        <f t="shared" si="181"/>
        <v>-</v>
      </c>
      <c r="K753" s="161">
        <f t="shared" si="182"/>
        <v>2</v>
      </c>
      <c r="L753" s="161" t="str">
        <f t="shared" si="183"/>
        <v>-</v>
      </c>
      <c r="M753" s="166" t="str">
        <f t="shared" si="184"/>
        <v>-</v>
      </c>
      <c r="N753" s="165"/>
      <c r="O753" s="164" t="str">
        <f t="shared" si="185"/>
        <v>-</v>
      </c>
      <c r="P753" s="161" t="str">
        <f t="shared" si="186"/>
        <v>-</v>
      </c>
      <c r="Q753" s="161" t="str">
        <f t="shared" si="187"/>
        <v>-</v>
      </c>
      <c r="R753" s="161">
        <f t="shared" si="188"/>
        <v>2.6666666666666665</v>
      </c>
      <c r="S753" s="161" t="str">
        <f t="shared" si="189"/>
        <v>-</v>
      </c>
      <c r="T753" s="163" t="str">
        <f t="shared" si="190"/>
        <v>-</v>
      </c>
    </row>
    <row r="754" spans="1:20" x14ac:dyDescent="0.15">
      <c r="A754" s="170">
        <v>0.1</v>
      </c>
      <c r="B754" s="170">
        <v>1.5</v>
      </c>
      <c r="C754" s="170">
        <v>2</v>
      </c>
      <c r="D754" s="169">
        <f t="shared" si="176"/>
        <v>2E-3</v>
      </c>
      <c r="E754" s="168">
        <f t="shared" si="177"/>
        <v>7.5000000000000002E-4</v>
      </c>
      <c r="F754" s="167">
        <f t="shared" si="178"/>
        <v>2.6666666666666665</v>
      </c>
      <c r="G754" s="159" t="str">
        <f t="shared" si="179"/>
        <v>-</v>
      </c>
      <c r="H754" s="164" t="str">
        <f t="shared" si="191"/>
        <v>-</v>
      </c>
      <c r="I754" s="161" t="str">
        <f t="shared" si="180"/>
        <v>-</v>
      </c>
      <c r="J754" s="161" t="str">
        <f t="shared" si="181"/>
        <v>-</v>
      </c>
      <c r="K754" s="161">
        <f t="shared" si="182"/>
        <v>2</v>
      </c>
      <c r="L754" s="161" t="str">
        <f t="shared" si="183"/>
        <v>-</v>
      </c>
      <c r="M754" s="166" t="str">
        <f t="shared" si="184"/>
        <v>-</v>
      </c>
      <c r="N754" s="165"/>
      <c r="O754" s="164" t="str">
        <f t="shared" si="185"/>
        <v>-</v>
      </c>
      <c r="P754" s="161" t="str">
        <f t="shared" si="186"/>
        <v>-</v>
      </c>
      <c r="Q754" s="161" t="str">
        <f t="shared" si="187"/>
        <v>-</v>
      </c>
      <c r="R754" s="161">
        <f t="shared" si="188"/>
        <v>2.6666666666666665</v>
      </c>
      <c r="S754" s="161" t="str">
        <f t="shared" si="189"/>
        <v>-</v>
      </c>
      <c r="T754" s="163" t="str">
        <f t="shared" si="190"/>
        <v>-</v>
      </c>
    </row>
    <row r="755" spans="1:20" x14ac:dyDescent="0.15">
      <c r="A755" s="170">
        <v>0.1</v>
      </c>
      <c r="B755" s="170">
        <v>1.446</v>
      </c>
      <c r="C755" s="170">
        <v>2</v>
      </c>
      <c r="D755" s="169">
        <f t="shared" si="176"/>
        <v>2E-3</v>
      </c>
      <c r="E755" s="168">
        <f t="shared" si="177"/>
        <v>7.2300000000000001E-4</v>
      </c>
      <c r="F755" s="167">
        <f t="shared" si="178"/>
        <v>2.7662517289073305</v>
      </c>
      <c r="G755" s="159" t="str">
        <f t="shared" si="179"/>
        <v>-</v>
      </c>
      <c r="H755" s="164" t="str">
        <f t="shared" si="191"/>
        <v>-</v>
      </c>
      <c r="I755" s="161" t="str">
        <f t="shared" si="180"/>
        <v>-</v>
      </c>
      <c r="J755" s="161" t="str">
        <f t="shared" si="181"/>
        <v>-</v>
      </c>
      <c r="K755" s="161">
        <f t="shared" si="182"/>
        <v>2</v>
      </c>
      <c r="L755" s="161" t="str">
        <f t="shared" si="183"/>
        <v>-</v>
      </c>
      <c r="M755" s="166" t="str">
        <f t="shared" si="184"/>
        <v>-</v>
      </c>
      <c r="N755" s="165"/>
      <c r="O755" s="164" t="str">
        <f t="shared" si="185"/>
        <v>-</v>
      </c>
      <c r="P755" s="161" t="str">
        <f t="shared" si="186"/>
        <v>-</v>
      </c>
      <c r="Q755" s="161" t="str">
        <f t="shared" si="187"/>
        <v>-</v>
      </c>
      <c r="R755" s="161">
        <f t="shared" si="188"/>
        <v>2.7662517289073305</v>
      </c>
      <c r="S755" s="161" t="str">
        <f t="shared" si="189"/>
        <v>-</v>
      </c>
      <c r="T755" s="163" t="str">
        <f t="shared" si="190"/>
        <v>-</v>
      </c>
    </row>
    <row r="756" spans="1:20" x14ac:dyDescent="0.15">
      <c r="A756" s="170">
        <v>0.05</v>
      </c>
      <c r="B756" s="170">
        <v>0.72</v>
      </c>
      <c r="C756" s="170">
        <v>2</v>
      </c>
      <c r="D756" s="169">
        <f t="shared" si="176"/>
        <v>1E-3</v>
      </c>
      <c r="E756" s="168">
        <f t="shared" si="177"/>
        <v>3.5999999999999997E-4</v>
      </c>
      <c r="F756" s="167">
        <f t="shared" si="178"/>
        <v>2.7777777777777781</v>
      </c>
      <c r="G756" s="159" t="str">
        <f t="shared" si="179"/>
        <v>-</v>
      </c>
      <c r="H756" s="164" t="str">
        <f t="shared" si="191"/>
        <v>-</v>
      </c>
      <c r="I756" s="161" t="str">
        <f t="shared" si="180"/>
        <v>-</v>
      </c>
      <c r="J756" s="161" t="str">
        <f t="shared" si="181"/>
        <v>-</v>
      </c>
      <c r="K756" s="161">
        <f t="shared" si="182"/>
        <v>2</v>
      </c>
      <c r="L756" s="161" t="str">
        <f t="shared" si="183"/>
        <v>-</v>
      </c>
      <c r="M756" s="166" t="str">
        <f t="shared" si="184"/>
        <v>-</v>
      </c>
      <c r="N756" s="165"/>
      <c r="O756" s="164" t="str">
        <f t="shared" si="185"/>
        <v>-</v>
      </c>
      <c r="P756" s="161" t="str">
        <f t="shared" si="186"/>
        <v>-</v>
      </c>
      <c r="Q756" s="161" t="str">
        <f t="shared" si="187"/>
        <v>-</v>
      </c>
      <c r="R756" s="161">
        <f t="shared" si="188"/>
        <v>2.7777777777777781</v>
      </c>
      <c r="S756" s="161" t="str">
        <f t="shared" si="189"/>
        <v>-</v>
      </c>
      <c r="T756" s="163" t="str">
        <f t="shared" si="190"/>
        <v>-</v>
      </c>
    </row>
    <row r="757" spans="1:20" x14ac:dyDescent="0.15">
      <c r="A757" s="170">
        <v>0.1</v>
      </c>
      <c r="B757" s="170">
        <v>1.44</v>
      </c>
      <c r="C757" s="170">
        <v>0</v>
      </c>
      <c r="D757" s="169">
        <f t="shared" si="176"/>
        <v>2E-3</v>
      </c>
      <c r="E757" s="168">
        <f t="shared" si="177"/>
        <v>7.1999999999999994E-4</v>
      </c>
      <c r="F757" s="167">
        <f t="shared" si="178"/>
        <v>2.7777777777777781</v>
      </c>
      <c r="G757" s="159" t="str">
        <f t="shared" si="179"/>
        <v>-</v>
      </c>
      <c r="H757" s="164" t="str">
        <f t="shared" si="191"/>
        <v>-</v>
      </c>
      <c r="I757" s="161" t="str">
        <f t="shared" si="180"/>
        <v>-</v>
      </c>
      <c r="J757" s="161" t="str">
        <f t="shared" si="181"/>
        <v>-</v>
      </c>
      <c r="K757" s="161">
        <f t="shared" si="182"/>
        <v>0</v>
      </c>
      <c r="L757" s="161" t="str">
        <f t="shared" si="183"/>
        <v>-</v>
      </c>
      <c r="M757" s="166" t="str">
        <f t="shared" si="184"/>
        <v>-</v>
      </c>
      <c r="N757" s="165"/>
      <c r="O757" s="164" t="str">
        <f t="shared" si="185"/>
        <v>-</v>
      </c>
      <c r="P757" s="161" t="str">
        <f t="shared" si="186"/>
        <v>-</v>
      </c>
      <c r="Q757" s="161" t="str">
        <f t="shared" si="187"/>
        <v>-</v>
      </c>
      <c r="R757" s="161">
        <f t="shared" si="188"/>
        <v>2.7777777777777781</v>
      </c>
      <c r="S757" s="161" t="str">
        <f t="shared" si="189"/>
        <v>-</v>
      </c>
      <c r="T757" s="163" t="str">
        <f t="shared" si="190"/>
        <v>-</v>
      </c>
    </row>
    <row r="758" spans="1:20" x14ac:dyDescent="0.15">
      <c r="A758" s="170">
        <v>7.0000000000000007E-2</v>
      </c>
      <c r="B758" s="170">
        <v>1.004</v>
      </c>
      <c r="C758" s="170">
        <v>2</v>
      </c>
      <c r="D758" s="169">
        <f t="shared" si="176"/>
        <v>1.4000000000000002E-3</v>
      </c>
      <c r="E758" s="168">
        <f t="shared" si="177"/>
        <v>5.0199999999999995E-4</v>
      </c>
      <c r="F758" s="167">
        <f t="shared" si="178"/>
        <v>2.7888446215139449</v>
      </c>
      <c r="G758" s="159" t="str">
        <f t="shared" si="179"/>
        <v>-</v>
      </c>
      <c r="H758" s="164" t="str">
        <f t="shared" si="191"/>
        <v>-</v>
      </c>
      <c r="I758" s="161" t="str">
        <f t="shared" si="180"/>
        <v>-</v>
      </c>
      <c r="J758" s="161" t="str">
        <f t="shared" si="181"/>
        <v>-</v>
      </c>
      <c r="K758" s="161">
        <f t="shared" si="182"/>
        <v>2</v>
      </c>
      <c r="L758" s="161" t="str">
        <f t="shared" si="183"/>
        <v>-</v>
      </c>
      <c r="M758" s="166" t="str">
        <f t="shared" si="184"/>
        <v>-</v>
      </c>
      <c r="N758" s="165"/>
      <c r="O758" s="164" t="str">
        <f t="shared" si="185"/>
        <v>-</v>
      </c>
      <c r="P758" s="161" t="str">
        <f t="shared" si="186"/>
        <v>-</v>
      </c>
      <c r="Q758" s="161" t="str">
        <f t="shared" si="187"/>
        <v>-</v>
      </c>
      <c r="R758" s="161">
        <f t="shared" si="188"/>
        <v>2.7888446215139449</v>
      </c>
      <c r="S758" s="161" t="str">
        <f t="shared" si="189"/>
        <v>-</v>
      </c>
      <c r="T758" s="163" t="str">
        <f t="shared" si="190"/>
        <v>-</v>
      </c>
    </row>
    <row r="759" spans="1:20" x14ac:dyDescent="0.15">
      <c r="A759" s="170">
        <v>7.0000000000000007E-2</v>
      </c>
      <c r="B759" s="176">
        <v>1</v>
      </c>
      <c r="C759" s="170">
        <v>2</v>
      </c>
      <c r="D759" s="169">
        <f t="shared" si="176"/>
        <v>1.4000000000000002E-3</v>
      </c>
      <c r="E759" s="168">
        <f t="shared" si="177"/>
        <v>5.0000000000000001E-4</v>
      </c>
      <c r="F759" s="167">
        <f t="shared" si="178"/>
        <v>2.8000000000000003</v>
      </c>
      <c r="G759" s="159" t="str">
        <f t="shared" si="179"/>
        <v>-</v>
      </c>
      <c r="H759" s="164" t="str">
        <f t="shared" si="191"/>
        <v>-</v>
      </c>
      <c r="I759" s="161" t="str">
        <f t="shared" si="180"/>
        <v>-</v>
      </c>
      <c r="J759" s="161" t="str">
        <f t="shared" si="181"/>
        <v>-</v>
      </c>
      <c r="K759" s="161">
        <f t="shared" si="182"/>
        <v>2</v>
      </c>
      <c r="L759" s="161" t="str">
        <f t="shared" si="183"/>
        <v>-</v>
      </c>
      <c r="M759" s="166" t="str">
        <f t="shared" si="184"/>
        <v>-</v>
      </c>
      <c r="N759" s="165"/>
      <c r="O759" s="164" t="str">
        <f t="shared" si="185"/>
        <v>-</v>
      </c>
      <c r="P759" s="161" t="str">
        <f t="shared" si="186"/>
        <v>-</v>
      </c>
      <c r="Q759" s="161" t="str">
        <f t="shared" si="187"/>
        <v>-</v>
      </c>
      <c r="R759" s="161">
        <f t="shared" si="188"/>
        <v>2.8000000000000003</v>
      </c>
      <c r="S759" s="161" t="str">
        <f t="shared" si="189"/>
        <v>-</v>
      </c>
      <c r="T759" s="163" t="str">
        <f t="shared" si="190"/>
        <v>-</v>
      </c>
    </row>
    <row r="760" spans="1:20" x14ac:dyDescent="0.15">
      <c r="A760" s="170">
        <v>0.05</v>
      </c>
      <c r="B760" s="170">
        <v>0.71</v>
      </c>
      <c r="C760" s="170">
        <v>2</v>
      </c>
      <c r="D760" s="169">
        <f t="shared" si="176"/>
        <v>1E-3</v>
      </c>
      <c r="E760" s="168">
        <f t="shared" si="177"/>
        <v>3.5499999999999996E-4</v>
      </c>
      <c r="F760" s="167">
        <f t="shared" si="178"/>
        <v>2.8169014084507045</v>
      </c>
      <c r="G760" s="159" t="str">
        <f t="shared" si="179"/>
        <v>-</v>
      </c>
      <c r="H760" s="164" t="str">
        <f t="shared" si="191"/>
        <v>-</v>
      </c>
      <c r="I760" s="161" t="str">
        <f t="shared" si="180"/>
        <v>-</v>
      </c>
      <c r="J760" s="161" t="str">
        <f t="shared" si="181"/>
        <v>-</v>
      </c>
      <c r="K760" s="161">
        <f t="shared" si="182"/>
        <v>2</v>
      </c>
      <c r="L760" s="161" t="str">
        <f t="shared" si="183"/>
        <v>-</v>
      </c>
      <c r="M760" s="166" t="str">
        <f t="shared" si="184"/>
        <v>-</v>
      </c>
      <c r="N760" s="165"/>
      <c r="O760" s="164" t="str">
        <f t="shared" si="185"/>
        <v>-</v>
      </c>
      <c r="P760" s="161" t="str">
        <f t="shared" si="186"/>
        <v>-</v>
      </c>
      <c r="Q760" s="161" t="str">
        <f t="shared" si="187"/>
        <v>-</v>
      </c>
      <c r="R760" s="161">
        <f t="shared" si="188"/>
        <v>2.8169014084507045</v>
      </c>
      <c r="S760" s="161" t="str">
        <f t="shared" si="189"/>
        <v>-</v>
      </c>
      <c r="T760" s="163" t="str">
        <f t="shared" si="190"/>
        <v>-</v>
      </c>
    </row>
    <row r="761" spans="1:20" x14ac:dyDescent="0.15">
      <c r="A761" s="170">
        <v>0.1</v>
      </c>
      <c r="B761" s="170">
        <v>1.41</v>
      </c>
      <c r="C761" s="170">
        <v>2</v>
      </c>
      <c r="D761" s="169">
        <f t="shared" si="176"/>
        <v>2E-3</v>
      </c>
      <c r="E761" s="168">
        <f t="shared" si="177"/>
        <v>7.0500000000000001E-4</v>
      </c>
      <c r="F761" s="167">
        <f t="shared" si="178"/>
        <v>2.8368794326241136</v>
      </c>
      <c r="G761" s="159" t="str">
        <f t="shared" si="179"/>
        <v>-</v>
      </c>
      <c r="H761" s="164" t="str">
        <f t="shared" si="191"/>
        <v>-</v>
      </c>
      <c r="I761" s="161" t="str">
        <f t="shared" si="180"/>
        <v>-</v>
      </c>
      <c r="J761" s="161" t="str">
        <f t="shared" si="181"/>
        <v>-</v>
      </c>
      <c r="K761" s="161">
        <f t="shared" si="182"/>
        <v>2</v>
      </c>
      <c r="L761" s="161" t="str">
        <f t="shared" si="183"/>
        <v>-</v>
      </c>
      <c r="M761" s="166" t="str">
        <f t="shared" si="184"/>
        <v>-</v>
      </c>
      <c r="N761" s="165"/>
      <c r="O761" s="164" t="str">
        <f t="shared" si="185"/>
        <v>-</v>
      </c>
      <c r="P761" s="161" t="str">
        <f t="shared" si="186"/>
        <v>-</v>
      </c>
      <c r="Q761" s="161" t="str">
        <f t="shared" si="187"/>
        <v>-</v>
      </c>
      <c r="R761" s="161">
        <f t="shared" si="188"/>
        <v>2.8368794326241136</v>
      </c>
      <c r="S761" s="161" t="str">
        <f t="shared" si="189"/>
        <v>-</v>
      </c>
      <c r="T761" s="163" t="str">
        <f t="shared" si="190"/>
        <v>-</v>
      </c>
    </row>
    <row r="762" spans="1:20" x14ac:dyDescent="0.15">
      <c r="A762" s="170">
        <v>0.05</v>
      </c>
      <c r="B762" s="170">
        <v>0.7</v>
      </c>
      <c r="C762" s="170">
        <v>2</v>
      </c>
      <c r="D762" s="169">
        <f t="shared" si="176"/>
        <v>1E-3</v>
      </c>
      <c r="E762" s="168">
        <f t="shared" si="177"/>
        <v>3.5E-4</v>
      </c>
      <c r="F762" s="167">
        <f t="shared" si="178"/>
        <v>2.8571428571428572</v>
      </c>
      <c r="G762" s="159" t="str">
        <f t="shared" si="179"/>
        <v>-</v>
      </c>
      <c r="H762" s="164" t="str">
        <f t="shared" si="191"/>
        <v>-</v>
      </c>
      <c r="I762" s="161" t="str">
        <f t="shared" si="180"/>
        <v>-</v>
      </c>
      <c r="J762" s="161" t="str">
        <f t="shared" si="181"/>
        <v>-</v>
      </c>
      <c r="K762" s="161">
        <f t="shared" si="182"/>
        <v>2</v>
      </c>
      <c r="L762" s="161" t="str">
        <f t="shared" si="183"/>
        <v>-</v>
      </c>
      <c r="M762" s="166" t="str">
        <f t="shared" si="184"/>
        <v>-</v>
      </c>
      <c r="N762" s="165"/>
      <c r="O762" s="164" t="str">
        <f t="shared" si="185"/>
        <v>-</v>
      </c>
      <c r="P762" s="161" t="str">
        <f t="shared" si="186"/>
        <v>-</v>
      </c>
      <c r="Q762" s="161" t="str">
        <f t="shared" si="187"/>
        <v>-</v>
      </c>
      <c r="R762" s="161">
        <f t="shared" si="188"/>
        <v>2.8571428571428572</v>
      </c>
      <c r="S762" s="161" t="str">
        <f t="shared" si="189"/>
        <v>-</v>
      </c>
      <c r="T762" s="163" t="str">
        <f t="shared" si="190"/>
        <v>-</v>
      </c>
    </row>
    <row r="763" spans="1:20" x14ac:dyDescent="0.15">
      <c r="A763" s="170">
        <v>0.05</v>
      </c>
      <c r="B763" s="170">
        <v>0.7</v>
      </c>
      <c r="C763" s="170">
        <v>2</v>
      </c>
      <c r="D763" s="169">
        <f t="shared" si="176"/>
        <v>1E-3</v>
      </c>
      <c r="E763" s="168">
        <f t="shared" si="177"/>
        <v>3.5E-4</v>
      </c>
      <c r="F763" s="167">
        <f t="shared" si="178"/>
        <v>2.8571428571428572</v>
      </c>
      <c r="G763" s="159" t="str">
        <f t="shared" si="179"/>
        <v>-</v>
      </c>
      <c r="H763" s="164" t="str">
        <f t="shared" si="191"/>
        <v>-</v>
      </c>
      <c r="I763" s="161" t="str">
        <f t="shared" si="180"/>
        <v>-</v>
      </c>
      <c r="J763" s="161" t="str">
        <f t="shared" si="181"/>
        <v>-</v>
      </c>
      <c r="K763" s="161">
        <f t="shared" si="182"/>
        <v>2</v>
      </c>
      <c r="L763" s="161" t="str">
        <f t="shared" si="183"/>
        <v>-</v>
      </c>
      <c r="M763" s="166" t="str">
        <f t="shared" si="184"/>
        <v>-</v>
      </c>
      <c r="N763" s="165"/>
      <c r="O763" s="164" t="str">
        <f t="shared" si="185"/>
        <v>-</v>
      </c>
      <c r="P763" s="161" t="str">
        <f t="shared" si="186"/>
        <v>-</v>
      </c>
      <c r="Q763" s="161" t="str">
        <f t="shared" si="187"/>
        <v>-</v>
      </c>
      <c r="R763" s="161">
        <f t="shared" si="188"/>
        <v>2.8571428571428572</v>
      </c>
      <c r="S763" s="161" t="str">
        <f t="shared" si="189"/>
        <v>-</v>
      </c>
      <c r="T763" s="163" t="str">
        <f t="shared" si="190"/>
        <v>-</v>
      </c>
    </row>
    <row r="764" spans="1:20" x14ac:dyDescent="0.15">
      <c r="A764" s="175">
        <v>0.05</v>
      </c>
      <c r="B764" s="175">
        <v>0.7</v>
      </c>
      <c r="C764" s="170">
        <v>0</v>
      </c>
      <c r="D764" s="169">
        <f t="shared" si="176"/>
        <v>1E-3</v>
      </c>
      <c r="E764" s="168">
        <f t="shared" si="177"/>
        <v>3.5E-4</v>
      </c>
      <c r="F764" s="167">
        <f t="shared" si="178"/>
        <v>2.8571428571428572</v>
      </c>
      <c r="G764" s="159" t="str">
        <f t="shared" si="179"/>
        <v>-</v>
      </c>
      <c r="H764" s="164" t="str">
        <f t="shared" si="191"/>
        <v>-</v>
      </c>
      <c r="I764" s="161" t="str">
        <f t="shared" si="180"/>
        <v>-</v>
      </c>
      <c r="J764" s="161" t="str">
        <f t="shared" si="181"/>
        <v>-</v>
      </c>
      <c r="K764" s="161">
        <f t="shared" si="182"/>
        <v>0</v>
      </c>
      <c r="L764" s="161" t="str">
        <f t="shared" si="183"/>
        <v>-</v>
      </c>
      <c r="M764" s="166" t="str">
        <f t="shared" si="184"/>
        <v>-</v>
      </c>
      <c r="N764" s="165"/>
      <c r="O764" s="164" t="str">
        <f t="shared" si="185"/>
        <v>-</v>
      </c>
      <c r="P764" s="161" t="str">
        <f t="shared" si="186"/>
        <v>-</v>
      </c>
      <c r="Q764" s="161" t="str">
        <f t="shared" si="187"/>
        <v>-</v>
      </c>
      <c r="R764" s="161">
        <f t="shared" si="188"/>
        <v>2.8571428571428572</v>
      </c>
      <c r="S764" s="161" t="str">
        <f t="shared" si="189"/>
        <v>-</v>
      </c>
      <c r="T764" s="163" t="str">
        <f t="shared" si="190"/>
        <v>-</v>
      </c>
    </row>
    <row r="765" spans="1:20" x14ac:dyDescent="0.15">
      <c r="A765" s="170">
        <v>0.05</v>
      </c>
      <c r="B765" s="170">
        <v>0.7</v>
      </c>
      <c r="C765" s="170">
        <v>2</v>
      </c>
      <c r="D765" s="169">
        <f t="shared" si="176"/>
        <v>1E-3</v>
      </c>
      <c r="E765" s="168">
        <f t="shared" si="177"/>
        <v>3.5E-4</v>
      </c>
      <c r="F765" s="167">
        <f t="shared" si="178"/>
        <v>2.8571428571428572</v>
      </c>
      <c r="G765" s="159" t="str">
        <f t="shared" si="179"/>
        <v>-</v>
      </c>
      <c r="H765" s="164" t="str">
        <f t="shared" si="191"/>
        <v>-</v>
      </c>
      <c r="I765" s="161" t="str">
        <f t="shared" si="180"/>
        <v>-</v>
      </c>
      <c r="J765" s="161" t="str">
        <f t="shared" si="181"/>
        <v>-</v>
      </c>
      <c r="K765" s="161">
        <f t="shared" si="182"/>
        <v>2</v>
      </c>
      <c r="L765" s="161" t="str">
        <f t="shared" si="183"/>
        <v>-</v>
      </c>
      <c r="M765" s="166" t="str">
        <f t="shared" si="184"/>
        <v>-</v>
      </c>
      <c r="N765" s="165"/>
      <c r="O765" s="164" t="str">
        <f t="shared" si="185"/>
        <v>-</v>
      </c>
      <c r="P765" s="161" t="str">
        <f t="shared" si="186"/>
        <v>-</v>
      </c>
      <c r="Q765" s="161" t="str">
        <f t="shared" si="187"/>
        <v>-</v>
      </c>
      <c r="R765" s="161">
        <f t="shared" si="188"/>
        <v>2.8571428571428572</v>
      </c>
      <c r="S765" s="161" t="str">
        <f t="shared" si="189"/>
        <v>-</v>
      </c>
      <c r="T765" s="163" t="str">
        <f t="shared" si="190"/>
        <v>-</v>
      </c>
    </row>
    <row r="766" spans="1:20" x14ac:dyDescent="0.15">
      <c r="A766" s="170">
        <v>0.05</v>
      </c>
      <c r="B766" s="170">
        <v>0.7</v>
      </c>
      <c r="C766" s="170">
        <v>2</v>
      </c>
      <c r="D766" s="169">
        <f t="shared" si="176"/>
        <v>1E-3</v>
      </c>
      <c r="E766" s="168">
        <f t="shared" si="177"/>
        <v>3.5E-4</v>
      </c>
      <c r="F766" s="167">
        <f t="shared" si="178"/>
        <v>2.8571428571428572</v>
      </c>
      <c r="G766" s="159" t="str">
        <f t="shared" si="179"/>
        <v>-</v>
      </c>
      <c r="H766" s="164" t="str">
        <f t="shared" si="191"/>
        <v>-</v>
      </c>
      <c r="I766" s="161" t="str">
        <f t="shared" si="180"/>
        <v>-</v>
      </c>
      <c r="J766" s="161" t="str">
        <f t="shared" si="181"/>
        <v>-</v>
      </c>
      <c r="K766" s="161">
        <f t="shared" si="182"/>
        <v>2</v>
      </c>
      <c r="L766" s="161" t="str">
        <f t="shared" si="183"/>
        <v>-</v>
      </c>
      <c r="M766" s="166" t="str">
        <f t="shared" si="184"/>
        <v>-</v>
      </c>
      <c r="N766" s="165"/>
      <c r="O766" s="164" t="str">
        <f t="shared" si="185"/>
        <v>-</v>
      </c>
      <c r="P766" s="161" t="str">
        <f t="shared" si="186"/>
        <v>-</v>
      </c>
      <c r="Q766" s="161" t="str">
        <f t="shared" si="187"/>
        <v>-</v>
      </c>
      <c r="R766" s="161">
        <f t="shared" si="188"/>
        <v>2.8571428571428572</v>
      </c>
      <c r="S766" s="161" t="str">
        <f t="shared" si="189"/>
        <v>-</v>
      </c>
      <c r="T766" s="163" t="str">
        <f t="shared" si="190"/>
        <v>-</v>
      </c>
    </row>
    <row r="767" spans="1:20" x14ac:dyDescent="0.15">
      <c r="A767" s="170">
        <v>0.1</v>
      </c>
      <c r="B767" s="170">
        <v>1.4</v>
      </c>
      <c r="C767" s="170">
        <v>2</v>
      </c>
      <c r="D767" s="169">
        <f t="shared" si="176"/>
        <v>2E-3</v>
      </c>
      <c r="E767" s="168">
        <f t="shared" si="177"/>
        <v>6.9999999999999999E-4</v>
      </c>
      <c r="F767" s="167">
        <f t="shared" si="178"/>
        <v>2.8571428571428572</v>
      </c>
      <c r="G767" s="159" t="str">
        <f t="shared" si="179"/>
        <v>-</v>
      </c>
      <c r="H767" s="164" t="str">
        <f t="shared" si="191"/>
        <v>-</v>
      </c>
      <c r="I767" s="161" t="str">
        <f t="shared" si="180"/>
        <v>-</v>
      </c>
      <c r="J767" s="161" t="str">
        <f t="shared" si="181"/>
        <v>-</v>
      </c>
      <c r="K767" s="161">
        <f t="shared" si="182"/>
        <v>2</v>
      </c>
      <c r="L767" s="161" t="str">
        <f t="shared" si="183"/>
        <v>-</v>
      </c>
      <c r="M767" s="166" t="str">
        <f t="shared" si="184"/>
        <v>-</v>
      </c>
      <c r="N767" s="165"/>
      <c r="O767" s="164" t="str">
        <f t="shared" si="185"/>
        <v>-</v>
      </c>
      <c r="P767" s="161" t="str">
        <f t="shared" si="186"/>
        <v>-</v>
      </c>
      <c r="Q767" s="161" t="str">
        <f t="shared" si="187"/>
        <v>-</v>
      </c>
      <c r="R767" s="161">
        <f t="shared" si="188"/>
        <v>2.8571428571428572</v>
      </c>
      <c r="S767" s="161" t="str">
        <f t="shared" si="189"/>
        <v>-</v>
      </c>
      <c r="T767" s="163" t="str">
        <f t="shared" si="190"/>
        <v>-</v>
      </c>
    </row>
    <row r="768" spans="1:20" x14ac:dyDescent="0.15">
      <c r="A768" s="170">
        <v>0.1</v>
      </c>
      <c r="B768" s="170">
        <v>1.4</v>
      </c>
      <c r="C768" s="170">
        <v>2</v>
      </c>
      <c r="D768" s="169">
        <f t="shared" si="176"/>
        <v>2E-3</v>
      </c>
      <c r="E768" s="168">
        <f t="shared" si="177"/>
        <v>6.9999999999999999E-4</v>
      </c>
      <c r="F768" s="167">
        <f t="shared" si="178"/>
        <v>2.8571428571428572</v>
      </c>
      <c r="G768" s="159" t="str">
        <f t="shared" si="179"/>
        <v>-</v>
      </c>
      <c r="H768" s="164" t="str">
        <f t="shared" si="191"/>
        <v>-</v>
      </c>
      <c r="I768" s="161" t="str">
        <f t="shared" si="180"/>
        <v>-</v>
      </c>
      <c r="J768" s="161" t="str">
        <f t="shared" si="181"/>
        <v>-</v>
      </c>
      <c r="K768" s="161">
        <f t="shared" si="182"/>
        <v>2</v>
      </c>
      <c r="L768" s="161" t="str">
        <f t="shared" si="183"/>
        <v>-</v>
      </c>
      <c r="M768" s="166" t="str">
        <f t="shared" si="184"/>
        <v>-</v>
      </c>
      <c r="N768" s="165"/>
      <c r="O768" s="164" t="str">
        <f t="shared" si="185"/>
        <v>-</v>
      </c>
      <c r="P768" s="161" t="str">
        <f t="shared" si="186"/>
        <v>-</v>
      </c>
      <c r="Q768" s="161" t="str">
        <f t="shared" si="187"/>
        <v>-</v>
      </c>
      <c r="R768" s="161">
        <f t="shared" si="188"/>
        <v>2.8571428571428572</v>
      </c>
      <c r="S768" s="161" t="str">
        <f t="shared" si="189"/>
        <v>-</v>
      </c>
      <c r="T768" s="163" t="str">
        <f t="shared" si="190"/>
        <v>-</v>
      </c>
    </row>
    <row r="769" spans="1:20" x14ac:dyDescent="0.15">
      <c r="A769" s="170">
        <v>7.4999999999999997E-2</v>
      </c>
      <c r="B769" s="170">
        <v>1.02</v>
      </c>
      <c r="C769" s="170">
        <v>2</v>
      </c>
      <c r="D769" s="169">
        <f t="shared" si="176"/>
        <v>1.5E-3</v>
      </c>
      <c r="E769" s="168">
        <f t="shared" si="177"/>
        <v>5.1000000000000004E-4</v>
      </c>
      <c r="F769" s="167">
        <f t="shared" si="178"/>
        <v>2.9411764705882351</v>
      </c>
      <c r="G769" s="159" t="str">
        <f t="shared" si="179"/>
        <v>-</v>
      </c>
      <c r="H769" s="164" t="str">
        <f t="shared" si="191"/>
        <v>-</v>
      </c>
      <c r="I769" s="161" t="str">
        <f t="shared" si="180"/>
        <v>-</v>
      </c>
      <c r="J769" s="161" t="str">
        <f t="shared" si="181"/>
        <v>-</v>
      </c>
      <c r="K769" s="161">
        <f t="shared" si="182"/>
        <v>2</v>
      </c>
      <c r="L769" s="161" t="str">
        <f t="shared" si="183"/>
        <v>-</v>
      </c>
      <c r="M769" s="166" t="str">
        <f t="shared" si="184"/>
        <v>-</v>
      </c>
      <c r="N769" s="165"/>
      <c r="O769" s="164" t="str">
        <f t="shared" si="185"/>
        <v>-</v>
      </c>
      <c r="P769" s="161" t="str">
        <f t="shared" si="186"/>
        <v>-</v>
      </c>
      <c r="Q769" s="161" t="str">
        <f t="shared" si="187"/>
        <v>-</v>
      </c>
      <c r="R769" s="161">
        <f t="shared" si="188"/>
        <v>2.9411764705882351</v>
      </c>
      <c r="S769" s="161" t="str">
        <f t="shared" si="189"/>
        <v>-</v>
      </c>
      <c r="T769" s="163" t="str">
        <f t="shared" si="190"/>
        <v>-</v>
      </c>
    </row>
    <row r="770" spans="1:20" x14ac:dyDescent="0.15">
      <c r="A770" s="170">
        <v>0.1</v>
      </c>
      <c r="B770" s="170">
        <v>1.36</v>
      </c>
      <c r="C770" s="170">
        <v>1</v>
      </c>
      <c r="D770" s="169">
        <f t="shared" si="176"/>
        <v>2E-3</v>
      </c>
      <c r="E770" s="168">
        <f t="shared" si="177"/>
        <v>6.8000000000000005E-4</v>
      </c>
      <c r="F770" s="167">
        <f t="shared" si="178"/>
        <v>2.9411764705882351</v>
      </c>
      <c r="G770" s="159" t="str">
        <f t="shared" si="179"/>
        <v>-</v>
      </c>
      <c r="H770" s="164" t="str">
        <f t="shared" si="191"/>
        <v>-</v>
      </c>
      <c r="I770" s="161" t="str">
        <f t="shared" si="180"/>
        <v>-</v>
      </c>
      <c r="J770" s="161" t="str">
        <f t="shared" si="181"/>
        <v>-</v>
      </c>
      <c r="K770" s="161">
        <f t="shared" si="182"/>
        <v>1</v>
      </c>
      <c r="L770" s="161" t="str">
        <f t="shared" si="183"/>
        <v>-</v>
      </c>
      <c r="M770" s="166" t="str">
        <f t="shared" si="184"/>
        <v>-</v>
      </c>
      <c r="N770" s="165"/>
      <c r="O770" s="164" t="str">
        <f t="shared" si="185"/>
        <v>-</v>
      </c>
      <c r="P770" s="161" t="str">
        <f t="shared" si="186"/>
        <v>-</v>
      </c>
      <c r="Q770" s="161" t="str">
        <f t="shared" si="187"/>
        <v>-</v>
      </c>
      <c r="R770" s="161">
        <f t="shared" si="188"/>
        <v>2.9411764705882351</v>
      </c>
      <c r="S770" s="161" t="str">
        <f t="shared" si="189"/>
        <v>-</v>
      </c>
      <c r="T770" s="163" t="str">
        <f t="shared" si="190"/>
        <v>-</v>
      </c>
    </row>
    <row r="771" spans="1:20" x14ac:dyDescent="0.15">
      <c r="A771" s="170">
        <v>7.0000000000000007E-2</v>
      </c>
      <c r="B771" s="170">
        <v>0.95</v>
      </c>
      <c r="C771" s="170">
        <v>1</v>
      </c>
      <c r="D771" s="169">
        <f t="shared" ref="D771:D834" si="192">A771*0.02</f>
        <v>1.4000000000000002E-3</v>
      </c>
      <c r="E771" s="168">
        <f t="shared" ref="E771:E834" si="193">(B771/2)/1000</f>
        <v>4.75E-4</v>
      </c>
      <c r="F771" s="167">
        <f t="shared" ref="F771:F834" si="194">D771/E771</f>
        <v>2.9473684210526319</v>
      </c>
      <c r="G771" s="159" t="str">
        <f t="shared" ref="G771:G834" si="195">IF(F771=0,C771,"-")</f>
        <v>-</v>
      </c>
      <c r="H771" s="164" t="str">
        <f t="shared" si="191"/>
        <v>-</v>
      </c>
      <c r="I771" s="161" t="str">
        <f t="shared" si="180"/>
        <v>-</v>
      </c>
      <c r="J771" s="161" t="str">
        <f t="shared" si="181"/>
        <v>-</v>
      </c>
      <c r="K771" s="161">
        <f t="shared" si="182"/>
        <v>1</v>
      </c>
      <c r="L771" s="161" t="str">
        <f t="shared" si="183"/>
        <v>-</v>
      </c>
      <c r="M771" s="166" t="str">
        <f t="shared" si="184"/>
        <v>-</v>
      </c>
      <c r="N771" s="165"/>
      <c r="O771" s="164" t="str">
        <f t="shared" si="185"/>
        <v>-</v>
      </c>
      <c r="P771" s="161" t="str">
        <f t="shared" si="186"/>
        <v>-</v>
      </c>
      <c r="Q771" s="161" t="str">
        <f t="shared" si="187"/>
        <v>-</v>
      </c>
      <c r="R771" s="161">
        <f t="shared" si="188"/>
        <v>2.9473684210526319</v>
      </c>
      <c r="S771" s="161" t="str">
        <f t="shared" si="189"/>
        <v>-</v>
      </c>
      <c r="T771" s="163" t="str">
        <f t="shared" si="190"/>
        <v>-</v>
      </c>
    </row>
    <row r="772" spans="1:20" x14ac:dyDescent="0.15">
      <c r="A772" s="170">
        <v>7.0000000000000007E-2</v>
      </c>
      <c r="B772" s="170">
        <v>0.93400000000000005</v>
      </c>
      <c r="C772" s="170">
        <v>2</v>
      </c>
      <c r="D772" s="169">
        <f t="shared" si="192"/>
        <v>1.4000000000000002E-3</v>
      </c>
      <c r="E772" s="168">
        <f t="shared" si="193"/>
        <v>4.6700000000000002E-4</v>
      </c>
      <c r="F772" s="167">
        <f t="shared" si="194"/>
        <v>2.9978586723768741</v>
      </c>
      <c r="G772" s="159" t="str">
        <f t="shared" si="195"/>
        <v>-</v>
      </c>
      <c r="H772" s="164" t="str">
        <f t="shared" si="191"/>
        <v>-</v>
      </c>
      <c r="I772" s="161" t="str">
        <f t="shared" ref="I772:I835" si="196">IF(AND($F772&gt;0.06,$F772&lt;=0.3),$C772,"-")</f>
        <v>-</v>
      </c>
      <c r="J772" s="161" t="str">
        <f t="shared" ref="J772:J835" si="197">IF(AND($F772&gt;0.3,$F772&lt;=1),$C772,"-")</f>
        <v>-</v>
      </c>
      <c r="K772" s="161">
        <f t="shared" ref="K772:K835" si="198">IF(AND($F772&gt;1,$F772&lt;=3),$C772,"-")</f>
        <v>2</v>
      </c>
      <c r="L772" s="161" t="str">
        <f t="shared" ref="L772:L835" si="199">IF(AND($F772&gt;3,$F772&lt;=7),$C772,"-")</f>
        <v>-</v>
      </c>
      <c r="M772" s="166" t="str">
        <f t="shared" ref="M772:M835" si="200">IF(F772&gt;7,C772,"-")</f>
        <v>-</v>
      </c>
      <c r="N772" s="165"/>
      <c r="O772" s="164" t="str">
        <f t="shared" ref="O772:O835" si="201">IF(AND($F772&gt;0,$F772&lt;=0.06),$F772,"-")</f>
        <v>-</v>
      </c>
      <c r="P772" s="161" t="str">
        <f t="shared" ref="P772:P835" si="202">IF(AND($F772&gt;0.06,$F772&lt;=0.3),$F772,"-")</f>
        <v>-</v>
      </c>
      <c r="Q772" s="161" t="str">
        <f t="shared" ref="Q772:Q835" si="203">IF(AND($F772&gt;0.3,$F772&lt;=1),$F772,"-")</f>
        <v>-</v>
      </c>
      <c r="R772" s="161">
        <f t="shared" ref="R772:R835" si="204">IF(AND($F772&gt;1,$F772&lt;=3),$F772,"-")</f>
        <v>2.9978586723768741</v>
      </c>
      <c r="S772" s="161" t="str">
        <f t="shared" ref="S772:S835" si="205">IF(AND($F772&gt;3,$F772&lt;=7),$F772,"-")</f>
        <v>-</v>
      </c>
      <c r="T772" s="163" t="str">
        <f t="shared" ref="T772:T835" si="206">IF($F772&gt;7,$F772,"-")</f>
        <v>-</v>
      </c>
    </row>
    <row r="773" spans="1:20" x14ac:dyDescent="0.15">
      <c r="A773" s="170">
        <v>0.05</v>
      </c>
      <c r="B773" s="170">
        <v>0.66</v>
      </c>
      <c r="C773" s="170">
        <v>0</v>
      </c>
      <c r="D773" s="169">
        <f t="shared" si="192"/>
        <v>1E-3</v>
      </c>
      <c r="E773" s="168">
        <f t="shared" si="193"/>
        <v>3.3E-4</v>
      </c>
      <c r="F773" s="167">
        <f t="shared" si="194"/>
        <v>3.0303030303030303</v>
      </c>
      <c r="G773" s="159" t="str">
        <f t="shared" si="195"/>
        <v>-</v>
      </c>
      <c r="H773" s="164" t="str">
        <f t="shared" ref="H773:H836" si="207">IF(AND($F773&gt;0,$F773&lt;=0.06),$C773,"-")</f>
        <v>-</v>
      </c>
      <c r="I773" s="161" t="str">
        <f t="shared" si="196"/>
        <v>-</v>
      </c>
      <c r="J773" s="161" t="str">
        <f t="shared" si="197"/>
        <v>-</v>
      </c>
      <c r="K773" s="161" t="str">
        <f t="shared" si="198"/>
        <v>-</v>
      </c>
      <c r="L773" s="161">
        <f t="shared" si="199"/>
        <v>0</v>
      </c>
      <c r="M773" s="166" t="str">
        <f t="shared" si="200"/>
        <v>-</v>
      </c>
      <c r="N773" s="165"/>
      <c r="O773" s="164" t="str">
        <f t="shared" si="201"/>
        <v>-</v>
      </c>
      <c r="P773" s="161" t="str">
        <f t="shared" si="202"/>
        <v>-</v>
      </c>
      <c r="Q773" s="161" t="str">
        <f t="shared" si="203"/>
        <v>-</v>
      </c>
      <c r="R773" s="161" t="str">
        <f t="shared" si="204"/>
        <v>-</v>
      </c>
      <c r="S773" s="161">
        <f t="shared" si="205"/>
        <v>3.0303030303030303</v>
      </c>
      <c r="T773" s="163" t="str">
        <f t="shared" si="206"/>
        <v>-</v>
      </c>
    </row>
    <row r="774" spans="1:20" x14ac:dyDescent="0.15">
      <c r="A774" s="170">
        <v>0.05</v>
      </c>
      <c r="B774" s="170">
        <v>0.66</v>
      </c>
      <c r="C774" s="170">
        <v>0</v>
      </c>
      <c r="D774" s="169">
        <f t="shared" si="192"/>
        <v>1E-3</v>
      </c>
      <c r="E774" s="168">
        <f t="shared" si="193"/>
        <v>3.3E-4</v>
      </c>
      <c r="F774" s="167">
        <f t="shared" si="194"/>
        <v>3.0303030303030303</v>
      </c>
      <c r="G774" s="159" t="str">
        <f t="shared" si="195"/>
        <v>-</v>
      </c>
      <c r="H774" s="164" t="str">
        <f t="shared" si="207"/>
        <v>-</v>
      </c>
      <c r="I774" s="161" t="str">
        <f t="shared" si="196"/>
        <v>-</v>
      </c>
      <c r="J774" s="161" t="str">
        <f t="shared" si="197"/>
        <v>-</v>
      </c>
      <c r="K774" s="161" t="str">
        <f t="shared" si="198"/>
        <v>-</v>
      </c>
      <c r="L774" s="161">
        <f t="shared" si="199"/>
        <v>0</v>
      </c>
      <c r="M774" s="166" t="str">
        <f t="shared" si="200"/>
        <v>-</v>
      </c>
      <c r="N774" s="165"/>
      <c r="O774" s="164" t="str">
        <f t="shared" si="201"/>
        <v>-</v>
      </c>
      <c r="P774" s="161" t="str">
        <f t="shared" si="202"/>
        <v>-</v>
      </c>
      <c r="Q774" s="161" t="str">
        <f t="shared" si="203"/>
        <v>-</v>
      </c>
      <c r="R774" s="161" t="str">
        <f t="shared" si="204"/>
        <v>-</v>
      </c>
      <c r="S774" s="161">
        <f t="shared" si="205"/>
        <v>3.0303030303030303</v>
      </c>
      <c r="T774" s="163" t="str">
        <f t="shared" si="206"/>
        <v>-</v>
      </c>
    </row>
    <row r="775" spans="1:20" x14ac:dyDescent="0.15">
      <c r="A775" s="170">
        <v>0.1</v>
      </c>
      <c r="B775" s="170">
        <v>1.32</v>
      </c>
      <c r="C775" s="170">
        <v>2</v>
      </c>
      <c r="D775" s="169">
        <f t="shared" si="192"/>
        <v>2E-3</v>
      </c>
      <c r="E775" s="168">
        <f t="shared" si="193"/>
        <v>6.6E-4</v>
      </c>
      <c r="F775" s="167">
        <f t="shared" si="194"/>
        <v>3.0303030303030303</v>
      </c>
      <c r="G775" s="159" t="str">
        <f t="shared" si="195"/>
        <v>-</v>
      </c>
      <c r="H775" s="164" t="str">
        <f t="shared" si="207"/>
        <v>-</v>
      </c>
      <c r="I775" s="161" t="str">
        <f t="shared" si="196"/>
        <v>-</v>
      </c>
      <c r="J775" s="161" t="str">
        <f t="shared" si="197"/>
        <v>-</v>
      </c>
      <c r="K775" s="161" t="str">
        <f t="shared" si="198"/>
        <v>-</v>
      </c>
      <c r="L775" s="161">
        <f t="shared" si="199"/>
        <v>2</v>
      </c>
      <c r="M775" s="166" t="str">
        <f t="shared" si="200"/>
        <v>-</v>
      </c>
      <c r="N775" s="165"/>
      <c r="O775" s="164" t="str">
        <f t="shared" si="201"/>
        <v>-</v>
      </c>
      <c r="P775" s="161" t="str">
        <f t="shared" si="202"/>
        <v>-</v>
      </c>
      <c r="Q775" s="161" t="str">
        <f t="shared" si="203"/>
        <v>-</v>
      </c>
      <c r="R775" s="161" t="str">
        <f t="shared" si="204"/>
        <v>-</v>
      </c>
      <c r="S775" s="161">
        <f t="shared" si="205"/>
        <v>3.0303030303030303</v>
      </c>
      <c r="T775" s="163" t="str">
        <f t="shared" si="206"/>
        <v>-</v>
      </c>
    </row>
    <row r="776" spans="1:20" x14ac:dyDescent="0.15">
      <c r="A776" s="170">
        <v>7.4999999999999997E-2</v>
      </c>
      <c r="B776" s="170">
        <v>0.98</v>
      </c>
      <c r="C776" s="170">
        <v>2</v>
      </c>
      <c r="D776" s="169">
        <f t="shared" si="192"/>
        <v>1.5E-3</v>
      </c>
      <c r="E776" s="168">
        <f t="shared" si="193"/>
        <v>4.8999999999999998E-4</v>
      </c>
      <c r="F776" s="167">
        <f t="shared" si="194"/>
        <v>3.0612244897959187</v>
      </c>
      <c r="G776" s="159" t="str">
        <f t="shared" si="195"/>
        <v>-</v>
      </c>
      <c r="H776" s="164" t="str">
        <f t="shared" si="207"/>
        <v>-</v>
      </c>
      <c r="I776" s="161" t="str">
        <f t="shared" si="196"/>
        <v>-</v>
      </c>
      <c r="J776" s="161" t="str">
        <f t="shared" si="197"/>
        <v>-</v>
      </c>
      <c r="K776" s="161" t="str">
        <f t="shared" si="198"/>
        <v>-</v>
      </c>
      <c r="L776" s="161">
        <f t="shared" si="199"/>
        <v>2</v>
      </c>
      <c r="M776" s="166" t="str">
        <f t="shared" si="200"/>
        <v>-</v>
      </c>
      <c r="N776" s="165"/>
      <c r="O776" s="164" t="str">
        <f t="shared" si="201"/>
        <v>-</v>
      </c>
      <c r="P776" s="161" t="str">
        <f t="shared" si="202"/>
        <v>-</v>
      </c>
      <c r="Q776" s="161" t="str">
        <f t="shared" si="203"/>
        <v>-</v>
      </c>
      <c r="R776" s="161" t="str">
        <f t="shared" si="204"/>
        <v>-</v>
      </c>
      <c r="S776" s="161">
        <f t="shared" si="205"/>
        <v>3.0612244897959187</v>
      </c>
      <c r="T776" s="163" t="str">
        <f t="shared" si="206"/>
        <v>-</v>
      </c>
    </row>
    <row r="777" spans="1:20" x14ac:dyDescent="0.15">
      <c r="A777" s="170">
        <v>7.0000000000000007E-2</v>
      </c>
      <c r="B777" s="170">
        <v>0.91200000000000003</v>
      </c>
      <c r="C777" s="170">
        <v>2</v>
      </c>
      <c r="D777" s="169">
        <f t="shared" si="192"/>
        <v>1.4000000000000002E-3</v>
      </c>
      <c r="E777" s="168">
        <f t="shared" si="193"/>
        <v>4.5600000000000003E-4</v>
      </c>
      <c r="F777" s="167">
        <f t="shared" si="194"/>
        <v>3.0701754385964914</v>
      </c>
      <c r="G777" s="159" t="str">
        <f t="shared" si="195"/>
        <v>-</v>
      </c>
      <c r="H777" s="164" t="str">
        <f t="shared" si="207"/>
        <v>-</v>
      </c>
      <c r="I777" s="161" t="str">
        <f t="shared" si="196"/>
        <v>-</v>
      </c>
      <c r="J777" s="161" t="str">
        <f t="shared" si="197"/>
        <v>-</v>
      </c>
      <c r="K777" s="161" t="str">
        <f t="shared" si="198"/>
        <v>-</v>
      </c>
      <c r="L777" s="161">
        <f t="shared" si="199"/>
        <v>2</v>
      </c>
      <c r="M777" s="166" t="str">
        <f t="shared" si="200"/>
        <v>-</v>
      </c>
      <c r="N777" s="165"/>
      <c r="O777" s="164" t="str">
        <f t="shared" si="201"/>
        <v>-</v>
      </c>
      <c r="P777" s="161" t="str">
        <f t="shared" si="202"/>
        <v>-</v>
      </c>
      <c r="Q777" s="161" t="str">
        <f t="shared" si="203"/>
        <v>-</v>
      </c>
      <c r="R777" s="161" t="str">
        <f t="shared" si="204"/>
        <v>-</v>
      </c>
      <c r="S777" s="161">
        <f t="shared" si="205"/>
        <v>3.0701754385964914</v>
      </c>
      <c r="T777" s="163" t="str">
        <f t="shared" si="206"/>
        <v>-</v>
      </c>
    </row>
    <row r="778" spans="1:20" x14ac:dyDescent="0.15">
      <c r="A778" s="170">
        <v>0.1</v>
      </c>
      <c r="B778" s="170">
        <v>1.3000000000000007</v>
      </c>
      <c r="C778" s="170">
        <v>1</v>
      </c>
      <c r="D778" s="169">
        <f t="shared" si="192"/>
        <v>2E-3</v>
      </c>
      <c r="E778" s="168">
        <f t="shared" si="193"/>
        <v>6.500000000000004E-4</v>
      </c>
      <c r="F778" s="167">
        <f t="shared" si="194"/>
        <v>3.0769230769230749</v>
      </c>
      <c r="G778" s="159" t="str">
        <f t="shared" si="195"/>
        <v>-</v>
      </c>
      <c r="H778" s="164" t="str">
        <f t="shared" si="207"/>
        <v>-</v>
      </c>
      <c r="I778" s="161" t="str">
        <f t="shared" si="196"/>
        <v>-</v>
      </c>
      <c r="J778" s="161" t="str">
        <f t="shared" si="197"/>
        <v>-</v>
      </c>
      <c r="K778" s="161" t="str">
        <f t="shared" si="198"/>
        <v>-</v>
      </c>
      <c r="L778" s="161">
        <f t="shared" si="199"/>
        <v>1</v>
      </c>
      <c r="M778" s="166" t="str">
        <f t="shared" si="200"/>
        <v>-</v>
      </c>
      <c r="N778" s="165"/>
      <c r="O778" s="164" t="str">
        <f t="shared" si="201"/>
        <v>-</v>
      </c>
      <c r="P778" s="161" t="str">
        <f t="shared" si="202"/>
        <v>-</v>
      </c>
      <c r="Q778" s="161" t="str">
        <f t="shared" si="203"/>
        <v>-</v>
      </c>
      <c r="R778" s="161" t="str">
        <f t="shared" si="204"/>
        <v>-</v>
      </c>
      <c r="S778" s="161">
        <f t="shared" si="205"/>
        <v>3.0769230769230749</v>
      </c>
      <c r="T778" s="163" t="str">
        <f t="shared" si="206"/>
        <v>-</v>
      </c>
    </row>
    <row r="779" spans="1:20" x14ac:dyDescent="0.15">
      <c r="A779" s="170">
        <v>0.1</v>
      </c>
      <c r="B779" s="170">
        <v>1.3</v>
      </c>
      <c r="C779" s="170">
        <v>0</v>
      </c>
      <c r="D779" s="169">
        <f t="shared" si="192"/>
        <v>2E-3</v>
      </c>
      <c r="E779" s="168">
        <f t="shared" si="193"/>
        <v>6.4999999999999997E-4</v>
      </c>
      <c r="F779" s="167">
        <f t="shared" si="194"/>
        <v>3.0769230769230771</v>
      </c>
      <c r="G779" s="159" t="str">
        <f t="shared" si="195"/>
        <v>-</v>
      </c>
      <c r="H779" s="164" t="str">
        <f t="shared" si="207"/>
        <v>-</v>
      </c>
      <c r="I779" s="161" t="str">
        <f t="shared" si="196"/>
        <v>-</v>
      </c>
      <c r="J779" s="161" t="str">
        <f t="shared" si="197"/>
        <v>-</v>
      </c>
      <c r="K779" s="161" t="str">
        <f t="shared" si="198"/>
        <v>-</v>
      </c>
      <c r="L779" s="161">
        <f t="shared" si="199"/>
        <v>0</v>
      </c>
      <c r="M779" s="166" t="str">
        <f t="shared" si="200"/>
        <v>-</v>
      </c>
      <c r="N779" s="165"/>
      <c r="O779" s="164" t="str">
        <f t="shared" si="201"/>
        <v>-</v>
      </c>
      <c r="P779" s="161" t="str">
        <f t="shared" si="202"/>
        <v>-</v>
      </c>
      <c r="Q779" s="161" t="str">
        <f t="shared" si="203"/>
        <v>-</v>
      </c>
      <c r="R779" s="161" t="str">
        <f t="shared" si="204"/>
        <v>-</v>
      </c>
      <c r="S779" s="161">
        <f t="shared" si="205"/>
        <v>3.0769230769230771</v>
      </c>
      <c r="T779" s="163" t="str">
        <f t="shared" si="206"/>
        <v>-</v>
      </c>
    </row>
    <row r="780" spans="1:20" x14ac:dyDescent="0.15">
      <c r="A780" s="170">
        <v>0.1</v>
      </c>
      <c r="B780" s="170">
        <v>1.3</v>
      </c>
      <c r="C780" s="170">
        <v>2</v>
      </c>
      <c r="D780" s="169">
        <f t="shared" si="192"/>
        <v>2E-3</v>
      </c>
      <c r="E780" s="168">
        <f t="shared" si="193"/>
        <v>6.4999999999999997E-4</v>
      </c>
      <c r="F780" s="167">
        <f t="shared" si="194"/>
        <v>3.0769230769230771</v>
      </c>
      <c r="G780" s="159" t="str">
        <f t="shared" si="195"/>
        <v>-</v>
      </c>
      <c r="H780" s="164" t="str">
        <f t="shared" si="207"/>
        <v>-</v>
      </c>
      <c r="I780" s="161" t="str">
        <f t="shared" si="196"/>
        <v>-</v>
      </c>
      <c r="J780" s="161" t="str">
        <f t="shared" si="197"/>
        <v>-</v>
      </c>
      <c r="K780" s="161" t="str">
        <f t="shared" si="198"/>
        <v>-</v>
      </c>
      <c r="L780" s="161">
        <f t="shared" si="199"/>
        <v>2</v>
      </c>
      <c r="M780" s="166" t="str">
        <f t="shared" si="200"/>
        <v>-</v>
      </c>
      <c r="N780" s="165"/>
      <c r="O780" s="164" t="str">
        <f t="shared" si="201"/>
        <v>-</v>
      </c>
      <c r="P780" s="161" t="str">
        <f t="shared" si="202"/>
        <v>-</v>
      </c>
      <c r="Q780" s="161" t="str">
        <f t="shared" si="203"/>
        <v>-</v>
      </c>
      <c r="R780" s="161" t="str">
        <f t="shared" si="204"/>
        <v>-</v>
      </c>
      <c r="S780" s="161">
        <f t="shared" si="205"/>
        <v>3.0769230769230771</v>
      </c>
      <c r="T780" s="163" t="str">
        <f t="shared" si="206"/>
        <v>-</v>
      </c>
    </row>
    <row r="781" spans="1:20" x14ac:dyDescent="0.15">
      <c r="A781" s="170">
        <v>7.0000000000000007E-2</v>
      </c>
      <c r="B781" s="170">
        <v>0.9</v>
      </c>
      <c r="C781" s="170">
        <v>2</v>
      </c>
      <c r="D781" s="169">
        <f t="shared" si="192"/>
        <v>1.4000000000000002E-3</v>
      </c>
      <c r="E781" s="168">
        <f t="shared" si="193"/>
        <v>4.4999999999999999E-4</v>
      </c>
      <c r="F781" s="167">
        <f t="shared" si="194"/>
        <v>3.1111111111111116</v>
      </c>
      <c r="G781" s="159" t="str">
        <f t="shared" si="195"/>
        <v>-</v>
      </c>
      <c r="H781" s="164" t="str">
        <f t="shared" si="207"/>
        <v>-</v>
      </c>
      <c r="I781" s="161" t="str">
        <f t="shared" si="196"/>
        <v>-</v>
      </c>
      <c r="J781" s="161" t="str">
        <f t="shared" si="197"/>
        <v>-</v>
      </c>
      <c r="K781" s="161" t="str">
        <f t="shared" si="198"/>
        <v>-</v>
      </c>
      <c r="L781" s="161">
        <f t="shared" si="199"/>
        <v>2</v>
      </c>
      <c r="M781" s="166" t="str">
        <f t="shared" si="200"/>
        <v>-</v>
      </c>
      <c r="N781" s="165"/>
      <c r="O781" s="164" t="str">
        <f t="shared" si="201"/>
        <v>-</v>
      </c>
      <c r="P781" s="161" t="str">
        <f t="shared" si="202"/>
        <v>-</v>
      </c>
      <c r="Q781" s="161" t="str">
        <f t="shared" si="203"/>
        <v>-</v>
      </c>
      <c r="R781" s="161" t="str">
        <f t="shared" si="204"/>
        <v>-</v>
      </c>
      <c r="S781" s="161">
        <f t="shared" si="205"/>
        <v>3.1111111111111116</v>
      </c>
      <c r="T781" s="163" t="str">
        <f t="shared" si="206"/>
        <v>-</v>
      </c>
    </row>
    <row r="782" spans="1:20" x14ac:dyDescent="0.15">
      <c r="A782" s="170">
        <v>7.0000000000000007E-2</v>
      </c>
      <c r="B782" s="170">
        <v>0.9</v>
      </c>
      <c r="C782" s="170">
        <v>1</v>
      </c>
      <c r="D782" s="169">
        <f t="shared" si="192"/>
        <v>1.4000000000000002E-3</v>
      </c>
      <c r="E782" s="168">
        <f t="shared" si="193"/>
        <v>4.4999999999999999E-4</v>
      </c>
      <c r="F782" s="167">
        <f t="shared" si="194"/>
        <v>3.1111111111111116</v>
      </c>
      <c r="G782" s="159" t="str">
        <f t="shared" si="195"/>
        <v>-</v>
      </c>
      <c r="H782" s="164" t="str">
        <f t="shared" si="207"/>
        <v>-</v>
      </c>
      <c r="I782" s="161" t="str">
        <f t="shared" si="196"/>
        <v>-</v>
      </c>
      <c r="J782" s="161" t="str">
        <f t="shared" si="197"/>
        <v>-</v>
      </c>
      <c r="K782" s="161" t="str">
        <f t="shared" si="198"/>
        <v>-</v>
      </c>
      <c r="L782" s="161">
        <f t="shared" si="199"/>
        <v>1</v>
      </c>
      <c r="M782" s="166" t="str">
        <f t="shared" si="200"/>
        <v>-</v>
      </c>
      <c r="N782" s="165"/>
      <c r="O782" s="164" t="str">
        <f t="shared" si="201"/>
        <v>-</v>
      </c>
      <c r="P782" s="161" t="str">
        <f t="shared" si="202"/>
        <v>-</v>
      </c>
      <c r="Q782" s="161" t="str">
        <f t="shared" si="203"/>
        <v>-</v>
      </c>
      <c r="R782" s="161" t="str">
        <f t="shared" si="204"/>
        <v>-</v>
      </c>
      <c r="S782" s="161">
        <f t="shared" si="205"/>
        <v>3.1111111111111116</v>
      </c>
      <c r="T782" s="163" t="str">
        <f t="shared" si="206"/>
        <v>-</v>
      </c>
    </row>
    <row r="783" spans="1:20" x14ac:dyDescent="0.15">
      <c r="A783" s="170">
        <v>0.125</v>
      </c>
      <c r="B783" s="170">
        <v>1.6</v>
      </c>
      <c r="C783" s="170">
        <v>2</v>
      </c>
      <c r="D783" s="169">
        <f t="shared" si="192"/>
        <v>2.5000000000000001E-3</v>
      </c>
      <c r="E783" s="168">
        <f t="shared" si="193"/>
        <v>8.0000000000000004E-4</v>
      </c>
      <c r="F783" s="167">
        <f t="shared" si="194"/>
        <v>3.125</v>
      </c>
      <c r="G783" s="159" t="str">
        <f t="shared" si="195"/>
        <v>-</v>
      </c>
      <c r="H783" s="164" t="str">
        <f t="shared" si="207"/>
        <v>-</v>
      </c>
      <c r="I783" s="161" t="str">
        <f t="shared" si="196"/>
        <v>-</v>
      </c>
      <c r="J783" s="161" t="str">
        <f t="shared" si="197"/>
        <v>-</v>
      </c>
      <c r="K783" s="161" t="str">
        <f t="shared" si="198"/>
        <v>-</v>
      </c>
      <c r="L783" s="161">
        <f t="shared" si="199"/>
        <v>2</v>
      </c>
      <c r="M783" s="166" t="str">
        <f t="shared" si="200"/>
        <v>-</v>
      </c>
      <c r="N783" s="165"/>
      <c r="O783" s="164" t="str">
        <f t="shared" si="201"/>
        <v>-</v>
      </c>
      <c r="P783" s="161" t="str">
        <f t="shared" si="202"/>
        <v>-</v>
      </c>
      <c r="Q783" s="161" t="str">
        <f t="shared" si="203"/>
        <v>-</v>
      </c>
      <c r="R783" s="161" t="str">
        <f t="shared" si="204"/>
        <v>-</v>
      </c>
      <c r="S783" s="161">
        <f t="shared" si="205"/>
        <v>3.125</v>
      </c>
      <c r="T783" s="163" t="str">
        <f t="shared" si="206"/>
        <v>-</v>
      </c>
    </row>
    <row r="784" spans="1:20" x14ac:dyDescent="0.15">
      <c r="A784" s="170">
        <v>0.1</v>
      </c>
      <c r="B784" s="170">
        <v>1.27</v>
      </c>
      <c r="C784" s="170">
        <v>2</v>
      </c>
      <c r="D784" s="169">
        <f t="shared" si="192"/>
        <v>2E-3</v>
      </c>
      <c r="E784" s="168">
        <f t="shared" si="193"/>
        <v>6.3500000000000004E-4</v>
      </c>
      <c r="F784" s="167">
        <f t="shared" si="194"/>
        <v>3.1496062992125982</v>
      </c>
      <c r="G784" s="159" t="str">
        <f t="shared" si="195"/>
        <v>-</v>
      </c>
      <c r="H784" s="164" t="str">
        <f t="shared" si="207"/>
        <v>-</v>
      </c>
      <c r="I784" s="161" t="str">
        <f t="shared" si="196"/>
        <v>-</v>
      </c>
      <c r="J784" s="161" t="str">
        <f t="shared" si="197"/>
        <v>-</v>
      </c>
      <c r="K784" s="161" t="str">
        <f t="shared" si="198"/>
        <v>-</v>
      </c>
      <c r="L784" s="161">
        <f t="shared" si="199"/>
        <v>2</v>
      </c>
      <c r="M784" s="166" t="str">
        <f t="shared" si="200"/>
        <v>-</v>
      </c>
      <c r="N784" s="165"/>
      <c r="O784" s="164" t="str">
        <f t="shared" si="201"/>
        <v>-</v>
      </c>
      <c r="P784" s="161" t="str">
        <f t="shared" si="202"/>
        <v>-</v>
      </c>
      <c r="Q784" s="161" t="str">
        <f t="shared" si="203"/>
        <v>-</v>
      </c>
      <c r="R784" s="161" t="str">
        <f t="shared" si="204"/>
        <v>-</v>
      </c>
      <c r="S784" s="161">
        <f t="shared" si="205"/>
        <v>3.1496062992125982</v>
      </c>
      <c r="T784" s="163" t="str">
        <f t="shared" si="206"/>
        <v>-</v>
      </c>
    </row>
    <row r="785" spans="1:20" x14ac:dyDescent="0.15">
      <c r="A785" s="170">
        <v>0.1</v>
      </c>
      <c r="B785" s="170">
        <v>1.254</v>
      </c>
      <c r="C785" s="170">
        <v>2</v>
      </c>
      <c r="D785" s="169">
        <f t="shared" si="192"/>
        <v>2E-3</v>
      </c>
      <c r="E785" s="168">
        <f t="shared" si="193"/>
        <v>6.2699999999999995E-4</v>
      </c>
      <c r="F785" s="167">
        <f t="shared" si="194"/>
        <v>3.1897926634768745</v>
      </c>
      <c r="G785" s="159" t="str">
        <f t="shared" si="195"/>
        <v>-</v>
      </c>
      <c r="H785" s="164" t="str">
        <f t="shared" si="207"/>
        <v>-</v>
      </c>
      <c r="I785" s="161" t="str">
        <f t="shared" si="196"/>
        <v>-</v>
      </c>
      <c r="J785" s="161" t="str">
        <f t="shared" si="197"/>
        <v>-</v>
      </c>
      <c r="K785" s="161" t="str">
        <f t="shared" si="198"/>
        <v>-</v>
      </c>
      <c r="L785" s="161">
        <f t="shared" si="199"/>
        <v>2</v>
      </c>
      <c r="M785" s="166" t="str">
        <f t="shared" si="200"/>
        <v>-</v>
      </c>
      <c r="N785" s="165"/>
      <c r="O785" s="164" t="str">
        <f t="shared" si="201"/>
        <v>-</v>
      </c>
      <c r="P785" s="161" t="str">
        <f t="shared" si="202"/>
        <v>-</v>
      </c>
      <c r="Q785" s="161" t="str">
        <f t="shared" si="203"/>
        <v>-</v>
      </c>
      <c r="R785" s="161" t="str">
        <f t="shared" si="204"/>
        <v>-</v>
      </c>
      <c r="S785" s="161">
        <f t="shared" si="205"/>
        <v>3.1897926634768745</v>
      </c>
      <c r="T785" s="163" t="str">
        <f t="shared" si="206"/>
        <v>-</v>
      </c>
    </row>
    <row r="786" spans="1:20" x14ac:dyDescent="0.15">
      <c r="A786" s="170">
        <v>7.0000000000000007E-2</v>
      </c>
      <c r="B786" s="170">
        <v>0.85</v>
      </c>
      <c r="C786" s="170">
        <v>1</v>
      </c>
      <c r="D786" s="169">
        <f t="shared" si="192"/>
        <v>1.4000000000000002E-3</v>
      </c>
      <c r="E786" s="168">
        <f t="shared" si="193"/>
        <v>4.2499999999999998E-4</v>
      </c>
      <c r="F786" s="167">
        <f t="shared" si="194"/>
        <v>3.2941176470588243</v>
      </c>
      <c r="G786" s="159" t="str">
        <f t="shared" si="195"/>
        <v>-</v>
      </c>
      <c r="H786" s="164" t="str">
        <f t="shared" si="207"/>
        <v>-</v>
      </c>
      <c r="I786" s="161" t="str">
        <f t="shared" si="196"/>
        <v>-</v>
      </c>
      <c r="J786" s="161" t="str">
        <f t="shared" si="197"/>
        <v>-</v>
      </c>
      <c r="K786" s="161" t="str">
        <f t="shared" si="198"/>
        <v>-</v>
      </c>
      <c r="L786" s="161">
        <f t="shared" si="199"/>
        <v>1</v>
      </c>
      <c r="M786" s="166" t="str">
        <f t="shared" si="200"/>
        <v>-</v>
      </c>
      <c r="N786" s="165"/>
      <c r="O786" s="164" t="str">
        <f t="shared" si="201"/>
        <v>-</v>
      </c>
      <c r="P786" s="161" t="str">
        <f t="shared" si="202"/>
        <v>-</v>
      </c>
      <c r="Q786" s="161" t="str">
        <f t="shared" si="203"/>
        <v>-</v>
      </c>
      <c r="R786" s="161" t="str">
        <f t="shared" si="204"/>
        <v>-</v>
      </c>
      <c r="S786" s="161">
        <f t="shared" si="205"/>
        <v>3.2941176470588243</v>
      </c>
      <c r="T786" s="163" t="str">
        <f t="shared" si="206"/>
        <v>-</v>
      </c>
    </row>
    <row r="787" spans="1:20" x14ac:dyDescent="0.15">
      <c r="A787" s="170">
        <v>0.1</v>
      </c>
      <c r="B787" s="170">
        <v>1.21</v>
      </c>
      <c r="C787" s="170">
        <v>2</v>
      </c>
      <c r="D787" s="169">
        <f t="shared" si="192"/>
        <v>2E-3</v>
      </c>
      <c r="E787" s="168">
        <f t="shared" si="193"/>
        <v>6.0499999999999996E-4</v>
      </c>
      <c r="F787" s="167">
        <f t="shared" si="194"/>
        <v>3.3057851239669422</v>
      </c>
      <c r="G787" s="159" t="str">
        <f t="shared" si="195"/>
        <v>-</v>
      </c>
      <c r="H787" s="164" t="str">
        <f t="shared" si="207"/>
        <v>-</v>
      </c>
      <c r="I787" s="161" t="str">
        <f t="shared" si="196"/>
        <v>-</v>
      </c>
      <c r="J787" s="161" t="str">
        <f t="shared" si="197"/>
        <v>-</v>
      </c>
      <c r="K787" s="161" t="str">
        <f t="shared" si="198"/>
        <v>-</v>
      </c>
      <c r="L787" s="161">
        <f t="shared" si="199"/>
        <v>2</v>
      </c>
      <c r="M787" s="166" t="str">
        <f t="shared" si="200"/>
        <v>-</v>
      </c>
      <c r="N787" s="165"/>
      <c r="O787" s="164" t="str">
        <f t="shared" si="201"/>
        <v>-</v>
      </c>
      <c r="P787" s="161" t="str">
        <f t="shared" si="202"/>
        <v>-</v>
      </c>
      <c r="Q787" s="161" t="str">
        <f t="shared" si="203"/>
        <v>-</v>
      </c>
      <c r="R787" s="161" t="str">
        <f t="shared" si="204"/>
        <v>-</v>
      </c>
      <c r="S787" s="161">
        <f t="shared" si="205"/>
        <v>3.3057851239669422</v>
      </c>
      <c r="T787" s="163" t="str">
        <f t="shared" si="206"/>
        <v>-</v>
      </c>
    </row>
    <row r="788" spans="1:20" x14ac:dyDescent="0.15">
      <c r="A788" s="170">
        <v>2.5000000000000001E-2</v>
      </c>
      <c r="B788" s="170">
        <v>0.3</v>
      </c>
      <c r="C788" s="170">
        <v>1</v>
      </c>
      <c r="D788" s="169">
        <f t="shared" si="192"/>
        <v>5.0000000000000001E-4</v>
      </c>
      <c r="E788" s="168">
        <f t="shared" si="193"/>
        <v>1.4999999999999999E-4</v>
      </c>
      <c r="F788" s="167">
        <f t="shared" si="194"/>
        <v>3.3333333333333335</v>
      </c>
      <c r="G788" s="159" t="str">
        <f t="shared" si="195"/>
        <v>-</v>
      </c>
      <c r="H788" s="164" t="str">
        <f t="shared" si="207"/>
        <v>-</v>
      </c>
      <c r="I788" s="161" t="str">
        <f t="shared" si="196"/>
        <v>-</v>
      </c>
      <c r="J788" s="161" t="str">
        <f t="shared" si="197"/>
        <v>-</v>
      </c>
      <c r="K788" s="161" t="str">
        <f t="shared" si="198"/>
        <v>-</v>
      </c>
      <c r="L788" s="161">
        <f t="shared" si="199"/>
        <v>1</v>
      </c>
      <c r="M788" s="166" t="str">
        <f t="shared" si="200"/>
        <v>-</v>
      </c>
      <c r="N788" s="165"/>
      <c r="O788" s="164" t="str">
        <f t="shared" si="201"/>
        <v>-</v>
      </c>
      <c r="P788" s="161" t="str">
        <f t="shared" si="202"/>
        <v>-</v>
      </c>
      <c r="Q788" s="161" t="str">
        <f t="shared" si="203"/>
        <v>-</v>
      </c>
      <c r="R788" s="161" t="str">
        <f t="shared" si="204"/>
        <v>-</v>
      </c>
      <c r="S788" s="161">
        <f t="shared" si="205"/>
        <v>3.3333333333333335</v>
      </c>
      <c r="T788" s="163" t="str">
        <f t="shared" si="206"/>
        <v>-</v>
      </c>
    </row>
    <row r="789" spans="1:20" x14ac:dyDescent="0.15">
      <c r="A789" s="170">
        <v>0.05</v>
      </c>
      <c r="B789" s="170">
        <v>0.6</v>
      </c>
      <c r="C789" s="170">
        <v>2</v>
      </c>
      <c r="D789" s="169">
        <f t="shared" si="192"/>
        <v>1E-3</v>
      </c>
      <c r="E789" s="168">
        <f t="shared" si="193"/>
        <v>2.9999999999999997E-4</v>
      </c>
      <c r="F789" s="167">
        <f t="shared" si="194"/>
        <v>3.3333333333333335</v>
      </c>
      <c r="G789" s="159" t="str">
        <f t="shared" si="195"/>
        <v>-</v>
      </c>
      <c r="H789" s="164" t="str">
        <f t="shared" si="207"/>
        <v>-</v>
      </c>
      <c r="I789" s="161" t="str">
        <f t="shared" si="196"/>
        <v>-</v>
      </c>
      <c r="J789" s="161" t="str">
        <f t="shared" si="197"/>
        <v>-</v>
      </c>
      <c r="K789" s="161" t="str">
        <f t="shared" si="198"/>
        <v>-</v>
      </c>
      <c r="L789" s="161">
        <f t="shared" si="199"/>
        <v>2</v>
      </c>
      <c r="M789" s="166" t="str">
        <f t="shared" si="200"/>
        <v>-</v>
      </c>
      <c r="N789" s="165"/>
      <c r="O789" s="164" t="str">
        <f t="shared" si="201"/>
        <v>-</v>
      </c>
      <c r="P789" s="161" t="str">
        <f t="shared" si="202"/>
        <v>-</v>
      </c>
      <c r="Q789" s="161" t="str">
        <f t="shared" si="203"/>
        <v>-</v>
      </c>
      <c r="R789" s="161" t="str">
        <f t="shared" si="204"/>
        <v>-</v>
      </c>
      <c r="S789" s="161">
        <f t="shared" si="205"/>
        <v>3.3333333333333335</v>
      </c>
      <c r="T789" s="163" t="str">
        <f t="shared" si="206"/>
        <v>-</v>
      </c>
    </row>
    <row r="790" spans="1:20" x14ac:dyDescent="0.15">
      <c r="A790" s="170">
        <v>0.05</v>
      </c>
      <c r="B790" s="170">
        <v>0.6</v>
      </c>
      <c r="C790" s="170">
        <v>2</v>
      </c>
      <c r="D790" s="169">
        <f t="shared" si="192"/>
        <v>1E-3</v>
      </c>
      <c r="E790" s="168">
        <f t="shared" si="193"/>
        <v>2.9999999999999997E-4</v>
      </c>
      <c r="F790" s="167">
        <f t="shared" si="194"/>
        <v>3.3333333333333335</v>
      </c>
      <c r="G790" s="159" t="str">
        <f t="shared" si="195"/>
        <v>-</v>
      </c>
      <c r="H790" s="164" t="str">
        <f t="shared" si="207"/>
        <v>-</v>
      </c>
      <c r="I790" s="161" t="str">
        <f t="shared" si="196"/>
        <v>-</v>
      </c>
      <c r="J790" s="161" t="str">
        <f t="shared" si="197"/>
        <v>-</v>
      </c>
      <c r="K790" s="161" t="str">
        <f t="shared" si="198"/>
        <v>-</v>
      </c>
      <c r="L790" s="161">
        <f t="shared" si="199"/>
        <v>2</v>
      </c>
      <c r="M790" s="166" t="str">
        <f t="shared" si="200"/>
        <v>-</v>
      </c>
      <c r="N790" s="165"/>
      <c r="O790" s="164" t="str">
        <f t="shared" si="201"/>
        <v>-</v>
      </c>
      <c r="P790" s="161" t="str">
        <f t="shared" si="202"/>
        <v>-</v>
      </c>
      <c r="Q790" s="161" t="str">
        <f t="shared" si="203"/>
        <v>-</v>
      </c>
      <c r="R790" s="161" t="str">
        <f t="shared" si="204"/>
        <v>-</v>
      </c>
      <c r="S790" s="161">
        <f t="shared" si="205"/>
        <v>3.3333333333333335</v>
      </c>
      <c r="T790" s="163" t="str">
        <f t="shared" si="206"/>
        <v>-</v>
      </c>
    </row>
    <row r="791" spans="1:20" x14ac:dyDescent="0.15">
      <c r="A791" s="170">
        <v>0.05</v>
      </c>
      <c r="B791" s="170">
        <v>0.6</v>
      </c>
      <c r="C791" s="170">
        <v>2</v>
      </c>
      <c r="D791" s="169">
        <f t="shared" si="192"/>
        <v>1E-3</v>
      </c>
      <c r="E791" s="168">
        <f t="shared" si="193"/>
        <v>2.9999999999999997E-4</v>
      </c>
      <c r="F791" s="167">
        <f t="shared" si="194"/>
        <v>3.3333333333333335</v>
      </c>
      <c r="G791" s="159" t="str">
        <f t="shared" si="195"/>
        <v>-</v>
      </c>
      <c r="H791" s="164" t="str">
        <f t="shared" si="207"/>
        <v>-</v>
      </c>
      <c r="I791" s="161" t="str">
        <f t="shared" si="196"/>
        <v>-</v>
      </c>
      <c r="J791" s="161" t="str">
        <f t="shared" si="197"/>
        <v>-</v>
      </c>
      <c r="K791" s="161" t="str">
        <f t="shared" si="198"/>
        <v>-</v>
      </c>
      <c r="L791" s="161">
        <f t="shared" si="199"/>
        <v>2</v>
      </c>
      <c r="M791" s="166" t="str">
        <f t="shared" si="200"/>
        <v>-</v>
      </c>
      <c r="N791" s="165"/>
      <c r="O791" s="164" t="str">
        <f t="shared" si="201"/>
        <v>-</v>
      </c>
      <c r="P791" s="161" t="str">
        <f t="shared" si="202"/>
        <v>-</v>
      </c>
      <c r="Q791" s="161" t="str">
        <f t="shared" si="203"/>
        <v>-</v>
      </c>
      <c r="R791" s="161" t="str">
        <f t="shared" si="204"/>
        <v>-</v>
      </c>
      <c r="S791" s="161">
        <f t="shared" si="205"/>
        <v>3.3333333333333335</v>
      </c>
      <c r="T791" s="163" t="str">
        <f t="shared" si="206"/>
        <v>-</v>
      </c>
    </row>
    <row r="792" spans="1:20" x14ac:dyDescent="0.15">
      <c r="A792" s="170">
        <v>7.4999999999999997E-2</v>
      </c>
      <c r="B792" s="170">
        <v>0.9</v>
      </c>
      <c r="C792" s="170">
        <v>2</v>
      </c>
      <c r="D792" s="169">
        <f t="shared" si="192"/>
        <v>1.5E-3</v>
      </c>
      <c r="E792" s="168">
        <f t="shared" si="193"/>
        <v>4.4999999999999999E-4</v>
      </c>
      <c r="F792" s="167">
        <f t="shared" si="194"/>
        <v>3.3333333333333335</v>
      </c>
      <c r="G792" s="159" t="str">
        <f t="shared" si="195"/>
        <v>-</v>
      </c>
      <c r="H792" s="164" t="str">
        <f t="shared" si="207"/>
        <v>-</v>
      </c>
      <c r="I792" s="161" t="str">
        <f t="shared" si="196"/>
        <v>-</v>
      </c>
      <c r="J792" s="161" t="str">
        <f t="shared" si="197"/>
        <v>-</v>
      </c>
      <c r="K792" s="161" t="str">
        <f t="shared" si="198"/>
        <v>-</v>
      </c>
      <c r="L792" s="161">
        <f t="shared" si="199"/>
        <v>2</v>
      </c>
      <c r="M792" s="166" t="str">
        <f t="shared" si="200"/>
        <v>-</v>
      </c>
      <c r="N792" s="165"/>
      <c r="O792" s="164" t="str">
        <f t="shared" si="201"/>
        <v>-</v>
      </c>
      <c r="P792" s="161" t="str">
        <f t="shared" si="202"/>
        <v>-</v>
      </c>
      <c r="Q792" s="161" t="str">
        <f t="shared" si="203"/>
        <v>-</v>
      </c>
      <c r="R792" s="161" t="str">
        <f t="shared" si="204"/>
        <v>-</v>
      </c>
      <c r="S792" s="161">
        <f t="shared" si="205"/>
        <v>3.3333333333333335</v>
      </c>
      <c r="T792" s="163" t="str">
        <f t="shared" si="206"/>
        <v>-</v>
      </c>
    </row>
    <row r="793" spans="1:20" x14ac:dyDescent="0.15">
      <c r="A793" s="170">
        <v>0.1</v>
      </c>
      <c r="B793" s="170">
        <v>1.2</v>
      </c>
      <c r="C793" s="170">
        <v>1</v>
      </c>
      <c r="D793" s="169">
        <f t="shared" si="192"/>
        <v>2E-3</v>
      </c>
      <c r="E793" s="168">
        <f t="shared" si="193"/>
        <v>5.9999999999999995E-4</v>
      </c>
      <c r="F793" s="167">
        <f t="shared" si="194"/>
        <v>3.3333333333333335</v>
      </c>
      <c r="G793" s="159" t="str">
        <f t="shared" si="195"/>
        <v>-</v>
      </c>
      <c r="H793" s="164" t="str">
        <f t="shared" si="207"/>
        <v>-</v>
      </c>
      <c r="I793" s="161" t="str">
        <f t="shared" si="196"/>
        <v>-</v>
      </c>
      <c r="J793" s="161" t="str">
        <f t="shared" si="197"/>
        <v>-</v>
      </c>
      <c r="K793" s="161" t="str">
        <f t="shared" si="198"/>
        <v>-</v>
      </c>
      <c r="L793" s="161">
        <f t="shared" si="199"/>
        <v>1</v>
      </c>
      <c r="M793" s="166" t="str">
        <f t="shared" si="200"/>
        <v>-</v>
      </c>
      <c r="N793" s="165"/>
      <c r="O793" s="164" t="str">
        <f t="shared" si="201"/>
        <v>-</v>
      </c>
      <c r="P793" s="161" t="str">
        <f t="shared" si="202"/>
        <v>-</v>
      </c>
      <c r="Q793" s="161" t="str">
        <f t="shared" si="203"/>
        <v>-</v>
      </c>
      <c r="R793" s="161" t="str">
        <f t="shared" si="204"/>
        <v>-</v>
      </c>
      <c r="S793" s="161">
        <f t="shared" si="205"/>
        <v>3.3333333333333335</v>
      </c>
      <c r="T793" s="163" t="str">
        <f t="shared" si="206"/>
        <v>-</v>
      </c>
    </row>
    <row r="794" spans="1:20" x14ac:dyDescent="0.15">
      <c r="A794" s="170">
        <v>0.1</v>
      </c>
      <c r="B794" s="170">
        <v>1.2</v>
      </c>
      <c r="C794" s="170">
        <v>1</v>
      </c>
      <c r="D794" s="169">
        <f t="shared" si="192"/>
        <v>2E-3</v>
      </c>
      <c r="E794" s="168">
        <f t="shared" si="193"/>
        <v>5.9999999999999995E-4</v>
      </c>
      <c r="F794" s="167">
        <f t="shared" si="194"/>
        <v>3.3333333333333335</v>
      </c>
      <c r="G794" s="159" t="str">
        <f t="shared" si="195"/>
        <v>-</v>
      </c>
      <c r="H794" s="164" t="str">
        <f t="shared" si="207"/>
        <v>-</v>
      </c>
      <c r="I794" s="161" t="str">
        <f t="shared" si="196"/>
        <v>-</v>
      </c>
      <c r="J794" s="161" t="str">
        <f t="shared" si="197"/>
        <v>-</v>
      </c>
      <c r="K794" s="161" t="str">
        <f t="shared" si="198"/>
        <v>-</v>
      </c>
      <c r="L794" s="161">
        <f t="shared" si="199"/>
        <v>1</v>
      </c>
      <c r="M794" s="166" t="str">
        <f t="shared" si="200"/>
        <v>-</v>
      </c>
      <c r="N794" s="165"/>
      <c r="O794" s="164" t="str">
        <f t="shared" si="201"/>
        <v>-</v>
      </c>
      <c r="P794" s="161" t="str">
        <f t="shared" si="202"/>
        <v>-</v>
      </c>
      <c r="Q794" s="161" t="str">
        <f t="shared" si="203"/>
        <v>-</v>
      </c>
      <c r="R794" s="161" t="str">
        <f t="shared" si="204"/>
        <v>-</v>
      </c>
      <c r="S794" s="161">
        <f t="shared" si="205"/>
        <v>3.3333333333333335</v>
      </c>
      <c r="T794" s="163" t="str">
        <f t="shared" si="206"/>
        <v>-</v>
      </c>
    </row>
    <row r="795" spans="1:20" x14ac:dyDescent="0.15">
      <c r="A795" s="170">
        <v>0.1</v>
      </c>
      <c r="B795" s="170">
        <v>1.1879999999999999</v>
      </c>
      <c r="C795" s="170">
        <v>2</v>
      </c>
      <c r="D795" s="169">
        <f t="shared" si="192"/>
        <v>2E-3</v>
      </c>
      <c r="E795" s="168">
        <f t="shared" si="193"/>
        <v>5.9400000000000002E-4</v>
      </c>
      <c r="F795" s="167">
        <f t="shared" si="194"/>
        <v>3.3670033670033668</v>
      </c>
      <c r="G795" s="159" t="str">
        <f t="shared" si="195"/>
        <v>-</v>
      </c>
      <c r="H795" s="164" t="str">
        <f t="shared" si="207"/>
        <v>-</v>
      </c>
      <c r="I795" s="161" t="str">
        <f t="shared" si="196"/>
        <v>-</v>
      </c>
      <c r="J795" s="161" t="str">
        <f t="shared" si="197"/>
        <v>-</v>
      </c>
      <c r="K795" s="161" t="str">
        <f t="shared" si="198"/>
        <v>-</v>
      </c>
      <c r="L795" s="161">
        <f t="shared" si="199"/>
        <v>2</v>
      </c>
      <c r="M795" s="166" t="str">
        <f t="shared" si="200"/>
        <v>-</v>
      </c>
      <c r="N795" s="165"/>
      <c r="O795" s="164" t="str">
        <f t="shared" si="201"/>
        <v>-</v>
      </c>
      <c r="P795" s="161" t="str">
        <f t="shared" si="202"/>
        <v>-</v>
      </c>
      <c r="Q795" s="161" t="str">
        <f t="shared" si="203"/>
        <v>-</v>
      </c>
      <c r="R795" s="161" t="str">
        <f t="shared" si="204"/>
        <v>-</v>
      </c>
      <c r="S795" s="161">
        <f t="shared" si="205"/>
        <v>3.3670033670033668</v>
      </c>
      <c r="T795" s="163" t="str">
        <f t="shared" si="206"/>
        <v>-</v>
      </c>
    </row>
    <row r="796" spans="1:20" x14ac:dyDescent="0.15">
      <c r="A796" s="170">
        <v>6.25E-2</v>
      </c>
      <c r="B796" s="170">
        <v>0.74</v>
      </c>
      <c r="C796" s="170">
        <v>2</v>
      </c>
      <c r="D796" s="169">
        <f t="shared" si="192"/>
        <v>1.25E-3</v>
      </c>
      <c r="E796" s="168">
        <f t="shared" si="193"/>
        <v>3.6999999999999999E-4</v>
      </c>
      <c r="F796" s="167">
        <f t="shared" si="194"/>
        <v>3.3783783783783785</v>
      </c>
      <c r="G796" s="159" t="str">
        <f t="shared" si="195"/>
        <v>-</v>
      </c>
      <c r="H796" s="164" t="str">
        <f t="shared" si="207"/>
        <v>-</v>
      </c>
      <c r="I796" s="161" t="str">
        <f t="shared" si="196"/>
        <v>-</v>
      </c>
      <c r="J796" s="161" t="str">
        <f t="shared" si="197"/>
        <v>-</v>
      </c>
      <c r="K796" s="161" t="str">
        <f t="shared" si="198"/>
        <v>-</v>
      </c>
      <c r="L796" s="161">
        <f t="shared" si="199"/>
        <v>2</v>
      </c>
      <c r="M796" s="166" t="str">
        <f t="shared" si="200"/>
        <v>-</v>
      </c>
      <c r="N796" s="165"/>
      <c r="O796" s="164" t="str">
        <f t="shared" si="201"/>
        <v>-</v>
      </c>
      <c r="P796" s="161" t="str">
        <f t="shared" si="202"/>
        <v>-</v>
      </c>
      <c r="Q796" s="161" t="str">
        <f t="shared" si="203"/>
        <v>-</v>
      </c>
      <c r="R796" s="161" t="str">
        <f t="shared" si="204"/>
        <v>-</v>
      </c>
      <c r="S796" s="161">
        <f t="shared" si="205"/>
        <v>3.3783783783783785</v>
      </c>
      <c r="T796" s="163" t="str">
        <f t="shared" si="206"/>
        <v>-</v>
      </c>
    </row>
    <row r="797" spans="1:20" x14ac:dyDescent="0.15">
      <c r="A797" s="170">
        <v>7.4999999999999997E-2</v>
      </c>
      <c r="B797" s="170">
        <v>0.88</v>
      </c>
      <c r="C797" s="170">
        <v>2</v>
      </c>
      <c r="D797" s="169">
        <f t="shared" si="192"/>
        <v>1.5E-3</v>
      </c>
      <c r="E797" s="168">
        <f t="shared" si="193"/>
        <v>4.4000000000000002E-4</v>
      </c>
      <c r="F797" s="167">
        <f t="shared" si="194"/>
        <v>3.4090909090909092</v>
      </c>
      <c r="G797" s="159" t="str">
        <f t="shared" si="195"/>
        <v>-</v>
      </c>
      <c r="H797" s="164" t="str">
        <f t="shared" si="207"/>
        <v>-</v>
      </c>
      <c r="I797" s="161" t="str">
        <f t="shared" si="196"/>
        <v>-</v>
      </c>
      <c r="J797" s="161" t="str">
        <f t="shared" si="197"/>
        <v>-</v>
      </c>
      <c r="K797" s="161" t="str">
        <f t="shared" si="198"/>
        <v>-</v>
      </c>
      <c r="L797" s="161">
        <f t="shared" si="199"/>
        <v>2</v>
      </c>
      <c r="M797" s="166" t="str">
        <f t="shared" si="200"/>
        <v>-</v>
      </c>
      <c r="N797" s="165"/>
      <c r="O797" s="164" t="str">
        <f t="shared" si="201"/>
        <v>-</v>
      </c>
      <c r="P797" s="161" t="str">
        <f t="shared" si="202"/>
        <v>-</v>
      </c>
      <c r="Q797" s="161" t="str">
        <f t="shared" si="203"/>
        <v>-</v>
      </c>
      <c r="R797" s="161" t="str">
        <f t="shared" si="204"/>
        <v>-</v>
      </c>
      <c r="S797" s="161">
        <f t="shared" si="205"/>
        <v>3.4090909090909092</v>
      </c>
      <c r="T797" s="163" t="str">
        <f t="shared" si="206"/>
        <v>-</v>
      </c>
    </row>
    <row r="798" spans="1:20" x14ac:dyDescent="0.15">
      <c r="A798" s="170">
        <v>7.4999999999999997E-2</v>
      </c>
      <c r="B798" s="170">
        <v>0.88</v>
      </c>
      <c r="C798" s="170">
        <v>2</v>
      </c>
      <c r="D798" s="169">
        <f t="shared" si="192"/>
        <v>1.5E-3</v>
      </c>
      <c r="E798" s="168">
        <f t="shared" si="193"/>
        <v>4.4000000000000002E-4</v>
      </c>
      <c r="F798" s="167">
        <f t="shared" si="194"/>
        <v>3.4090909090909092</v>
      </c>
      <c r="G798" s="159" t="str">
        <f t="shared" si="195"/>
        <v>-</v>
      </c>
      <c r="H798" s="164" t="str">
        <f t="shared" si="207"/>
        <v>-</v>
      </c>
      <c r="I798" s="161" t="str">
        <f t="shared" si="196"/>
        <v>-</v>
      </c>
      <c r="J798" s="161" t="str">
        <f t="shared" si="197"/>
        <v>-</v>
      </c>
      <c r="K798" s="161" t="str">
        <f t="shared" si="198"/>
        <v>-</v>
      </c>
      <c r="L798" s="161">
        <f t="shared" si="199"/>
        <v>2</v>
      </c>
      <c r="M798" s="166" t="str">
        <f t="shared" si="200"/>
        <v>-</v>
      </c>
      <c r="N798" s="165"/>
      <c r="O798" s="164" t="str">
        <f t="shared" si="201"/>
        <v>-</v>
      </c>
      <c r="P798" s="161" t="str">
        <f t="shared" si="202"/>
        <v>-</v>
      </c>
      <c r="Q798" s="161" t="str">
        <f t="shared" si="203"/>
        <v>-</v>
      </c>
      <c r="R798" s="161" t="str">
        <f t="shared" si="204"/>
        <v>-</v>
      </c>
      <c r="S798" s="161">
        <f t="shared" si="205"/>
        <v>3.4090909090909092</v>
      </c>
      <c r="T798" s="163" t="str">
        <f t="shared" si="206"/>
        <v>-</v>
      </c>
    </row>
    <row r="799" spans="1:20" x14ac:dyDescent="0.15">
      <c r="A799" s="174">
        <v>0.1</v>
      </c>
      <c r="B799" s="170">
        <v>1.1693000000000007</v>
      </c>
      <c r="C799" s="170">
        <v>2</v>
      </c>
      <c r="D799" s="169">
        <f t="shared" si="192"/>
        <v>2E-3</v>
      </c>
      <c r="E799" s="168">
        <f t="shared" si="193"/>
        <v>5.8465000000000036E-4</v>
      </c>
      <c r="F799" s="167">
        <f t="shared" si="194"/>
        <v>3.4208500812451872</v>
      </c>
      <c r="G799" s="159" t="str">
        <f t="shared" si="195"/>
        <v>-</v>
      </c>
      <c r="H799" s="164" t="str">
        <f t="shared" si="207"/>
        <v>-</v>
      </c>
      <c r="I799" s="161" t="str">
        <f t="shared" si="196"/>
        <v>-</v>
      </c>
      <c r="J799" s="161" t="str">
        <f t="shared" si="197"/>
        <v>-</v>
      </c>
      <c r="K799" s="161" t="str">
        <f t="shared" si="198"/>
        <v>-</v>
      </c>
      <c r="L799" s="161">
        <f t="shared" si="199"/>
        <v>2</v>
      </c>
      <c r="M799" s="166" t="str">
        <f t="shared" si="200"/>
        <v>-</v>
      </c>
      <c r="N799" s="165"/>
      <c r="O799" s="164" t="str">
        <f t="shared" si="201"/>
        <v>-</v>
      </c>
      <c r="P799" s="161" t="str">
        <f t="shared" si="202"/>
        <v>-</v>
      </c>
      <c r="Q799" s="161" t="str">
        <f t="shared" si="203"/>
        <v>-</v>
      </c>
      <c r="R799" s="161" t="str">
        <f t="shared" si="204"/>
        <v>-</v>
      </c>
      <c r="S799" s="161">
        <f t="shared" si="205"/>
        <v>3.4208500812451872</v>
      </c>
      <c r="T799" s="163" t="str">
        <f t="shared" si="206"/>
        <v>-</v>
      </c>
    </row>
    <row r="800" spans="1:20" x14ac:dyDescent="0.15">
      <c r="A800" s="170">
        <v>7.0000000000000007E-2</v>
      </c>
      <c r="B800" s="170">
        <v>0.8</v>
      </c>
      <c r="C800" s="170">
        <v>2</v>
      </c>
      <c r="D800" s="169">
        <f t="shared" si="192"/>
        <v>1.4000000000000002E-3</v>
      </c>
      <c r="E800" s="168">
        <f t="shared" si="193"/>
        <v>4.0000000000000002E-4</v>
      </c>
      <c r="F800" s="167">
        <f t="shared" si="194"/>
        <v>3.5000000000000004</v>
      </c>
      <c r="G800" s="159" t="str">
        <f t="shared" si="195"/>
        <v>-</v>
      </c>
      <c r="H800" s="164" t="str">
        <f t="shared" si="207"/>
        <v>-</v>
      </c>
      <c r="I800" s="161" t="str">
        <f t="shared" si="196"/>
        <v>-</v>
      </c>
      <c r="J800" s="161" t="str">
        <f t="shared" si="197"/>
        <v>-</v>
      </c>
      <c r="K800" s="161" t="str">
        <f t="shared" si="198"/>
        <v>-</v>
      </c>
      <c r="L800" s="161">
        <f t="shared" si="199"/>
        <v>2</v>
      </c>
      <c r="M800" s="166" t="str">
        <f t="shared" si="200"/>
        <v>-</v>
      </c>
      <c r="N800" s="165"/>
      <c r="O800" s="164" t="str">
        <f t="shared" si="201"/>
        <v>-</v>
      </c>
      <c r="P800" s="161" t="str">
        <f t="shared" si="202"/>
        <v>-</v>
      </c>
      <c r="Q800" s="161" t="str">
        <f t="shared" si="203"/>
        <v>-</v>
      </c>
      <c r="R800" s="161" t="str">
        <f t="shared" si="204"/>
        <v>-</v>
      </c>
      <c r="S800" s="161">
        <f t="shared" si="205"/>
        <v>3.5000000000000004</v>
      </c>
      <c r="T800" s="163" t="str">
        <f t="shared" si="206"/>
        <v>-</v>
      </c>
    </row>
    <row r="801" spans="1:20" x14ac:dyDescent="0.15">
      <c r="A801" s="170">
        <v>0.1</v>
      </c>
      <c r="B801" s="170">
        <v>1.1419999999999999</v>
      </c>
      <c r="C801" s="170">
        <v>2</v>
      </c>
      <c r="D801" s="169">
        <f t="shared" si="192"/>
        <v>2E-3</v>
      </c>
      <c r="E801" s="168">
        <f t="shared" si="193"/>
        <v>5.71E-4</v>
      </c>
      <c r="F801" s="167">
        <f t="shared" si="194"/>
        <v>3.5026269702276709</v>
      </c>
      <c r="G801" s="159" t="str">
        <f t="shared" si="195"/>
        <v>-</v>
      </c>
      <c r="H801" s="164" t="str">
        <f t="shared" si="207"/>
        <v>-</v>
      </c>
      <c r="I801" s="161" t="str">
        <f t="shared" si="196"/>
        <v>-</v>
      </c>
      <c r="J801" s="161" t="str">
        <f t="shared" si="197"/>
        <v>-</v>
      </c>
      <c r="K801" s="161" t="str">
        <f t="shared" si="198"/>
        <v>-</v>
      </c>
      <c r="L801" s="161">
        <f t="shared" si="199"/>
        <v>2</v>
      </c>
      <c r="M801" s="166" t="str">
        <f t="shared" si="200"/>
        <v>-</v>
      </c>
      <c r="N801" s="165"/>
      <c r="O801" s="164" t="str">
        <f t="shared" si="201"/>
        <v>-</v>
      </c>
      <c r="P801" s="161" t="str">
        <f t="shared" si="202"/>
        <v>-</v>
      </c>
      <c r="Q801" s="161" t="str">
        <f t="shared" si="203"/>
        <v>-</v>
      </c>
      <c r="R801" s="161" t="str">
        <f t="shared" si="204"/>
        <v>-</v>
      </c>
      <c r="S801" s="161">
        <f t="shared" si="205"/>
        <v>3.5026269702276709</v>
      </c>
      <c r="T801" s="163" t="str">
        <f t="shared" si="206"/>
        <v>-</v>
      </c>
    </row>
    <row r="802" spans="1:20" x14ac:dyDescent="0.15">
      <c r="A802" s="170">
        <v>0.05</v>
      </c>
      <c r="B802" s="170">
        <v>0.56999999999999995</v>
      </c>
      <c r="C802" s="170">
        <v>2</v>
      </c>
      <c r="D802" s="169">
        <f t="shared" si="192"/>
        <v>1E-3</v>
      </c>
      <c r="E802" s="168">
        <f t="shared" si="193"/>
        <v>2.8499999999999999E-4</v>
      </c>
      <c r="F802" s="167">
        <f t="shared" si="194"/>
        <v>3.5087719298245617</v>
      </c>
      <c r="G802" s="159" t="str">
        <f t="shared" si="195"/>
        <v>-</v>
      </c>
      <c r="H802" s="164" t="str">
        <f t="shared" si="207"/>
        <v>-</v>
      </c>
      <c r="I802" s="161" t="str">
        <f t="shared" si="196"/>
        <v>-</v>
      </c>
      <c r="J802" s="161" t="str">
        <f t="shared" si="197"/>
        <v>-</v>
      </c>
      <c r="K802" s="161" t="str">
        <f t="shared" si="198"/>
        <v>-</v>
      </c>
      <c r="L802" s="161">
        <f t="shared" si="199"/>
        <v>2</v>
      </c>
      <c r="M802" s="166" t="str">
        <f t="shared" si="200"/>
        <v>-</v>
      </c>
      <c r="N802" s="165"/>
      <c r="O802" s="164" t="str">
        <f t="shared" si="201"/>
        <v>-</v>
      </c>
      <c r="P802" s="161" t="str">
        <f t="shared" si="202"/>
        <v>-</v>
      </c>
      <c r="Q802" s="161" t="str">
        <f t="shared" si="203"/>
        <v>-</v>
      </c>
      <c r="R802" s="161" t="str">
        <f t="shared" si="204"/>
        <v>-</v>
      </c>
      <c r="S802" s="161">
        <f t="shared" si="205"/>
        <v>3.5087719298245617</v>
      </c>
      <c r="T802" s="163" t="str">
        <f t="shared" si="206"/>
        <v>-</v>
      </c>
    </row>
    <row r="803" spans="1:20" x14ac:dyDescent="0.15">
      <c r="A803" s="170">
        <v>0.1</v>
      </c>
      <c r="B803" s="170">
        <v>1.1399999999999999</v>
      </c>
      <c r="C803" s="170">
        <v>2</v>
      </c>
      <c r="D803" s="169">
        <f t="shared" si="192"/>
        <v>2E-3</v>
      </c>
      <c r="E803" s="168">
        <f t="shared" si="193"/>
        <v>5.6999999999999998E-4</v>
      </c>
      <c r="F803" s="167">
        <f t="shared" si="194"/>
        <v>3.5087719298245617</v>
      </c>
      <c r="G803" s="159" t="str">
        <f t="shared" si="195"/>
        <v>-</v>
      </c>
      <c r="H803" s="164" t="str">
        <f t="shared" si="207"/>
        <v>-</v>
      </c>
      <c r="I803" s="161" t="str">
        <f t="shared" si="196"/>
        <v>-</v>
      </c>
      <c r="J803" s="161" t="str">
        <f t="shared" si="197"/>
        <v>-</v>
      </c>
      <c r="K803" s="161" t="str">
        <f t="shared" si="198"/>
        <v>-</v>
      </c>
      <c r="L803" s="161">
        <f t="shared" si="199"/>
        <v>2</v>
      </c>
      <c r="M803" s="166" t="str">
        <f t="shared" si="200"/>
        <v>-</v>
      </c>
      <c r="N803" s="165"/>
      <c r="O803" s="164" t="str">
        <f t="shared" si="201"/>
        <v>-</v>
      </c>
      <c r="P803" s="161" t="str">
        <f t="shared" si="202"/>
        <v>-</v>
      </c>
      <c r="Q803" s="161" t="str">
        <f t="shared" si="203"/>
        <v>-</v>
      </c>
      <c r="R803" s="161" t="str">
        <f t="shared" si="204"/>
        <v>-</v>
      </c>
      <c r="S803" s="161">
        <f t="shared" si="205"/>
        <v>3.5087719298245617</v>
      </c>
      <c r="T803" s="163" t="str">
        <f t="shared" si="206"/>
        <v>-</v>
      </c>
    </row>
    <row r="804" spans="1:20" x14ac:dyDescent="0.15">
      <c r="A804" s="170">
        <v>0.1</v>
      </c>
      <c r="B804" s="170">
        <v>1.1000000000000001</v>
      </c>
      <c r="C804" s="170">
        <v>2</v>
      </c>
      <c r="D804" s="169">
        <f t="shared" si="192"/>
        <v>2E-3</v>
      </c>
      <c r="E804" s="168">
        <f t="shared" si="193"/>
        <v>5.5000000000000003E-4</v>
      </c>
      <c r="F804" s="167">
        <f t="shared" si="194"/>
        <v>3.6363636363636362</v>
      </c>
      <c r="G804" s="159" t="str">
        <f t="shared" si="195"/>
        <v>-</v>
      </c>
      <c r="H804" s="164" t="str">
        <f t="shared" si="207"/>
        <v>-</v>
      </c>
      <c r="I804" s="161" t="str">
        <f t="shared" si="196"/>
        <v>-</v>
      </c>
      <c r="J804" s="161" t="str">
        <f t="shared" si="197"/>
        <v>-</v>
      </c>
      <c r="K804" s="161" t="str">
        <f t="shared" si="198"/>
        <v>-</v>
      </c>
      <c r="L804" s="161">
        <f t="shared" si="199"/>
        <v>2</v>
      </c>
      <c r="M804" s="166" t="str">
        <f t="shared" si="200"/>
        <v>-</v>
      </c>
      <c r="N804" s="165"/>
      <c r="O804" s="164" t="str">
        <f t="shared" si="201"/>
        <v>-</v>
      </c>
      <c r="P804" s="161" t="str">
        <f t="shared" si="202"/>
        <v>-</v>
      </c>
      <c r="Q804" s="161" t="str">
        <f t="shared" si="203"/>
        <v>-</v>
      </c>
      <c r="R804" s="161" t="str">
        <f t="shared" si="204"/>
        <v>-</v>
      </c>
      <c r="S804" s="161">
        <f t="shared" si="205"/>
        <v>3.6363636363636362</v>
      </c>
      <c r="T804" s="163" t="str">
        <f t="shared" si="206"/>
        <v>-</v>
      </c>
    </row>
    <row r="805" spans="1:20" x14ac:dyDescent="0.15">
      <c r="A805" s="170">
        <v>0.1</v>
      </c>
      <c r="B805" s="176">
        <v>1.1000000000000001</v>
      </c>
      <c r="C805" s="170">
        <v>2</v>
      </c>
      <c r="D805" s="169">
        <f t="shared" si="192"/>
        <v>2E-3</v>
      </c>
      <c r="E805" s="168">
        <f t="shared" si="193"/>
        <v>5.5000000000000003E-4</v>
      </c>
      <c r="F805" s="167">
        <f t="shared" si="194"/>
        <v>3.6363636363636362</v>
      </c>
      <c r="G805" s="159" t="str">
        <f t="shared" si="195"/>
        <v>-</v>
      </c>
      <c r="H805" s="164" t="str">
        <f t="shared" si="207"/>
        <v>-</v>
      </c>
      <c r="I805" s="161" t="str">
        <f t="shared" si="196"/>
        <v>-</v>
      </c>
      <c r="J805" s="161" t="str">
        <f t="shared" si="197"/>
        <v>-</v>
      </c>
      <c r="K805" s="161" t="str">
        <f t="shared" si="198"/>
        <v>-</v>
      </c>
      <c r="L805" s="161">
        <f t="shared" si="199"/>
        <v>2</v>
      </c>
      <c r="M805" s="166" t="str">
        <f t="shared" si="200"/>
        <v>-</v>
      </c>
      <c r="N805" s="165"/>
      <c r="O805" s="164" t="str">
        <f t="shared" si="201"/>
        <v>-</v>
      </c>
      <c r="P805" s="161" t="str">
        <f t="shared" si="202"/>
        <v>-</v>
      </c>
      <c r="Q805" s="161" t="str">
        <f t="shared" si="203"/>
        <v>-</v>
      </c>
      <c r="R805" s="161" t="str">
        <f t="shared" si="204"/>
        <v>-</v>
      </c>
      <c r="S805" s="161">
        <f t="shared" si="205"/>
        <v>3.6363636363636362</v>
      </c>
      <c r="T805" s="163" t="str">
        <f t="shared" si="206"/>
        <v>-</v>
      </c>
    </row>
    <row r="806" spans="1:20" x14ac:dyDescent="0.15">
      <c r="A806" s="170">
        <v>0.1</v>
      </c>
      <c r="B806" s="170">
        <v>1.1000000000000001</v>
      </c>
      <c r="C806" s="170">
        <v>2</v>
      </c>
      <c r="D806" s="169">
        <f t="shared" si="192"/>
        <v>2E-3</v>
      </c>
      <c r="E806" s="168">
        <f t="shared" si="193"/>
        <v>5.5000000000000003E-4</v>
      </c>
      <c r="F806" s="167">
        <f t="shared" si="194"/>
        <v>3.6363636363636362</v>
      </c>
      <c r="G806" s="159" t="str">
        <f t="shared" si="195"/>
        <v>-</v>
      </c>
      <c r="H806" s="164" t="str">
        <f t="shared" si="207"/>
        <v>-</v>
      </c>
      <c r="I806" s="161" t="str">
        <f t="shared" si="196"/>
        <v>-</v>
      </c>
      <c r="J806" s="161" t="str">
        <f t="shared" si="197"/>
        <v>-</v>
      </c>
      <c r="K806" s="161" t="str">
        <f t="shared" si="198"/>
        <v>-</v>
      </c>
      <c r="L806" s="161">
        <f t="shared" si="199"/>
        <v>2</v>
      </c>
      <c r="M806" s="166" t="str">
        <f t="shared" si="200"/>
        <v>-</v>
      </c>
      <c r="N806" s="165"/>
      <c r="O806" s="164" t="str">
        <f t="shared" si="201"/>
        <v>-</v>
      </c>
      <c r="P806" s="161" t="str">
        <f t="shared" si="202"/>
        <v>-</v>
      </c>
      <c r="Q806" s="161" t="str">
        <f t="shared" si="203"/>
        <v>-</v>
      </c>
      <c r="R806" s="161" t="str">
        <f t="shared" si="204"/>
        <v>-</v>
      </c>
      <c r="S806" s="161">
        <f t="shared" si="205"/>
        <v>3.6363636363636362</v>
      </c>
      <c r="T806" s="163" t="str">
        <f t="shared" si="206"/>
        <v>-</v>
      </c>
    </row>
    <row r="807" spans="1:20" x14ac:dyDescent="0.15">
      <c r="A807" s="170">
        <v>0.1</v>
      </c>
      <c r="B807" s="170">
        <v>1.1000000000000001</v>
      </c>
      <c r="C807" s="170">
        <v>2</v>
      </c>
      <c r="D807" s="169">
        <f t="shared" si="192"/>
        <v>2E-3</v>
      </c>
      <c r="E807" s="168">
        <f t="shared" si="193"/>
        <v>5.5000000000000003E-4</v>
      </c>
      <c r="F807" s="167">
        <f t="shared" si="194"/>
        <v>3.6363636363636362</v>
      </c>
      <c r="G807" s="159" t="str">
        <f t="shared" si="195"/>
        <v>-</v>
      </c>
      <c r="H807" s="164" t="str">
        <f t="shared" si="207"/>
        <v>-</v>
      </c>
      <c r="I807" s="161" t="str">
        <f t="shared" si="196"/>
        <v>-</v>
      </c>
      <c r="J807" s="161" t="str">
        <f t="shared" si="197"/>
        <v>-</v>
      </c>
      <c r="K807" s="161" t="str">
        <f t="shared" si="198"/>
        <v>-</v>
      </c>
      <c r="L807" s="161">
        <f t="shared" si="199"/>
        <v>2</v>
      </c>
      <c r="M807" s="166" t="str">
        <f t="shared" si="200"/>
        <v>-</v>
      </c>
      <c r="N807" s="165"/>
      <c r="O807" s="164" t="str">
        <f t="shared" si="201"/>
        <v>-</v>
      </c>
      <c r="P807" s="161" t="str">
        <f t="shared" si="202"/>
        <v>-</v>
      </c>
      <c r="Q807" s="161" t="str">
        <f t="shared" si="203"/>
        <v>-</v>
      </c>
      <c r="R807" s="161" t="str">
        <f t="shared" si="204"/>
        <v>-</v>
      </c>
      <c r="S807" s="161">
        <f t="shared" si="205"/>
        <v>3.6363636363636362</v>
      </c>
      <c r="T807" s="163" t="str">
        <f t="shared" si="206"/>
        <v>-</v>
      </c>
    </row>
    <row r="808" spans="1:20" x14ac:dyDescent="0.15">
      <c r="A808" s="170">
        <v>0.1</v>
      </c>
      <c r="B808" s="170">
        <v>1.1000000000000001</v>
      </c>
      <c r="C808" s="172">
        <v>2</v>
      </c>
      <c r="D808" s="169">
        <f t="shared" si="192"/>
        <v>2E-3</v>
      </c>
      <c r="E808" s="168">
        <f t="shared" si="193"/>
        <v>5.5000000000000003E-4</v>
      </c>
      <c r="F808" s="167">
        <f t="shared" si="194"/>
        <v>3.6363636363636362</v>
      </c>
      <c r="G808" s="159" t="str">
        <f t="shared" si="195"/>
        <v>-</v>
      </c>
      <c r="H808" s="164" t="str">
        <f t="shared" si="207"/>
        <v>-</v>
      </c>
      <c r="I808" s="161" t="str">
        <f t="shared" si="196"/>
        <v>-</v>
      </c>
      <c r="J808" s="161" t="str">
        <f t="shared" si="197"/>
        <v>-</v>
      </c>
      <c r="K808" s="161" t="str">
        <f t="shared" si="198"/>
        <v>-</v>
      </c>
      <c r="L808" s="161">
        <f t="shared" si="199"/>
        <v>2</v>
      </c>
      <c r="M808" s="166" t="str">
        <f t="shared" si="200"/>
        <v>-</v>
      </c>
      <c r="N808" s="165"/>
      <c r="O808" s="164" t="str">
        <f t="shared" si="201"/>
        <v>-</v>
      </c>
      <c r="P808" s="161" t="str">
        <f t="shared" si="202"/>
        <v>-</v>
      </c>
      <c r="Q808" s="161" t="str">
        <f t="shared" si="203"/>
        <v>-</v>
      </c>
      <c r="R808" s="161" t="str">
        <f t="shared" si="204"/>
        <v>-</v>
      </c>
      <c r="S808" s="161">
        <f t="shared" si="205"/>
        <v>3.6363636363636362</v>
      </c>
      <c r="T808" s="163" t="str">
        <f t="shared" si="206"/>
        <v>-</v>
      </c>
    </row>
    <row r="809" spans="1:20" x14ac:dyDescent="0.15">
      <c r="A809" s="170">
        <v>0.1</v>
      </c>
      <c r="B809" s="170">
        <v>1.1000000000000001</v>
      </c>
      <c r="C809" s="170">
        <v>2</v>
      </c>
      <c r="D809" s="169">
        <f t="shared" si="192"/>
        <v>2E-3</v>
      </c>
      <c r="E809" s="168">
        <f t="shared" si="193"/>
        <v>5.5000000000000003E-4</v>
      </c>
      <c r="F809" s="167">
        <f t="shared" si="194"/>
        <v>3.6363636363636362</v>
      </c>
      <c r="G809" s="159" t="str">
        <f t="shared" si="195"/>
        <v>-</v>
      </c>
      <c r="H809" s="164" t="str">
        <f t="shared" si="207"/>
        <v>-</v>
      </c>
      <c r="I809" s="161" t="str">
        <f t="shared" si="196"/>
        <v>-</v>
      </c>
      <c r="J809" s="161" t="str">
        <f t="shared" si="197"/>
        <v>-</v>
      </c>
      <c r="K809" s="161" t="str">
        <f t="shared" si="198"/>
        <v>-</v>
      </c>
      <c r="L809" s="161">
        <f t="shared" si="199"/>
        <v>2</v>
      </c>
      <c r="M809" s="166" t="str">
        <f t="shared" si="200"/>
        <v>-</v>
      </c>
      <c r="N809" s="165"/>
      <c r="O809" s="164" t="str">
        <f t="shared" si="201"/>
        <v>-</v>
      </c>
      <c r="P809" s="161" t="str">
        <f t="shared" si="202"/>
        <v>-</v>
      </c>
      <c r="Q809" s="161" t="str">
        <f t="shared" si="203"/>
        <v>-</v>
      </c>
      <c r="R809" s="161" t="str">
        <f t="shared" si="204"/>
        <v>-</v>
      </c>
      <c r="S809" s="161">
        <f t="shared" si="205"/>
        <v>3.6363636363636362</v>
      </c>
      <c r="T809" s="163" t="str">
        <f t="shared" si="206"/>
        <v>-</v>
      </c>
    </row>
    <row r="810" spans="1:20" x14ac:dyDescent="0.15">
      <c r="A810" s="170">
        <v>0.1</v>
      </c>
      <c r="B810" s="170">
        <v>1.0999999999999996</v>
      </c>
      <c r="C810" s="170">
        <v>2</v>
      </c>
      <c r="D810" s="169">
        <f t="shared" si="192"/>
        <v>2E-3</v>
      </c>
      <c r="E810" s="168">
        <f t="shared" si="193"/>
        <v>5.4999999999999982E-4</v>
      </c>
      <c r="F810" s="167">
        <f t="shared" si="194"/>
        <v>3.6363636363636376</v>
      </c>
      <c r="G810" s="159" t="str">
        <f t="shared" si="195"/>
        <v>-</v>
      </c>
      <c r="H810" s="164" t="str">
        <f t="shared" si="207"/>
        <v>-</v>
      </c>
      <c r="I810" s="161" t="str">
        <f t="shared" si="196"/>
        <v>-</v>
      </c>
      <c r="J810" s="161" t="str">
        <f t="shared" si="197"/>
        <v>-</v>
      </c>
      <c r="K810" s="161" t="str">
        <f t="shared" si="198"/>
        <v>-</v>
      </c>
      <c r="L810" s="161">
        <f t="shared" si="199"/>
        <v>2</v>
      </c>
      <c r="M810" s="166" t="str">
        <f t="shared" si="200"/>
        <v>-</v>
      </c>
      <c r="N810" s="165"/>
      <c r="O810" s="164" t="str">
        <f t="shared" si="201"/>
        <v>-</v>
      </c>
      <c r="P810" s="161" t="str">
        <f t="shared" si="202"/>
        <v>-</v>
      </c>
      <c r="Q810" s="161" t="str">
        <f t="shared" si="203"/>
        <v>-</v>
      </c>
      <c r="R810" s="161" t="str">
        <f t="shared" si="204"/>
        <v>-</v>
      </c>
      <c r="S810" s="161">
        <f t="shared" si="205"/>
        <v>3.6363636363636376</v>
      </c>
      <c r="T810" s="163" t="str">
        <f t="shared" si="206"/>
        <v>-</v>
      </c>
    </row>
    <row r="811" spans="1:20" x14ac:dyDescent="0.15">
      <c r="A811" s="170">
        <v>0.1</v>
      </c>
      <c r="B811" s="170">
        <v>1.0980000000000001</v>
      </c>
      <c r="C811" s="170">
        <v>2</v>
      </c>
      <c r="D811" s="169">
        <f t="shared" si="192"/>
        <v>2E-3</v>
      </c>
      <c r="E811" s="168">
        <f t="shared" si="193"/>
        <v>5.4900000000000001E-4</v>
      </c>
      <c r="F811" s="167">
        <f t="shared" si="194"/>
        <v>3.6429872495446265</v>
      </c>
      <c r="G811" s="159" t="str">
        <f t="shared" si="195"/>
        <v>-</v>
      </c>
      <c r="H811" s="164" t="str">
        <f t="shared" si="207"/>
        <v>-</v>
      </c>
      <c r="I811" s="161" t="str">
        <f t="shared" si="196"/>
        <v>-</v>
      </c>
      <c r="J811" s="161" t="str">
        <f t="shared" si="197"/>
        <v>-</v>
      </c>
      <c r="K811" s="161" t="str">
        <f t="shared" si="198"/>
        <v>-</v>
      </c>
      <c r="L811" s="161">
        <f t="shared" si="199"/>
        <v>2</v>
      </c>
      <c r="M811" s="166" t="str">
        <f t="shared" si="200"/>
        <v>-</v>
      </c>
      <c r="N811" s="165"/>
      <c r="O811" s="164" t="str">
        <f t="shared" si="201"/>
        <v>-</v>
      </c>
      <c r="P811" s="161" t="str">
        <f t="shared" si="202"/>
        <v>-</v>
      </c>
      <c r="Q811" s="161" t="str">
        <f t="shared" si="203"/>
        <v>-</v>
      </c>
      <c r="R811" s="161" t="str">
        <f t="shared" si="204"/>
        <v>-</v>
      </c>
      <c r="S811" s="161">
        <f t="shared" si="205"/>
        <v>3.6429872495446265</v>
      </c>
      <c r="T811" s="163" t="str">
        <f t="shared" si="206"/>
        <v>-</v>
      </c>
    </row>
    <row r="812" spans="1:20" x14ac:dyDescent="0.15">
      <c r="A812" s="170">
        <v>7.4999999999999997E-2</v>
      </c>
      <c r="B812" s="170">
        <v>0.82</v>
      </c>
      <c r="C812" s="170">
        <v>1</v>
      </c>
      <c r="D812" s="169">
        <f t="shared" si="192"/>
        <v>1.5E-3</v>
      </c>
      <c r="E812" s="168">
        <f t="shared" si="193"/>
        <v>4.0999999999999999E-4</v>
      </c>
      <c r="F812" s="167">
        <f t="shared" si="194"/>
        <v>3.6585365853658538</v>
      </c>
      <c r="G812" s="159" t="str">
        <f t="shared" si="195"/>
        <v>-</v>
      </c>
      <c r="H812" s="164" t="str">
        <f t="shared" si="207"/>
        <v>-</v>
      </c>
      <c r="I812" s="161" t="str">
        <f t="shared" si="196"/>
        <v>-</v>
      </c>
      <c r="J812" s="161" t="str">
        <f t="shared" si="197"/>
        <v>-</v>
      </c>
      <c r="K812" s="161" t="str">
        <f t="shared" si="198"/>
        <v>-</v>
      </c>
      <c r="L812" s="161">
        <f t="shared" si="199"/>
        <v>1</v>
      </c>
      <c r="M812" s="166" t="str">
        <f t="shared" si="200"/>
        <v>-</v>
      </c>
      <c r="N812" s="165"/>
      <c r="O812" s="164" t="str">
        <f t="shared" si="201"/>
        <v>-</v>
      </c>
      <c r="P812" s="161" t="str">
        <f t="shared" si="202"/>
        <v>-</v>
      </c>
      <c r="Q812" s="161" t="str">
        <f t="shared" si="203"/>
        <v>-</v>
      </c>
      <c r="R812" s="161" t="str">
        <f t="shared" si="204"/>
        <v>-</v>
      </c>
      <c r="S812" s="161">
        <f t="shared" si="205"/>
        <v>3.6585365853658538</v>
      </c>
      <c r="T812" s="163" t="str">
        <f t="shared" si="206"/>
        <v>-</v>
      </c>
    </row>
    <row r="813" spans="1:20" x14ac:dyDescent="0.15">
      <c r="A813" s="170">
        <v>0.1</v>
      </c>
      <c r="B813" s="170">
        <v>1.0900000000000001</v>
      </c>
      <c r="C813" s="170">
        <v>1</v>
      </c>
      <c r="D813" s="169">
        <f t="shared" si="192"/>
        <v>2E-3</v>
      </c>
      <c r="E813" s="168">
        <f t="shared" si="193"/>
        <v>5.4500000000000002E-4</v>
      </c>
      <c r="F813" s="167">
        <f t="shared" si="194"/>
        <v>3.6697247706422016</v>
      </c>
      <c r="G813" s="159" t="str">
        <f t="shared" si="195"/>
        <v>-</v>
      </c>
      <c r="H813" s="164" t="str">
        <f t="shared" si="207"/>
        <v>-</v>
      </c>
      <c r="I813" s="161" t="str">
        <f t="shared" si="196"/>
        <v>-</v>
      </c>
      <c r="J813" s="161" t="str">
        <f t="shared" si="197"/>
        <v>-</v>
      </c>
      <c r="K813" s="161" t="str">
        <f t="shared" si="198"/>
        <v>-</v>
      </c>
      <c r="L813" s="161">
        <f t="shared" si="199"/>
        <v>1</v>
      </c>
      <c r="M813" s="166" t="str">
        <f t="shared" si="200"/>
        <v>-</v>
      </c>
      <c r="N813" s="165"/>
      <c r="O813" s="164" t="str">
        <f t="shared" si="201"/>
        <v>-</v>
      </c>
      <c r="P813" s="161" t="str">
        <f t="shared" si="202"/>
        <v>-</v>
      </c>
      <c r="Q813" s="161" t="str">
        <f t="shared" si="203"/>
        <v>-</v>
      </c>
      <c r="R813" s="161" t="str">
        <f t="shared" si="204"/>
        <v>-</v>
      </c>
      <c r="S813" s="161">
        <f t="shared" si="205"/>
        <v>3.6697247706422016</v>
      </c>
      <c r="T813" s="163" t="str">
        <f t="shared" si="206"/>
        <v>-</v>
      </c>
    </row>
    <row r="814" spans="1:20" x14ac:dyDescent="0.15">
      <c r="A814" s="170">
        <v>0.1</v>
      </c>
      <c r="B814" s="170">
        <v>1.0860000000000001</v>
      </c>
      <c r="C814" s="170">
        <v>2</v>
      </c>
      <c r="D814" s="169">
        <f t="shared" si="192"/>
        <v>2E-3</v>
      </c>
      <c r="E814" s="168">
        <f t="shared" si="193"/>
        <v>5.4300000000000008E-4</v>
      </c>
      <c r="F814" s="167">
        <f t="shared" si="194"/>
        <v>3.6832412523020253</v>
      </c>
      <c r="G814" s="159" t="str">
        <f t="shared" si="195"/>
        <v>-</v>
      </c>
      <c r="H814" s="164" t="str">
        <f t="shared" si="207"/>
        <v>-</v>
      </c>
      <c r="I814" s="161" t="str">
        <f t="shared" si="196"/>
        <v>-</v>
      </c>
      <c r="J814" s="161" t="str">
        <f t="shared" si="197"/>
        <v>-</v>
      </c>
      <c r="K814" s="161" t="str">
        <f t="shared" si="198"/>
        <v>-</v>
      </c>
      <c r="L814" s="161">
        <f t="shared" si="199"/>
        <v>2</v>
      </c>
      <c r="M814" s="166" t="str">
        <f t="shared" si="200"/>
        <v>-</v>
      </c>
      <c r="N814" s="165"/>
      <c r="O814" s="164" t="str">
        <f t="shared" si="201"/>
        <v>-</v>
      </c>
      <c r="P814" s="161" t="str">
        <f t="shared" si="202"/>
        <v>-</v>
      </c>
      <c r="Q814" s="161" t="str">
        <f t="shared" si="203"/>
        <v>-</v>
      </c>
      <c r="R814" s="161" t="str">
        <f t="shared" si="204"/>
        <v>-</v>
      </c>
      <c r="S814" s="161">
        <f t="shared" si="205"/>
        <v>3.6832412523020253</v>
      </c>
      <c r="T814" s="163" t="str">
        <f t="shared" si="206"/>
        <v>-</v>
      </c>
    </row>
    <row r="815" spans="1:20" x14ac:dyDescent="0.15">
      <c r="A815" s="170">
        <v>0.1</v>
      </c>
      <c r="B815" s="170">
        <v>1.08</v>
      </c>
      <c r="C815" s="170">
        <v>2</v>
      </c>
      <c r="D815" s="169">
        <f t="shared" si="192"/>
        <v>2E-3</v>
      </c>
      <c r="E815" s="168">
        <f t="shared" si="193"/>
        <v>5.4000000000000001E-4</v>
      </c>
      <c r="F815" s="167">
        <f t="shared" si="194"/>
        <v>3.7037037037037037</v>
      </c>
      <c r="G815" s="159" t="str">
        <f t="shared" si="195"/>
        <v>-</v>
      </c>
      <c r="H815" s="164" t="str">
        <f t="shared" si="207"/>
        <v>-</v>
      </c>
      <c r="I815" s="161" t="str">
        <f t="shared" si="196"/>
        <v>-</v>
      </c>
      <c r="J815" s="161" t="str">
        <f t="shared" si="197"/>
        <v>-</v>
      </c>
      <c r="K815" s="161" t="str">
        <f t="shared" si="198"/>
        <v>-</v>
      </c>
      <c r="L815" s="161">
        <f t="shared" si="199"/>
        <v>2</v>
      </c>
      <c r="M815" s="166" t="str">
        <f t="shared" si="200"/>
        <v>-</v>
      </c>
      <c r="N815" s="165"/>
      <c r="O815" s="164" t="str">
        <f t="shared" si="201"/>
        <v>-</v>
      </c>
      <c r="P815" s="161" t="str">
        <f t="shared" si="202"/>
        <v>-</v>
      </c>
      <c r="Q815" s="161" t="str">
        <f t="shared" si="203"/>
        <v>-</v>
      </c>
      <c r="R815" s="161" t="str">
        <f t="shared" si="204"/>
        <v>-</v>
      </c>
      <c r="S815" s="161">
        <f t="shared" si="205"/>
        <v>3.7037037037037037</v>
      </c>
      <c r="T815" s="163" t="str">
        <f t="shared" si="206"/>
        <v>-</v>
      </c>
    </row>
    <row r="816" spans="1:20" x14ac:dyDescent="0.15">
      <c r="A816" s="170">
        <v>0.1</v>
      </c>
      <c r="B816" s="170">
        <v>1.08</v>
      </c>
      <c r="C816" s="170">
        <v>1</v>
      </c>
      <c r="D816" s="169">
        <f t="shared" si="192"/>
        <v>2E-3</v>
      </c>
      <c r="E816" s="168">
        <f t="shared" si="193"/>
        <v>5.4000000000000001E-4</v>
      </c>
      <c r="F816" s="167">
        <f t="shared" si="194"/>
        <v>3.7037037037037037</v>
      </c>
      <c r="G816" s="159" t="str">
        <f t="shared" si="195"/>
        <v>-</v>
      </c>
      <c r="H816" s="164" t="str">
        <f t="shared" si="207"/>
        <v>-</v>
      </c>
      <c r="I816" s="161" t="str">
        <f t="shared" si="196"/>
        <v>-</v>
      </c>
      <c r="J816" s="161" t="str">
        <f t="shared" si="197"/>
        <v>-</v>
      </c>
      <c r="K816" s="161" t="str">
        <f t="shared" si="198"/>
        <v>-</v>
      </c>
      <c r="L816" s="161">
        <f t="shared" si="199"/>
        <v>1</v>
      </c>
      <c r="M816" s="166" t="str">
        <f t="shared" si="200"/>
        <v>-</v>
      </c>
      <c r="N816" s="165"/>
      <c r="O816" s="164" t="str">
        <f t="shared" si="201"/>
        <v>-</v>
      </c>
      <c r="P816" s="161" t="str">
        <f t="shared" si="202"/>
        <v>-</v>
      </c>
      <c r="Q816" s="161" t="str">
        <f t="shared" si="203"/>
        <v>-</v>
      </c>
      <c r="R816" s="161" t="str">
        <f t="shared" si="204"/>
        <v>-</v>
      </c>
      <c r="S816" s="161">
        <f t="shared" si="205"/>
        <v>3.7037037037037037</v>
      </c>
      <c r="T816" s="163" t="str">
        <f t="shared" si="206"/>
        <v>-</v>
      </c>
    </row>
    <row r="817" spans="1:20" x14ac:dyDescent="0.15">
      <c r="A817" s="170">
        <v>7.0000000000000007E-2</v>
      </c>
      <c r="B817" s="170">
        <v>0.75</v>
      </c>
      <c r="C817" s="170">
        <v>2</v>
      </c>
      <c r="D817" s="169">
        <f t="shared" si="192"/>
        <v>1.4000000000000002E-3</v>
      </c>
      <c r="E817" s="168">
        <f t="shared" si="193"/>
        <v>3.7500000000000001E-4</v>
      </c>
      <c r="F817" s="167">
        <f t="shared" si="194"/>
        <v>3.7333333333333338</v>
      </c>
      <c r="G817" s="159" t="str">
        <f t="shared" si="195"/>
        <v>-</v>
      </c>
      <c r="H817" s="164" t="str">
        <f t="shared" si="207"/>
        <v>-</v>
      </c>
      <c r="I817" s="161" t="str">
        <f t="shared" si="196"/>
        <v>-</v>
      </c>
      <c r="J817" s="161" t="str">
        <f t="shared" si="197"/>
        <v>-</v>
      </c>
      <c r="K817" s="161" t="str">
        <f t="shared" si="198"/>
        <v>-</v>
      </c>
      <c r="L817" s="161">
        <f t="shared" si="199"/>
        <v>2</v>
      </c>
      <c r="M817" s="166" t="str">
        <f t="shared" si="200"/>
        <v>-</v>
      </c>
      <c r="N817" s="165"/>
      <c r="O817" s="164" t="str">
        <f t="shared" si="201"/>
        <v>-</v>
      </c>
      <c r="P817" s="161" t="str">
        <f t="shared" si="202"/>
        <v>-</v>
      </c>
      <c r="Q817" s="161" t="str">
        <f t="shared" si="203"/>
        <v>-</v>
      </c>
      <c r="R817" s="161" t="str">
        <f t="shared" si="204"/>
        <v>-</v>
      </c>
      <c r="S817" s="161">
        <f t="shared" si="205"/>
        <v>3.7333333333333338</v>
      </c>
      <c r="T817" s="163" t="str">
        <f t="shared" si="206"/>
        <v>-</v>
      </c>
    </row>
    <row r="818" spans="1:20" x14ac:dyDescent="0.15">
      <c r="A818" s="170">
        <v>0.1</v>
      </c>
      <c r="B818" s="170">
        <v>1.05</v>
      </c>
      <c r="C818" s="170">
        <v>2</v>
      </c>
      <c r="D818" s="169">
        <f t="shared" si="192"/>
        <v>2E-3</v>
      </c>
      <c r="E818" s="168">
        <f t="shared" si="193"/>
        <v>5.2500000000000008E-4</v>
      </c>
      <c r="F818" s="167">
        <f t="shared" si="194"/>
        <v>3.8095238095238089</v>
      </c>
      <c r="G818" s="159" t="str">
        <f t="shared" si="195"/>
        <v>-</v>
      </c>
      <c r="H818" s="164" t="str">
        <f t="shared" si="207"/>
        <v>-</v>
      </c>
      <c r="I818" s="161" t="str">
        <f t="shared" si="196"/>
        <v>-</v>
      </c>
      <c r="J818" s="161" t="str">
        <f t="shared" si="197"/>
        <v>-</v>
      </c>
      <c r="K818" s="161" t="str">
        <f t="shared" si="198"/>
        <v>-</v>
      </c>
      <c r="L818" s="161">
        <f t="shared" si="199"/>
        <v>2</v>
      </c>
      <c r="M818" s="166" t="str">
        <f t="shared" si="200"/>
        <v>-</v>
      </c>
      <c r="N818" s="165"/>
      <c r="O818" s="164" t="str">
        <f t="shared" si="201"/>
        <v>-</v>
      </c>
      <c r="P818" s="161" t="str">
        <f t="shared" si="202"/>
        <v>-</v>
      </c>
      <c r="Q818" s="161" t="str">
        <f t="shared" si="203"/>
        <v>-</v>
      </c>
      <c r="R818" s="161" t="str">
        <f t="shared" si="204"/>
        <v>-</v>
      </c>
      <c r="S818" s="161">
        <f t="shared" si="205"/>
        <v>3.8095238095238089</v>
      </c>
      <c r="T818" s="163" t="str">
        <f t="shared" si="206"/>
        <v>-</v>
      </c>
    </row>
    <row r="819" spans="1:20" x14ac:dyDescent="0.15">
      <c r="A819" s="170">
        <v>0.1</v>
      </c>
      <c r="B819" s="170">
        <v>1.042</v>
      </c>
      <c r="C819" s="170">
        <v>2</v>
      </c>
      <c r="D819" s="169">
        <f t="shared" si="192"/>
        <v>2E-3</v>
      </c>
      <c r="E819" s="168">
        <f t="shared" si="193"/>
        <v>5.2099999999999998E-4</v>
      </c>
      <c r="F819" s="167">
        <f t="shared" si="194"/>
        <v>3.8387715930902115</v>
      </c>
      <c r="G819" s="159" t="str">
        <f t="shared" si="195"/>
        <v>-</v>
      </c>
      <c r="H819" s="164" t="str">
        <f t="shared" si="207"/>
        <v>-</v>
      </c>
      <c r="I819" s="161" t="str">
        <f t="shared" si="196"/>
        <v>-</v>
      </c>
      <c r="J819" s="161" t="str">
        <f t="shared" si="197"/>
        <v>-</v>
      </c>
      <c r="K819" s="161" t="str">
        <f t="shared" si="198"/>
        <v>-</v>
      </c>
      <c r="L819" s="161">
        <f t="shared" si="199"/>
        <v>2</v>
      </c>
      <c r="M819" s="166" t="str">
        <f t="shared" si="200"/>
        <v>-</v>
      </c>
      <c r="N819" s="165"/>
      <c r="O819" s="164" t="str">
        <f t="shared" si="201"/>
        <v>-</v>
      </c>
      <c r="P819" s="161" t="str">
        <f t="shared" si="202"/>
        <v>-</v>
      </c>
      <c r="Q819" s="161" t="str">
        <f t="shared" si="203"/>
        <v>-</v>
      </c>
      <c r="R819" s="161" t="str">
        <f t="shared" si="204"/>
        <v>-</v>
      </c>
      <c r="S819" s="161">
        <f t="shared" si="205"/>
        <v>3.8387715930902115</v>
      </c>
      <c r="T819" s="163" t="str">
        <f t="shared" si="206"/>
        <v>-</v>
      </c>
    </row>
    <row r="820" spans="1:20" x14ac:dyDescent="0.15">
      <c r="A820" s="170">
        <v>0.125</v>
      </c>
      <c r="B820" s="170">
        <v>1.3</v>
      </c>
      <c r="C820" s="170">
        <v>2</v>
      </c>
      <c r="D820" s="169">
        <f t="shared" si="192"/>
        <v>2.5000000000000001E-3</v>
      </c>
      <c r="E820" s="168">
        <f t="shared" si="193"/>
        <v>6.4999999999999997E-4</v>
      </c>
      <c r="F820" s="167">
        <f t="shared" si="194"/>
        <v>3.8461538461538463</v>
      </c>
      <c r="G820" s="159" t="str">
        <f t="shared" si="195"/>
        <v>-</v>
      </c>
      <c r="H820" s="164" t="str">
        <f t="shared" si="207"/>
        <v>-</v>
      </c>
      <c r="I820" s="161" t="str">
        <f t="shared" si="196"/>
        <v>-</v>
      </c>
      <c r="J820" s="161" t="str">
        <f t="shared" si="197"/>
        <v>-</v>
      </c>
      <c r="K820" s="161" t="str">
        <f t="shared" si="198"/>
        <v>-</v>
      </c>
      <c r="L820" s="161">
        <f t="shared" si="199"/>
        <v>2</v>
      </c>
      <c r="M820" s="166" t="str">
        <f t="shared" si="200"/>
        <v>-</v>
      </c>
      <c r="N820" s="165"/>
      <c r="O820" s="164" t="str">
        <f t="shared" si="201"/>
        <v>-</v>
      </c>
      <c r="P820" s="161" t="str">
        <f t="shared" si="202"/>
        <v>-</v>
      </c>
      <c r="Q820" s="161" t="str">
        <f t="shared" si="203"/>
        <v>-</v>
      </c>
      <c r="R820" s="161" t="str">
        <f t="shared" si="204"/>
        <v>-</v>
      </c>
      <c r="S820" s="161">
        <f t="shared" si="205"/>
        <v>3.8461538461538463</v>
      </c>
      <c r="T820" s="163" t="str">
        <f t="shared" si="206"/>
        <v>-</v>
      </c>
    </row>
    <row r="821" spans="1:20" x14ac:dyDescent="0.15">
      <c r="A821" s="170">
        <v>0.1</v>
      </c>
      <c r="B821" s="170">
        <v>1.0389999999999999</v>
      </c>
      <c r="C821" s="170">
        <v>1</v>
      </c>
      <c r="D821" s="169">
        <f t="shared" si="192"/>
        <v>2E-3</v>
      </c>
      <c r="E821" s="168">
        <f t="shared" si="193"/>
        <v>5.195E-4</v>
      </c>
      <c r="F821" s="167">
        <f t="shared" si="194"/>
        <v>3.8498556304138596</v>
      </c>
      <c r="G821" s="159" t="str">
        <f t="shared" si="195"/>
        <v>-</v>
      </c>
      <c r="H821" s="164" t="str">
        <f t="shared" si="207"/>
        <v>-</v>
      </c>
      <c r="I821" s="161" t="str">
        <f t="shared" si="196"/>
        <v>-</v>
      </c>
      <c r="J821" s="161" t="str">
        <f t="shared" si="197"/>
        <v>-</v>
      </c>
      <c r="K821" s="161" t="str">
        <f t="shared" si="198"/>
        <v>-</v>
      </c>
      <c r="L821" s="161">
        <f t="shared" si="199"/>
        <v>1</v>
      </c>
      <c r="M821" s="166" t="str">
        <f t="shared" si="200"/>
        <v>-</v>
      </c>
      <c r="N821" s="165"/>
      <c r="O821" s="164" t="str">
        <f t="shared" si="201"/>
        <v>-</v>
      </c>
      <c r="P821" s="161" t="str">
        <f t="shared" si="202"/>
        <v>-</v>
      </c>
      <c r="Q821" s="161" t="str">
        <f t="shared" si="203"/>
        <v>-</v>
      </c>
      <c r="R821" s="161" t="str">
        <f t="shared" si="204"/>
        <v>-</v>
      </c>
      <c r="S821" s="161">
        <f t="shared" si="205"/>
        <v>3.8498556304138596</v>
      </c>
      <c r="T821" s="163" t="str">
        <f t="shared" si="206"/>
        <v>-</v>
      </c>
    </row>
    <row r="822" spans="1:20" x14ac:dyDescent="0.15">
      <c r="A822" s="170">
        <v>0.125</v>
      </c>
      <c r="B822" s="170">
        <v>1.28</v>
      </c>
      <c r="C822" s="170">
        <v>1</v>
      </c>
      <c r="D822" s="169">
        <f t="shared" si="192"/>
        <v>2.5000000000000001E-3</v>
      </c>
      <c r="E822" s="168">
        <f t="shared" si="193"/>
        <v>6.4000000000000005E-4</v>
      </c>
      <c r="F822" s="167">
        <f t="shared" si="194"/>
        <v>3.9062499999999996</v>
      </c>
      <c r="G822" s="159" t="str">
        <f t="shared" si="195"/>
        <v>-</v>
      </c>
      <c r="H822" s="164" t="str">
        <f t="shared" si="207"/>
        <v>-</v>
      </c>
      <c r="I822" s="161" t="str">
        <f t="shared" si="196"/>
        <v>-</v>
      </c>
      <c r="J822" s="161" t="str">
        <f t="shared" si="197"/>
        <v>-</v>
      </c>
      <c r="K822" s="161" t="str">
        <f t="shared" si="198"/>
        <v>-</v>
      </c>
      <c r="L822" s="161">
        <f t="shared" si="199"/>
        <v>1</v>
      </c>
      <c r="M822" s="166" t="str">
        <f t="shared" si="200"/>
        <v>-</v>
      </c>
      <c r="N822" s="165"/>
      <c r="O822" s="164" t="str">
        <f t="shared" si="201"/>
        <v>-</v>
      </c>
      <c r="P822" s="161" t="str">
        <f t="shared" si="202"/>
        <v>-</v>
      </c>
      <c r="Q822" s="161" t="str">
        <f t="shared" si="203"/>
        <v>-</v>
      </c>
      <c r="R822" s="161" t="str">
        <f t="shared" si="204"/>
        <v>-</v>
      </c>
      <c r="S822" s="161">
        <f t="shared" si="205"/>
        <v>3.9062499999999996</v>
      </c>
      <c r="T822" s="163" t="str">
        <f t="shared" si="206"/>
        <v>-</v>
      </c>
    </row>
    <row r="823" spans="1:20" x14ac:dyDescent="0.15">
      <c r="A823" s="170">
        <v>0.1</v>
      </c>
      <c r="B823" s="170">
        <v>1.02</v>
      </c>
      <c r="C823" s="170">
        <v>2</v>
      </c>
      <c r="D823" s="169">
        <f t="shared" si="192"/>
        <v>2E-3</v>
      </c>
      <c r="E823" s="168">
        <f t="shared" si="193"/>
        <v>5.1000000000000004E-4</v>
      </c>
      <c r="F823" s="167">
        <f t="shared" si="194"/>
        <v>3.9215686274509802</v>
      </c>
      <c r="G823" s="159" t="str">
        <f t="shared" si="195"/>
        <v>-</v>
      </c>
      <c r="H823" s="164" t="str">
        <f t="shared" si="207"/>
        <v>-</v>
      </c>
      <c r="I823" s="161" t="str">
        <f t="shared" si="196"/>
        <v>-</v>
      </c>
      <c r="J823" s="161" t="str">
        <f t="shared" si="197"/>
        <v>-</v>
      </c>
      <c r="K823" s="161" t="str">
        <f t="shared" si="198"/>
        <v>-</v>
      </c>
      <c r="L823" s="161">
        <f t="shared" si="199"/>
        <v>2</v>
      </c>
      <c r="M823" s="166" t="str">
        <f t="shared" si="200"/>
        <v>-</v>
      </c>
      <c r="N823" s="165"/>
      <c r="O823" s="164" t="str">
        <f t="shared" si="201"/>
        <v>-</v>
      </c>
      <c r="P823" s="161" t="str">
        <f t="shared" si="202"/>
        <v>-</v>
      </c>
      <c r="Q823" s="161" t="str">
        <f t="shared" si="203"/>
        <v>-</v>
      </c>
      <c r="R823" s="161" t="str">
        <f t="shared" si="204"/>
        <v>-</v>
      </c>
      <c r="S823" s="161">
        <f t="shared" si="205"/>
        <v>3.9215686274509802</v>
      </c>
      <c r="T823" s="163" t="str">
        <f t="shared" si="206"/>
        <v>-</v>
      </c>
    </row>
    <row r="824" spans="1:20" x14ac:dyDescent="0.15">
      <c r="A824" s="170">
        <v>0.1</v>
      </c>
      <c r="B824" s="170">
        <v>1.02</v>
      </c>
      <c r="C824" s="170">
        <v>2</v>
      </c>
      <c r="D824" s="169">
        <f t="shared" si="192"/>
        <v>2E-3</v>
      </c>
      <c r="E824" s="168">
        <f t="shared" si="193"/>
        <v>5.1000000000000004E-4</v>
      </c>
      <c r="F824" s="167">
        <f t="shared" si="194"/>
        <v>3.9215686274509802</v>
      </c>
      <c r="G824" s="159" t="str">
        <f t="shared" si="195"/>
        <v>-</v>
      </c>
      <c r="H824" s="164" t="str">
        <f t="shared" si="207"/>
        <v>-</v>
      </c>
      <c r="I824" s="161" t="str">
        <f t="shared" si="196"/>
        <v>-</v>
      </c>
      <c r="J824" s="161" t="str">
        <f t="shared" si="197"/>
        <v>-</v>
      </c>
      <c r="K824" s="161" t="str">
        <f t="shared" si="198"/>
        <v>-</v>
      </c>
      <c r="L824" s="161">
        <f t="shared" si="199"/>
        <v>2</v>
      </c>
      <c r="M824" s="166" t="str">
        <f t="shared" si="200"/>
        <v>-</v>
      </c>
      <c r="N824" s="165"/>
      <c r="O824" s="164" t="str">
        <f t="shared" si="201"/>
        <v>-</v>
      </c>
      <c r="P824" s="161" t="str">
        <f t="shared" si="202"/>
        <v>-</v>
      </c>
      <c r="Q824" s="161" t="str">
        <f t="shared" si="203"/>
        <v>-</v>
      </c>
      <c r="R824" s="161" t="str">
        <f t="shared" si="204"/>
        <v>-</v>
      </c>
      <c r="S824" s="161">
        <f t="shared" si="205"/>
        <v>3.9215686274509802</v>
      </c>
      <c r="T824" s="163" t="str">
        <f t="shared" si="206"/>
        <v>-</v>
      </c>
    </row>
    <row r="825" spans="1:20" x14ac:dyDescent="0.15">
      <c r="A825" s="170">
        <v>0.1</v>
      </c>
      <c r="B825" s="170">
        <v>1.02</v>
      </c>
      <c r="C825" s="170">
        <v>2</v>
      </c>
      <c r="D825" s="169">
        <f t="shared" si="192"/>
        <v>2E-3</v>
      </c>
      <c r="E825" s="168">
        <f t="shared" si="193"/>
        <v>5.1000000000000004E-4</v>
      </c>
      <c r="F825" s="167">
        <f t="shared" si="194"/>
        <v>3.9215686274509802</v>
      </c>
      <c r="G825" s="159" t="str">
        <f t="shared" si="195"/>
        <v>-</v>
      </c>
      <c r="H825" s="164" t="str">
        <f t="shared" si="207"/>
        <v>-</v>
      </c>
      <c r="I825" s="161" t="str">
        <f t="shared" si="196"/>
        <v>-</v>
      </c>
      <c r="J825" s="161" t="str">
        <f t="shared" si="197"/>
        <v>-</v>
      </c>
      <c r="K825" s="161" t="str">
        <f t="shared" si="198"/>
        <v>-</v>
      </c>
      <c r="L825" s="161">
        <f t="shared" si="199"/>
        <v>2</v>
      </c>
      <c r="M825" s="166" t="str">
        <f t="shared" si="200"/>
        <v>-</v>
      </c>
      <c r="N825" s="165"/>
      <c r="O825" s="164" t="str">
        <f t="shared" si="201"/>
        <v>-</v>
      </c>
      <c r="P825" s="161" t="str">
        <f t="shared" si="202"/>
        <v>-</v>
      </c>
      <c r="Q825" s="161" t="str">
        <f t="shared" si="203"/>
        <v>-</v>
      </c>
      <c r="R825" s="161" t="str">
        <f t="shared" si="204"/>
        <v>-</v>
      </c>
      <c r="S825" s="161">
        <f t="shared" si="205"/>
        <v>3.9215686274509802</v>
      </c>
      <c r="T825" s="163" t="str">
        <f t="shared" si="206"/>
        <v>-</v>
      </c>
    </row>
    <row r="826" spans="1:20" x14ac:dyDescent="0.15">
      <c r="A826" s="170">
        <v>0.1</v>
      </c>
      <c r="B826" s="170">
        <v>1.02</v>
      </c>
      <c r="C826" s="170">
        <v>2</v>
      </c>
      <c r="D826" s="169">
        <f t="shared" si="192"/>
        <v>2E-3</v>
      </c>
      <c r="E826" s="168">
        <f t="shared" si="193"/>
        <v>5.1000000000000004E-4</v>
      </c>
      <c r="F826" s="167">
        <f t="shared" si="194"/>
        <v>3.9215686274509802</v>
      </c>
      <c r="G826" s="159" t="str">
        <f t="shared" si="195"/>
        <v>-</v>
      </c>
      <c r="H826" s="164" t="str">
        <f t="shared" si="207"/>
        <v>-</v>
      </c>
      <c r="I826" s="161" t="str">
        <f t="shared" si="196"/>
        <v>-</v>
      </c>
      <c r="J826" s="161" t="str">
        <f t="shared" si="197"/>
        <v>-</v>
      </c>
      <c r="K826" s="161" t="str">
        <f t="shared" si="198"/>
        <v>-</v>
      </c>
      <c r="L826" s="161">
        <f t="shared" si="199"/>
        <v>2</v>
      </c>
      <c r="M826" s="166" t="str">
        <f t="shared" si="200"/>
        <v>-</v>
      </c>
      <c r="N826" s="165"/>
      <c r="O826" s="164" t="str">
        <f t="shared" si="201"/>
        <v>-</v>
      </c>
      <c r="P826" s="161" t="str">
        <f t="shared" si="202"/>
        <v>-</v>
      </c>
      <c r="Q826" s="161" t="str">
        <f t="shared" si="203"/>
        <v>-</v>
      </c>
      <c r="R826" s="161" t="str">
        <f t="shared" si="204"/>
        <v>-</v>
      </c>
      <c r="S826" s="161">
        <f t="shared" si="205"/>
        <v>3.9215686274509802</v>
      </c>
      <c r="T826" s="163" t="str">
        <f t="shared" si="206"/>
        <v>-</v>
      </c>
    </row>
    <row r="827" spans="1:20" x14ac:dyDescent="0.15">
      <c r="A827" s="170">
        <v>0.1</v>
      </c>
      <c r="B827" s="170">
        <v>1.02</v>
      </c>
      <c r="C827" s="170">
        <v>2</v>
      </c>
      <c r="D827" s="169">
        <f t="shared" si="192"/>
        <v>2E-3</v>
      </c>
      <c r="E827" s="168">
        <f t="shared" si="193"/>
        <v>5.1000000000000004E-4</v>
      </c>
      <c r="F827" s="167">
        <f t="shared" si="194"/>
        <v>3.9215686274509802</v>
      </c>
      <c r="G827" s="159" t="str">
        <f t="shared" si="195"/>
        <v>-</v>
      </c>
      <c r="H827" s="164" t="str">
        <f t="shared" si="207"/>
        <v>-</v>
      </c>
      <c r="I827" s="161" t="str">
        <f t="shared" si="196"/>
        <v>-</v>
      </c>
      <c r="J827" s="161" t="str">
        <f t="shared" si="197"/>
        <v>-</v>
      </c>
      <c r="K827" s="161" t="str">
        <f t="shared" si="198"/>
        <v>-</v>
      </c>
      <c r="L827" s="161">
        <f t="shared" si="199"/>
        <v>2</v>
      </c>
      <c r="M827" s="166" t="str">
        <f t="shared" si="200"/>
        <v>-</v>
      </c>
      <c r="N827" s="165"/>
      <c r="O827" s="164" t="str">
        <f t="shared" si="201"/>
        <v>-</v>
      </c>
      <c r="P827" s="161" t="str">
        <f t="shared" si="202"/>
        <v>-</v>
      </c>
      <c r="Q827" s="161" t="str">
        <f t="shared" si="203"/>
        <v>-</v>
      </c>
      <c r="R827" s="161" t="str">
        <f t="shared" si="204"/>
        <v>-</v>
      </c>
      <c r="S827" s="161">
        <f t="shared" si="205"/>
        <v>3.9215686274509802</v>
      </c>
      <c r="T827" s="163" t="str">
        <f t="shared" si="206"/>
        <v>-</v>
      </c>
    </row>
    <row r="828" spans="1:20" x14ac:dyDescent="0.15">
      <c r="A828" s="170">
        <v>0.15</v>
      </c>
      <c r="B828" s="170">
        <v>1.516</v>
      </c>
      <c r="C828" s="170">
        <v>0</v>
      </c>
      <c r="D828" s="169">
        <f t="shared" si="192"/>
        <v>3.0000000000000001E-3</v>
      </c>
      <c r="E828" s="168">
        <f t="shared" si="193"/>
        <v>7.5799999999999999E-4</v>
      </c>
      <c r="F828" s="167">
        <f t="shared" si="194"/>
        <v>3.9577836411609502</v>
      </c>
      <c r="G828" s="159" t="str">
        <f t="shared" si="195"/>
        <v>-</v>
      </c>
      <c r="H828" s="164" t="str">
        <f t="shared" si="207"/>
        <v>-</v>
      </c>
      <c r="I828" s="161" t="str">
        <f t="shared" si="196"/>
        <v>-</v>
      </c>
      <c r="J828" s="161" t="str">
        <f t="shared" si="197"/>
        <v>-</v>
      </c>
      <c r="K828" s="161" t="str">
        <f t="shared" si="198"/>
        <v>-</v>
      </c>
      <c r="L828" s="161">
        <f t="shared" si="199"/>
        <v>0</v>
      </c>
      <c r="M828" s="166" t="str">
        <f t="shared" si="200"/>
        <v>-</v>
      </c>
      <c r="N828" s="165"/>
      <c r="O828" s="164" t="str">
        <f t="shared" si="201"/>
        <v>-</v>
      </c>
      <c r="P828" s="161" t="str">
        <f t="shared" si="202"/>
        <v>-</v>
      </c>
      <c r="Q828" s="161" t="str">
        <f t="shared" si="203"/>
        <v>-</v>
      </c>
      <c r="R828" s="161" t="str">
        <f t="shared" si="204"/>
        <v>-</v>
      </c>
      <c r="S828" s="161">
        <f t="shared" si="205"/>
        <v>3.9577836411609502</v>
      </c>
      <c r="T828" s="163" t="str">
        <f t="shared" si="206"/>
        <v>-</v>
      </c>
    </row>
    <row r="829" spans="1:20" x14ac:dyDescent="0.15">
      <c r="A829" s="170">
        <v>0.05</v>
      </c>
      <c r="B829" s="170">
        <v>0.5</v>
      </c>
      <c r="C829" s="170">
        <v>1</v>
      </c>
      <c r="D829" s="169">
        <f t="shared" si="192"/>
        <v>1E-3</v>
      </c>
      <c r="E829" s="168">
        <f t="shared" si="193"/>
        <v>2.5000000000000001E-4</v>
      </c>
      <c r="F829" s="167">
        <f t="shared" si="194"/>
        <v>4</v>
      </c>
      <c r="G829" s="159" t="str">
        <f t="shared" si="195"/>
        <v>-</v>
      </c>
      <c r="H829" s="164" t="str">
        <f t="shared" si="207"/>
        <v>-</v>
      </c>
      <c r="I829" s="161" t="str">
        <f t="shared" si="196"/>
        <v>-</v>
      </c>
      <c r="J829" s="161" t="str">
        <f t="shared" si="197"/>
        <v>-</v>
      </c>
      <c r="K829" s="161" t="str">
        <f t="shared" si="198"/>
        <v>-</v>
      </c>
      <c r="L829" s="161">
        <f t="shared" si="199"/>
        <v>1</v>
      </c>
      <c r="M829" s="166" t="str">
        <f t="shared" si="200"/>
        <v>-</v>
      </c>
      <c r="N829" s="165"/>
      <c r="O829" s="164" t="str">
        <f t="shared" si="201"/>
        <v>-</v>
      </c>
      <c r="P829" s="161" t="str">
        <f t="shared" si="202"/>
        <v>-</v>
      </c>
      <c r="Q829" s="161" t="str">
        <f t="shared" si="203"/>
        <v>-</v>
      </c>
      <c r="R829" s="161" t="str">
        <f t="shared" si="204"/>
        <v>-</v>
      </c>
      <c r="S829" s="161">
        <f t="shared" si="205"/>
        <v>4</v>
      </c>
      <c r="T829" s="163" t="str">
        <f t="shared" si="206"/>
        <v>-</v>
      </c>
    </row>
    <row r="830" spans="1:20" x14ac:dyDescent="0.15">
      <c r="A830" s="170">
        <v>0.05</v>
      </c>
      <c r="B830" s="170">
        <v>0.5</v>
      </c>
      <c r="C830" s="170">
        <v>2</v>
      </c>
      <c r="D830" s="169">
        <f t="shared" si="192"/>
        <v>1E-3</v>
      </c>
      <c r="E830" s="168">
        <f t="shared" si="193"/>
        <v>2.5000000000000001E-4</v>
      </c>
      <c r="F830" s="167">
        <f t="shared" si="194"/>
        <v>4</v>
      </c>
      <c r="G830" s="159" t="str">
        <f t="shared" si="195"/>
        <v>-</v>
      </c>
      <c r="H830" s="164" t="str">
        <f t="shared" si="207"/>
        <v>-</v>
      </c>
      <c r="I830" s="161" t="str">
        <f t="shared" si="196"/>
        <v>-</v>
      </c>
      <c r="J830" s="161" t="str">
        <f t="shared" si="197"/>
        <v>-</v>
      </c>
      <c r="K830" s="161" t="str">
        <f t="shared" si="198"/>
        <v>-</v>
      </c>
      <c r="L830" s="161">
        <f t="shared" si="199"/>
        <v>2</v>
      </c>
      <c r="M830" s="166" t="str">
        <f t="shared" si="200"/>
        <v>-</v>
      </c>
      <c r="N830" s="165"/>
      <c r="O830" s="164" t="str">
        <f t="shared" si="201"/>
        <v>-</v>
      </c>
      <c r="P830" s="161" t="str">
        <f t="shared" si="202"/>
        <v>-</v>
      </c>
      <c r="Q830" s="161" t="str">
        <f t="shared" si="203"/>
        <v>-</v>
      </c>
      <c r="R830" s="161" t="str">
        <f t="shared" si="204"/>
        <v>-</v>
      </c>
      <c r="S830" s="161">
        <f t="shared" si="205"/>
        <v>4</v>
      </c>
      <c r="T830" s="163" t="str">
        <f t="shared" si="206"/>
        <v>-</v>
      </c>
    </row>
    <row r="831" spans="1:20" x14ac:dyDescent="0.15">
      <c r="A831" s="170">
        <v>0.05</v>
      </c>
      <c r="B831" s="170">
        <v>0.5</v>
      </c>
      <c r="C831" s="170">
        <v>1</v>
      </c>
      <c r="D831" s="169">
        <f t="shared" si="192"/>
        <v>1E-3</v>
      </c>
      <c r="E831" s="168">
        <f t="shared" si="193"/>
        <v>2.5000000000000001E-4</v>
      </c>
      <c r="F831" s="167">
        <f t="shared" si="194"/>
        <v>4</v>
      </c>
      <c r="G831" s="159" t="str">
        <f t="shared" si="195"/>
        <v>-</v>
      </c>
      <c r="H831" s="164" t="str">
        <f t="shared" si="207"/>
        <v>-</v>
      </c>
      <c r="I831" s="161" t="str">
        <f t="shared" si="196"/>
        <v>-</v>
      </c>
      <c r="J831" s="161" t="str">
        <f t="shared" si="197"/>
        <v>-</v>
      </c>
      <c r="K831" s="161" t="str">
        <f t="shared" si="198"/>
        <v>-</v>
      </c>
      <c r="L831" s="161">
        <f t="shared" si="199"/>
        <v>1</v>
      </c>
      <c r="M831" s="166" t="str">
        <f t="shared" si="200"/>
        <v>-</v>
      </c>
      <c r="N831" s="165"/>
      <c r="O831" s="164" t="str">
        <f t="shared" si="201"/>
        <v>-</v>
      </c>
      <c r="P831" s="161" t="str">
        <f t="shared" si="202"/>
        <v>-</v>
      </c>
      <c r="Q831" s="161" t="str">
        <f t="shared" si="203"/>
        <v>-</v>
      </c>
      <c r="R831" s="161" t="str">
        <f t="shared" si="204"/>
        <v>-</v>
      </c>
      <c r="S831" s="161">
        <f t="shared" si="205"/>
        <v>4</v>
      </c>
      <c r="T831" s="163" t="str">
        <f t="shared" si="206"/>
        <v>-</v>
      </c>
    </row>
    <row r="832" spans="1:20" x14ac:dyDescent="0.15">
      <c r="A832" s="170">
        <v>0.05</v>
      </c>
      <c r="B832" s="170">
        <v>0.5</v>
      </c>
      <c r="C832" s="170">
        <v>2</v>
      </c>
      <c r="D832" s="169">
        <f t="shared" si="192"/>
        <v>1E-3</v>
      </c>
      <c r="E832" s="168">
        <f t="shared" si="193"/>
        <v>2.5000000000000001E-4</v>
      </c>
      <c r="F832" s="167">
        <f t="shared" si="194"/>
        <v>4</v>
      </c>
      <c r="G832" s="159" t="str">
        <f t="shared" si="195"/>
        <v>-</v>
      </c>
      <c r="H832" s="164" t="str">
        <f t="shared" si="207"/>
        <v>-</v>
      </c>
      <c r="I832" s="161" t="str">
        <f t="shared" si="196"/>
        <v>-</v>
      </c>
      <c r="J832" s="161" t="str">
        <f t="shared" si="197"/>
        <v>-</v>
      </c>
      <c r="K832" s="161" t="str">
        <f t="shared" si="198"/>
        <v>-</v>
      </c>
      <c r="L832" s="161">
        <f t="shared" si="199"/>
        <v>2</v>
      </c>
      <c r="M832" s="166" t="str">
        <f t="shared" si="200"/>
        <v>-</v>
      </c>
      <c r="N832" s="165"/>
      <c r="O832" s="164" t="str">
        <f t="shared" si="201"/>
        <v>-</v>
      </c>
      <c r="P832" s="161" t="str">
        <f t="shared" si="202"/>
        <v>-</v>
      </c>
      <c r="Q832" s="161" t="str">
        <f t="shared" si="203"/>
        <v>-</v>
      </c>
      <c r="R832" s="161" t="str">
        <f t="shared" si="204"/>
        <v>-</v>
      </c>
      <c r="S832" s="161">
        <f t="shared" si="205"/>
        <v>4</v>
      </c>
      <c r="T832" s="163" t="str">
        <f t="shared" si="206"/>
        <v>-</v>
      </c>
    </row>
    <row r="833" spans="1:20" x14ac:dyDescent="0.15">
      <c r="A833" s="171">
        <v>0.05</v>
      </c>
      <c r="B833" s="171">
        <v>0.5</v>
      </c>
      <c r="C833" s="177">
        <v>1</v>
      </c>
      <c r="D833" s="169">
        <f t="shared" si="192"/>
        <v>1E-3</v>
      </c>
      <c r="E833" s="168">
        <f t="shared" si="193"/>
        <v>2.5000000000000001E-4</v>
      </c>
      <c r="F833" s="167">
        <f t="shared" si="194"/>
        <v>4</v>
      </c>
      <c r="G833" s="159" t="str">
        <f t="shared" si="195"/>
        <v>-</v>
      </c>
      <c r="H833" s="164" t="str">
        <f t="shared" si="207"/>
        <v>-</v>
      </c>
      <c r="I833" s="161" t="str">
        <f t="shared" si="196"/>
        <v>-</v>
      </c>
      <c r="J833" s="161" t="str">
        <f t="shared" si="197"/>
        <v>-</v>
      </c>
      <c r="K833" s="161" t="str">
        <f t="shared" si="198"/>
        <v>-</v>
      </c>
      <c r="L833" s="161">
        <f t="shared" si="199"/>
        <v>1</v>
      </c>
      <c r="M833" s="166" t="str">
        <f t="shared" si="200"/>
        <v>-</v>
      </c>
      <c r="N833" s="165"/>
      <c r="O833" s="164" t="str">
        <f t="shared" si="201"/>
        <v>-</v>
      </c>
      <c r="P833" s="161" t="str">
        <f t="shared" si="202"/>
        <v>-</v>
      </c>
      <c r="Q833" s="161" t="str">
        <f t="shared" si="203"/>
        <v>-</v>
      </c>
      <c r="R833" s="161" t="str">
        <f t="shared" si="204"/>
        <v>-</v>
      </c>
      <c r="S833" s="161">
        <f t="shared" si="205"/>
        <v>4</v>
      </c>
      <c r="T833" s="163" t="str">
        <f t="shared" si="206"/>
        <v>-</v>
      </c>
    </row>
    <row r="834" spans="1:20" x14ac:dyDescent="0.15">
      <c r="A834" s="171">
        <v>0.05</v>
      </c>
      <c r="B834" s="171">
        <v>0.5</v>
      </c>
      <c r="C834" s="177">
        <v>2</v>
      </c>
      <c r="D834" s="169">
        <f t="shared" si="192"/>
        <v>1E-3</v>
      </c>
      <c r="E834" s="168">
        <f t="shared" si="193"/>
        <v>2.5000000000000001E-4</v>
      </c>
      <c r="F834" s="167">
        <f t="shared" si="194"/>
        <v>4</v>
      </c>
      <c r="G834" s="159" t="str">
        <f t="shared" si="195"/>
        <v>-</v>
      </c>
      <c r="H834" s="164" t="str">
        <f t="shared" si="207"/>
        <v>-</v>
      </c>
      <c r="I834" s="161" t="str">
        <f t="shared" si="196"/>
        <v>-</v>
      </c>
      <c r="J834" s="161" t="str">
        <f t="shared" si="197"/>
        <v>-</v>
      </c>
      <c r="K834" s="161" t="str">
        <f t="shared" si="198"/>
        <v>-</v>
      </c>
      <c r="L834" s="161">
        <f t="shared" si="199"/>
        <v>2</v>
      </c>
      <c r="M834" s="166" t="str">
        <f t="shared" si="200"/>
        <v>-</v>
      </c>
      <c r="N834" s="165"/>
      <c r="O834" s="164" t="str">
        <f t="shared" si="201"/>
        <v>-</v>
      </c>
      <c r="P834" s="161" t="str">
        <f t="shared" si="202"/>
        <v>-</v>
      </c>
      <c r="Q834" s="161" t="str">
        <f t="shared" si="203"/>
        <v>-</v>
      </c>
      <c r="R834" s="161" t="str">
        <f t="shared" si="204"/>
        <v>-</v>
      </c>
      <c r="S834" s="161">
        <f t="shared" si="205"/>
        <v>4</v>
      </c>
      <c r="T834" s="163" t="str">
        <f t="shared" si="206"/>
        <v>-</v>
      </c>
    </row>
    <row r="835" spans="1:20" x14ac:dyDescent="0.15">
      <c r="A835" s="171">
        <v>0.05</v>
      </c>
      <c r="B835" s="171">
        <v>0.5</v>
      </c>
      <c r="C835" s="170">
        <v>0</v>
      </c>
      <c r="D835" s="169">
        <f t="shared" ref="D835:D898" si="208">A835*0.02</f>
        <v>1E-3</v>
      </c>
      <c r="E835" s="168">
        <f t="shared" ref="E835:E898" si="209">(B835/2)/1000</f>
        <v>2.5000000000000001E-4</v>
      </c>
      <c r="F835" s="167">
        <f t="shared" ref="F835:F898" si="210">D835/E835</f>
        <v>4</v>
      </c>
      <c r="G835" s="159" t="str">
        <f t="shared" ref="G835:G898" si="211">IF(F835=0,C835,"-")</f>
        <v>-</v>
      </c>
      <c r="H835" s="164" t="str">
        <f t="shared" si="207"/>
        <v>-</v>
      </c>
      <c r="I835" s="161" t="str">
        <f t="shared" si="196"/>
        <v>-</v>
      </c>
      <c r="J835" s="161" t="str">
        <f t="shared" si="197"/>
        <v>-</v>
      </c>
      <c r="K835" s="161" t="str">
        <f t="shared" si="198"/>
        <v>-</v>
      </c>
      <c r="L835" s="161">
        <f t="shared" si="199"/>
        <v>0</v>
      </c>
      <c r="M835" s="166" t="str">
        <f t="shared" si="200"/>
        <v>-</v>
      </c>
      <c r="N835" s="165"/>
      <c r="O835" s="164" t="str">
        <f t="shared" si="201"/>
        <v>-</v>
      </c>
      <c r="P835" s="161" t="str">
        <f t="shared" si="202"/>
        <v>-</v>
      </c>
      <c r="Q835" s="161" t="str">
        <f t="shared" si="203"/>
        <v>-</v>
      </c>
      <c r="R835" s="161" t="str">
        <f t="shared" si="204"/>
        <v>-</v>
      </c>
      <c r="S835" s="161">
        <f t="shared" si="205"/>
        <v>4</v>
      </c>
      <c r="T835" s="163" t="str">
        <f t="shared" si="206"/>
        <v>-</v>
      </c>
    </row>
    <row r="836" spans="1:20" x14ac:dyDescent="0.15">
      <c r="A836" s="171">
        <v>0.05</v>
      </c>
      <c r="B836" s="171">
        <v>0.5</v>
      </c>
      <c r="C836" s="177">
        <v>2</v>
      </c>
      <c r="D836" s="169">
        <f t="shared" si="208"/>
        <v>1E-3</v>
      </c>
      <c r="E836" s="168">
        <f t="shared" si="209"/>
        <v>2.5000000000000001E-4</v>
      </c>
      <c r="F836" s="167">
        <f t="shared" si="210"/>
        <v>4</v>
      </c>
      <c r="G836" s="159" t="str">
        <f t="shared" si="211"/>
        <v>-</v>
      </c>
      <c r="H836" s="164" t="str">
        <f t="shared" si="207"/>
        <v>-</v>
      </c>
      <c r="I836" s="161" t="str">
        <f t="shared" ref="I836:I899" si="212">IF(AND($F836&gt;0.06,$F836&lt;=0.3),$C836,"-")</f>
        <v>-</v>
      </c>
      <c r="J836" s="161" t="str">
        <f t="shared" ref="J836:J899" si="213">IF(AND($F836&gt;0.3,$F836&lt;=1),$C836,"-")</f>
        <v>-</v>
      </c>
      <c r="K836" s="161" t="str">
        <f t="shared" ref="K836:K899" si="214">IF(AND($F836&gt;1,$F836&lt;=3),$C836,"-")</f>
        <v>-</v>
      </c>
      <c r="L836" s="161">
        <f t="shared" ref="L836:L899" si="215">IF(AND($F836&gt;3,$F836&lt;=7),$C836,"-")</f>
        <v>2</v>
      </c>
      <c r="M836" s="166" t="str">
        <f t="shared" ref="M836:M899" si="216">IF(F836&gt;7,C836,"-")</f>
        <v>-</v>
      </c>
      <c r="N836" s="165"/>
      <c r="O836" s="164" t="str">
        <f t="shared" ref="O836:O899" si="217">IF(AND($F836&gt;0,$F836&lt;=0.06),$F836,"-")</f>
        <v>-</v>
      </c>
      <c r="P836" s="161" t="str">
        <f t="shared" ref="P836:P899" si="218">IF(AND($F836&gt;0.06,$F836&lt;=0.3),$F836,"-")</f>
        <v>-</v>
      </c>
      <c r="Q836" s="161" t="str">
        <f t="shared" ref="Q836:Q899" si="219">IF(AND($F836&gt;0.3,$F836&lt;=1),$F836,"-")</f>
        <v>-</v>
      </c>
      <c r="R836" s="161" t="str">
        <f t="shared" ref="R836:R899" si="220">IF(AND($F836&gt;1,$F836&lt;=3),$F836,"-")</f>
        <v>-</v>
      </c>
      <c r="S836" s="161">
        <f t="shared" ref="S836:S899" si="221">IF(AND($F836&gt;3,$F836&lt;=7),$F836,"-")</f>
        <v>4</v>
      </c>
      <c r="T836" s="163" t="str">
        <f t="shared" ref="T836:T899" si="222">IF($F836&gt;7,$F836,"-")</f>
        <v>-</v>
      </c>
    </row>
    <row r="837" spans="1:20" x14ac:dyDescent="0.15">
      <c r="A837" s="171">
        <v>0.05</v>
      </c>
      <c r="B837" s="171">
        <v>0.5</v>
      </c>
      <c r="C837" s="177">
        <v>2</v>
      </c>
      <c r="D837" s="169">
        <f t="shared" si="208"/>
        <v>1E-3</v>
      </c>
      <c r="E837" s="168">
        <f t="shared" si="209"/>
        <v>2.5000000000000001E-4</v>
      </c>
      <c r="F837" s="167">
        <f t="shared" si="210"/>
        <v>4</v>
      </c>
      <c r="G837" s="159" t="str">
        <f t="shared" si="211"/>
        <v>-</v>
      </c>
      <c r="H837" s="164" t="str">
        <f t="shared" ref="H837:H900" si="223">IF(AND($F837&gt;0,$F837&lt;=0.06),$C837,"-")</f>
        <v>-</v>
      </c>
      <c r="I837" s="161" t="str">
        <f t="shared" si="212"/>
        <v>-</v>
      </c>
      <c r="J837" s="161" t="str">
        <f t="shared" si="213"/>
        <v>-</v>
      </c>
      <c r="K837" s="161" t="str">
        <f t="shared" si="214"/>
        <v>-</v>
      </c>
      <c r="L837" s="161">
        <f t="shared" si="215"/>
        <v>2</v>
      </c>
      <c r="M837" s="166" t="str">
        <f t="shared" si="216"/>
        <v>-</v>
      </c>
      <c r="N837" s="165"/>
      <c r="O837" s="164" t="str">
        <f t="shared" si="217"/>
        <v>-</v>
      </c>
      <c r="P837" s="161" t="str">
        <f t="shared" si="218"/>
        <v>-</v>
      </c>
      <c r="Q837" s="161" t="str">
        <f t="shared" si="219"/>
        <v>-</v>
      </c>
      <c r="R837" s="161" t="str">
        <f t="shared" si="220"/>
        <v>-</v>
      </c>
      <c r="S837" s="161">
        <f t="shared" si="221"/>
        <v>4</v>
      </c>
      <c r="T837" s="163" t="str">
        <f t="shared" si="222"/>
        <v>-</v>
      </c>
    </row>
    <row r="838" spans="1:20" x14ac:dyDescent="0.15">
      <c r="A838" s="170">
        <v>0.05</v>
      </c>
      <c r="B838" s="170">
        <v>0.5</v>
      </c>
      <c r="C838" s="170">
        <v>2</v>
      </c>
      <c r="D838" s="169">
        <f t="shared" si="208"/>
        <v>1E-3</v>
      </c>
      <c r="E838" s="168">
        <f t="shared" si="209"/>
        <v>2.5000000000000001E-4</v>
      </c>
      <c r="F838" s="167">
        <f t="shared" si="210"/>
        <v>4</v>
      </c>
      <c r="G838" s="159" t="str">
        <f t="shared" si="211"/>
        <v>-</v>
      </c>
      <c r="H838" s="164" t="str">
        <f t="shared" si="223"/>
        <v>-</v>
      </c>
      <c r="I838" s="161" t="str">
        <f t="shared" si="212"/>
        <v>-</v>
      </c>
      <c r="J838" s="161" t="str">
        <f t="shared" si="213"/>
        <v>-</v>
      </c>
      <c r="K838" s="161" t="str">
        <f t="shared" si="214"/>
        <v>-</v>
      </c>
      <c r="L838" s="161">
        <f t="shared" si="215"/>
        <v>2</v>
      </c>
      <c r="M838" s="166" t="str">
        <f t="shared" si="216"/>
        <v>-</v>
      </c>
      <c r="N838" s="165"/>
      <c r="O838" s="164" t="str">
        <f t="shared" si="217"/>
        <v>-</v>
      </c>
      <c r="P838" s="161" t="str">
        <f t="shared" si="218"/>
        <v>-</v>
      </c>
      <c r="Q838" s="161" t="str">
        <f t="shared" si="219"/>
        <v>-</v>
      </c>
      <c r="R838" s="161" t="str">
        <f t="shared" si="220"/>
        <v>-</v>
      </c>
      <c r="S838" s="161">
        <f t="shared" si="221"/>
        <v>4</v>
      </c>
      <c r="T838" s="163" t="str">
        <f t="shared" si="222"/>
        <v>-</v>
      </c>
    </row>
    <row r="839" spans="1:20" x14ac:dyDescent="0.15">
      <c r="A839" s="170">
        <v>0.05</v>
      </c>
      <c r="B839" s="170">
        <v>0.5</v>
      </c>
      <c r="C839" s="170">
        <v>2</v>
      </c>
      <c r="D839" s="169">
        <f t="shared" si="208"/>
        <v>1E-3</v>
      </c>
      <c r="E839" s="168">
        <f t="shared" si="209"/>
        <v>2.5000000000000001E-4</v>
      </c>
      <c r="F839" s="167">
        <f>D839/E839</f>
        <v>4</v>
      </c>
      <c r="G839" s="159" t="str">
        <f t="shared" si="211"/>
        <v>-</v>
      </c>
      <c r="H839" s="164" t="str">
        <f t="shared" si="223"/>
        <v>-</v>
      </c>
      <c r="I839" s="161" t="str">
        <f t="shared" si="212"/>
        <v>-</v>
      </c>
      <c r="J839" s="161" t="str">
        <f t="shared" si="213"/>
        <v>-</v>
      </c>
      <c r="K839" s="161" t="str">
        <f t="shared" si="214"/>
        <v>-</v>
      </c>
      <c r="L839" s="161">
        <f t="shared" si="215"/>
        <v>2</v>
      </c>
      <c r="M839" s="166" t="str">
        <f t="shared" si="216"/>
        <v>-</v>
      </c>
      <c r="N839" s="165"/>
      <c r="O839" s="164" t="str">
        <f t="shared" si="217"/>
        <v>-</v>
      </c>
      <c r="P839" s="161" t="str">
        <f t="shared" si="218"/>
        <v>-</v>
      </c>
      <c r="Q839" s="161" t="str">
        <f t="shared" si="219"/>
        <v>-</v>
      </c>
      <c r="R839" s="161" t="str">
        <f t="shared" si="220"/>
        <v>-</v>
      </c>
      <c r="S839" s="161">
        <f t="shared" si="221"/>
        <v>4</v>
      </c>
      <c r="T839" s="163" t="str">
        <f t="shared" si="222"/>
        <v>-</v>
      </c>
    </row>
    <row r="840" spans="1:20" x14ac:dyDescent="0.15">
      <c r="A840" s="171">
        <v>0.05</v>
      </c>
      <c r="B840" s="171">
        <v>0.5</v>
      </c>
      <c r="C840" s="177">
        <v>0</v>
      </c>
      <c r="D840" s="169">
        <f t="shared" si="208"/>
        <v>1E-3</v>
      </c>
      <c r="E840" s="168">
        <f t="shared" si="209"/>
        <v>2.5000000000000001E-4</v>
      </c>
      <c r="F840" s="167">
        <f t="shared" si="210"/>
        <v>4</v>
      </c>
      <c r="G840" s="159" t="str">
        <f t="shared" si="211"/>
        <v>-</v>
      </c>
      <c r="H840" s="164" t="str">
        <f t="shared" si="223"/>
        <v>-</v>
      </c>
      <c r="I840" s="161" t="str">
        <f t="shared" si="212"/>
        <v>-</v>
      </c>
      <c r="J840" s="161" t="str">
        <f t="shared" si="213"/>
        <v>-</v>
      </c>
      <c r="K840" s="161" t="str">
        <f t="shared" si="214"/>
        <v>-</v>
      </c>
      <c r="L840" s="161">
        <f t="shared" si="215"/>
        <v>0</v>
      </c>
      <c r="M840" s="166" t="str">
        <f t="shared" si="216"/>
        <v>-</v>
      </c>
      <c r="N840" s="165"/>
      <c r="O840" s="164" t="str">
        <f t="shared" si="217"/>
        <v>-</v>
      </c>
      <c r="P840" s="161" t="str">
        <f t="shared" si="218"/>
        <v>-</v>
      </c>
      <c r="Q840" s="161" t="str">
        <f t="shared" si="219"/>
        <v>-</v>
      </c>
      <c r="R840" s="161" t="str">
        <f t="shared" si="220"/>
        <v>-</v>
      </c>
      <c r="S840" s="161">
        <f t="shared" si="221"/>
        <v>4</v>
      </c>
      <c r="T840" s="163" t="str">
        <f t="shared" si="222"/>
        <v>-</v>
      </c>
    </row>
    <row r="841" spans="1:20" x14ac:dyDescent="0.15">
      <c r="A841" s="170">
        <v>0.05</v>
      </c>
      <c r="B841" s="170">
        <v>0.5</v>
      </c>
      <c r="C841" s="170">
        <v>1</v>
      </c>
      <c r="D841" s="169">
        <f t="shared" si="208"/>
        <v>1E-3</v>
      </c>
      <c r="E841" s="168">
        <f t="shared" si="209"/>
        <v>2.5000000000000001E-4</v>
      </c>
      <c r="F841" s="167">
        <f t="shared" si="210"/>
        <v>4</v>
      </c>
      <c r="G841" s="159" t="str">
        <f t="shared" si="211"/>
        <v>-</v>
      </c>
      <c r="H841" s="164" t="str">
        <f t="shared" si="223"/>
        <v>-</v>
      </c>
      <c r="I841" s="161" t="str">
        <f t="shared" si="212"/>
        <v>-</v>
      </c>
      <c r="J841" s="161" t="str">
        <f t="shared" si="213"/>
        <v>-</v>
      </c>
      <c r="K841" s="161" t="str">
        <f t="shared" si="214"/>
        <v>-</v>
      </c>
      <c r="L841" s="161">
        <f t="shared" si="215"/>
        <v>1</v>
      </c>
      <c r="M841" s="166" t="str">
        <f t="shared" si="216"/>
        <v>-</v>
      </c>
      <c r="N841" s="165"/>
      <c r="O841" s="164" t="str">
        <f t="shared" si="217"/>
        <v>-</v>
      </c>
      <c r="P841" s="161" t="str">
        <f t="shared" si="218"/>
        <v>-</v>
      </c>
      <c r="Q841" s="161" t="str">
        <f t="shared" si="219"/>
        <v>-</v>
      </c>
      <c r="R841" s="161" t="str">
        <f t="shared" si="220"/>
        <v>-</v>
      </c>
      <c r="S841" s="161">
        <f t="shared" si="221"/>
        <v>4</v>
      </c>
      <c r="T841" s="163" t="str">
        <f t="shared" si="222"/>
        <v>-</v>
      </c>
    </row>
    <row r="842" spans="1:20" x14ac:dyDescent="0.15">
      <c r="A842" s="171">
        <v>0.05</v>
      </c>
      <c r="B842" s="171">
        <v>0.5</v>
      </c>
      <c r="C842" s="171">
        <v>2</v>
      </c>
      <c r="D842" s="169">
        <f t="shared" si="208"/>
        <v>1E-3</v>
      </c>
      <c r="E842" s="168">
        <f t="shared" si="209"/>
        <v>2.5000000000000001E-4</v>
      </c>
      <c r="F842" s="167">
        <f t="shared" si="210"/>
        <v>4</v>
      </c>
      <c r="G842" s="159" t="str">
        <f t="shared" si="211"/>
        <v>-</v>
      </c>
      <c r="H842" s="164" t="str">
        <f t="shared" si="223"/>
        <v>-</v>
      </c>
      <c r="I842" s="161" t="str">
        <f t="shared" si="212"/>
        <v>-</v>
      </c>
      <c r="J842" s="161" t="str">
        <f t="shared" si="213"/>
        <v>-</v>
      </c>
      <c r="K842" s="161" t="str">
        <f t="shared" si="214"/>
        <v>-</v>
      </c>
      <c r="L842" s="161">
        <f t="shared" si="215"/>
        <v>2</v>
      </c>
      <c r="M842" s="166" t="str">
        <f t="shared" si="216"/>
        <v>-</v>
      </c>
      <c r="N842" s="165"/>
      <c r="O842" s="164" t="str">
        <f t="shared" si="217"/>
        <v>-</v>
      </c>
      <c r="P842" s="161" t="str">
        <f t="shared" si="218"/>
        <v>-</v>
      </c>
      <c r="Q842" s="161" t="str">
        <f t="shared" si="219"/>
        <v>-</v>
      </c>
      <c r="R842" s="161" t="str">
        <f t="shared" si="220"/>
        <v>-</v>
      </c>
      <c r="S842" s="161">
        <f t="shared" si="221"/>
        <v>4</v>
      </c>
      <c r="T842" s="163" t="str">
        <f t="shared" si="222"/>
        <v>-</v>
      </c>
    </row>
    <row r="843" spans="1:20" x14ac:dyDescent="0.15">
      <c r="A843" s="170">
        <v>0.09</v>
      </c>
      <c r="B843" s="170">
        <v>0.9</v>
      </c>
      <c r="C843" s="170">
        <v>2</v>
      </c>
      <c r="D843" s="169">
        <f t="shared" si="208"/>
        <v>1.8E-3</v>
      </c>
      <c r="E843" s="168">
        <f t="shared" si="209"/>
        <v>4.4999999999999999E-4</v>
      </c>
      <c r="F843" s="167">
        <f t="shared" si="210"/>
        <v>4</v>
      </c>
      <c r="G843" s="159" t="str">
        <f t="shared" si="211"/>
        <v>-</v>
      </c>
      <c r="H843" s="164" t="str">
        <f t="shared" si="223"/>
        <v>-</v>
      </c>
      <c r="I843" s="161" t="str">
        <f t="shared" si="212"/>
        <v>-</v>
      </c>
      <c r="J843" s="161" t="str">
        <f t="shared" si="213"/>
        <v>-</v>
      </c>
      <c r="K843" s="161" t="str">
        <f t="shared" si="214"/>
        <v>-</v>
      </c>
      <c r="L843" s="161">
        <f t="shared" si="215"/>
        <v>2</v>
      </c>
      <c r="M843" s="166" t="str">
        <f t="shared" si="216"/>
        <v>-</v>
      </c>
      <c r="N843" s="165"/>
      <c r="O843" s="164" t="str">
        <f t="shared" si="217"/>
        <v>-</v>
      </c>
      <c r="P843" s="161" t="str">
        <f t="shared" si="218"/>
        <v>-</v>
      </c>
      <c r="Q843" s="161" t="str">
        <f t="shared" si="219"/>
        <v>-</v>
      </c>
      <c r="R843" s="161" t="str">
        <f t="shared" si="220"/>
        <v>-</v>
      </c>
      <c r="S843" s="161">
        <f t="shared" si="221"/>
        <v>4</v>
      </c>
      <c r="T843" s="163" t="str">
        <f t="shared" si="222"/>
        <v>-</v>
      </c>
    </row>
    <row r="844" spans="1:20" x14ac:dyDescent="0.15">
      <c r="A844" s="170">
        <v>0.1</v>
      </c>
      <c r="B844" s="170">
        <v>1</v>
      </c>
      <c r="C844" s="170">
        <v>2</v>
      </c>
      <c r="D844" s="169">
        <f t="shared" si="208"/>
        <v>2E-3</v>
      </c>
      <c r="E844" s="168">
        <f t="shared" si="209"/>
        <v>5.0000000000000001E-4</v>
      </c>
      <c r="F844" s="167">
        <f t="shared" si="210"/>
        <v>4</v>
      </c>
      <c r="G844" s="159" t="str">
        <f t="shared" si="211"/>
        <v>-</v>
      </c>
      <c r="H844" s="164" t="str">
        <f t="shared" si="223"/>
        <v>-</v>
      </c>
      <c r="I844" s="161" t="str">
        <f t="shared" si="212"/>
        <v>-</v>
      </c>
      <c r="J844" s="161" t="str">
        <f t="shared" si="213"/>
        <v>-</v>
      </c>
      <c r="K844" s="161" t="str">
        <f t="shared" si="214"/>
        <v>-</v>
      </c>
      <c r="L844" s="161">
        <f t="shared" si="215"/>
        <v>2</v>
      </c>
      <c r="M844" s="166" t="str">
        <f t="shared" si="216"/>
        <v>-</v>
      </c>
      <c r="N844" s="165"/>
      <c r="O844" s="164" t="str">
        <f t="shared" si="217"/>
        <v>-</v>
      </c>
      <c r="P844" s="161" t="str">
        <f t="shared" si="218"/>
        <v>-</v>
      </c>
      <c r="Q844" s="161" t="str">
        <f t="shared" si="219"/>
        <v>-</v>
      </c>
      <c r="R844" s="161" t="str">
        <f t="shared" si="220"/>
        <v>-</v>
      </c>
      <c r="S844" s="161">
        <f t="shared" si="221"/>
        <v>4</v>
      </c>
      <c r="T844" s="163" t="str">
        <f t="shared" si="222"/>
        <v>-</v>
      </c>
    </row>
    <row r="845" spans="1:20" x14ac:dyDescent="0.15">
      <c r="A845" s="170">
        <v>0.1</v>
      </c>
      <c r="B845" s="170">
        <v>1</v>
      </c>
      <c r="C845" s="170">
        <v>2</v>
      </c>
      <c r="D845" s="169">
        <f t="shared" si="208"/>
        <v>2E-3</v>
      </c>
      <c r="E845" s="168">
        <f t="shared" si="209"/>
        <v>5.0000000000000001E-4</v>
      </c>
      <c r="F845" s="167">
        <f t="shared" si="210"/>
        <v>4</v>
      </c>
      <c r="G845" s="159" t="str">
        <f t="shared" si="211"/>
        <v>-</v>
      </c>
      <c r="H845" s="164" t="str">
        <f t="shared" si="223"/>
        <v>-</v>
      </c>
      <c r="I845" s="161" t="str">
        <f t="shared" si="212"/>
        <v>-</v>
      </c>
      <c r="J845" s="161" t="str">
        <f t="shared" si="213"/>
        <v>-</v>
      </c>
      <c r="K845" s="161" t="str">
        <f t="shared" si="214"/>
        <v>-</v>
      </c>
      <c r="L845" s="161">
        <f t="shared" si="215"/>
        <v>2</v>
      </c>
      <c r="M845" s="166" t="str">
        <f t="shared" si="216"/>
        <v>-</v>
      </c>
      <c r="N845" s="165"/>
      <c r="O845" s="164" t="str">
        <f t="shared" si="217"/>
        <v>-</v>
      </c>
      <c r="P845" s="161" t="str">
        <f t="shared" si="218"/>
        <v>-</v>
      </c>
      <c r="Q845" s="161" t="str">
        <f t="shared" si="219"/>
        <v>-</v>
      </c>
      <c r="R845" s="161" t="str">
        <f t="shared" si="220"/>
        <v>-</v>
      </c>
      <c r="S845" s="161">
        <f t="shared" si="221"/>
        <v>4</v>
      </c>
      <c r="T845" s="163" t="str">
        <f t="shared" si="222"/>
        <v>-</v>
      </c>
    </row>
    <row r="846" spans="1:20" x14ac:dyDescent="0.15">
      <c r="A846" s="170">
        <v>0.1</v>
      </c>
      <c r="B846" s="170">
        <v>1</v>
      </c>
      <c r="C846" s="178">
        <v>1</v>
      </c>
      <c r="D846" s="169">
        <f t="shared" si="208"/>
        <v>2E-3</v>
      </c>
      <c r="E846" s="168">
        <f t="shared" si="209"/>
        <v>5.0000000000000001E-4</v>
      </c>
      <c r="F846" s="167">
        <f t="shared" si="210"/>
        <v>4</v>
      </c>
      <c r="G846" s="159" t="str">
        <f t="shared" si="211"/>
        <v>-</v>
      </c>
      <c r="H846" s="164" t="str">
        <f t="shared" si="223"/>
        <v>-</v>
      </c>
      <c r="I846" s="161" t="str">
        <f t="shared" si="212"/>
        <v>-</v>
      </c>
      <c r="J846" s="161" t="str">
        <f t="shared" si="213"/>
        <v>-</v>
      </c>
      <c r="K846" s="161" t="str">
        <f t="shared" si="214"/>
        <v>-</v>
      </c>
      <c r="L846" s="161">
        <f t="shared" si="215"/>
        <v>1</v>
      </c>
      <c r="M846" s="166" t="str">
        <f t="shared" si="216"/>
        <v>-</v>
      </c>
      <c r="N846" s="165"/>
      <c r="O846" s="164" t="str">
        <f t="shared" si="217"/>
        <v>-</v>
      </c>
      <c r="P846" s="161" t="str">
        <f t="shared" si="218"/>
        <v>-</v>
      </c>
      <c r="Q846" s="161" t="str">
        <f t="shared" si="219"/>
        <v>-</v>
      </c>
      <c r="R846" s="161" t="str">
        <f t="shared" si="220"/>
        <v>-</v>
      </c>
      <c r="S846" s="161">
        <f t="shared" si="221"/>
        <v>4</v>
      </c>
      <c r="T846" s="163" t="str">
        <f t="shared" si="222"/>
        <v>-</v>
      </c>
    </row>
    <row r="847" spans="1:20" x14ac:dyDescent="0.15">
      <c r="A847" s="170">
        <v>0.1</v>
      </c>
      <c r="B847" s="170">
        <v>1</v>
      </c>
      <c r="C847" s="170">
        <v>2</v>
      </c>
      <c r="D847" s="169">
        <f t="shared" si="208"/>
        <v>2E-3</v>
      </c>
      <c r="E847" s="168">
        <f t="shared" si="209"/>
        <v>5.0000000000000001E-4</v>
      </c>
      <c r="F847" s="167">
        <f t="shared" si="210"/>
        <v>4</v>
      </c>
      <c r="G847" s="159" t="str">
        <f t="shared" si="211"/>
        <v>-</v>
      </c>
      <c r="H847" s="164" t="str">
        <f t="shared" si="223"/>
        <v>-</v>
      </c>
      <c r="I847" s="161" t="str">
        <f t="shared" si="212"/>
        <v>-</v>
      </c>
      <c r="J847" s="161" t="str">
        <f t="shared" si="213"/>
        <v>-</v>
      </c>
      <c r="K847" s="161" t="str">
        <f t="shared" si="214"/>
        <v>-</v>
      </c>
      <c r="L847" s="161">
        <f t="shared" si="215"/>
        <v>2</v>
      </c>
      <c r="M847" s="166" t="str">
        <f t="shared" si="216"/>
        <v>-</v>
      </c>
      <c r="N847" s="165"/>
      <c r="O847" s="164" t="str">
        <f t="shared" si="217"/>
        <v>-</v>
      </c>
      <c r="P847" s="161" t="str">
        <f t="shared" si="218"/>
        <v>-</v>
      </c>
      <c r="Q847" s="161" t="str">
        <f t="shared" si="219"/>
        <v>-</v>
      </c>
      <c r="R847" s="161" t="str">
        <f t="shared" si="220"/>
        <v>-</v>
      </c>
      <c r="S847" s="161">
        <f t="shared" si="221"/>
        <v>4</v>
      </c>
      <c r="T847" s="163" t="str">
        <f t="shared" si="222"/>
        <v>-</v>
      </c>
    </row>
    <row r="848" spans="1:20" x14ac:dyDescent="0.15">
      <c r="A848" s="170">
        <v>0.11</v>
      </c>
      <c r="B848" s="170">
        <v>1.1000000000000001</v>
      </c>
      <c r="C848" s="170">
        <v>0</v>
      </c>
      <c r="D848" s="169">
        <f t="shared" si="208"/>
        <v>2.2000000000000001E-3</v>
      </c>
      <c r="E848" s="168">
        <f t="shared" si="209"/>
        <v>5.5000000000000003E-4</v>
      </c>
      <c r="F848" s="167">
        <f t="shared" si="210"/>
        <v>4</v>
      </c>
      <c r="G848" s="159" t="str">
        <f t="shared" si="211"/>
        <v>-</v>
      </c>
      <c r="H848" s="164" t="str">
        <f t="shared" si="223"/>
        <v>-</v>
      </c>
      <c r="I848" s="161" t="str">
        <f t="shared" si="212"/>
        <v>-</v>
      </c>
      <c r="J848" s="161" t="str">
        <f t="shared" si="213"/>
        <v>-</v>
      </c>
      <c r="K848" s="161" t="str">
        <f t="shared" si="214"/>
        <v>-</v>
      </c>
      <c r="L848" s="161">
        <f t="shared" si="215"/>
        <v>0</v>
      </c>
      <c r="M848" s="166" t="str">
        <f t="shared" si="216"/>
        <v>-</v>
      </c>
      <c r="N848" s="165"/>
      <c r="O848" s="164" t="str">
        <f t="shared" si="217"/>
        <v>-</v>
      </c>
      <c r="P848" s="161" t="str">
        <f t="shared" si="218"/>
        <v>-</v>
      </c>
      <c r="Q848" s="161" t="str">
        <f t="shared" si="219"/>
        <v>-</v>
      </c>
      <c r="R848" s="161" t="str">
        <f t="shared" si="220"/>
        <v>-</v>
      </c>
      <c r="S848" s="161">
        <f t="shared" si="221"/>
        <v>4</v>
      </c>
      <c r="T848" s="163" t="str">
        <f t="shared" si="222"/>
        <v>-</v>
      </c>
    </row>
    <row r="849" spans="1:20" x14ac:dyDescent="0.15">
      <c r="A849" s="170">
        <v>7.0000000000000007E-2</v>
      </c>
      <c r="B849" s="170">
        <v>0.7</v>
      </c>
      <c r="C849" s="170">
        <v>1</v>
      </c>
      <c r="D849" s="169">
        <f t="shared" si="208"/>
        <v>1.4000000000000002E-3</v>
      </c>
      <c r="E849" s="168">
        <f t="shared" si="209"/>
        <v>3.5E-4</v>
      </c>
      <c r="F849" s="167">
        <f t="shared" si="210"/>
        <v>4.0000000000000009</v>
      </c>
      <c r="G849" s="159" t="str">
        <f t="shared" si="211"/>
        <v>-</v>
      </c>
      <c r="H849" s="164" t="str">
        <f t="shared" si="223"/>
        <v>-</v>
      </c>
      <c r="I849" s="161" t="str">
        <f t="shared" si="212"/>
        <v>-</v>
      </c>
      <c r="J849" s="161" t="str">
        <f t="shared" si="213"/>
        <v>-</v>
      </c>
      <c r="K849" s="161" t="str">
        <f t="shared" si="214"/>
        <v>-</v>
      </c>
      <c r="L849" s="161">
        <f t="shared" si="215"/>
        <v>1</v>
      </c>
      <c r="M849" s="166" t="str">
        <f t="shared" si="216"/>
        <v>-</v>
      </c>
      <c r="N849" s="165"/>
      <c r="O849" s="164" t="str">
        <f t="shared" si="217"/>
        <v>-</v>
      </c>
      <c r="P849" s="161" t="str">
        <f t="shared" si="218"/>
        <v>-</v>
      </c>
      <c r="Q849" s="161" t="str">
        <f t="shared" si="219"/>
        <v>-</v>
      </c>
      <c r="R849" s="161" t="str">
        <f t="shared" si="220"/>
        <v>-</v>
      </c>
      <c r="S849" s="161">
        <f t="shared" si="221"/>
        <v>4.0000000000000009</v>
      </c>
      <c r="T849" s="163" t="str">
        <f t="shared" si="222"/>
        <v>-</v>
      </c>
    </row>
    <row r="850" spans="1:20" x14ac:dyDescent="0.15">
      <c r="A850" s="170">
        <v>0.1</v>
      </c>
      <c r="B850" s="170">
        <v>0.99999999999999911</v>
      </c>
      <c r="C850" s="170">
        <v>2</v>
      </c>
      <c r="D850" s="169">
        <f t="shared" si="208"/>
        <v>2E-3</v>
      </c>
      <c r="E850" s="168">
        <f t="shared" si="209"/>
        <v>4.9999999999999958E-4</v>
      </c>
      <c r="F850" s="167">
        <f t="shared" si="210"/>
        <v>4.0000000000000036</v>
      </c>
      <c r="G850" s="159" t="str">
        <f t="shared" si="211"/>
        <v>-</v>
      </c>
      <c r="H850" s="164" t="str">
        <f t="shared" si="223"/>
        <v>-</v>
      </c>
      <c r="I850" s="161" t="str">
        <f t="shared" si="212"/>
        <v>-</v>
      </c>
      <c r="J850" s="161" t="str">
        <f t="shared" si="213"/>
        <v>-</v>
      </c>
      <c r="K850" s="161" t="str">
        <f t="shared" si="214"/>
        <v>-</v>
      </c>
      <c r="L850" s="161">
        <f t="shared" si="215"/>
        <v>2</v>
      </c>
      <c r="M850" s="166" t="str">
        <f t="shared" si="216"/>
        <v>-</v>
      </c>
      <c r="N850" s="165"/>
      <c r="O850" s="164" t="str">
        <f t="shared" si="217"/>
        <v>-</v>
      </c>
      <c r="P850" s="161" t="str">
        <f t="shared" si="218"/>
        <v>-</v>
      </c>
      <c r="Q850" s="161" t="str">
        <f t="shared" si="219"/>
        <v>-</v>
      </c>
      <c r="R850" s="161" t="str">
        <f t="shared" si="220"/>
        <v>-</v>
      </c>
      <c r="S850" s="161">
        <f t="shared" si="221"/>
        <v>4.0000000000000036</v>
      </c>
      <c r="T850" s="163" t="str">
        <f t="shared" si="222"/>
        <v>-</v>
      </c>
    </row>
    <row r="851" spans="1:20" x14ac:dyDescent="0.15">
      <c r="A851" s="170">
        <v>7.4999999999999997E-2</v>
      </c>
      <c r="B851" s="170">
        <v>0.74</v>
      </c>
      <c r="C851" s="170">
        <v>1</v>
      </c>
      <c r="D851" s="169">
        <f t="shared" si="208"/>
        <v>1.5E-3</v>
      </c>
      <c r="E851" s="168">
        <f t="shared" si="209"/>
        <v>3.6999999999999999E-4</v>
      </c>
      <c r="F851" s="167">
        <f t="shared" si="210"/>
        <v>4.0540540540540544</v>
      </c>
      <c r="G851" s="159" t="str">
        <f t="shared" si="211"/>
        <v>-</v>
      </c>
      <c r="H851" s="164" t="str">
        <f t="shared" si="223"/>
        <v>-</v>
      </c>
      <c r="I851" s="161" t="str">
        <f t="shared" si="212"/>
        <v>-</v>
      </c>
      <c r="J851" s="161" t="str">
        <f t="shared" si="213"/>
        <v>-</v>
      </c>
      <c r="K851" s="161" t="str">
        <f t="shared" si="214"/>
        <v>-</v>
      </c>
      <c r="L851" s="161">
        <f t="shared" si="215"/>
        <v>1</v>
      </c>
      <c r="M851" s="166" t="str">
        <f t="shared" si="216"/>
        <v>-</v>
      </c>
      <c r="N851" s="165"/>
      <c r="O851" s="164" t="str">
        <f t="shared" si="217"/>
        <v>-</v>
      </c>
      <c r="P851" s="161" t="str">
        <f t="shared" si="218"/>
        <v>-</v>
      </c>
      <c r="Q851" s="161" t="str">
        <f t="shared" si="219"/>
        <v>-</v>
      </c>
      <c r="R851" s="161" t="str">
        <f t="shared" si="220"/>
        <v>-</v>
      </c>
      <c r="S851" s="161">
        <f t="shared" si="221"/>
        <v>4.0540540540540544</v>
      </c>
      <c r="T851" s="163" t="str">
        <f t="shared" si="222"/>
        <v>-</v>
      </c>
    </row>
    <row r="852" spans="1:20" x14ac:dyDescent="0.15">
      <c r="A852" s="170">
        <v>7.4999999999999997E-2</v>
      </c>
      <c r="B852" s="170">
        <v>0.74</v>
      </c>
      <c r="C852" s="170">
        <v>2</v>
      </c>
      <c r="D852" s="169">
        <f t="shared" si="208"/>
        <v>1.5E-3</v>
      </c>
      <c r="E852" s="168">
        <f t="shared" si="209"/>
        <v>3.6999999999999999E-4</v>
      </c>
      <c r="F852" s="167">
        <f t="shared" si="210"/>
        <v>4.0540540540540544</v>
      </c>
      <c r="G852" s="159" t="str">
        <f t="shared" si="211"/>
        <v>-</v>
      </c>
      <c r="H852" s="164" t="str">
        <f t="shared" si="223"/>
        <v>-</v>
      </c>
      <c r="I852" s="161" t="str">
        <f t="shared" si="212"/>
        <v>-</v>
      </c>
      <c r="J852" s="161" t="str">
        <f t="shared" si="213"/>
        <v>-</v>
      </c>
      <c r="K852" s="161" t="str">
        <f t="shared" si="214"/>
        <v>-</v>
      </c>
      <c r="L852" s="161">
        <f t="shared" si="215"/>
        <v>2</v>
      </c>
      <c r="M852" s="166" t="str">
        <f t="shared" si="216"/>
        <v>-</v>
      </c>
      <c r="N852" s="165"/>
      <c r="O852" s="164" t="str">
        <f t="shared" si="217"/>
        <v>-</v>
      </c>
      <c r="P852" s="161" t="str">
        <f t="shared" si="218"/>
        <v>-</v>
      </c>
      <c r="Q852" s="161" t="str">
        <f t="shared" si="219"/>
        <v>-</v>
      </c>
      <c r="R852" s="161" t="str">
        <f t="shared" si="220"/>
        <v>-</v>
      </c>
      <c r="S852" s="161">
        <f t="shared" si="221"/>
        <v>4.0540540540540544</v>
      </c>
      <c r="T852" s="163" t="str">
        <f t="shared" si="222"/>
        <v>-</v>
      </c>
    </row>
    <row r="853" spans="1:20" x14ac:dyDescent="0.15">
      <c r="A853" s="170">
        <v>0.05</v>
      </c>
      <c r="B853" s="170">
        <v>0.49</v>
      </c>
      <c r="C853" s="178">
        <v>2</v>
      </c>
      <c r="D853" s="169">
        <f t="shared" si="208"/>
        <v>1E-3</v>
      </c>
      <c r="E853" s="168">
        <f t="shared" si="209"/>
        <v>2.4499999999999999E-4</v>
      </c>
      <c r="F853" s="167">
        <f t="shared" si="210"/>
        <v>4.0816326530612246</v>
      </c>
      <c r="G853" s="159" t="str">
        <f t="shared" si="211"/>
        <v>-</v>
      </c>
      <c r="H853" s="164" t="str">
        <f t="shared" si="223"/>
        <v>-</v>
      </c>
      <c r="I853" s="161" t="str">
        <f t="shared" si="212"/>
        <v>-</v>
      </c>
      <c r="J853" s="161" t="str">
        <f t="shared" si="213"/>
        <v>-</v>
      </c>
      <c r="K853" s="161" t="str">
        <f t="shared" si="214"/>
        <v>-</v>
      </c>
      <c r="L853" s="161">
        <f t="shared" si="215"/>
        <v>2</v>
      </c>
      <c r="M853" s="166" t="str">
        <f t="shared" si="216"/>
        <v>-</v>
      </c>
      <c r="N853" s="165"/>
      <c r="O853" s="164" t="str">
        <f t="shared" si="217"/>
        <v>-</v>
      </c>
      <c r="P853" s="161" t="str">
        <f t="shared" si="218"/>
        <v>-</v>
      </c>
      <c r="Q853" s="161" t="str">
        <f t="shared" si="219"/>
        <v>-</v>
      </c>
      <c r="R853" s="161" t="str">
        <f t="shared" si="220"/>
        <v>-</v>
      </c>
      <c r="S853" s="161">
        <f t="shared" si="221"/>
        <v>4.0816326530612246</v>
      </c>
      <c r="T853" s="163" t="str">
        <f t="shared" si="222"/>
        <v>-</v>
      </c>
    </row>
    <row r="854" spans="1:20" x14ac:dyDescent="0.15">
      <c r="A854" s="170">
        <v>0.1</v>
      </c>
      <c r="B854" s="170">
        <v>0.98</v>
      </c>
      <c r="C854" s="178">
        <v>2</v>
      </c>
      <c r="D854" s="169">
        <f t="shared" si="208"/>
        <v>2E-3</v>
      </c>
      <c r="E854" s="168">
        <f t="shared" si="209"/>
        <v>4.8999999999999998E-4</v>
      </c>
      <c r="F854" s="167">
        <f t="shared" si="210"/>
        <v>4.0816326530612246</v>
      </c>
      <c r="G854" s="159" t="str">
        <f t="shared" si="211"/>
        <v>-</v>
      </c>
      <c r="H854" s="164" t="str">
        <f t="shared" si="223"/>
        <v>-</v>
      </c>
      <c r="I854" s="161" t="str">
        <f t="shared" si="212"/>
        <v>-</v>
      </c>
      <c r="J854" s="161" t="str">
        <f t="shared" si="213"/>
        <v>-</v>
      </c>
      <c r="K854" s="161" t="str">
        <f t="shared" si="214"/>
        <v>-</v>
      </c>
      <c r="L854" s="161">
        <f t="shared" si="215"/>
        <v>2</v>
      </c>
      <c r="M854" s="166" t="str">
        <f t="shared" si="216"/>
        <v>-</v>
      </c>
      <c r="N854" s="165"/>
      <c r="O854" s="164" t="str">
        <f t="shared" si="217"/>
        <v>-</v>
      </c>
      <c r="P854" s="161" t="str">
        <f t="shared" si="218"/>
        <v>-</v>
      </c>
      <c r="Q854" s="161" t="str">
        <f t="shared" si="219"/>
        <v>-</v>
      </c>
      <c r="R854" s="161" t="str">
        <f t="shared" si="220"/>
        <v>-</v>
      </c>
      <c r="S854" s="161">
        <f t="shared" si="221"/>
        <v>4.0816326530612246</v>
      </c>
      <c r="T854" s="163" t="str">
        <f t="shared" si="222"/>
        <v>-</v>
      </c>
    </row>
    <row r="855" spans="1:20" x14ac:dyDescent="0.15">
      <c r="A855" s="170">
        <v>0.1</v>
      </c>
      <c r="B855" s="170">
        <v>0.96</v>
      </c>
      <c r="C855" s="170">
        <v>1</v>
      </c>
      <c r="D855" s="169">
        <f t="shared" si="208"/>
        <v>2E-3</v>
      </c>
      <c r="E855" s="168">
        <f t="shared" si="209"/>
        <v>4.7999999999999996E-4</v>
      </c>
      <c r="F855" s="167">
        <f t="shared" si="210"/>
        <v>4.166666666666667</v>
      </c>
      <c r="G855" s="159" t="str">
        <f t="shared" si="211"/>
        <v>-</v>
      </c>
      <c r="H855" s="164" t="str">
        <f t="shared" si="223"/>
        <v>-</v>
      </c>
      <c r="I855" s="161" t="str">
        <f t="shared" si="212"/>
        <v>-</v>
      </c>
      <c r="J855" s="161" t="str">
        <f t="shared" si="213"/>
        <v>-</v>
      </c>
      <c r="K855" s="161" t="str">
        <f t="shared" si="214"/>
        <v>-</v>
      </c>
      <c r="L855" s="161">
        <f t="shared" si="215"/>
        <v>1</v>
      </c>
      <c r="M855" s="166" t="str">
        <f t="shared" si="216"/>
        <v>-</v>
      </c>
      <c r="N855" s="165"/>
      <c r="O855" s="164" t="str">
        <f t="shared" si="217"/>
        <v>-</v>
      </c>
      <c r="P855" s="161" t="str">
        <f t="shared" si="218"/>
        <v>-</v>
      </c>
      <c r="Q855" s="161" t="str">
        <f t="shared" si="219"/>
        <v>-</v>
      </c>
      <c r="R855" s="161" t="str">
        <f t="shared" si="220"/>
        <v>-</v>
      </c>
      <c r="S855" s="161">
        <f t="shared" si="221"/>
        <v>4.166666666666667</v>
      </c>
      <c r="T855" s="163" t="str">
        <f t="shared" si="222"/>
        <v>-</v>
      </c>
    </row>
    <row r="856" spans="1:20" x14ac:dyDescent="0.15">
      <c r="A856" s="170">
        <v>0.1</v>
      </c>
      <c r="B856" s="170">
        <v>0.95</v>
      </c>
      <c r="C856" s="170">
        <v>2</v>
      </c>
      <c r="D856" s="169">
        <f t="shared" si="208"/>
        <v>2E-3</v>
      </c>
      <c r="E856" s="168">
        <f t="shared" si="209"/>
        <v>4.75E-4</v>
      </c>
      <c r="F856" s="167">
        <f t="shared" si="210"/>
        <v>4.2105263157894735</v>
      </c>
      <c r="G856" s="159" t="str">
        <f t="shared" si="211"/>
        <v>-</v>
      </c>
      <c r="H856" s="164" t="str">
        <f t="shared" si="223"/>
        <v>-</v>
      </c>
      <c r="I856" s="161" t="str">
        <f t="shared" si="212"/>
        <v>-</v>
      </c>
      <c r="J856" s="161" t="str">
        <f t="shared" si="213"/>
        <v>-</v>
      </c>
      <c r="K856" s="161" t="str">
        <f t="shared" si="214"/>
        <v>-</v>
      </c>
      <c r="L856" s="161">
        <f t="shared" si="215"/>
        <v>2</v>
      </c>
      <c r="M856" s="166" t="str">
        <f t="shared" si="216"/>
        <v>-</v>
      </c>
      <c r="N856" s="165"/>
      <c r="O856" s="164" t="str">
        <f t="shared" si="217"/>
        <v>-</v>
      </c>
      <c r="P856" s="161" t="str">
        <f t="shared" si="218"/>
        <v>-</v>
      </c>
      <c r="Q856" s="161" t="str">
        <f t="shared" si="219"/>
        <v>-</v>
      </c>
      <c r="R856" s="161" t="str">
        <f t="shared" si="220"/>
        <v>-</v>
      </c>
      <c r="S856" s="161">
        <f t="shared" si="221"/>
        <v>4.2105263157894735</v>
      </c>
      <c r="T856" s="163" t="str">
        <f t="shared" si="222"/>
        <v>-</v>
      </c>
    </row>
    <row r="857" spans="1:20" x14ac:dyDescent="0.15">
      <c r="A857" s="170">
        <v>0.16250000000000001</v>
      </c>
      <c r="B857" s="170">
        <v>1.52</v>
      </c>
      <c r="C857" s="170">
        <v>2</v>
      </c>
      <c r="D857" s="169">
        <f t="shared" si="208"/>
        <v>3.2500000000000003E-3</v>
      </c>
      <c r="E857" s="168">
        <f t="shared" si="209"/>
        <v>7.6000000000000004E-4</v>
      </c>
      <c r="F857" s="167">
        <f t="shared" si="210"/>
        <v>4.2763157894736841</v>
      </c>
      <c r="G857" s="159" t="str">
        <f t="shared" si="211"/>
        <v>-</v>
      </c>
      <c r="H857" s="164" t="str">
        <f t="shared" si="223"/>
        <v>-</v>
      </c>
      <c r="I857" s="161" t="str">
        <f t="shared" si="212"/>
        <v>-</v>
      </c>
      <c r="J857" s="161" t="str">
        <f t="shared" si="213"/>
        <v>-</v>
      </c>
      <c r="K857" s="161" t="str">
        <f t="shared" si="214"/>
        <v>-</v>
      </c>
      <c r="L857" s="161">
        <f t="shared" si="215"/>
        <v>2</v>
      </c>
      <c r="M857" s="166" t="str">
        <f t="shared" si="216"/>
        <v>-</v>
      </c>
      <c r="N857" s="165"/>
      <c r="O857" s="164" t="str">
        <f t="shared" si="217"/>
        <v>-</v>
      </c>
      <c r="P857" s="161" t="str">
        <f t="shared" si="218"/>
        <v>-</v>
      </c>
      <c r="Q857" s="161" t="str">
        <f t="shared" si="219"/>
        <v>-</v>
      </c>
      <c r="R857" s="161" t="str">
        <f t="shared" si="220"/>
        <v>-</v>
      </c>
      <c r="S857" s="161">
        <f t="shared" si="221"/>
        <v>4.2763157894736841</v>
      </c>
      <c r="T857" s="163" t="str">
        <f t="shared" si="222"/>
        <v>-</v>
      </c>
    </row>
    <row r="858" spans="1:20" x14ac:dyDescent="0.15">
      <c r="A858" s="170">
        <v>7.4999999999999997E-2</v>
      </c>
      <c r="B858" s="170">
        <v>0.7</v>
      </c>
      <c r="C858" s="170">
        <v>2</v>
      </c>
      <c r="D858" s="169">
        <f t="shared" si="208"/>
        <v>1.5E-3</v>
      </c>
      <c r="E858" s="168">
        <f t="shared" si="209"/>
        <v>3.5E-4</v>
      </c>
      <c r="F858" s="167">
        <f t="shared" si="210"/>
        <v>4.2857142857142856</v>
      </c>
      <c r="G858" s="159" t="str">
        <f t="shared" si="211"/>
        <v>-</v>
      </c>
      <c r="H858" s="164" t="str">
        <f t="shared" si="223"/>
        <v>-</v>
      </c>
      <c r="I858" s="161" t="str">
        <f t="shared" si="212"/>
        <v>-</v>
      </c>
      <c r="J858" s="161" t="str">
        <f t="shared" si="213"/>
        <v>-</v>
      </c>
      <c r="K858" s="161" t="str">
        <f t="shared" si="214"/>
        <v>-</v>
      </c>
      <c r="L858" s="161">
        <f t="shared" si="215"/>
        <v>2</v>
      </c>
      <c r="M858" s="166" t="str">
        <f t="shared" si="216"/>
        <v>-</v>
      </c>
      <c r="N858" s="165"/>
      <c r="O858" s="164" t="str">
        <f t="shared" si="217"/>
        <v>-</v>
      </c>
      <c r="P858" s="161" t="str">
        <f t="shared" si="218"/>
        <v>-</v>
      </c>
      <c r="Q858" s="161" t="str">
        <f t="shared" si="219"/>
        <v>-</v>
      </c>
      <c r="R858" s="161" t="str">
        <f t="shared" si="220"/>
        <v>-</v>
      </c>
      <c r="S858" s="161">
        <f t="shared" si="221"/>
        <v>4.2857142857142856</v>
      </c>
      <c r="T858" s="163" t="str">
        <f t="shared" si="222"/>
        <v>-</v>
      </c>
    </row>
    <row r="859" spans="1:20" x14ac:dyDescent="0.15">
      <c r="A859" s="170">
        <v>0.1</v>
      </c>
      <c r="B859" s="170">
        <f>8.3-7.4</f>
        <v>0.90000000000000036</v>
      </c>
      <c r="C859" s="170">
        <v>2</v>
      </c>
      <c r="D859" s="169">
        <f t="shared" si="208"/>
        <v>2E-3</v>
      </c>
      <c r="E859" s="168">
        <f t="shared" si="209"/>
        <v>4.500000000000002E-4</v>
      </c>
      <c r="F859" s="167">
        <f t="shared" si="210"/>
        <v>4.4444444444444429</v>
      </c>
      <c r="G859" s="159" t="str">
        <f t="shared" si="211"/>
        <v>-</v>
      </c>
      <c r="H859" s="164" t="str">
        <f t="shared" si="223"/>
        <v>-</v>
      </c>
      <c r="I859" s="161" t="str">
        <f t="shared" si="212"/>
        <v>-</v>
      </c>
      <c r="J859" s="161" t="str">
        <f t="shared" si="213"/>
        <v>-</v>
      </c>
      <c r="K859" s="161" t="str">
        <f t="shared" si="214"/>
        <v>-</v>
      </c>
      <c r="L859" s="161">
        <f t="shared" si="215"/>
        <v>2</v>
      </c>
      <c r="M859" s="166" t="str">
        <f t="shared" si="216"/>
        <v>-</v>
      </c>
      <c r="N859" s="165"/>
      <c r="O859" s="164" t="str">
        <f t="shared" si="217"/>
        <v>-</v>
      </c>
      <c r="P859" s="161" t="str">
        <f t="shared" si="218"/>
        <v>-</v>
      </c>
      <c r="Q859" s="161" t="str">
        <f t="shared" si="219"/>
        <v>-</v>
      </c>
      <c r="R859" s="161" t="str">
        <f t="shared" si="220"/>
        <v>-</v>
      </c>
      <c r="S859" s="161">
        <f t="shared" si="221"/>
        <v>4.4444444444444429</v>
      </c>
      <c r="T859" s="163" t="str">
        <f t="shared" si="222"/>
        <v>-</v>
      </c>
    </row>
    <row r="860" spans="1:20" x14ac:dyDescent="0.15">
      <c r="A860" s="170">
        <v>0.05</v>
      </c>
      <c r="B860" s="170">
        <v>0.45</v>
      </c>
      <c r="C860" s="170">
        <v>2</v>
      </c>
      <c r="D860" s="169">
        <f t="shared" si="208"/>
        <v>1E-3</v>
      </c>
      <c r="E860" s="168">
        <f t="shared" si="209"/>
        <v>2.2499999999999999E-4</v>
      </c>
      <c r="F860" s="167">
        <f t="shared" si="210"/>
        <v>4.4444444444444446</v>
      </c>
      <c r="G860" s="159" t="str">
        <f t="shared" si="211"/>
        <v>-</v>
      </c>
      <c r="H860" s="164" t="str">
        <f t="shared" si="223"/>
        <v>-</v>
      </c>
      <c r="I860" s="161" t="str">
        <f t="shared" si="212"/>
        <v>-</v>
      </c>
      <c r="J860" s="161" t="str">
        <f t="shared" si="213"/>
        <v>-</v>
      </c>
      <c r="K860" s="161" t="str">
        <f t="shared" si="214"/>
        <v>-</v>
      </c>
      <c r="L860" s="161">
        <f t="shared" si="215"/>
        <v>2</v>
      </c>
      <c r="M860" s="166" t="str">
        <f t="shared" si="216"/>
        <v>-</v>
      </c>
      <c r="N860" s="165"/>
      <c r="O860" s="164" t="str">
        <f t="shared" si="217"/>
        <v>-</v>
      </c>
      <c r="P860" s="161" t="str">
        <f t="shared" si="218"/>
        <v>-</v>
      </c>
      <c r="Q860" s="161" t="str">
        <f t="shared" si="219"/>
        <v>-</v>
      </c>
      <c r="R860" s="161" t="str">
        <f t="shared" si="220"/>
        <v>-</v>
      </c>
      <c r="S860" s="161">
        <f t="shared" si="221"/>
        <v>4.4444444444444446</v>
      </c>
      <c r="T860" s="163" t="str">
        <f t="shared" si="222"/>
        <v>-</v>
      </c>
    </row>
    <row r="861" spans="1:20" x14ac:dyDescent="0.15">
      <c r="A861" s="170">
        <v>7.0000000000000007E-2</v>
      </c>
      <c r="B861" s="170">
        <v>0.63</v>
      </c>
      <c r="C861" s="170">
        <v>2</v>
      </c>
      <c r="D861" s="169">
        <f t="shared" si="208"/>
        <v>1.4000000000000002E-3</v>
      </c>
      <c r="E861" s="168">
        <f t="shared" si="209"/>
        <v>3.1500000000000001E-4</v>
      </c>
      <c r="F861" s="167">
        <f t="shared" si="210"/>
        <v>4.4444444444444446</v>
      </c>
      <c r="G861" s="159" t="str">
        <f t="shared" si="211"/>
        <v>-</v>
      </c>
      <c r="H861" s="164" t="str">
        <f t="shared" si="223"/>
        <v>-</v>
      </c>
      <c r="I861" s="161" t="str">
        <f t="shared" si="212"/>
        <v>-</v>
      </c>
      <c r="J861" s="161" t="str">
        <f t="shared" si="213"/>
        <v>-</v>
      </c>
      <c r="K861" s="161" t="str">
        <f t="shared" si="214"/>
        <v>-</v>
      </c>
      <c r="L861" s="161">
        <f t="shared" si="215"/>
        <v>2</v>
      </c>
      <c r="M861" s="166" t="str">
        <f t="shared" si="216"/>
        <v>-</v>
      </c>
      <c r="N861" s="165"/>
      <c r="O861" s="164" t="str">
        <f t="shared" si="217"/>
        <v>-</v>
      </c>
      <c r="P861" s="161" t="str">
        <f t="shared" si="218"/>
        <v>-</v>
      </c>
      <c r="Q861" s="161" t="str">
        <f t="shared" si="219"/>
        <v>-</v>
      </c>
      <c r="R861" s="161" t="str">
        <f t="shared" si="220"/>
        <v>-</v>
      </c>
      <c r="S861" s="161">
        <f t="shared" si="221"/>
        <v>4.4444444444444446</v>
      </c>
      <c r="T861" s="163" t="str">
        <f t="shared" si="222"/>
        <v>-</v>
      </c>
    </row>
    <row r="862" spans="1:20" x14ac:dyDescent="0.15">
      <c r="A862" s="170">
        <v>0.1</v>
      </c>
      <c r="B862" s="170">
        <v>0.9</v>
      </c>
      <c r="C862" s="170">
        <v>1</v>
      </c>
      <c r="D862" s="169">
        <f t="shared" si="208"/>
        <v>2E-3</v>
      </c>
      <c r="E862" s="168">
        <f t="shared" si="209"/>
        <v>4.4999999999999999E-4</v>
      </c>
      <c r="F862" s="167">
        <f t="shared" si="210"/>
        <v>4.4444444444444446</v>
      </c>
      <c r="G862" s="159" t="str">
        <f t="shared" si="211"/>
        <v>-</v>
      </c>
      <c r="H862" s="164" t="str">
        <f t="shared" si="223"/>
        <v>-</v>
      </c>
      <c r="I862" s="161" t="str">
        <f t="shared" si="212"/>
        <v>-</v>
      </c>
      <c r="J862" s="161" t="str">
        <f t="shared" si="213"/>
        <v>-</v>
      </c>
      <c r="K862" s="161" t="str">
        <f t="shared" si="214"/>
        <v>-</v>
      </c>
      <c r="L862" s="161">
        <f t="shared" si="215"/>
        <v>1</v>
      </c>
      <c r="M862" s="166" t="str">
        <f t="shared" si="216"/>
        <v>-</v>
      </c>
      <c r="N862" s="165"/>
      <c r="O862" s="164" t="str">
        <f t="shared" si="217"/>
        <v>-</v>
      </c>
      <c r="P862" s="161" t="str">
        <f t="shared" si="218"/>
        <v>-</v>
      </c>
      <c r="Q862" s="161" t="str">
        <f t="shared" si="219"/>
        <v>-</v>
      </c>
      <c r="R862" s="161" t="str">
        <f t="shared" si="220"/>
        <v>-</v>
      </c>
      <c r="S862" s="161">
        <f t="shared" si="221"/>
        <v>4.4444444444444446</v>
      </c>
      <c r="T862" s="163" t="str">
        <f t="shared" si="222"/>
        <v>-</v>
      </c>
    </row>
    <row r="863" spans="1:20" x14ac:dyDescent="0.15">
      <c r="A863" s="171">
        <v>0.1</v>
      </c>
      <c r="B863" s="171">
        <v>0.9</v>
      </c>
      <c r="C863" s="177">
        <v>2</v>
      </c>
      <c r="D863" s="169">
        <f t="shared" si="208"/>
        <v>2E-3</v>
      </c>
      <c r="E863" s="168">
        <f t="shared" si="209"/>
        <v>4.4999999999999999E-4</v>
      </c>
      <c r="F863" s="167">
        <f t="shared" si="210"/>
        <v>4.4444444444444446</v>
      </c>
      <c r="G863" s="159" t="str">
        <f t="shared" si="211"/>
        <v>-</v>
      </c>
      <c r="H863" s="164" t="str">
        <f t="shared" si="223"/>
        <v>-</v>
      </c>
      <c r="I863" s="161" t="str">
        <f t="shared" si="212"/>
        <v>-</v>
      </c>
      <c r="J863" s="161" t="str">
        <f t="shared" si="213"/>
        <v>-</v>
      </c>
      <c r="K863" s="161" t="str">
        <f t="shared" si="214"/>
        <v>-</v>
      </c>
      <c r="L863" s="161">
        <f t="shared" si="215"/>
        <v>2</v>
      </c>
      <c r="M863" s="166" t="str">
        <f t="shared" si="216"/>
        <v>-</v>
      </c>
      <c r="N863" s="165"/>
      <c r="O863" s="164" t="str">
        <f t="shared" si="217"/>
        <v>-</v>
      </c>
      <c r="P863" s="161" t="str">
        <f t="shared" si="218"/>
        <v>-</v>
      </c>
      <c r="Q863" s="161" t="str">
        <f t="shared" si="219"/>
        <v>-</v>
      </c>
      <c r="R863" s="161" t="str">
        <f t="shared" si="220"/>
        <v>-</v>
      </c>
      <c r="S863" s="161">
        <f t="shared" si="221"/>
        <v>4.4444444444444446</v>
      </c>
      <c r="T863" s="163" t="str">
        <f t="shared" si="222"/>
        <v>-</v>
      </c>
    </row>
    <row r="864" spans="1:20" x14ac:dyDescent="0.15">
      <c r="A864" s="171">
        <v>0.1</v>
      </c>
      <c r="B864" s="171">
        <v>0.9</v>
      </c>
      <c r="C864" s="177">
        <v>2</v>
      </c>
      <c r="D864" s="169">
        <f t="shared" si="208"/>
        <v>2E-3</v>
      </c>
      <c r="E864" s="168">
        <f t="shared" si="209"/>
        <v>4.4999999999999999E-4</v>
      </c>
      <c r="F864" s="167">
        <f t="shared" si="210"/>
        <v>4.4444444444444446</v>
      </c>
      <c r="G864" s="159" t="str">
        <f t="shared" si="211"/>
        <v>-</v>
      </c>
      <c r="H864" s="164" t="str">
        <f t="shared" si="223"/>
        <v>-</v>
      </c>
      <c r="I864" s="161" t="str">
        <f t="shared" si="212"/>
        <v>-</v>
      </c>
      <c r="J864" s="161" t="str">
        <f t="shared" si="213"/>
        <v>-</v>
      </c>
      <c r="K864" s="161" t="str">
        <f t="shared" si="214"/>
        <v>-</v>
      </c>
      <c r="L864" s="161">
        <f t="shared" si="215"/>
        <v>2</v>
      </c>
      <c r="M864" s="166" t="str">
        <f t="shared" si="216"/>
        <v>-</v>
      </c>
      <c r="N864" s="165"/>
      <c r="O864" s="164" t="str">
        <f t="shared" si="217"/>
        <v>-</v>
      </c>
      <c r="P864" s="161" t="str">
        <f t="shared" si="218"/>
        <v>-</v>
      </c>
      <c r="Q864" s="161" t="str">
        <f t="shared" si="219"/>
        <v>-</v>
      </c>
      <c r="R864" s="161" t="str">
        <f t="shared" si="220"/>
        <v>-</v>
      </c>
      <c r="S864" s="161">
        <f t="shared" si="221"/>
        <v>4.4444444444444446</v>
      </c>
      <c r="T864" s="163" t="str">
        <f t="shared" si="222"/>
        <v>-</v>
      </c>
    </row>
    <row r="865" spans="1:20" x14ac:dyDescent="0.15">
      <c r="A865" s="171">
        <v>0.1</v>
      </c>
      <c r="B865" s="171">
        <v>0.9</v>
      </c>
      <c r="C865" s="171">
        <v>2</v>
      </c>
      <c r="D865" s="169">
        <f t="shared" si="208"/>
        <v>2E-3</v>
      </c>
      <c r="E865" s="168">
        <f t="shared" si="209"/>
        <v>4.4999999999999999E-4</v>
      </c>
      <c r="F865" s="167">
        <f t="shared" si="210"/>
        <v>4.4444444444444446</v>
      </c>
      <c r="G865" s="159" t="str">
        <f t="shared" si="211"/>
        <v>-</v>
      </c>
      <c r="H865" s="164" t="str">
        <f t="shared" si="223"/>
        <v>-</v>
      </c>
      <c r="I865" s="161" t="str">
        <f t="shared" si="212"/>
        <v>-</v>
      </c>
      <c r="J865" s="161" t="str">
        <f t="shared" si="213"/>
        <v>-</v>
      </c>
      <c r="K865" s="161" t="str">
        <f t="shared" si="214"/>
        <v>-</v>
      </c>
      <c r="L865" s="161">
        <f t="shared" si="215"/>
        <v>2</v>
      </c>
      <c r="M865" s="166" t="str">
        <f t="shared" si="216"/>
        <v>-</v>
      </c>
      <c r="N865" s="165"/>
      <c r="O865" s="164" t="str">
        <f t="shared" si="217"/>
        <v>-</v>
      </c>
      <c r="P865" s="161" t="str">
        <f t="shared" si="218"/>
        <v>-</v>
      </c>
      <c r="Q865" s="161" t="str">
        <f t="shared" si="219"/>
        <v>-</v>
      </c>
      <c r="R865" s="161" t="str">
        <f t="shared" si="220"/>
        <v>-</v>
      </c>
      <c r="S865" s="161">
        <f t="shared" si="221"/>
        <v>4.4444444444444446</v>
      </c>
      <c r="T865" s="163" t="str">
        <f t="shared" si="222"/>
        <v>-</v>
      </c>
    </row>
    <row r="866" spans="1:20" x14ac:dyDescent="0.15">
      <c r="A866" s="171">
        <v>0.1</v>
      </c>
      <c r="B866" s="171">
        <v>0.9</v>
      </c>
      <c r="C866" s="177">
        <v>2</v>
      </c>
      <c r="D866" s="169">
        <f t="shared" si="208"/>
        <v>2E-3</v>
      </c>
      <c r="E866" s="168">
        <f t="shared" si="209"/>
        <v>4.4999999999999999E-4</v>
      </c>
      <c r="F866" s="167">
        <f t="shared" si="210"/>
        <v>4.4444444444444446</v>
      </c>
      <c r="G866" s="159" t="str">
        <f t="shared" si="211"/>
        <v>-</v>
      </c>
      <c r="H866" s="164" t="str">
        <f t="shared" si="223"/>
        <v>-</v>
      </c>
      <c r="I866" s="161" t="str">
        <f t="shared" si="212"/>
        <v>-</v>
      </c>
      <c r="J866" s="161" t="str">
        <f t="shared" si="213"/>
        <v>-</v>
      </c>
      <c r="K866" s="161" t="str">
        <f t="shared" si="214"/>
        <v>-</v>
      </c>
      <c r="L866" s="161">
        <f t="shared" si="215"/>
        <v>2</v>
      </c>
      <c r="M866" s="166" t="str">
        <f t="shared" si="216"/>
        <v>-</v>
      </c>
      <c r="N866" s="165"/>
      <c r="O866" s="164" t="str">
        <f t="shared" si="217"/>
        <v>-</v>
      </c>
      <c r="P866" s="161" t="str">
        <f t="shared" si="218"/>
        <v>-</v>
      </c>
      <c r="Q866" s="161" t="str">
        <f t="shared" si="219"/>
        <v>-</v>
      </c>
      <c r="R866" s="161" t="str">
        <f t="shared" si="220"/>
        <v>-</v>
      </c>
      <c r="S866" s="161">
        <f t="shared" si="221"/>
        <v>4.4444444444444446</v>
      </c>
      <c r="T866" s="163" t="str">
        <f t="shared" si="222"/>
        <v>-</v>
      </c>
    </row>
    <row r="867" spans="1:20" x14ac:dyDescent="0.15">
      <c r="A867" s="171">
        <v>0.1</v>
      </c>
      <c r="B867" s="171">
        <v>0.9</v>
      </c>
      <c r="C867" s="177">
        <v>2</v>
      </c>
      <c r="D867" s="169">
        <f t="shared" si="208"/>
        <v>2E-3</v>
      </c>
      <c r="E867" s="168">
        <f t="shared" si="209"/>
        <v>4.4999999999999999E-4</v>
      </c>
      <c r="F867" s="167">
        <f t="shared" si="210"/>
        <v>4.4444444444444446</v>
      </c>
      <c r="G867" s="159" t="str">
        <f t="shared" si="211"/>
        <v>-</v>
      </c>
      <c r="H867" s="164" t="str">
        <f t="shared" si="223"/>
        <v>-</v>
      </c>
      <c r="I867" s="161" t="str">
        <f t="shared" si="212"/>
        <v>-</v>
      </c>
      <c r="J867" s="161" t="str">
        <f t="shared" si="213"/>
        <v>-</v>
      </c>
      <c r="K867" s="161" t="str">
        <f t="shared" si="214"/>
        <v>-</v>
      </c>
      <c r="L867" s="161">
        <f t="shared" si="215"/>
        <v>2</v>
      </c>
      <c r="M867" s="166" t="str">
        <f t="shared" si="216"/>
        <v>-</v>
      </c>
      <c r="N867" s="165"/>
      <c r="O867" s="164" t="str">
        <f t="shared" si="217"/>
        <v>-</v>
      </c>
      <c r="P867" s="161" t="str">
        <f t="shared" si="218"/>
        <v>-</v>
      </c>
      <c r="Q867" s="161" t="str">
        <f t="shared" si="219"/>
        <v>-</v>
      </c>
      <c r="R867" s="161" t="str">
        <f t="shared" si="220"/>
        <v>-</v>
      </c>
      <c r="S867" s="161">
        <f t="shared" si="221"/>
        <v>4.4444444444444446</v>
      </c>
      <c r="T867" s="163" t="str">
        <f t="shared" si="222"/>
        <v>-</v>
      </c>
    </row>
    <row r="868" spans="1:20" x14ac:dyDescent="0.15">
      <c r="A868" s="171">
        <v>0.1</v>
      </c>
      <c r="B868" s="171">
        <v>0.9</v>
      </c>
      <c r="C868" s="177">
        <v>2</v>
      </c>
      <c r="D868" s="169">
        <f t="shared" si="208"/>
        <v>2E-3</v>
      </c>
      <c r="E868" s="168">
        <f t="shared" si="209"/>
        <v>4.4999999999999999E-4</v>
      </c>
      <c r="F868" s="167">
        <f t="shared" si="210"/>
        <v>4.4444444444444446</v>
      </c>
      <c r="G868" s="159" t="str">
        <f t="shared" si="211"/>
        <v>-</v>
      </c>
      <c r="H868" s="164" t="str">
        <f t="shared" si="223"/>
        <v>-</v>
      </c>
      <c r="I868" s="161" t="str">
        <f t="shared" si="212"/>
        <v>-</v>
      </c>
      <c r="J868" s="161" t="str">
        <f t="shared" si="213"/>
        <v>-</v>
      </c>
      <c r="K868" s="161" t="str">
        <f t="shared" si="214"/>
        <v>-</v>
      </c>
      <c r="L868" s="161">
        <f t="shared" si="215"/>
        <v>2</v>
      </c>
      <c r="M868" s="166" t="str">
        <f t="shared" si="216"/>
        <v>-</v>
      </c>
      <c r="N868" s="165"/>
      <c r="O868" s="164" t="str">
        <f t="shared" si="217"/>
        <v>-</v>
      </c>
      <c r="P868" s="161" t="str">
        <f t="shared" si="218"/>
        <v>-</v>
      </c>
      <c r="Q868" s="161" t="str">
        <f t="shared" si="219"/>
        <v>-</v>
      </c>
      <c r="R868" s="161" t="str">
        <f t="shared" si="220"/>
        <v>-</v>
      </c>
      <c r="S868" s="161">
        <f t="shared" si="221"/>
        <v>4.4444444444444446</v>
      </c>
      <c r="T868" s="163" t="str">
        <f t="shared" si="222"/>
        <v>-</v>
      </c>
    </row>
    <row r="869" spans="1:20" x14ac:dyDescent="0.15">
      <c r="A869" s="170">
        <v>0.1</v>
      </c>
      <c r="B869" s="170">
        <v>0.9</v>
      </c>
      <c r="C869" s="170">
        <v>1</v>
      </c>
      <c r="D869" s="169">
        <f t="shared" si="208"/>
        <v>2E-3</v>
      </c>
      <c r="E869" s="168">
        <f t="shared" si="209"/>
        <v>4.4999999999999999E-4</v>
      </c>
      <c r="F869" s="167">
        <f t="shared" si="210"/>
        <v>4.4444444444444446</v>
      </c>
      <c r="G869" s="159" t="str">
        <f t="shared" si="211"/>
        <v>-</v>
      </c>
      <c r="H869" s="164" t="str">
        <f t="shared" si="223"/>
        <v>-</v>
      </c>
      <c r="I869" s="161" t="str">
        <f t="shared" si="212"/>
        <v>-</v>
      </c>
      <c r="J869" s="161" t="str">
        <f t="shared" si="213"/>
        <v>-</v>
      </c>
      <c r="K869" s="161" t="str">
        <f t="shared" si="214"/>
        <v>-</v>
      </c>
      <c r="L869" s="161">
        <f t="shared" si="215"/>
        <v>1</v>
      </c>
      <c r="M869" s="166" t="str">
        <f t="shared" si="216"/>
        <v>-</v>
      </c>
      <c r="N869" s="165"/>
      <c r="O869" s="164" t="str">
        <f t="shared" si="217"/>
        <v>-</v>
      </c>
      <c r="P869" s="161" t="str">
        <f t="shared" si="218"/>
        <v>-</v>
      </c>
      <c r="Q869" s="161" t="str">
        <f t="shared" si="219"/>
        <v>-</v>
      </c>
      <c r="R869" s="161" t="str">
        <f t="shared" si="220"/>
        <v>-</v>
      </c>
      <c r="S869" s="161">
        <f t="shared" si="221"/>
        <v>4.4444444444444446</v>
      </c>
      <c r="T869" s="163" t="str">
        <f t="shared" si="222"/>
        <v>-</v>
      </c>
    </row>
    <row r="870" spans="1:20" x14ac:dyDescent="0.15">
      <c r="A870" s="170">
        <v>0.1</v>
      </c>
      <c r="B870" s="176">
        <v>0.9</v>
      </c>
      <c r="C870" s="170">
        <v>2</v>
      </c>
      <c r="D870" s="169">
        <f t="shared" si="208"/>
        <v>2E-3</v>
      </c>
      <c r="E870" s="168">
        <f t="shared" si="209"/>
        <v>4.4999999999999999E-4</v>
      </c>
      <c r="F870" s="167">
        <f t="shared" si="210"/>
        <v>4.4444444444444446</v>
      </c>
      <c r="G870" s="159" t="str">
        <f t="shared" si="211"/>
        <v>-</v>
      </c>
      <c r="H870" s="164" t="str">
        <f t="shared" si="223"/>
        <v>-</v>
      </c>
      <c r="I870" s="161" t="str">
        <f t="shared" si="212"/>
        <v>-</v>
      </c>
      <c r="J870" s="161" t="str">
        <f t="shared" si="213"/>
        <v>-</v>
      </c>
      <c r="K870" s="161" t="str">
        <f t="shared" si="214"/>
        <v>-</v>
      </c>
      <c r="L870" s="161">
        <f t="shared" si="215"/>
        <v>2</v>
      </c>
      <c r="M870" s="166" t="str">
        <f t="shared" si="216"/>
        <v>-</v>
      </c>
      <c r="N870" s="165"/>
      <c r="O870" s="164" t="str">
        <f t="shared" si="217"/>
        <v>-</v>
      </c>
      <c r="P870" s="161" t="str">
        <f t="shared" si="218"/>
        <v>-</v>
      </c>
      <c r="Q870" s="161" t="str">
        <f t="shared" si="219"/>
        <v>-</v>
      </c>
      <c r="R870" s="161" t="str">
        <f t="shared" si="220"/>
        <v>-</v>
      </c>
      <c r="S870" s="161">
        <f t="shared" si="221"/>
        <v>4.4444444444444446</v>
      </c>
      <c r="T870" s="163" t="str">
        <f t="shared" si="222"/>
        <v>-</v>
      </c>
    </row>
    <row r="871" spans="1:20" x14ac:dyDescent="0.15">
      <c r="A871" s="170">
        <v>0.1</v>
      </c>
      <c r="B871" s="170">
        <v>0.88</v>
      </c>
      <c r="C871" s="170">
        <v>1</v>
      </c>
      <c r="D871" s="169">
        <f t="shared" si="208"/>
        <v>2E-3</v>
      </c>
      <c r="E871" s="168">
        <f t="shared" si="209"/>
        <v>4.4000000000000002E-4</v>
      </c>
      <c r="F871" s="167">
        <f t="shared" si="210"/>
        <v>4.545454545454545</v>
      </c>
      <c r="G871" s="159" t="str">
        <f t="shared" si="211"/>
        <v>-</v>
      </c>
      <c r="H871" s="164" t="str">
        <f t="shared" si="223"/>
        <v>-</v>
      </c>
      <c r="I871" s="161" t="str">
        <f t="shared" si="212"/>
        <v>-</v>
      </c>
      <c r="J871" s="161" t="str">
        <f t="shared" si="213"/>
        <v>-</v>
      </c>
      <c r="K871" s="161" t="str">
        <f t="shared" si="214"/>
        <v>-</v>
      </c>
      <c r="L871" s="161">
        <f t="shared" si="215"/>
        <v>1</v>
      </c>
      <c r="M871" s="166" t="str">
        <f t="shared" si="216"/>
        <v>-</v>
      </c>
      <c r="N871" s="165"/>
      <c r="O871" s="164" t="str">
        <f t="shared" si="217"/>
        <v>-</v>
      </c>
      <c r="P871" s="161" t="str">
        <f t="shared" si="218"/>
        <v>-</v>
      </c>
      <c r="Q871" s="161" t="str">
        <f t="shared" si="219"/>
        <v>-</v>
      </c>
      <c r="R871" s="161" t="str">
        <f t="shared" si="220"/>
        <v>-</v>
      </c>
      <c r="S871" s="161">
        <f t="shared" si="221"/>
        <v>4.545454545454545</v>
      </c>
      <c r="T871" s="163" t="str">
        <f t="shared" si="222"/>
        <v>-</v>
      </c>
    </row>
    <row r="872" spans="1:20" x14ac:dyDescent="0.15">
      <c r="A872" s="170">
        <v>0.125</v>
      </c>
      <c r="B872" s="170">
        <v>1.1000000000000001</v>
      </c>
      <c r="C872" s="170">
        <v>2</v>
      </c>
      <c r="D872" s="169">
        <f t="shared" si="208"/>
        <v>2.5000000000000001E-3</v>
      </c>
      <c r="E872" s="168">
        <f t="shared" si="209"/>
        <v>5.5000000000000003E-4</v>
      </c>
      <c r="F872" s="167">
        <f t="shared" si="210"/>
        <v>4.545454545454545</v>
      </c>
      <c r="G872" s="159" t="str">
        <f t="shared" si="211"/>
        <v>-</v>
      </c>
      <c r="H872" s="164" t="str">
        <f t="shared" si="223"/>
        <v>-</v>
      </c>
      <c r="I872" s="161" t="str">
        <f t="shared" si="212"/>
        <v>-</v>
      </c>
      <c r="J872" s="161" t="str">
        <f t="shared" si="213"/>
        <v>-</v>
      </c>
      <c r="K872" s="161" t="str">
        <f t="shared" si="214"/>
        <v>-</v>
      </c>
      <c r="L872" s="161">
        <f t="shared" si="215"/>
        <v>2</v>
      </c>
      <c r="M872" s="166" t="str">
        <f t="shared" si="216"/>
        <v>-</v>
      </c>
      <c r="N872" s="165"/>
      <c r="O872" s="164" t="str">
        <f t="shared" si="217"/>
        <v>-</v>
      </c>
      <c r="P872" s="161" t="str">
        <f t="shared" si="218"/>
        <v>-</v>
      </c>
      <c r="Q872" s="161" t="str">
        <f t="shared" si="219"/>
        <v>-</v>
      </c>
      <c r="R872" s="161" t="str">
        <f t="shared" si="220"/>
        <v>-</v>
      </c>
      <c r="S872" s="161">
        <f t="shared" si="221"/>
        <v>4.545454545454545</v>
      </c>
      <c r="T872" s="163" t="str">
        <f t="shared" si="222"/>
        <v>-</v>
      </c>
    </row>
    <row r="873" spans="1:20" x14ac:dyDescent="0.15">
      <c r="A873" s="170">
        <v>0.17499999999999999</v>
      </c>
      <c r="B873" s="170">
        <v>1.5</v>
      </c>
      <c r="C873" s="170">
        <v>2</v>
      </c>
      <c r="D873" s="169">
        <f t="shared" si="208"/>
        <v>3.4999999999999996E-3</v>
      </c>
      <c r="E873" s="168">
        <f t="shared" si="209"/>
        <v>7.5000000000000002E-4</v>
      </c>
      <c r="F873" s="167">
        <f t="shared" si="210"/>
        <v>4.6666666666666661</v>
      </c>
      <c r="G873" s="159" t="str">
        <f t="shared" si="211"/>
        <v>-</v>
      </c>
      <c r="H873" s="164" t="str">
        <f t="shared" si="223"/>
        <v>-</v>
      </c>
      <c r="I873" s="161" t="str">
        <f t="shared" si="212"/>
        <v>-</v>
      </c>
      <c r="J873" s="161" t="str">
        <f t="shared" si="213"/>
        <v>-</v>
      </c>
      <c r="K873" s="161" t="str">
        <f t="shared" si="214"/>
        <v>-</v>
      </c>
      <c r="L873" s="161">
        <f t="shared" si="215"/>
        <v>2</v>
      </c>
      <c r="M873" s="166" t="str">
        <f t="shared" si="216"/>
        <v>-</v>
      </c>
      <c r="N873" s="165"/>
      <c r="O873" s="164" t="str">
        <f t="shared" si="217"/>
        <v>-</v>
      </c>
      <c r="P873" s="161" t="str">
        <f t="shared" si="218"/>
        <v>-</v>
      </c>
      <c r="Q873" s="161" t="str">
        <f t="shared" si="219"/>
        <v>-</v>
      </c>
      <c r="R873" s="161" t="str">
        <f t="shared" si="220"/>
        <v>-</v>
      </c>
      <c r="S873" s="161">
        <f t="shared" si="221"/>
        <v>4.6666666666666661</v>
      </c>
      <c r="T873" s="163" t="str">
        <f t="shared" si="222"/>
        <v>-</v>
      </c>
    </row>
    <row r="874" spans="1:20" x14ac:dyDescent="0.15">
      <c r="A874" s="170">
        <v>0.14000000000000001</v>
      </c>
      <c r="B874" s="170">
        <v>1.2</v>
      </c>
      <c r="C874" s="170">
        <v>2</v>
      </c>
      <c r="D874" s="169">
        <f t="shared" si="208"/>
        <v>2.8000000000000004E-3</v>
      </c>
      <c r="E874" s="168">
        <f t="shared" si="209"/>
        <v>5.9999999999999995E-4</v>
      </c>
      <c r="F874" s="167">
        <f t="shared" si="210"/>
        <v>4.6666666666666679</v>
      </c>
      <c r="G874" s="159" t="str">
        <f t="shared" si="211"/>
        <v>-</v>
      </c>
      <c r="H874" s="164" t="str">
        <f t="shared" si="223"/>
        <v>-</v>
      </c>
      <c r="I874" s="161" t="str">
        <f t="shared" si="212"/>
        <v>-</v>
      </c>
      <c r="J874" s="161" t="str">
        <f t="shared" si="213"/>
        <v>-</v>
      </c>
      <c r="K874" s="161" t="str">
        <f t="shared" si="214"/>
        <v>-</v>
      </c>
      <c r="L874" s="161">
        <f t="shared" si="215"/>
        <v>2</v>
      </c>
      <c r="M874" s="166" t="str">
        <f t="shared" si="216"/>
        <v>-</v>
      </c>
      <c r="N874" s="165"/>
      <c r="O874" s="164" t="str">
        <f t="shared" si="217"/>
        <v>-</v>
      </c>
      <c r="P874" s="161" t="str">
        <f t="shared" si="218"/>
        <v>-</v>
      </c>
      <c r="Q874" s="161" t="str">
        <f t="shared" si="219"/>
        <v>-</v>
      </c>
      <c r="R874" s="161" t="str">
        <f t="shared" si="220"/>
        <v>-</v>
      </c>
      <c r="S874" s="161">
        <f t="shared" si="221"/>
        <v>4.6666666666666679</v>
      </c>
      <c r="T874" s="163" t="str">
        <f t="shared" si="222"/>
        <v>-</v>
      </c>
    </row>
    <row r="875" spans="1:20" x14ac:dyDescent="0.15">
      <c r="A875" s="170">
        <v>0.1</v>
      </c>
      <c r="B875" s="170">
        <v>0.85099999999999998</v>
      </c>
      <c r="C875" s="170">
        <v>2</v>
      </c>
      <c r="D875" s="169">
        <f t="shared" si="208"/>
        <v>2E-3</v>
      </c>
      <c r="E875" s="168">
        <f t="shared" si="209"/>
        <v>4.2549999999999999E-4</v>
      </c>
      <c r="F875" s="167">
        <f t="shared" si="210"/>
        <v>4.7003525264394828</v>
      </c>
      <c r="G875" s="159" t="str">
        <f t="shared" si="211"/>
        <v>-</v>
      </c>
      <c r="H875" s="164" t="str">
        <f t="shared" si="223"/>
        <v>-</v>
      </c>
      <c r="I875" s="161" t="str">
        <f t="shared" si="212"/>
        <v>-</v>
      </c>
      <c r="J875" s="161" t="str">
        <f t="shared" si="213"/>
        <v>-</v>
      </c>
      <c r="K875" s="161" t="str">
        <f t="shared" si="214"/>
        <v>-</v>
      </c>
      <c r="L875" s="161">
        <f t="shared" si="215"/>
        <v>2</v>
      </c>
      <c r="M875" s="166" t="str">
        <f t="shared" si="216"/>
        <v>-</v>
      </c>
      <c r="N875" s="165"/>
      <c r="O875" s="164" t="str">
        <f t="shared" si="217"/>
        <v>-</v>
      </c>
      <c r="P875" s="161" t="str">
        <f t="shared" si="218"/>
        <v>-</v>
      </c>
      <c r="Q875" s="161" t="str">
        <f t="shared" si="219"/>
        <v>-</v>
      </c>
      <c r="R875" s="161" t="str">
        <f t="shared" si="220"/>
        <v>-</v>
      </c>
      <c r="S875" s="161">
        <f t="shared" si="221"/>
        <v>4.7003525264394828</v>
      </c>
      <c r="T875" s="163" t="str">
        <f t="shared" si="222"/>
        <v>-</v>
      </c>
    </row>
    <row r="876" spans="1:20" x14ac:dyDescent="0.15">
      <c r="A876" s="170">
        <v>0.1</v>
      </c>
      <c r="B876" s="170">
        <v>0.84</v>
      </c>
      <c r="C876" s="170">
        <v>2</v>
      </c>
      <c r="D876" s="169">
        <f t="shared" si="208"/>
        <v>2E-3</v>
      </c>
      <c r="E876" s="168">
        <f t="shared" si="209"/>
        <v>4.1999999999999996E-4</v>
      </c>
      <c r="F876" s="167">
        <f t="shared" si="210"/>
        <v>4.7619047619047628</v>
      </c>
      <c r="G876" s="159" t="str">
        <f t="shared" si="211"/>
        <v>-</v>
      </c>
      <c r="H876" s="164" t="str">
        <f t="shared" si="223"/>
        <v>-</v>
      </c>
      <c r="I876" s="161" t="str">
        <f t="shared" si="212"/>
        <v>-</v>
      </c>
      <c r="J876" s="161" t="str">
        <f t="shared" si="213"/>
        <v>-</v>
      </c>
      <c r="K876" s="161" t="str">
        <f t="shared" si="214"/>
        <v>-</v>
      </c>
      <c r="L876" s="161">
        <f t="shared" si="215"/>
        <v>2</v>
      </c>
      <c r="M876" s="166" t="str">
        <f t="shared" si="216"/>
        <v>-</v>
      </c>
      <c r="N876" s="165"/>
      <c r="O876" s="164" t="str">
        <f t="shared" si="217"/>
        <v>-</v>
      </c>
      <c r="P876" s="161" t="str">
        <f t="shared" si="218"/>
        <v>-</v>
      </c>
      <c r="Q876" s="161" t="str">
        <f t="shared" si="219"/>
        <v>-</v>
      </c>
      <c r="R876" s="161" t="str">
        <f t="shared" si="220"/>
        <v>-</v>
      </c>
      <c r="S876" s="161">
        <f t="shared" si="221"/>
        <v>4.7619047619047628</v>
      </c>
      <c r="T876" s="163" t="str">
        <f t="shared" si="222"/>
        <v>-</v>
      </c>
    </row>
    <row r="877" spans="1:20" x14ac:dyDescent="0.15">
      <c r="A877" s="170">
        <v>0.1</v>
      </c>
      <c r="B877" s="170">
        <v>0.81</v>
      </c>
      <c r="C877" s="170">
        <v>2</v>
      </c>
      <c r="D877" s="169">
        <f t="shared" si="208"/>
        <v>2E-3</v>
      </c>
      <c r="E877" s="168">
        <f t="shared" si="209"/>
        <v>4.0500000000000003E-4</v>
      </c>
      <c r="F877" s="167">
        <f t="shared" si="210"/>
        <v>4.9382716049382713</v>
      </c>
      <c r="G877" s="159" t="str">
        <f t="shared" si="211"/>
        <v>-</v>
      </c>
      <c r="H877" s="164" t="str">
        <f t="shared" si="223"/>
        <v>-</v>
      </c>
      <c r="I877" s="161" t="str">
        <f t="shared" si="212"/>
        <v>-</v>
      </c>
      <c r="J877" s="161" t="str">
        <f t="shared" si="213"/>
        <v>-</v>
      </c>
      <c r="K877" s="161" t="str">
        <f t="shared" si="214"/>
        <v>-</v>
      </c>
      <c r="L877" s="161">
        <f t="shared" si="215"/>
        <v>2</v>
      </c>
      <c r="M877" s="166" t="str">
        <f t="shared" si="216"/>
        <v>-</v>
      </c>
      <c r="N877" s="165"/>
      <c r="O877" s="164" t="str">
        <f t="shared" si="217"/>
        <v>-</v>
      </c>
      <c r="P877" s="161" t="str">
        <f t="shared" si="218"/>
        <v>-</v>
      </c>
      <c r="Q877" s="161" t="str">
        <f t="shared" si="219"/>
        <v>-</v>
      </c>
      <c r="R877" s="161" t="str">
        <f t="shared" si="220"/>
        <v>-</v>
      </c>
      <c r="S877" s="161">
        <f t="shared" si="221"/>
        <v>4.9382716049382713</v>
      </c>
      <c r="T877" s="163" t="str">
        <f t="shared" si="222"/>
        <v>-</v>
      </c>
    </row>
    <row r="878" spans="1:20" x14ac:dyDescent="0.15">
      <c r="A878" s="170">
        <v>0.1</v>
      </c>
      <c r="B878" s="170">
        <v>0.81</v>
      </c>
      <c r="C878" s="170">
        <v>0</v>
      </c>
      <c r="D878" s="169">
        <f t="shared" si="208"/>
        <v>2E-3</v>
      </c>
      <c r="E878" s="168">
        <f t="shared" si="209"/>
        <v>4.0500000000000003E-4</v>
      </c>
      <c r="F878" s="167">
        <f t="shared" si="210"/>
        <v>4.9382716049382713</v>
      </c>
      <c r="G878" s="159" t="str">
        <f t="shared" si="211"/>
        <v>-</v>
      </c>
      <c r="H878" s="164" t="str">
        <f t="shared" si="223"/>
        <v>-</v>
      </c>
      <c r="I878" s="161" t="str">
        <f t="shared" si="212"/>
        <v>-</v>
      </c>
      <c r="J878" s="161" t="str">
        <f t="shared" si="213"/>
        <v>-</v>
      </c>
      <c r="K878" s="161" t="str">
        <f t="shared" si="214"/>
        <v>-</v>
      </c>
      <c r="L878" s="161">
        <f t="shared" si="215"/>
        <v>0</v>
      </c>
      <c r="M878" s="166" t="str">
        <f t="shared" si="216"/>
        <v>-</v>
      </c>
      <c r="N878" s="165"/>
      <c r="O878" s="164" t="str">
        <f t="shared" si="217"/>
        <v>-</v>
      </c>
      <c r="P878" s="161" t="str">
        <f t="shared" si="218"/>
        <v>-</v>
      </c>
      <c r="Q878" s="161" t="str">
        <f t="shared" si="219"/>
        <v>-</v>
      </c>
      <c r="R878" s="161" t="str">
        <f t="shared" si="220"/>
        <v>-</v>
      </c>
      <c r="S878" s="161">
        <f t="shared" si="221"/>
        <v>4.9382716049382713</v>
      </c>
      <c r="T878" s="163" t="str">
        <f t="shared" si="222"/>
        <v>-</v>
      </c>
    </row>
    <row r="879" spans="1:20" x14ac:dyDescent="0.15">
      <c r="A879" s="170">
        <v>0.05</v>
      </c>
      <c r="B879" s="170">
        <v>0.4</v>
      </c>
      <c r="C879" s="170">
        <v>1</v>
      </c>
      <c r="D879" s="169">
        <f t="shared" si="208"/>
        <v>1E-3</v>
      </c>
      <c r="E879" s="168">
        <f t="shared" si="209"/>
        <v>2.0000000000000001E-4</v>
      </c>
      <c r="F879" s="167">
        <f t="shared" si="210"/>
        <v>5</v>
      </c>
      <c r="G879" s="159" t="str">
        <f t="shared" si="211"/>
        <v>-</v>
      </c>
      <c r="H879" s="164" t="str">
        <f t="shared" si="223"/>
        <v>-</v>
      </c>
      <c r="I879" s="161" t="str">
        <f t="shared" si="212"/>
        <v>-</v>
      </c>
      <c r="J879" s="161" t="str">
        <f t="shared" si="213"/>
        <v>-</v>
      </c>
      <c r="K879" s="161" t="str">
        <f t="shared" si="214"/>
        <v>-</v>
      </c>
      <c r="L879" s="161">
        <f t="shared" si="215"/>
        <v>1</v>
      </c>
      <c r="M879" s="166" t="str">
        <f t="shared" si="216"/>
        <v>-</v>
      </c>
      <c r="N879" s="165"/>
      <c r="O879" s="164" t="str">
        <f t="shared" si="217"/>
        <v>-</v>
      </c>
      <c r="P879" s="161" t="str">
        <f t="shared" si="218"/>
        <v>-</v>
      </c>
      <c r="Q879" s="161" t="str">
        <f t="shared" si="219"/>
        <v>-</v>
      </c>
      <c r="R879" s="161" t="str">
        <f t="shared" si="220"/>
        <v>-</v>
      </c>
      <c r="S879" s="161">
        <f t="shared" si="221"/>
        <v>5</v>
      </c>
      <c r="T879" s="163" t="str">
        <f t="shared" si="222"/>
        <v>-</v>
      </c>
    </row>
    <row r="880" spans="1:20" x14ac:dyDescent="0.15">
      <c r="A880" s="170">
        <v>0.1</v>
      </c>
      <c r="B880" s="170">
        <v>0.8</v>
      </c>
      <c r="C880" s="170">
        <v>2</v>
      </c>
      <c r="D880" s="169">
        <f t="shared" si="208"/>
        <v>2E-3</v>
      </c>
      <c r="E880" s="168">
        <f t="shared" si="209"/>
        <v>4.0000000000000002E-4</v>
      </c>
      <c r="F880" s="167">
        <f t="shared" si="210"/>
        <v>5</v>
      </c>
      <c r="G880" s="159" t="str">
        <f t="shared" si="211"/>
        <v>-</v>
      </c>
      <c r="H880" s="164" t="str">
        <f t="shared" si="223"/>
        <v>-</v>
      </c>
      <c r="I880" s="161" t="str">
        <f t="shared" si="212"/>
        <v>-</v>
      </c>
      <c r="J880" s="161" t="str">
        <f t="shared" si="213"/>
        <v>-</v>
      </c>
      <c r="K880" s="161" t="str">
        <f t="shared" si="214"/>
        <v>-</v>
      </c>
      <c r="L880" s="161">
        <f t="shared" si="215"/>
        <v>2</v>
      </c>
      <c r="M880" s="166" t="str">
        <f t="shared" si="216"/>
        <v>-</v>
      </c>
      <c r="N880" s="165"/>
      <c r="O880" s="164" t="str">
        <f t="shared" si="217"/>
        <v>-</v>
      </c>
      <c r="P880" s="161" t="str">
        <f t="shared" si="218"/>
        <v>-</v>
      </c>
      <c r="Q880" s="161" t="str">
        <f t="shared" si="219"/>
        <v>-</v>
      </c>
      <c r="R880" s="161" t="str">
        <f t="shared" si="220"/>
        <v>-</v>
      </c>
      <c r="S880" s="161">
        <f t="shared" si="221"/>
        <v>5</v>
      </c>
      <c r="T880" s="163" t="str">
        <f t="shared" si="222"/>
        <v>-</v>
      </c>
    </row>
    <row r="881" spans="1:20" x14ac:dyDescent="0.15">
      <c r="A881" s="170">
        <v>0.1</v>
      </c>
      <c r="B881" s="170">
        <v>0.8</v>
      </c>
      <c r="C881" s="170">
        <v>2</v>
      </c>
      <c r="D881" s="169">
        <f t="shared" si="208"/>
        <v>2E-3</v>
      </c>
      <c r="E881" s="168">
        <f t="shared" si="209"/>
        <v>4.0000000000000002E-4</v>
      </c>
      <c r="F881" s="167">
        <f t="shared" si="210"/>
        <v>5</v>
      </c>
      <c r="G881" s="159" t="str">
        <f t="shared" si="211"/>
        <v>-</v>
      </c>
      <c r="H881" s="164" t="str">
        <f t="shared" si="223"/>
        <v>-</v>
      </c>
      <c r="I881" s="161" t="str">
        <f t="shared" si="212"/>
        <v>-</v>
      </c>
      <c r="J881" s="161" t="str">
        <f t="shared" si="213"/>
        <v>-</v>
      </c>
      <c r="K881" s="161" t="str">
        <f t="shared" si="214"/>
        <v>-</v>
      </c>
      <c r="L881" s="161">
        <f t="shared" si="215"/>
        <v>2</v>
      </c>
      <c r="M881" s="166" t="str">
        <f t="shared" si="216"/>
        <v>-</v>
      </c>
      <c r="N881" s="165"/>
      <c r="O881" s="164" t="str">
        <f t="shared" si="217"/>
        <v>-</v>
      </c>
      <c r="P881" s="161" t="str">
        <f t="shared" si="218"/>
        <v>-</v>
      </c>
      <c r="Q881" s="161" t="str">
        <f t="shared" si="219"/>
        <v>-</v>
      </c>
      <c r="R881" s="161" t="str">
        <f t="shared" si="220"/>
        <v>-</v>
      </c>
      <c r="S881" s="161">
        <f t="shared" si="221"/>
        <v>5</v>
      </c>
      <c r="T881" s="163" t="str">
        <f t="shared" si="222"/>
        <v>-</v>
      </c>
    </row>
    <row r="882" spans="1:20" x14ac:dyDescent="0.15">
      <c r="A882" s="171">
        <v>0.1</v>
      </c>
      <c r="B882" s="171">
        <v>0.8</v>
      </c>
      <c r="C882" s="171">
        <v>2</v>
      </c>
      <c r="D882" s="169">
        <f t="shared" si="208"/>
        <v>2E-3</v>
      </c>
      <c r="E882" s="168">
        <f t="shared" si="209"/>
        <v>4.0000000000000002E-4</v>
      </c>
      <c r="F882" s="167">
        <f t="shared" si="210"/>
        <v>5</v>
      </c>
      <c r="G882" s="159" t="str">
        <f t="shared" si="211"/>
        <v>-</v>
      </c>
      <c r="H882" s="164" t="str">
        <f t="shared" si="223"/>
        <v>-</v>
      </c>
      <c r="I882" s="161" t="str">
        <f t="shared" si="212"/>
        <v>-</v>
      </c>
      <c r="J882" s="161" t="str">
        <f t="shared" si="213"/>
        <v>-</v>
      </c>
      <c r="K882" s="161" t="str">
        <f t="shared" si="214"/>
        <v>-</v>
      </c>
      <c r="L882" s="161">
        <f t="shared" si="215"/>
        <v>2</v>
      </c>
      <c r="M882" s="166" t="str">
        <f t="shared" si="216"/>
        <v>-</v>
      </c>
      <c r="N882" s="165"/>
      <c r="O882" s="164" t="str">
        <f t="shared" si="217"/>
        <v>-</v>
      </c>
      <c r="P882" s="161" t="str">
        <f t="shared" si="218"/>
        <v>-</v>
      </c>
      <c r="Q882" s="161" t="str">
        <f t="shared" si="219"/>
        <v>-</v>
      </c>
      <c r="R882" s="161" t="str">
        <f t="shared" si="220"/>
        <v>-</v>
      </c>
      <c r="S882" s="161">
        <f t="shared" si="221"/>
        <v>5</v>
      </c>
      <c r="T882" s="163" t="str">
        <f t="shared" si="222"/>
        <v>-</v>
      </c>
    </row>
    <row r="883" spans="1:20" x14ac:dyDescent="0.15">
      <c r="A883" s="171">
        <v>0.1</v>
      </c>
      <c r="B883" s="171">
        <v>0.8</v>
      </c>
      <c r="C883" s="171">
        <v>2</v>
      </c>
      <c r="D883" s="169">
        <f t="shared" si="208"/>
        <v>2E-3</v>
      </c>
      <c r="E883" s="168">
        <f t="shared" si="209"/>
        <v>4.0000000000000002E-4</v>
      </c>
      <c r="F883" s="167">
        <f t="shared" si="210"/>
        <v>5</v>
      </c>
      <c r="G883" s="159" t="str">
        <f t="shared" si="211"/>
        <v>-</v>
      </c>
      <c r="H883" s="164" t="str">
        <f t="shared" si="223"/>
        <v>-</v>
      </c>
      <c r="I883" s="161" t="str">
        <f t="shared" si="212"/>
        <v>-</v>
      </c>
      <c r="J883" s="161" t="str">
        <f t="shared" si="213"/>
        <v>-</v>
      </c>
      <c r="K883" s="161" t="str">
        <f t="shared" si="214"/>
        <v>-</v>
      </c>
      <c r="L883" s="161">
        <f t="shared" si="215"/>
        <v>2</v>
      </c>
      <c r="M883" s="166" t="str">
        <f t="shared" si="216"/>
        <v>-</v>
      </c>
      <c r="N883" s="165"/>
      <c r="O883" s="164" t="str">
        <f t="shared" si="217"/>
        <v>-</v>
      </c>
      <c r="P883" s="161" t="str">
        <f t="shared" si="218"/>
        <v>-</v>
      </c>
      <c r="Q883" s="161" t="str">
        <f t="shared" si="219"/>
        <v>-</v>
      </c>
      <c r="R883" s="161" t="str">
        <f t="shared" si="220"/>
        <v>-</v>
      </c>
      <c r="S883" s="161">
        <f t="shared" si="221"/>
        <v>5</v>
      </c>
      <c r="T883" s="163" t="str">
        <f t="shared" si="222"/>
        <v>-</v>
      </c>
    </row>
    <row r="884" spans="1:20" x14ac:dyDescent="0.15">
      <c r="A884" s="170">
        <v>0.1</v>
      </c>
      <c r="B884" s="170">
        <f>7.8-7</f>
        <v>0.79999999999999982</v>
      </c>
      <c r="C884" s="170">
        <v>2</v>
      </c>
      <c r="D884" s="169">
        <f t="shared" si="208"/>
        <v>2E-3</v>
      </c>
      <c r="E884" s="168">
        <f t="shared" si="209"/>
        <v>3.9999999999999991E-4</v>
      </c>
      <c r="F884" s="167">
        <f t="shared" si="210"/>
        <v>5.0000000000000009</v>
      </c>
      <c r="G884" s="159" t="str">
        <f t="shared" si="211"/>
        <v>-</v>
      </c>
      <c r="H884" s="164" t="str">
        <f t="shared" si="223"/>
        <v>-</v>
      </c>
      <c r="I884" s="161" t="str">
        <f t="shared" si="212"/>
        <v>-</v>
      </c>
      <c r="J884" s="161" t="str">
        <f t="shared" si="213"/>
        <v>-</v>
      </c>
      <c r="K884" s="161" t="str">
        <f t="shared" si="214"/>
        <v>-</v>
      </c>
      <c r="L884" s="161">
        <f t="shared" si="215"/>
        <v>2</v>
      </c>
      <c r="M884" s="166" t="str">
        <f t="shared" si="216"/>
        <v>-</v>
      </c>
      <c r="N884" s="165"/>
      <c r="O884" s="164" t="str">
        <f t="shared" si="217"/>
        <v>-</v>
      </c>
      <c r="P884" s="161" t="str">
        <f t="shared" si="218"/>
        <v>-</v>
      </c>
      <c r="Q884" s="161" t="str">
        <f t="shared" si="219"/>
        <v>-</v>
      </c>
      <c r="R884" s="161" t="str">
        <f t="shared" si="220"/>
        <v>-</v>
      </c>
      <c r="S884" s="161">
        <f t="shared" si="221"/>
        <v>5.0000000000000009</v>
      </c>
      <c r="T884" s="163" t="str">
        <f t="shared" si="222"/>
        <v>-</v>
      </c>
    </row>
    <row r="885" spans="1:20" x14ac:dyDescent="0.15">
      <c r="A885" s="170">
        <v>0.2</v>
      </c>
      <c r="B885" s="170">
        <v>1.58</v>
      </c>
      <c r="C885" s="170">
        <v>2</v>
      </c>
      <c r="D885" s="169">
        <f t="shared" si="208"/>
        <v>4.0000000000000001E-3</v>
      </c>
      <c r="E885" s="168">
        <f t="shared" si="209"/>
        <v>7.9000000000000001E-4</v>
      </c>
      <c r="F885" s="167">
        <f t="shared" si="210"/>
        <v>5.0632911392405067</v>
      </c>
      <c r="G885" s="159" t="str">
        <f t="shared" si="211"/>
        <v>-</v>
      </c>
      <c r="H885" s="164" t="str">
        <f t="shared" si="223"/>
        <v>-</v>
      </c>
      <c r="I885" s="161" t="str">
        <f t="shared" si="212"/>
        <v>-</v>
      </c>
      <c r="J885" s="161" t="str">
        <f t="shared" si="213"/>
        <v>-</v>
      </c>
      <c r="K885" s="161" t="str">
        <f t="shared" si="214"/>
        <v>-</v>
      </c>
      <c r="L885" s="161">
        <f t="shared" si="215"/>
        <v>2</v>
      </c>
      <c r="M885" s="166" t="str">
        <f t="shared" si="216"/>
        <v>-</v>
      </c>
      <c r="N885" s="165"/>
      <c r="O885" s="164" t="str">
        <f t="shared" si="217"/>
        <v>-</v>
      </c>
      <c r="P885" s="161" t="str">
        <f t="shared" si="218"/>
        <v>-</v>
      </c>
      <c r="Q885" s="161" t="str">
        <f t="shared" si="219"/>
        <v>-</v>
      </c>
      <c r="R885" s="161" t="str">
        <f t="shared" si="220"/>
        <v>-</v>
      </c>
      <c r="S885" s="161">
        <f t="shared" si="221"/>
        <v>5.0632911392405067</v>
      </c>
      <c r="T885" s="163" t="str">
        <f t="shared" si="222"/>
        <v>-</v>
      </c>
    </row>
    <row r="886" spans="1:20" x14ac:dyDescent="0.15">
      <c r="A886" s="170">
        <v>0.1</v>
      </c>
      <c r="B886" s="170">
        <v>0.78</v>
      </c>
      <c r="C886" s="170">
        <v>1</v>
      </c>
      <c r="D886" s="169">
        <f t="shared" si="208"/>
        <v>2E-3</v>
      </c>
      <c r="E886" s="168">
        <f t="shared" si="209"/>
        <v>3.8999999999999999E-4</v>
      </c>
      <c r="F886" s="167">
        <f t="shared" si="210"/>
        <v>5.1282051282051286</v>
      </c>
      <c r="G886" s="159" t="str">
        <f t="shared" si="211"/>
        <v>-</v>
      </c>
      <c r="H886" s="164" t="str">
        <f t="shared" si="223"/>
        <v>-</v>
      </c>
      <c r="I886" s="161" t="str">
        <f t="shared" si="212"/>
        <v>-</v>
      </c>
      <c r="J886" s="161" t="str">
        <f t="shared" si="213"/>
        <v>-</v>
      </c>
      <c r="K886" s="161" t="str">
        <f t="shared" si="214"/>
        <v>-</v>
      </c>
      <c r="L886" s="161">
        <f t="shared" si="215"/>
        <v>1</v>
      </c>
      <c r="M886" s="166" t="str">
        <f t="shared" si="216"/>
        <v>-</v>
      </c>
      <c r="N886" s="165"/>
      <c r="O886" s="164" t="str">
        <f t="shared" si="217"/>
        <v>-</v>
      </c>
      <c r="P886" s="161" t="str">
        <f t="shared" si="218"/>
        <v>-</v>
      </c>
      <c r="Q886" s="161" t="str">
        <f t="shared" si="219"/>
        <v>-</v>
      </c>
      <c r="R886" s="161" t="str">
        <f t="shared" si="220"/>
        <v>-</v>
      </c>
      <c r="S886" s="161">
        <f t="shared" si="221"/>
        <v>5.1282051282051286</v>
      </c>
      <c r="T886" s="163" t="str">
        <f t="shared" si="222"/>
        <v>-</v>
      </c>
    </row>
    <row r="887" spans="1:20" x14ac:dyDescent="0.15">
      <c r="A887" s="170">
        <v>0.1</v>
      </c>
      <c r="B887" s="170">
        <v>0.76600000000000001</v>
      </c>
      <c r="C887" s="170">
        <v>2</v>
      </c>
      <c r="D887" s="169">
        <f t="shared" si="208"/>
        <v>2E-3</v>
      </c>
      <c r="E887" s="168">
        <f t="shared" si="209"/>
        <v>3.8299999999999999E-4</v>
      </c>
      <c r="F887" s="167">
        <f t="shared" si="210"/>
        <v>5.2219321148825069</v>
      </c>
      <c r="G887" s="159" t="str">
        <f t="shared" si="211"/>
        <v>-</v>
      </c>
      <c r="H887" s="164" t="str">
        <f t="shared" si="223"/>
        <v>-</v>
      </c>
      <c r="I887" s="161" t="str">
        <f t="shared" si="212"/>
        <v>-</v>
      </c>
      <c r="J887" s="161" t="str">
        <f t="shared" si="213"/>
        <v>-</v>
      </c>
      <c r="K887" s="161" t="str">
        <f t="shared" si="214"/>
        <v>-</v>
      </c>
      <c r="L887" s="161">
        <f t="shared" si="215"/>
        <v>2</v>
      </c>
      <c r="M887" s="166" t="str">
        <f t="shared" si="216"/>
        <v>-</v>
      </c>
      <c r="N887" s="165"/>
      <c r="O887" s="164" t="str">
        <f t="shared" si="217"/>
        <v>-</v>
      </c>
      <c r="P887" s="161" t="str">
        <f t="shared" si="218"/>
        <v>-</v>
      </c>
      <c r="Q887" s="161" t="str">
        <f t="shared" si="219"/>
        <v>-</v>
      </c>
      <c r="R887" s="161" t="str">
        <f t="shared" si="220"/>
        <v>-</v>
      </c>
      <c r="S887" s="161">
        <f t="shared" si="221"/>
        <v>5.2219321148825069</v>
      </c>
      <c r="T887" s="163" t="str">
        <f t="shared" si="222"/>
        <v>-</v>
      </c>
    </row>
    <row r="888" spans="1:20" x14ac:dyDescent="0.15">
      <c r="A888" s="170">
        <v>0.1</v>
      </c>
      <c r="B888" s="170">
        <v>0.76</v>
      </c>
      <c r="C888" s="170">
        <v>2</v>
      </c>
      <c r="D888" s="169">
        <f t="shared" si="208"/>
        <v>2E-3</v>
      </c>
      <c r="E888" s="168">
        <f t="shared" si="209"/>
        <v>3.8000000000000002E-4</v>
      </c>
      <c r="F888" s="167">
        <f t="shared" si="210"/>
        <v>5.2631578947368416</v>
      </c>
      <c r="G888" s="159" t="str">
        <f t="shared" si="211"/>
        <v>-</v>
      </c>
      <c r="H888" s="164" t="str">
        <f t="shared" si="223"/>
        <v>-</v>
      </c>
      <c r="I888" s="161" t="str">
        <f t="shared" si="212"/>
        <v>-</v>
      </c>
      <c r="J888" s="161" t="str">
        <f t="shared" si="213"/>
        <v>-</v>
      </c>
      <c r="K888" s="161" t="str">
        <f t="shared" si="214"/>
        <v>-</v>
      </c>
      <c r="L888" s="161">
        <f t="shared" si="215"/>
        <v>2</v>
      </c>
      <c r="M888" s="166" t="str">
        <f t="shared" si="216"/>
        <v>-</v>
      </c>
      <c r="N888" s="165"/>
      <c r="O888" s="164" t="str">
        <f t="shared" si="217"/>
        <v>-</v>
      </c>
      <c r="P888" s="161" t="str">
        <f t="shared" si="218"/>
        <v>-</v>
      </c>
      <c r="Q888" s="161" t="str">
        <f t="shared" si="219"/>
        <v>-</v>
      </c>
      <c r="R888" s="161" t="str">
        <f t="shared" si="220"/>
        <v>-</v>
      </c>
      <c r="S888" s="161">
        <f t="shared" si="221"/>
        <v>5.2631578947368416</v>
      </c>
      <c r="T888" s="163" t="str">
        <f t="shared" si="222"/>
        <v>-</v>
      </c>
    </row>
    <row r="889" spans="1:20" x14ac:dyDescent="0.15">
      <c r="A889" s="170">
        <v>0.2</v>
      </c>
      <c r="B889" s="170">
        <v>1.52</v>
      </c>
      <c r="C889" s="170">
        <v>2</v>
      </c>
      <c r="D889" s="169">
        <f t="shared" si="208"/>
        <v>4.0000000000000001E-3</v>
      </c>
      <c r="E889" s="168">
        <f t="shared" si="209"/>
        <v>7.6000000000000004E-4</v>
      </c>
      <c r="F889" s="167">
        <f t="shared" si="210"/>
        <v>5.2631578947368416</v>
      </c>
      <c r="G889" s="159" t="str">
        <f t="shared" si="211"/>
        <v>-</v>
      </c>
      <c r="H889" s="164" t="str">
        <f t="shared" si="223"/>
        <v>-</v>
      </c>
      <c r="I889" s="161" t="str">
        <f t="shared" si="212"/>
        <v>-</v>
      </c>
      <c r="J889" s="161" t="str">
        <f t="shared" si="213"/>
        <v>-</v>
      </c>
      <c r="K889" s="161" t="str">
        <f t="shared" si="214"/>
        <v>-</v>
      </c>
      <c r="L889" s="161">
        <f t="shared" si="215"/>
        <v>2</v>
      </c>
      <c r="M889" s="166" t="str">
        <f t="shared" si="216"/>
        <v>-</v>
      </c>
      <c r="N889" s="165"/>
      <c r="O889" s="164" t="str">
        <f t="shared" si="217"/>
        <v>-</v>
      </c>
      <c r="P889" s="161" t="str">
        <f t="shared" si="218"/>
        <v>-</v>
      </c>
      <c r="Q889" s="161" t="str">
        <f t="shared" si="219"/>
        <v>-</v>
      </c>
      <c r="R889" s="161" t="str">
        <f t="shared" si="220"/>
        <v>-</v>
      </c>
      <c r="S889" s="161">
        <f t="shared" si="221"/>
        <v>5.2631578947368416</v>
      </c>
      <c r="T889" s="163" t="str">
        <f t="shared" si="222"/>
        <v>-</v>
      </c>
    </row>
    <row r="890" spans="1:20" x14ac:dyDescent="0.15">
      <c r="A890" s="170">
        <v>0.2</v>
      </c>
      <c r="B890" s="170">
        <v>1.506</v>
      </c>
      <c r="C890" s="170">
        <v>2</v>
      </c>
      <c r="D890" s="169">
        <f t="shared" si="208"/>
        <v>4.0000000000000001E-3</v>
      </c>
      <c r="E890" s="168">
        <f t="shared" si="209"/>
        <v>7.5299999999999998E-4</v>
      </c>
      <c r="F890" s="167">
        <f t="shared" si="210"/>
        <v>5.3120849933598944</v>
      </c>
      <c r="G890" s="159" t="str">
        <f t="shared" si="211"/>
        <v>-</v>
      </c>
      <c r="H890" s="164" t="str">
        <f t="shared" si="223"/>
        <v>-</v>
      </c>
      <c r="I890" s="161" t="str">
        <f t="shared" si="212"/>
        <v>-</v>
      </c>
      <c r="J890" s="161" t="str">
        <f t="shared" si="213"/>
        <v>-</v>
      </c>
      <c r="K890" s="161" t="str">
        <f t="shared" si="214"/>
        <v>-</v>
      </c>
      <c r="L890" s="161">
        <f t="shared" si="215"/>
        <v>2</v>
      </c>
      <c r="M890" s="166" t="str">
        <f t="shared" si="216"/>
        <v>-</v>
      </c>
      <c r="N890" s="165"/>
      <c r="O890" s="164" t="str">
        <f t="shared" si="217"/>
        <v>-</v>
      </c>
      <c r="P890" s="161" t="str">
        <f t="shared" si="218"/>
        <v>-</v>
      </c>
      <c r="Q890" s="161" t="str">
        <f t="shared" si="219"/>
        <v>-</v>
      </c>
      <c r="R890" s="161" t="str">
        <f t="shared" si="220"/>
        <v>-</v>
      </c>
      <c r="S890" s="161">
        <f t="shared" si="221"/>
        <v>5.3120849933598944</v>
      </c>
      <c r="T890" s="163" t="str">
        <f t="shared" si="222"/>
        <v>-</v>
      </c>
    </row>
    <row r="891" spans="1:20" x14ac:dyDescent="0.15">
      <c r="A891" s="170">
        <v>0.125</v>
      </c>
      <c r="B891" s="170">
        <v>0.94</v>
      </c>
      <c r="C891" s="170">
        <v>2</v>
      </c>
      <c r="D891" s="169">
        <f t="shared" si="208"/>
        <v>2.5000000000000001E-3</v>
      </c>
      <c r="E891" s="168">
        <f t="shared" si="209"/>
        <v>4.6999999999999999E-4</v>
      </c>
      <c r="F891" s="167">
        <f t="shared" si="210"/>
        <v>5.3191489361702127</v>
      </c>
      <c r="G891" s="159" t="str">
        <f t="shared" si="211"/>
        <v>-</v>
      </c>
      <c r="H891" s="164" t="str">
        <f t="shared" si="223"/>
        <v>-</v>
      </c>
      <c r="I891" s="161" t="str">
        <f t="shared" si="212"/>
        <v>-</v>
      </c>
      <c r="J891" s="161" t="str">
        <f t="shared" si="213"/>
        <v>-</v>
      </c>
      <c r="K891" s="161" t="str">
        <f t="shared" si="214"/>
        <v>-</v>
      </c>
      <c r="L891" s="161">
        <f t="shared" si="215"/>
        <v>2</v>
      </c>
      <c r="M891" s="166" t="str">
        <f t="shared" si="216"/>
        <v>-</v>
      </c>
      <c r="N891" s="165"/>
      <c r="O891" s="164" t="str">
        <f t="shared" si="217"/>
        <v>-</v>
      </c>
      <c r="P891" s="161" t="str">
        <f t="shared" si="218"/>
        <v>-</v>
      </c>
      <c r="Q891" s="161" t="str">
        <f t="shared" si="219"/>
        <v>-</v>
      </c>
      <c r="R891" s="161" t="str">
        <f t="shared" si="220"/>
        <v>-</v>
      </c>
      <c r="S891" s="161">
        <f t="shared" si="221"/>
        <v>5.3191489361702127</v>
      </c>
      <c r="T891" s="163" t="str">
        <f t="shared" si="222"/>
        <v>-</v>
      </c>
    </row>
    <row r="892" spans="1:20" x14ac:dyDescent="0.15">
      <c r="A892" s="170">
        <v>0.1</v>
      </c>
      <c r="B892" s="170">
        <v>0.75</v>
      </c>
      <c r="C892" s="170">
        <v>2</v>
      </c>
      <c r="D892" s="169">
        <f t="shared" si="208"/>
        <v>2E-3</v>
      </c>
      <c r="E892" s="168">
        <f t="shared" si="209"/>
        <v>3.7500000000000001E-4</v>
      </c>
      <c r="F892" s="167">
        <f t="shared" si="210"/>
        <v>5.333333333333333</v>
      </c>
      <c r="G892" s="159" t="str">
        <f t="shared" si="211"/>
        <v>-</v>
      </c>
      <c r="H892" s="164" t="str">
        <f t="shared" si="223"/>
        <v>-</v>
      </c>
      <c r="I892" s="161" t="str">
        <f t="shared" si="212"/>
        <v>-</v>
      </c>
      <c r="J892" s="161" t="str">
        <f t="shared" si="213"/>
        <v>-</v>
      </c>
      <c r="K892" s="161" t="str">
        <f t="shared" si="214"/>
        <v>-</v>
      </c>
      <c r="L892" s="161">
        <f t="shared" si="215"/>
        <v>2</v>
      </c>
      <c r="M892" s="166" t="str">
        <f t="shared" si="216"/>
        <v>-</v>
      </c>
      <c r="N892" s="165"/>
      <c r="O892" s="164" t="str">
        <f t="shared" si="217"/>
        <v>-</v>
      </c>
      <c r="P892" s="161" t="str">
        <f t="shared" si="218"/>
        <v>-</v>
      </c>
      <c r="Q892" s="161" t="str">
        <f t="shared" si="219"/>
        <v>-</v>
      </c>
      <c r="R892" s="161" t="str">
        <f t="shared" si="220"/>
        <v>-</v>
      </c>
      <c r="S892" s="161">
        <f t="shared" si="221"/>
        <v>5.333333333333333</v>
      </c>
      <c r="T892" s="163" t="str">
        <f t="shared" si="222"/>
        <v>-</v>
      </c>
    </row>
    <row r="893" spans="1:20" x14ac:dyDescent="0.15">
      <c r="A893" s="170">
        <v>0.05</v>
      </c>
      <c r="B893" s="170">
        <v>0.37</v>
      </c>
      <c r="C893" s="170">
        <v>2</v>
      </c>
      <c r="D893" s="169">
        <f t="shared" si="208"/>
        <v>1E-3</v>
      </c>
      <c r="E893" s="168">
        <f t="shared" si="209"/>
        <v>1.85E-4</v>
      </c>
      <c r="F893" s="167">
        <f t="shared" si="210"/>
        <v>5.4054054054054053</v>
      </c>
      <c r="G893" s="159" t="str">
        <f t="shared" si="211"/>
        <v>-</v>
      </c>
      <c r="H893" s="164" t="str">
        <f t="shared" si="223"/>
        <v>-</v>
      </c>
      <c r="I893" s="161" t="str">
        <f t="shared" si="212"/>
        <v>-</v>
      </c>
      <c r="J893" s="161" t="str">
        <f t="shared" si="213"/>
        <v>-</v>
      </c>
      <c r="K893" s="161" t="str">
        <f t="shared" si="214"/>
        <v>-</v>
      </c>
      <c r="L893" s="161">
        <f t="shared" si="215"/>
        <v>2</v>
      </c>
      <c r="M893" s="166" t="str">
        <f t="shared" si="216"/>
        <v>-</v>
      </c>
      <c r="N893" s="165"/>
      <c r="O893" s="164" t="str">
        <f t="shared" si="217"/>
        <v>-</v>
      </c>
      <c r="P893" s="161" t="str">
        <f t="shared" si="218"/>
        <v>-</v>
      </c>
      <c r="Q893" s="161" t="str">
        <f t="shared" si="219"/>
        <v>-</v>
      </c>
      <c r="R893" s="161" t="str">
        <f t="shared" si="220"/>
        <v>-</v>
      </c>
      <c r="S893" s="161">
        <f t="shared" si="221"/>
        <v>5.4054054054054053</v>
      </c>
      <c r="T893" s="163" t="str">
        <f t="shared" si="222"/>
        <v>-</v>
      </c>
    </row>
    <row r="894" spans="1:20" x14ac:dyDescent="0.15">
      <c r="A894" s="170">
        <v>0.05</v>
      </c>
      <c r="B894" s="170">
        <v>0.37</v>
      </c>
      <c r="C894" s="170">
        <v>2</v>
      </c>
      <c r="D894" s="169">
        <f t="shared" si="208"/>
        <v>1E-3</v>
      </c>
      <c r="E894" s="168">
        <f t="shared" si="209"/>
        <v>1.85E-4</v>
      </c>
      <c r="F894" s="167">
        <f t="shared" si="210"/>
        <v>5.4054054054054053</v>
      </c>
      <c r="G894" s="159" t="str">
        <f t="shared" si="211"/>
        <v>-</v>
      </c>
      <c r="H894" s="164" t="str">
        <f t="shared" si="223"/>
        <v>-</v>
      </c>
      <c r="I894" s="161" t="str">
        <f t="shared" si="212"/>
        <v>-</v>
      </c>
      <c r="J894" s="161" t="str">
        <f t="shared" si="213"/>
        <v>-</v>
      </c>
      <c r="K894" s="161" t="str">
        <f t="shared" si="214"/>
        <v>-</v>
      </c>
      <c r="L894" s="161">
        <f t="shared" si="215"/>
        <v>2</v>
      </c>
      <c r="M894" s="166" t="str">
        <f t="shared" si="216"/>
        <v>-</v>
      </c>
      <c r="N894" s="165"/>
      <c r="O894" s="164" t="str">
        <f t="shared" si="217"/>
        <v>-</v>
      </c>
      <c r="P894" s="161" t="str">
        <f t="shared" si="218"/>
        <v>-</v>
      </c>
      <c r="Q894" s="161" t="str">
        <f t="shared" si="219"/>
        <v>-</v>
      </c>
      <c r="R894" s="161" t="str">
        <f t="shared" si="220"/>
        <v>-</v>
      </c>
      <c r="S894" s="161">
        <f t="shared" si="221"/>
        <v>5.4054054054054053</v>
      </c>
      <c r="T894" s="163" t="str">
        <f t="shared" si="222"/>
        <v>-</v>
      </c>
    </row>
    <row r="895" spans="1:20" x14ac:dyDescent="0.15">
      <c r="A895" s="170">
        <v>0.1</v>
      </c>
      <c r="B895" s="170">
        <v>0.74</v>
      </c>
      <c r="C895" s="170">
        <v>2</v>
      </c>
      <c r="D895" s="169">
        <f t="shared" si="208"/>
        <v>2E-3</v>
      </c>
      <c r="E895" s="168">
        <f t="shared" si="209"/>
        <v>3.6999999999999999E-4</v>
      </c>
      <c r="F895" s="167">
        <f t="shared" si="210"/>
        <v>5.4054054054054053</v>
      </c>
      <c r="G895" s="159" t="str">
        <f t="shared" si="211"/>
        <v>-</v>
      </c>
      <c r="H895" s="164" t="str">
        <f t="shared" si="223"/>
        <v>-</v>
      </c>
      <c r="I895" s="161" t="str">
        <f t="shared" si="212"/>
        <v>-</v>
      </c>
      <c r="J895" s="161" t="str">
        <f t="shared" si="213"/>
        <v>-</v>
      </c>
      <c r="K895" s="161" t="str">
        <f t="shared" si="214"/>
        <v>-</v>
      </c>
      <c r="L895" s="161">
        <f t="shared" si="215"/>
        <v>2</v>
      </c>
      <c r="M895" s="166" t="str">
        <f t="shared" si="216"/>
        <v>-</v>
      </c>
      <c r="N895" s="165"/>
      <c r="O895" s="164" t="str">
        <f t="shared" si="217"/>
        <v>-</v>
      </c>
      <c r="P895" s="161" t="str">
        <f t="shared" si="218"/>
        <v>-</v>
      </c>
      <c r="Q895" s="161" t="str">
        <f t="shared" si="219"/>
        <v>-</v>
      </c>
      <c r="R895" s="161" t="str">
        <f t="shared" si="220"/>
        <v>-</v>
      </c>
      <c r="S895" s="161">
        <f t="shared" si="221"/>
        <v>5.4054054054054053</v>
      </c>
      <c r="T895" s="163" t="str">
        <f t="shared" si="222"/>
        <v>-</v>
      </c>
    </row>
    <row r="896" spans="1:20" x14ac:dyDescent="0.15">
      <c r="A896" s="170">
        <v>0.1</v>
      </c>
      <c r="B896" s="170">
        <v>0.74</v>
      </c>
      <c r="C896" s="170">
        <v>2</v>
      </c>
      <c r="D896" s="169">
        <f t="shared" si="208"/>
        <v>2E-3</v>
      </c>
      <c r="E896" s="168">
        <f t="shared" si="209"/>
        <v>3.6999999999999999E-4</v>
      </c>
      <c r="F896" s="167">
        <f t="shared" si="210"/>
        <v>5.4054054054054053</v>
      </c>
      <c r="G896" s="159" t="str">
        <f t="shared" si="211"/>
        <v>-</v>
      </c>
      <c r="H896" s="164" t="str">
        <f t="shared" si="223"/>
        <v>-</v>
      </c>
      <c r="I896" s="161" t="str">
        <f t="shared" si="212"/>
        <v>-</v>
      </c>
      <c r="J896" s="161" t="str">
        <f t="shared" si="213"/>
        <v>-</v>
      </c>
      <c r="K896" s="161" t="str">
        <f t="shared" si="214"/>
        <v>-</v>
      </c>
      <c r="L896" s="161">
        <f t="shared" si="215"/>
        <v>2</v>
      </c>
      <c r="M896" s="166" t="str">
        <f t="shared" si="216"/>
        <v>-</v>
      </c>
      <c r="N896" s="165"/>
      <c r="O896" s="164" t="str">
        <f t="shared" si="217"/>
        <v>-</v>
      </c>
      <c r="P896" s="161" t="str">
        <f t="shared" si="218"/>
        <v>-</v>
      </c>
      <c r="Q896" s="161" t="str">
        <f t="shared" si="219"/>
        <v>-</v>
      </c>
      <c r="R896" s="161" t="str">
        <f t="shared" si="220"/>
        <v>-</v>
      </c>
      <c r="S896" s="161">
        <f t="shared" si="221"/>
        <v>5.4054054054054053</v>
      </c>
      <c r="T896" s="163" t="str">
        <f t="shared" si="222"/>
        <v>-</v>
      </c>
    </row>
    <row r="897" spans="1:20" x14ac:dyDescent="0.15">
      <c r="A897" s="170">
        <v>0.1</v>
      </c>
      <c r="B897" s="170">
        <v>0.73199999999999998</v>
      </c>
      <c r="C897" s="170">
        <v>2</v>
      </c>
      <c r="D897" s="169">
        <f t="shared" si="208"/>
        <v>2E-3</v>
      </c>
      <c r="E897" s="168">
        <f t="shared" si="209"/>
        <v>3.6600000000000001E-4</v>
      </c>
      <c r="F897" s="167">
        <f t="shared" si="210"/>
        <v>5.4644808743169397</v>
      </c>
      <c r="G897" s="159" t="str">
        <f t="shared" si="211"/>
        <v>-</v>
      </c>
      <c r="H897" s="164" t="str">
        <f t="shared" si="223"/>
        <v>-</v>
      </c>
      <c r="I897" s="161" t="str">
        <f t="shared" si="212"/>
        <v>-</v>
      </c>
      <c r="J897" s="161" t="str">
        <f t="shared" si="213"/>
        <v>-</v>
      </c>
      <c r="K897" s="161" t="str">
        <f t="shared" si="214"/>
        <v>-</v>
      </c>
      <c r="L897" s="161">
        <f t="shared" si="215"/>
        <v>2</v>
      </c>
      <c r="M897" s="166" t="str">
        <f t="shared" si="216"/>
        <v>-</v>
      </c>
      <c r="N897" s="165"/>
      <c r="O897" s="164" t="str">
        <f t="shared" si="217"/>
        <v>-</v>
      </c>
      <c r="P897" s="161" t="str">
        <f t="shared" si="218"/>
        <v>-</v>
      </c>
      <c r="Q897" s="161" t="str">
        <f t="shared" si="219"/>
        <v>-</v>
      </c>
      <c r="R897" s="161" t="str">
        <f t="shared" si="220"/>
        <v>-</v>
      </c>
      <c r="S897" s="161">
        <f t="shared" si="221"/>
        <v>5.4644808743169397</v>
      </c>
      <c r="T897" s="163" t="str">
        <f t="shared" si="222"/>
        <v>-</v>
      </c>
    </row>
    <row r="898" spans="1:20" x14ac:dyDescent="0.15">
      <c r="A898" s="170">
        <v>0.1</v>
      </c>
      <c r="B898" s="170">
        <v>0.73</v>
      </c>
      <c r="C898" s="170">
        <v>2</v>
      </c>
      <c r="D898" s="169">
        <f t="shared" si="208"/>
        <v>2E-3</v>
      </c>
      <c r="E898" s="168">
        <f t="shared" si="209"/>
        <v>3.6499999999999998E-4</v>
      </c>
      <c r="F898" s="167">
        <f t="shared" si="210"/>
        <v>5.4794520547945211</v>
      </c>
      <c r="G898" s="159" t="str">
        <f t="shared" si="211"/>
        <v>-</v>
      </c>
      <c r="H898" s="164" t="str">
        <f t="shared" si="223"/>
        <v>-</v>
      </c>
      <c r="I898" s="161" t="str">
        <f t="shared" si="212"/>
        <v>-</v>
      </c>
      <c r="J898" s="161" t="str">
        <f t="shared" si="213"/>
        <v>-</v>
      </c>
      <c r="K898" s="161" t="str">
        <f t="shared" si="214"/>
        <v>-</v>
      </c>
      <c r="L898" s="161">
        <f t="shared" si="215"/>
        <v>2</v>
      </c>
      <c r="M898" s="166" t="str">
        <f t="shared" si="216"/>
        <v>-</v>
      </c>
      <c r="N898" s="165"/>
      <c r="O898" s="164" t="str">
        <f t="shared" si="217"/>
        <v>-</v>
      </c>
      <c r="P898" s="161" t="str">
        <f t="shared" si="218"/>
        <v>-</v>
      </c>
      <c r="Q898" s="161" t="str">
        <f t="shared" si="219"/>
        <v>-</v>
      </c>
      <c r="R898" s="161" t="str">
        <f t="shared" si="220"/>
        <v>-</v>
      </c>
      <c r="S898" s="161">
        <f t="shared" si="221"/>
        <v>5.4794520547945211</v>
      </c>
      <c r="T898" s="163" t="str">
        <f t="shared" si="222"/>
        <v>-</v>
      </c>
    </row>
    <row r="899" spans="1:20" x14ac:dyDescent="0.15">
      <c r="A899" s="170">
        <v>0.17499999999999999</v>
      </c>
      <c r="B899" s="170">
        <v>1.26</v>
      </c>
      <c r="C899" s="170">
        <v>1</v>
      </c>
      <c r="D899" s="169">
        <f t="shared" ref="D899:D962" si="224">A899*0.02</f>
        <v>3.4999999999999996E-3</v>
      </c>
      <c r="E899" s="168">
        <f t="shared" ref="E899:E962" si="225">(B899/2)/1000</f>
        <v>6.3000000000000003E-4</v>
      </c>
      <c r="F899" s="167">
        <f t="shared" ref="F899:F962" si="226">D899/E899</f>
        <v>5.5555555555555545</v>
      </c>
      <c r="G899" s="159" t="str">
        <f t="shared" ref="G899:G962" si="227">IF(F899=0,C899,"-")</f>
        <v>-</v>
      </c>
      <c r="H899" s="164" t="str">
        <f t="shared" si="223"/>
        <v>-</v>
      </c>
      <c r="I899" s="161" t="str">
        <f t="shared" si="212"/>
        <v>-</v>
      </c>
      <c r="J899" s="161" t="str">
        <f t="shared" si="213"/>
        <v>-</v>
      </c>
      <c r="K899" s="161" t="str">
        <f t="shared" si="214"/>
        <v>-</v>
      </c>
      <c r="L899" s="161">
        <f t="shared" si="215"/>
        <v>1</v>
      </c>
      <c r="M899" s="166" t="str">
        <f t="shared" si="216"/>
        <v>-</v>
      </c>
      <c r="N899" s="165"/>
      <c r="O899" s="164" t="str">
        <f t="shared" si="217"/>
        <v>-</v>
      </c>
      <c r="P899" s="161" t="str">
        <f t="shared" si="218"/>
        <v>-</v>
      </c>
      <c r="Q899" s="161" t="str">
        <f t="shared" si="219"/>
        <v>-</v>
      </c>
      <c r="R899" s="161" t="str">
        <f t="shared" si="220"/>
        <v>-</v>
      </c>
      <c r="S899" s="161">
        <f t="shared" si="221"/>
        <v>5.5555555555555545</v>
      </c>
      <c r="T899" s="163" t="str">
        <f t="shared" si="222"/>
        <v>-</v>
      </c>
    </row>
    <row r="900" spans="1:20" x14ac:dyDescent="0.15">
      <c r="A900" s="171">
        <v>0.1</v>
      </c>
      <c r="B900" s="171">
        <v>0.72</v>
      </c>
      <c r="C900" s="171">
        <v>2</v>
      </c>
      <c r="D900" s="169">
        <f t="shared" si="224"/>
        <v>2E-3</v>
      </c>
      <c r="E900" s="168">
        <f t="shared" si="225"/>
        <v>3.5999999999999997E-4</v>
      </c>
      <c r="F900" s="167">
        <f t="shared" si="226"/>
        <v>5.5555555555555562</v>
      </c>
      <c r="G900" s="159" t="str">
        <f t="shared" si="227"/>
        <v>-</v>
      </c>
      <c r="H900" s="164" t="str">
        <f t="shared" si="223"/>
        <v>-</v>
      </c>
      <c r="I900" s="161" t="str">
        <f t="shared" ref="I900:I963" si="228">IF(AND($F900&gt;0.06,$F900&lt;=0.3),$C900,"-")</f>
        <v>-</v>
      </c>
      <c r="J900" s="161" t="str">
        <f t="shared" ref="J900:J963" si="229">IF(AND($F900&gt;0.3,$F900&lt;=1),$C900,"-")</f>
        <v>-</v>
      </c>
      <c r="K900" s="161" t="str">
        <f t="shared" ref="K900:K963" si="230">IF(AND($F900&gt;1,$F900&lt;=3),$C900,"-")</f>
        <v>-</v>
      </c>
      <c r="L900" s="161">
        <f t="shared" ref="L900:L963" si="231">IF(AND($F900&gt;3,$F900&lt;=7),$C900,"-")</f>
        <v>2</v>
      </c>
      <c r="M900" s="166" t="str">
        <f t="shared" ref="M900:M963" si="232">IF(F900&gt;7,C900,"-")</f>
        <v>-</v>
      </c>
      <c r="N900" s="165"/>
      <c r="O900" s="164" t="str">
        <f t="shared" ref="O900:O963" si="233">IF(AND($F900&gt;0,$F900&lt;=0.06),$F900,"-")</f>
        <v>-</v>
      </c>
      <c r="P900" s="161" t="str">
        <f t="shared" ref="P900:P963" si="234">IF(AND($F900&gt;0.06,$F900&lt;=0.3),$F900,"-")</f>
        <v>-</v>
      </c>
      <c r="Q900" s="161" t="str">
        <f t="shared" ref="Q900:Q963" si="235">IF(AND($F900&gt;0.3,$F900&lt;=1),$F900,"-")</f>
        <v>-</v>
      </c>
      <c r="R900" s="161" t="str">
        <f t="shared" ref="R900:R963" si="236">IF(AND($F900&gt;1,$F900&lt;=3),$F900,"-")</f>
        <v>-</v>
      </c>
      <c r="S900" s="161">
        <f t="shared" ref="S900:S963" si="237">IF(AND($F900&gt;3,$F900&lt;=7),$F900,"-")</f>
        <v>5.5555555555555562</v>
      </c>
      <c r="T900" s="163" t="str">
        <f t="shared" ref="T900:T963" si="238">IF($F900&gt;7,$F900,"-")</f>
        <v>-</v>
      </c>
    </row>
    <row r="901" spans="1:20" x14ac:dyDescent="0.15">
      <c r="A901" s="170">
        <v>0.125</v>
      </c>
      <c r="B901" s="170">
        <v>0.9</v>
      </c>
      <c r="C901" s="170">
        <v>1</v>
      </c>
      <c r="D901" s="169">
        <f t="shared" si="224"/>
        <v>2.5000000000000001E-3</v>
      </c>
      <c r="E901" s="168">
        <f t="shared" si="225"/>
        <v>4.4999999999999999E-4</v>
      </c>
      <c r="F901" s="167">
        <f t="shared" si="226"/>
        <v>5.5555555555555562</v>
      </c>
      <c r="G901" s="159" t="str">
        <f t="shared" si="227"/>
        <v>-</v>
      </c>
      <c r="H901" s="164" t="str">
        <f t="shared" ref="H901:H964" si="239">IF(AND($F901&gt;0,$F901&lt;=0.06),$C901,"-")</f>
        <v>-</v>
      </c>
      <c r="I901" s="161" t="str">
        <f t="shared" si="228"/>
        <v>-</v>
      </c>
      <c r="J901" s="161" t="str">
        <f t="shared" si="229"/>
        <v>-</v>
      </c>
      <c r="K901" s="161" t="str">
        <f t="shared" si="230"/>
        <v>-</v>
      </c>
      <c r="L901" s="161">
        <f t="shared" si="231"/>
        <v>1</v>
      </c>
      <c r="M901" s="166" t="str">
        <f t="shared" si="232"/>
        <v>-</v>
      </c>
      <c r="N901" s="165"/>
      <c r="O901" s="164" t="str">
        <f t="shared" si="233"/>
        <v>-</v>
      </c>
      <c r="P901" s="161" t="str">
        <f t="shared" si="234"/>
        <v>-</v>
      </c>
      <c r="Q901" s="161" t="str">
        <f t="shared" si="235"/>
        <v>-</v>
      </c>
      <c r="R901" s="161" t="str">
        <f t="shared" si="236"/>
        <v>-</v>
      </c>
      <c r="S901" s="161">
        <f t="shared" si="237"/>
        <v>5.5555555555555562</v>
      </c>
      <c r="T901" s="163" t="str">
        <f t="shared" si="238"/>
        <v>-</v>
      </c>
    </row>
    <row r="902" spans="1:20" x14ac:dyDescent="0.15">
      <c r="A902" s="170">
        <v>0.1</v>
      </c>
      <c r="B902" s="170">
        <v>0.71899999999999997</v>
      </c>
      <c r="C902" s="170">
        <v>2</v>
      </c>
      <c r="D902" s="169">
        <f t="shared" si="224"/>
        <v>2E-3</v>
      </c>
      <c r="E902" s="168">
        <f t="shared" si="225"/>
        <v>3.5950000000000001E-4</v>
      </c>
      <c r="F902" s="167">
        <f t="shared" si="226"/>
        <v>5.5632823365785811</v>
      </c>
      <c r="G902" s="159" t="str">
        <f t="shared" si="227"/>
        <v>-</v>
      </c>
      <c r="H902" s="164" t="str">
        <f t="shared" si="239"/>
        <v>-</v>
      </c>
      <c r="I902" s="161" t="str">
        <f t="shared" si="228"/>
        <v>-</v>
      </c>
      <c r="J902" s="161" t="str">
        <f t="shared" si="229"/>
        <v>-</v>
      </c>
      <c r="K902" s="161" t="str">
        <f t="shared" si="230"/>
        <v>-</v>
      </c>
      <c r="L902" s="161">
        <f t="shared" si="231"/>
        <v>2</v>
      </c>
      <c r="M902" s="166" t="str">
        <f t="shared" si="232"/>
        <v>-</v>
      </c>
      <c r="N902" s="165"/>
      <c r="O902" s="164" t="str">
        <f t="shared" si="233"/>
        <v>-</v>
      </c>
      <c r="P902" s="161" t="str">
        <f t="shared" si="234"/>
        <v>-</v>
      </c>
      <c r="Q902" s="161" t="str">
        <f t="shared" si="235"/>
        <v>-</v>
      </c>
      <c r="R902" s="161" t="str">
        <f t="shared" si="236"/>
        <v>-</v>
      </c>
      <c r="S902" s="161">
        <f t="shared" si="237"/>
        <v>5.5632823365785811</v>
      </c>
      <c r="T902" s="163" t="str">
        <f t="shared" si="238"/>
        <v>-</v>
      </c>
    </row>
    <row r="903" spans="1:20" x14ac:dyDescent="0.15">
      <c r="A903" s="170">
        <v>0.2</v>
      </c>
      <c r="B903" s="170">
        <v>1.42</v>
      </c>
      <c r="C903" s="170">
        <v>0</v>
      </c>
      <c r="D903" s="169">
        <f t="shared" si="224"/>
        <v>4.0000000000000001E-3</v>
      </c>
      <c r="E903" s="168">
        <f t="shared" si="225"/>
        <v>7.0999999999999991E-4</v>
      </c>
      <c r="F903" s="167">
        <f t="shared" si="226"/>
        <v>5.6338028169014089</v>
      </c>
      <c r="G903" s="159" t="str">
        <f t="shared" si="227"/>
        <v>-</v>
      </c>
      <c r="H903" s="164" t="str">
        <f t="shared" si="239"/>
        <v>-</v>
      </c>
      <c r="I903" s="161" t="str">
        <f t="shared" si="228"/>
        <v>-</v>
      </c>
      <c r="J903" s="161" t="str">
        <f t="shared" si="229"/>
        <v>-</v>
      </c>
      <c r="K903" s="161" t="str">
        <f t="shared" si="230"/>
        <v>-</v>
      </c>
      <c r="L903" s="161">
        <f t="shared" si="231"/>
        <v>0</v>
      </c>
      <c r="M903" s="166" t="str">
        <f t="shared" si="232"/>
        <v>-</v>
      </c>
      <c r="N903" s="165"/>
      <c r="O903" s="164" t="str">
        <f t="shared" si="233"/>
        <v>-</v>
      </c>
      <c r="P903" s="161" t="str">
        <f t="shared" si="234"/>
        <v>-</v>
      </c>
      <c r="Q903" s="161" t="str">
        <f t="shared" si="235"/>
        <v>-</v>
      </c>
      <c r="R903" s="161" t="str">
        <f t="shared" si="236"/>
        <v>-</v>
      </c>
      <c r="S903" s="161">
        <f t="shared" si="237"/>
        <v>5.6338028169014089</v>
      </c>
      <c r="T903" s="163" t="str">
        <f t="shared" si="238"/>
        <v>-</v>
      </c>
    </row>
    <row r="904" spans="1:20" x14ac:dyDescent="0.15">
      <c r="A904" s="170">
        <v>0.1</v>
      </c>
      <c r="B904" s="170">
        <v>0.7</v>
      </c>
      <c r="C904" s="170">
        <v>2</v>
      </c>
      <c r="D904" s="169">
        <f t="shared" si="224"/>
        <v>2E-3</v>
      </c>
      <c r="E904" s="168">
        <f t="shared" si="225"/>
        <v>3.5E-4</v>
      </c>
      <c r="F904" s="167">
        <f t="shared" si="226"/>
        <v>5.7142857142857144</v>
      </c>
      <c r="G904" s="159" t="str">
        <f t="shared" si="227"/>
        <v>-</v>
      </c>
      <c r="H904" s="164" t="str">
        <f t="shared" si="239"/>
        <v>-</v>
      </c>
      <c r="I904" s="161" t="str">
        <f t="shared" si="228"/>
        <v>-</v>
      </c>
      <c r="J904" s="161" t="str">
        <f t="shared" si="229"/>
        <v>-</v>
      </c>
      <c r="K904" s="161" t="str">
        <f t="shared" si="230"/>
        <v>-</v>
      </c>
      <c r="L904" s="161">
        <f t="shared" si="231"/>
        <v>2</v>
      </c>
      <c r="M904" s="166" t="str">
        <f t="shared" si="232"/>
        <v>-</v>
      </c>
      <c r="N904" s="165"/>
      <c r="O904" s="164" t="str">
        <f t="shared" si="233"/>
        <v>-</v>
      </c>
      <c r="P904" s="161" t="str">
        <f t="shared" si="234"/>
        <v>-</v>
      </c>
      <c r="Q904" s="161" t="str">
        <f t="shared" si="235"/>
        <v>-</v>
      </c>
      <c r="R904" s="161" t="str">
        <f t="shared" si="236"/>
        <v>-</v>
      </c>
      <c r="S904" s="161">
        <f t="shared" si="237"/>
        <v>5.7142857142857144</v>
      </c>
      <c r="T904" s="163" t="str">
        <f t="shared" si="238"/>
        <v>-</v>
      </c>
    </row>
    <row r="905" spans="1:20" x14ac:dyDescent="0.15">
      <c r="A905" s="170">
        <v>0.1</v>
      </c>
      <c r="B905" s="170">
        <v>0.7</v>
      </c>
      <c r="C905" s="170">
        <v>2</v>
      </c>
      <c r="D905" s="169">
        <f t="shared" si="224"/>
        <v>2E-3</v>
      </c>
      <c r="E905" s="168">
        <f t="shared" si="225"/>
        <v>3.5E-4</v>
      </c>
      <c r="F905" s="167">
        <f t="shared" si="226"/>
        <v>5.7142857142857144</v>
      </c>
      <c r="G905" s="159" t="str">
        <f t="shared" si="227"/>
        <v>-</v>
      </c>
      <c r="H905" s="164" t="str">
        <f t="shared" si="239"/>
        <v>-</v>
      </c>
      <c r="I905" s="161" t="str">
        <f t="shared" si="228"/>
        <v>-</v>
      </c>
      <c r="J905" s="161" t="str">
        <f t="shared" si="229"/>
        <v>-</v>
      </c>
      <c r="K905" s="161" t="str">
        <f t="shared" si="230"/>
        <v>-</v>
      </c>
      <c r="L905" s="161">
        <f t="shared" si="231"/>
        <v>2</v>
      </c>
      <c r="M905" s="166" t="str">
        <f t="shared" si="232"/>
        <v>-</v>
      </c>
      <c r="N905" s="165"/>
      <c r="O905" s="164" t="str">
        <f t="shared" si="233"/>
        <v>-</v>
      </c>
      <c r="P905" s="161" t="str">
        <f t="shared" si="234"/>
        <v>-</v>
      </c>
      <c r="Q905" s="161" t="str">
        <f t="shared" si="235"/>
        <v>-</v>
      </c>
      <c r="R905" s="161" t="str">
        <f t="shared" si="236"/>
        <v>-</v>
      </c>
      <c r="S905" s="161">
        <f t="shared" si="237"/>
        <v>5.7142857142857144</v>
      </c>
      <c r="T905" s="163" t="str">
        <f t="shared" si="238"/>
        <v>-</v>
      </c>
    </row>
    <row r="906" spans="1:20" x14ac:dyDescent="0.15">
      <c r="A906" s="170">
        <v>0.1</v>
      </c>
      <c r="B906" s="170">
        <v>0.7</v>
      </c>
      <c r="C906" s="170">
        <v>2</v>
      </c>
      <c r="D906" s="169">
        <f t="shared" si="224"/>
        <v>2E-3</v>
      </c>
      <c r="E906" s="168">
        <f t="shared" si="225"/>
        <v>3.5E-4</v>
      </c>
      <c r="F906" s="167">
        <f t="shared" si="226"/>
        <v>5.7142857142857144</v>
      </c>
      <c r="G906" s="159" t="str">
        <f t="shared" si="227"/>
        <v>-</v>
      </c>
      <c r="H906" s="164" t="str">
        <f t="shared" si="239"/>
        <v>-</v>
      </c>
      <c r="I906" s="161" t="str">
        <f t="shared" si="228"/>
        <v>-</v>
      </c>
      <c r="J906" s="161" t="str">
        <f t="shared" si="229"/>
        <v>-</v>
      </c>
      <c r="K906" s="161" t="str">
        <f t="shared" si="230"/>
        <v>-</v>
      </c>
      <c r="L906" s="161">
        <f t="shared" si="231"/>
        <v>2</v>
      </c>
      <c r="M906" s="166" t="str">
        <f t="shared" si="232"/>
        <v>-</v>
      </c>
      <c r="N906" s="165"/>
      <c r="O906" s="164" t="str">
        <f t="shared" si="233"/>
        <v>-</v>
      </c>
      <c r="P906" s="161" t="str">
        <f t="shared" si="234"/>
        <v>-</v>
      </c>
      <c r="Q906" s="161" t="str">
        <f t="shared" si="235"/>
        <v>-</v>
      </c>
      <c r="R906" s="161" t="str">
        <f t="shared" si="236"/>
        <v>-</v>
      </c>
      <c r="S906" s="161">
        <f t="shared" si="237"/>
        <v>5.7142857142857144</v>
      </c>
      <c r="T906" s="163" t="str">
        <f t="shared" si="238"/>
        <v>-</v>
      </c>
    </row>
    <row r="907" spans="1:20" x14ac:dyDescent="0.15">
      <c r="A907" s="170">
        <v>0.1</v>
      </c>
      <c r="B907" s="170">
        <v>0.7</v>
      </c>
      <c r="C907" s="170">
        <v>2</v>
      </c>
      <c r="D907" s="169">
        <f t="shared" si="224"/>
        <v>2E-3</v>
      </c>
      <c r="E907" s="168">
        <f t="shared" si="225"/>
        <v>3.5E-4</v>
      </c>
      <c r="F907" s="167">
        <f t="shared" si="226"/>
        <v>5.7142857142857144</v>
      </c>
      <c r="G907" s="159" t="str">
        <f t="shared" si="227"/>
        <v>-</v>
      </c>
      <c r="H907" s="164" t="str">
        <f t="shared" si="239"/>
        <v>-</v>
      </c>
      <c r="I907" s="161" t="str">
        <f t="shared" si="228"/>
        <v>-</v>
      </c>
      <c r="J907" s="161" t="str">
        <f t="shared" si="229"/>
        <v>-</v>
      </c>
      <c r="K907" s="161" t="str">
        <f t="shared" si="230"/>
        <v>-</v>
      </c>
      <c r="L907" s="161">
        <f t="shared" si="231"/>
        <v>2</v>
      </c>
      <c r="M907" s="166" t="str">
        <f t="shared" si="232"/>
        <v>-</v>
      </c>
      <c r="N907" s="165"/>
      <c r="O907" s="164" t="str">
        <f t="shared" si="233"/>
        <v>-</v>
      </c>
      <c r="P907" s="161" t="str">
        <f t="shared" si="234"/>
        <v>-</v>
      </c>
      <c r="Q907" s="161" t="str">
        <f t="shared" si="235"/>
        <v>-</v>
      </c>
      <c r="R907" s="161" t="str">
        <f t="shared" si="236"/>
        <v>-</v>
      </c>
      <c r="S907" s="161">
        <f t="shared" si="237"/>
        <v>5.7142857142857144</v>
      </c>
      <c r="T907" s="163" t="str">
        <f t="shared" si="238"/>
        <v>-</v>
      </c>
    </row>
    <row r="908" spans="1:20" x14ac:dyDescent="0.15">
      <c r="A908" s="170">
        <v>0.1</v>
      </c>
      <c r="B908" s="170">
        <v>0.7</v>
      </c>
      <c r="C908" s="170">
        <v>2</v>
      </c>
      <c r="D908" s="169">
        <f t="shared" si="224"/>
        <v>2E-3</v>
      </c>
      <c r="E908" s="168">
        <f t="shared" si="225"/>
        <v>3.5E-4</v>
      </c>
      <c r="F908" s="167">
        <f t="shared" si="226"/>
        <v>5.7142857142857144</v>
      </c>
      <c r="G908" s="159" t="str">
        <f t="shared" si="227"/>
        <v>-</v>
      </c>
      <c r="H908" s="164" t="str">
        <f t="shared" si="239"/>
        <v>-</v>
      </c>
      <c r="I908" s="161" t="str">
        <f t="shared" si="228"/>
        <v>-</v>
      </c>
      <c r="J908" s="161" t="str">
        <f t="shared" si="229"/>
        <v>-</v>
      </c>
      <c r="K908" s="161" t="str">
        <f t="shared" si="230"/>
        <v>-</v>
      </c>
      <c r="L908" s="161">
        <f t="shared" si="231"/>
        <v>2</v>
      </c>
      <c r="M908" s="166" t="str">
        <f t="shared" si="232"/>
        <v>-</v>
      </c>
      <c r="N908" s="165"/>
      <c r="O908" s="164" t="str">
        <f t="shared" si="233"/>
        <v>-</v>
      </c>
      <c r="P908" s="161" t="str">
        <f t="shared" si="234"/>
        <v>-</v>
      </c>
      <c r="Q908" s="161" t="str">
        <f t="shared" si="235"/>
        <v>-</v>
      </c>
      <c r="R908" s="161" t="str">
        <f t="shared" si="236"/>
        <v>-</v>
      </c>
      <c r="S908" s="161">
        <f t="shared" si="237"/>
        <v>5.7142857142857144</v>
      </c>
      <c r="T908" s="163" t="str">
        <f t="shared" si="238"/>
        <v>-</v>
      </c>
    </row>
    <row r="909" spans="1:20" x14ac:dyDescent="0.15">
      <c r="A909" s="175">
        <v>0.1</v>
      </c>
      <c r="B909" s="175">
        <v>0.7</v>
      </c>
      <c r="C909" s="170">
        <v>1</v>
      </c>
      <c r="D909" s="169">
        <f t="shared" si="224"/>
        <v>2E-3</v>
      </c>
      <c r="E909" s="168">
        <f t="shared" si="225"/>
        <v>3.5E-4</v>
      </c>
      <c r="F909" s="167">
        <f t="shared" si="226"/>
        <v>5.7142857142857144</v>
      </c>
      <c r="G909" s="159" t="str">
        <f t="shared" si="227"/>
        <v>-</v>
      </c>
      <c r="H909" s="164" t="str">
        <f t="shared" si="239"/>
        <v>-</v>
      </c>
      <c r="I909" s="161" t="str">
        <f t="shared" si="228"/>
        <v>-</v>
      </c>
      <c r="J909" s="161" t="str">
        <f t="shared" si="229"/>
        <v>-</v>
      </c>
      <c r="K909" s="161" t="str">
        <f t="shared" si="230"/>
        <v>-</v>
      </c>
      <c r="L909" s="161">
        <f t="shared" si="231"/>
        <v>1</v>
      </c>
      <c r="M909" s="166" t="str">
        <f t="shared" si="232"/>
        <v>-</v>
      </c>
      <c r="N909" s="165"/>
      <c r="O909" s="164" t="str">
        <f t="shared" si="233"/>
        <v>-</v>
      </c>
      <c r="P909" s="161" t="str">
        <f t="shared" si="234"/>
        <v>-</v>
      </c>
      <c r="Q909" s="161" t="str">
        <f t="shared" si="235"/>
        <v>-</v>
      </c>
      <c r="R909" s="161" t="str">
        <f t="shared" si="236"/>
        <v>-</v>
      </c>
      <c r="S909" s="161">
        <f t="shared" si="237"/>
        <v>5.7142857142857144</v>
      </c>
      <c r="T909" s="163" t="str">
        <f t="shared" si="238"/>
        <v>-</v>
      </c>
    </row>
    <row r="910" spans="1:20" x14ac:dyDescent="0.15">
      <c r="A910" s="170">
        <v>0.1</v>
      </c>
      <c r="B910" s="170">
        <v>0.7</v>
      </c>
      <c r="C910" s="170">
        <v>2</v>
      </c>
      <c r="D910" s="169">
        <f t="shared" si="224"/>
        <v>2E-3</v>
      </c>
      <c r="E910" s="168">
        <f t="shared" si="225"/>
        <v>3.5E-4</v>
      </c>
      <c r="F910" s="167">
        <f t="shared" si="226"/>
        <v>5.7142857142857144</v>
      </c>
      <c r="G910" s="159" t="str">
        <f t="shared" si="227"/>
        <v>-</v>
      </c>
      <c r="H910" s="164" t="str">
        <f t="shared" si="239"/>
        <v>-</v>
      </c>
      <c r="I910" s="161" t="str">
        <f t="shared" si="228"/>
        <v>-</v>
      </c>
      <c r="J910" s="161" t="str">
        <f t="shared" si="229"/>
        <v>-</v>
      </c>
      <c r="K910" s="161" t="str">
        <f t="shared" si="230"/>
        <v>-</v>
      </c>
      <c r="L910" s="161">
        <f t="shared" si="231"/>
        <v>2</v>
      </c>
      <c r="M910" s="166" t="str">
        <f t="shared" si="232"/>
        <v>-</v>
      </c>
      <c r="N910" s="165"/>
      <c r="O910" s="164" t="str">
        <f t="shared" si="233"/>
        <v>-</v>
      </c>
      <c r="P910" s="161" t="str">
        <f t="shared" si="234"/>
        <v>-</v>
      </c>
      <c r="Q910" s="161" t="str">
        <f t="shared" si="235"/>
        <v>-</v>
      </c>
      <c r="R910" s="161" t="str">
        <f t="shared" si="236"/>
        <v>-</v>
      </c>
      <c r="S910" s="161">
        <f t="shared" si="237"/>
        <v>5.7142857142857144</v>
      </c>
      <c r="T910" s="163" t="str">
        <f t="shared" si="238"/>
        <v>-</v>
      </c>
    </row>
    <row r="911" spans="1:20" x14ac:dyDescent="0.15">
      <c r="A911" s="171">
        <v>0.1</v>
      </c>
      <c r="B911" s="171">
        <v>0.7</v>
      </c>
      <c r="C911" s="171">
        <v>2</v>
      </c>
      <c r="D911" s="169">
        <f t="shared" si="224"/>
        <v>2E-3</v>
      </c>
      <c r="E911" s="168">
        <f t="shared" si="225"/>
        <v>3.5E-4</v>
      </c>
      <c r="F911" s="167">
        <f t="shared" si="226"/>
        <v>5.7142857142857144</v>
      </c>
      <c r="G911" s="159" t="str">
        <f t="shared" si="227"/>
        <v>-</v>
      </c>
      <c r="H911" s="164" t="str">
        <f t="shared" si="239"/>
        <v>-</v>
      </c>
      <c r="I911" s="161" t="str">
        <f t="shared" si="228"/>
        <v>-</v>
      </c>
      <c r="J911" s="161" t="str">
        <f t="shared" si="229"/>
        <v>-</v>
      </c>
      <c r="K911" s="161" t="str">
        <f t="shared" si="230"/>
        <v>-</v>
      </c>
      <c r="L911" s="161">
        <f t="shared" si="231"/>
        <v>2</v>
      </c>
      <c r="M911" s="166" t="str">
        <f t="shared" si="232"/>
        <v>-</v>
      </c>
      <c r="N911" s="165"/>
      <c r="O911" s="164" t="str">
        <f t="shared" si="233"/>
        <v>-</v>
      </c>
      <c r="P911" s="161" t="str">
        <f t="shared" si="234"/>
        <v>-</v>
      </c>
      <c r="Q911" s="161" t="str">
        <f t="shared" si="235"/>
        <v>-</v>
      </c>
      <c r="R911" s="161" t="str">
        <f t="shared" si="236"/>
        <v>-</v>
      </c>
      <c r="S911" s="161">
        <f t="shared" si="237"/>
        <v>5.7142857142857144</v>
      </c>
      <c r="T911" s="163" t="str">
        <f t="shared" si="238"/>
        <v>-</v>
      </c>
    </row>
    <row r="912" spans="1:20" x14ac:dyDescent="0.15">
      <c r="A912" s="170">
        <v>0.1</v>
      </c>
      <c r="B912" s="174">
        <f>8.6-7.9</f>
        <v>0.69999999999999929</v>
      </c>
      <c r="C912" s="170">
        <v>2</v>
      </c>
      <c r="D912" s="169">
        <f t="shared" si="224"/>
        <v>2E-3</v>
      </c>
      <c r="E912" s="168">
        <f t="shared" si="225"/>
        <v>3.4999999999999967E-4</v>
      </c>
      <c r="F912" s="167">
        <f t="shared" si="226"/>
        <v>5.7142857142857197</v>
      </c>
      <c r="G912" s="159" t="str">
        <f t="shared" si="227"/>
        <v>-</v>
      </c>
      <c r="H912" s="164" t="str">
        <f t="shared" si="239"/>
        <v>-</v>
      </c>
      <c r="I912" s="161" t="str">
        <f t="shared" si="228"/>
        <v>-</v>
      </c>
      <c r="J912" s="161" t="str">
        <f t="shared" si="229"/>
        <v>-</v>
      </c>
      <c r="K912" s="161" t="str">
        <f t="shared" si="230"/>
        <v>-</v>
      </c>
      <c r="L912" s="161">
        <f t="shared" si="231"/>
        <v>2</v>
      </c>
      <c r="M912" s="166" t="str">
        <f t="shared" si="232"/>
        <v>-</v>
      </c>
      <c r="N912" s="165"/>
      <c r="O912" s="164" t="str">
        <f t="shared" si="233"/>
        <v>-</v>
      </c>
      <c r="P912" s="161" t="str">
        <f t="shared" si="234"/>
        <v>-</v>
      </c>
      <c r="Q912" s="161" t="str">
        <f t="shared" si="235"/>
        <v>-</v>
      </c>
      <c r="R912" s="161" t="str">
        <f t="shared" si="236"/>
        <v>-</v>
      </c>
      <c r="S912" s="161">
        <f t="shared" si="237"/>
        <v>5.7142857142857197</v>
      </c>
      <c r="T912" s="163" t="str">
        <f t="shared" si="238"/>
        <v>-</v>
      </c>
    </row>
    <row r="913" spans="1:20" x14ac:dyDescent="0.15">
      <c r="A913" s="170">
        <v>0.1</v>
      </c>
      <c r="B913" s="170">
        <v>0.69</v>
      </c>
      <c r="C913" s="170">
        <v>2</v>
      </c>
      <c r="D913" s="169">
        <f t="shared" si="224"/>
        <v>2E-3</v>
      </c>
      <c r="E913" s="168">
        <f t="shared" si="225"/>
        <v>3.4499999999999998E-4</v>
      </c>
      <c r="F913" s="167">
        <f t="shared" si="226"/>
        <v>5.7971014492753623</v>
      </c>
      <c r="G913" s="159" t="str">
        <f t="shared" si="227"/>
        <v>-</v>
      </c>
      <c r="H913" s="164" t="str">
        <f t="shared" si="239"/>
        <v>-</v>
      </c>
      <c r="I913" s="161" t="str">
        <f t="shared" si="228"/>
        <v>-</v>
      </c>
      <c r="J913" s="161" t="str">
        <f t="shared" si="229"/>
        <v>-</v>
      </c>
      <c r="K913" s="161" t="str">
        <f t="shared" si="230"/>
        <v>-</v>
      </c>
      <c r="L913" s="161">
        <f t="shared" si="231"/>
        <v>2</v>
      </c>
      <c r="M913" s="166" t="str">
        <f t="shared" si="232"/>
        <v>-</v>
      </c>
      <c r="N913" s="165"/>
      <c r="O913" s="164" t="str">
        <f t="shared" si="233"/>
        <v>-</v>
      </c>
      <c r="P913" s="161" t="str">
        <f t="shared" si="234"/>
        <v>-</v>
      </c>
      <c r="Q913" s="161" t="str">
        <f t="shared" si="235"/>
        <v>-</v>
      </c>
      <c r="R913" s="161" t="str">
        <f t="shared" si="236"/>
        <v>-</v>
      </c>
      <c r="S913" s="161">
        <f t="shared" si="237"/>
        <v>5.7971014492753623</v>
      </c>
      <c r="T913" s="163" t="str">
        <f t="shared" si="238"/>
        <v>-</v>
      </c>
    </row>
    <row r="914" spans="1:20" x14ac:dyDescent="0.15">
      <c r="A914" s="170">
        <v>0.125</v>
      </c>
      <c r="B914" s="170">
        <v>0.86</v>
      </c>
      <c r="C914" s="170">
        <v>2</v>
      </c>
      <c r="D914" s="169">
        <f t="shared" si="224"/>
        <v>2.5000000000000001E-3</v>
      </c>
      <c r="E914" s="168">
        <f t="shared" si="225"/>
        <v>4.2999999999999999E-4</v>
      </c>
      <c r="F914" s="167">
        <f t="shared" si="226"/>
        <v>5.8139534883720936</v>
      </c>
      <c r="G914" s="159" t="str">
        <f t="shared" si="227"/>
        <v>-</v>
      </c>
      <c r="H914" s="164" t="str">
        <f t="shared" si="239"/>
        <v>-</v>
      </c>
      <c r="I914" s="161" t="str">
        <f t="shared" si="228"/>
        <v>-</v>
      </c>
      <c r="J914" s="161" t="str">
        <f t="shared" si="229"/>
        <v>-</v>
      </c>
      <c r="K914" s="161" t="str">
        <f t="shared" si="230"/>
        <v>-</v>
      </c>
      <c r="L914" s="161">
        <f t="shared" si="231"/>
        <v>2</v>
      </c>
      <c r="M914" s="166" t="str">
        <f t="shared" si="232"/>
        <v>-</v>
      </c>
      <c r="N914" s="165"/>
      <c r="O914" s="164" t="str">
        <f t="shared" si="233"/>
        <v>-</v>
      </c>
      <c r="P914" s="161" t="str">
        <f t="shared" si="234"/>
        <v>-</v>
      </c>
      <c r="Q914" s="161" t="str">
        <f t="shared" si="235"/>
        <v>-</v>
      </c>
      <c r="R914" s="161" t="str">
        <f t="shared" si="236"/>
        <v>-</v>
      </c>
      <c r="S914" s="161">
        <f t="shared" si="237"/>
        <v>5.8139534883720936</v>
      </c>
      <c r="T914" s="163" t="str">
        <f t="shared" si="238"/>
        <v>-</v>
      </c>
    </row>
    <row r="915" spans="1:20" x14ac:dyDescent="0.15">
      <c r="A915" s="170">
        <v>0.05</v>
      </c>
      <c r="B915" s="170">
        <v>0.34</v>
      </c>
      <c r="C915" s="170">
        <v>2</v>
      </c>
      <c r="D915" s="169">
        <f t="shared" si="224"/>
        <v>1E-3</v>
      </c>
      <c r="E915" s="168">
        <f t="shared" si="225"/>
        <v>1.7000000000000001E-4</v>
      </c>
      <c r="F915" s="167">
        <f t="shared" si="226"/>
        <v>5.8823529411764701</v>
      </c>
      <c r="G915" s="159" t="str">
        <f t="shared" si="227"/>
        <v>-</v>
      </c>
      <c r="H915" s="164" t="str">
        <f t="shared" si="239"/>
        <v>-</v>
      </c>
      <c r="I915" s="161" t="str">
        <f t="shared" si="228"/>
        <v>-</v>
      </c>
      <c r="J915" s="161" t="str">
        <f t="shared" si="229"/>
        <v>-</v>
      </c>
      <c r="K915" s="161" t="str">
        <f t="shared" si="230"/>
        <v>-</v>
      </c>
      <c r="L915" s="161">
        <f t="shared" si="231"/>
        <v>2</v>
      </c>
      <c r="M915" s="166" t="str">
        <f t="shared" si="232"/>
        <v>-</v>
      </c>
      <c r="N915" s="165"/>
      <c r="O915" s="164" t="str">
        <f t="shared" si="233"/>
        <v>-</v>
      </c>
      <c r="P915" s="161" t="str">
        <f t="shared" si="234"/>
        <v>-</v>
      </c>
      <c r="Q915" s="161" t="str">
        <f t="shared" si="235"/>
        <v>-</v>
      </c>
      <c r="R915" s="161" t="str">
        <f t="shared" si="236"/>
        <v>-</v>
      </c>
      <c r="S915" s="161">
        <f t="shared" si="237"/>
        <v>5.8823529411764701</v>
      </c>
      <c r="T915" s="163" t="str">
        <f t="shared" si="238"/>
        <v>-</v>
      </c>
    </row>
    <row r="916" spans="1:20" x14ac:dyDescent="0.15">
      <c r="A916" s="170">
        <v>0.1</v>
      </c>
      <c r="B916" s="170">
        <v>0.68</v>
      </c>
      <c r="C916" s="170">
        <v>2</v>
      </c>
      <c r="D916" s="169">
        <f t="shared" si="224"/>
        <v>2E-3</v>
      </c>
      <c r="E916" s="168">
        <f t="shared" si="225"/>
        <v>3.4000000000000002E-4</v>
      </c>
      <c r="F916" s="167">
        <f t="shared" si="226"/>
        <v>5.8823529411764701</v>
      </c>
      <c r="G916" s="159" t="str">
        <f t="shared" si="227"/>
        <v>-</v>
      </c>
      <c r="H916" s="164" t="str">
        <f t="shared" si="239"/>
        <v>-</v>
      </c>
      <c r="I916" s="161" t="str">
        <f t="shared" si="228"/>
        <v>-</v>
      </c>
      <c r="J916" s="161" t="str">
        <f t="shared" si="229"/>
        <v>-</v>
      </c>
      <c r="K916" s="161" t="str">
        <f t="shared" si="230"/>
        <v>-</v>
      </c>
      <c r="L916" s="161">
        <f t="shared" si="231"/>
        <v>2</v>
      </c>
      <c r="M916" s="166" t="str">
        <f t="shared" si="232"/>
        <v>-</v>
      </c>
      <c r="N916" s="165"/>
      <c r="O916" s="164" t="str">
        <f t="shared" si="233"/>
        <v>-</v>
      </c>
      <c r="P916" s="161" t="str">
        <f t="shared" si="234"/>
        <v>-</v>
      </c>
      <c r="Q916" s="161" t="str">
        <f t="shared" si="235"/>
        <v>-</v>
      </c>
      <c r="R916" s="161" t="str">
        <f t="shared" si="236"/>
        <v>-</v>
      </c>
      <c r="S916" s="161">
        <f t="shared" si="237"/>
        <v>5.8823529411764701</v>
      </c>
      <c r="T916" s="163" t="str">
        <f t="shared" si="238"/>
        <v>-</v>
      </c>
    </row>
    <row r="917" spans="1:20" x14ac:dyDescent="0.15">
      <c r="A917" s="170">
        <v>0.1</v>
      </c>
      <c r="B917" s="170">
        <v>0.68</v>
      </c>
      <c r="C917" s="170">
        <v>2</v>
      </c>
      <c r="D917" s="169">
        <f t="shared" si="224"/>
        <v>2E-3</v>
      </c>
      <c r="E917" s="168">
        <f t="shared" si="225"/>
        <v>3.4000000000000002E-4</v>
      </c>
      <c r="F917" s="167">
        <f t="shared" si="226"/>
        <v>5.8823529411764701</v>
      </c>
      <c r="G917" s="159" t="str">
        <f t="shared" si="227"/>
        <v>-</v>
      </c>
      <c r="H917" s="164" t="str">
        <f t="shared" si="239"/>
        <v>-</v>
      </c>
      <c r="I917" s="161" t="str">
        <f t="shared" si="228"/>
        <v>-</v>
      </c>
      <c r="J917" s="161" t="str">
        <f t="shared" si="229"/>
        <v>-</v>
      </c>
      <c r="K917" s="161" t="str">
        <f t="shared" si="230"/>
        <v>-</v>
      </c>
      <c r="L917" s="161">
        <f t="shared" si="231"/>
        <v>2</v>
      </c>
      <c r="M917" s="166" t="str">
        <f t="shared" si="232"/>
        <v>-</v>
      </c>
      <c r="N917" s="165"/>
      <c r="O917" s="164" t="str">
        <f t="shared" si="233"/>
        <v>-</v>
      </c>
      <c r="P917" s="161" t="str">
        <f t="shared" si="234"/>
        <v>-</v>
      </c>
      <c r="Q917" s="161" t="str">
        <f t="shared" si="235"/>
        <v>-</v>
      </c>
      <c r="R917" s="161" t="str">
        <f t="shared" si="236"/>
        <v>-</v>
      </c>
      <c r="S917" s="161">
        <f t="shared" si="237"/>
        <v>5.8823529411764701</v>
      </c>
      <c r="T917" s="163" t="str">
        <f t="shared" si="238"/>
        <v>-</v>
      </c>
    </row>
    <row r="918" spans="1:20" x14ac:dyDescent="0.15">
      <c r="A918" s="170">
        <v>0.15</v>
      </c>
      <c r="B918" s="170">
        <v>1</v>
      </c>
      <c r="C918" s="170">
        <v>2</v>
      </c>
      <c r="D918" s="169">
        <f t="shared" si="224"/>
        <v>3.0000000000000001E-3</v>
      </c>
      <c r="E918" s="168">
        <f t="shared" si="225"/>
        <v>5.0000000000000001E-4</v>
      </c>
      <c r="F918" s="167">
        <f t="shared" si="226"/>
        <v>6</v>
      </c>
      <c r="G918" s="159" t="str">
        <f t="shared" si="227"/>
        <v>-</v>
      </c>
      <c r="H918" s="164" t="str">
        <f t="shared" si="239"/>
        <v>-</v>
      </c>
      <c r="I918" s="161" t="str">
        <f t="shared" si="228"/>
        <v>-</v>
      </c>
      <c r="J918" s="161" t="str">
        <f t="shared" si="229"/>
        <v>-</v>
      </c>
      <c r="K918" s="161" t="str">
        <f t="shared" si="230"/>
        <v>-</v>
      </c>
      <c r="L918" s="161">
        <f t="shared" si="231"/>
        <v>2</v>
      </c>
      <c r="M918" s="166" t="str">
        <f t="shared" si="232"/>
        <v>-</v>
      </c>
      <c r="N918" s="165"/>
      <c r="O918" s="164" t="str">
        <f t="shared" si="233"/>
        <v>-</v>
      </c>
      <c r="P918" s="161" t="str">
        <f t="shared" si="234"/>
        <v>-</v>
      </c>
      <c r="Q918" s="161" t="str">
        <f t="shared" si="235"/>
        <v>-</v>
      </c>
      <c r="R918" s="161" t="str">
        <f t="shared" si="236"/>
        <v>-</v>
      </c>
      <c r="S918" s="161">
        <f t="shared" si="237"/>
        <v>6</v>
      </c>
      <c r="T918" s="163" t="str">
        <f t="shared" si="238"/>
        <v>-</v>
      </c>
    </row>
    <row r="919" spans="1:20" x14ac:dyDescent="0.15">
      <c r="A919" s="170">
        <v>0.2</v>
      </c>
      <c r="B919" s="170">
        <v>1.3</v>
      </c>
      <c r="C919" s="170">
        <v>2</v>
      </c>
      <c r="D919" s="169">
        <f t="shared" si="224"/>
        <v>4.0000000000000001E-3</v>
      </c>
      <c r="E919" s="168">
        <f t="shared" si="225"/>
        <v>6.4999999999999997E-4</v>
      </c>
      <c r="F919" s="167">
        <f t="shared" si="226"/>
        <v>6.1538461538461542</v>
      </c>
      <c r="G919" s="159" t="str">
        <f t="shared" si="227"/>
        <v>-</v>
      </c>
      <c r="H919" s="164" t="str">
        <f t="shared" si="239"/>
        <v>-</v>
      </c>
      <c r="I919" s="161" t="str">
        <f t="shared" si="228"/>
        <v>-</v>
      </c>
      <c r="J919" s="161" t="str">
        <f t="shared" si="229"/>
        <v>-</v>
      </c>
      <c r="K919" s="161" t="str">
        <f t="shared" si="230"/>
        <v>-</v>
      </c>
      <c r="L919" s="161">
        <f t="shared" si="231"/>
        <v>2</v>
      </c>
      <c r="M919" s="166" t="str">
        <f t="shared" si="232"/>
        <v>-</v>
      </c>
      <c r="N919" s="165"/>
      <c r="O919" s="164" t="str">
        <f t="shared" si="233"/>
        <v>-</v>
      </c>
      <c r="P919" s="161" t="str">
        <f t="shared" si="234"/>
        <v>-</v>
      </c>
      <c r="Q919" s="161" t="str">
        <f t="shared" si="235"/>
        <v>-</v>
      </c>
      <c r="R919" s="161" t="str">
        <f t="shared" si="236"/>
        <v>-</v>
      </c>
      <c r="S919" s="161">
        <f t="shared" si="237"/>
        <v>6.1538461538461542</v>
      </c>
      <c r="T919" s="163" t="str">
        <f t="shared" si="238"/>
        <v>-</v>
      </c>
    </row>
    <row r="920" spans="1:20" x14ac:dyDescent="0.15">
      <c r="A920" s="170">
        <v>0.2</v>
      </c>
      <c r="B920" s="170">
        <v>1.3</v>
      </c>
      <c r="C920" s="170">
        <v>2</v>
      </c>
      <c r="D920" s="169">
        <f t="shared" si="224"/>
        <v>4.0000000000000001E-3</v>
      </c>
      <c r="E920" s="168">
        <f t="shared" si="225"/>
        <v>6.4999999999999997E-4</v>
      </c>
      <c r="F920" s="167">
        <f t="shared" si="226"/>
        <v>6.1538461538461542</v>
      </c>
      <c r="G920" s="159" t="str">
        <f t="shared" si="227"/>
        <v>-</v>
      </c>
      <c r="H920" s="164" t="str">
        <f t="shared" si="239"/>
        <v>-</v>
      </c>
      <c r="I920" s="161" t="str">
        <f t="shared" si="228"/>
        <v>-</v>
      </c>
      <c r="J920" s="161" t="str">
        <f t="shared" si="229"/>
        <v>-</v>
      </c>
      <c r="K920" s="161" t="str">
        <f t="shared" si="230"/>
        <v>-</v>
      </c>
      <c r="L920" s="161">
        <f t="shared" si="231"/>
        <v>2</v>
      </c>
      <c r="M920" s="166" t="str">
        <f t="shared" si="232"/>
        <v>-</v>
      </c>
      <c r="N920" s="165"/>
      <c r="O920" s="164" t="str">
        <f t="shared" si="233"/>
        <v>-</v>
      </c>
      <c r="P920" s="161" t="str">
        <f t="shared" si="234"/>
        <v>-</v>
      </c>
      <c r="Q920" s="161" t="str">
        <f t="shared" si="235"/>
        <v>-</v>
      </c>
      <c r="R920" s="161" t="str">
        <f t="shared" si="236"/>
        <v>-</v>
      </c>
      <c r="S920" s="161">
        <f t="shared" si="237"/>
        <v>6.1538461538461542</v>
      </c>
      <c r="T920" s="163" t="str">
        <f t="shared" si="238"/>
        <v>-</v>
      </c>
    </row>
    <row r="921" spans="1:20" x14ac:dyDescent="0.15">
      <c r="A921" s="170">
        <v>0.1</v>
      </c>
      <c r="B921" s="170">
        <v>0.64</v>
      </c>
      <c r="C921" s="170">
        <v>2</v>
      </c>
      <c r="D921" s="169">
        <f t="shared" si="224"/>
        <v>2E-3</v>
      </c>
      <c r="E921" s="168">
        <f t="shared" si="225"/>
        <v>3.2000000000000003E-4</v>
      </c>
      <c r="F921" s="167">
        <f t="shared" si="226"/>
        <v>6.25</v>
      </c>
      <c r="G921" s="159" t="str">
        <f t="shared" si="227"/>
        <v>-</v>
      </c>
      <c r="H921" s="164" t="str">
        <f t="shared" si="239"/>
        <v>-</v>
      </c>
      <c r="I921" s="161" t="str">
        <f t="shared" si="228"/>
        <v>-</v>
      </c>
      <c r="J921" s="161" t="str">
        <f t="shared" si="229"/>
        <v>-</v>
      </c>
      <c r="K921" s="161" t="str">
        <f t="shared" si="230"/>
        <v>-</v>
      </c>
      <c r="L921" s="161">
        <f t="shared" si="231"/>
        <v>2</v>
      </c>
      <c r="M921" s="166" t="str">
        <f t="shared" si="232"/>
        <v>-</v>
      </c>
      <c r="N921" s="165"/>
      <c r="O921" s="164" t="str">
        <f t="shared" si="233"/>
        <v>-</v>
      </c>
      <c r="P921" s="161" t="str">
        <f t="shared" si="234"/>
        <v>-</v>
      </c>
      <c r="Q921" s="161" t="str">
        <f t="shared" si="235"/>
        <v>-</v>
      </c>
      <c r="R921" s="161" t="str">
        <f t="shared" si="236"/>
        <v>-</v>
      </c>
      <c r="S921" s="161">
        <f t="shared" si="237"/>
        <v>6.25</v>
      </c>
      <c r="T921" s="163" t="str">
        <f t="shared" si="238"/>
        <v>-</v>
      </c>
    </row>
    <row r="922" spans="1:20" x14ac:dyDescent="0.15">
      <c r="A922" s="170">
        <v>0.1</v>
      </c>
      <c r="B922" s="170">
        <v>0.64</v>
      </c>
      <c r="C922" s="170">
        <v>2</v>
      </c>
      <c r="D922" s="169">
        <f t="shared" si="224"/>
        <v>2E-3</v>
      </c>
      <c r="E922" s="168">
        <f t="shared" si="225"/>
        <v>3.2000000000000003E-4</v>
      </c>
      <c r="F922" s="167">
        <f t="shared" si="226"/>
        <v>6.25</v>
      </c>
      <c r="G922" s="159" t="str">
        <f t="shared" si="227"/>
        <v>-</v>
      </c>
      <c r="H922" s="164" t="str">
        <f t="shared" si="239"/>
        <v>-</v>
      </c>
      <c r="I922" s="161" t="str">
        <f t="shared" si="228"/>
        <v>-</v>
      </c>
      <c r="J922" s="161" t="str">
        <f t="shared" si="229"/>
        <v>-</v>
      </c>
      <c r="K922" s="161" t="str">
        <f t="shared" si="230"/>
        <v>-</v>
      </c>
      <c r="L922" s="161">
        <f t="shared" si="231"/>
        <v>2</v>
      </c>
      <c r="M922" s="166" t="str">
        <f t="shared" si="232"/>
        <v>-</v>
      </c>
      <c r="N922" s="165"/>
      <c r="O922" s="164" t="str">
        <f t="shared" si="233"/>
        <v>-</v>
      </c>
      <c r="P922" s="161" t="str">
        <f t="shared" si="234"/>
        <v>-</v>
      </c>
      <c r="Q922" s="161" t="str">
        <f t="shared" si="235"/>
        <v>-</v>
      </c>
      <c r="R922" s="161" t="str">
        <f t="shared" si="236"/>
        <v>-</v>
      </c>
      <c r="S922" s="161">
        <f t="shared" si="237"/>
        <v>6.25</v>
      </c>
      <c r="T922" s="163" t="str">
        <f t="shared" si="238"/>
        <v>-</v>
      </c>
    </row>
    <row r="923" spans="1:20" x14ac:dyDescent="0.15">
      <c r="A923" s="170">
        <v>0.17499999999999999</v>
      </c>
      <c r="B923" s="170">
        <v>1.1000000000000001</v>
      </c>
      <c r="C923" s="170">
        <v>2</v>
      </c>
      <c r="D923" s="169">
        <f t="shared" si="224"/>
        <v>3.4999999999999996E-3</v>
      </c>
      <c r="E923" s="168">
        <f t="shared" si="225"/>
        <v>5.5000000000000003E-4</v>
      </c>
      <c r="F923" s="167">
        <f t="shared" si="226"/>
        <v>6.3636363636363624</v>
      </c>
      <c r="G923" s="159" t="str">
        <f t="shared" si="227"/>
        <v>-</v>
      </c>
      <c r="H923" s="164" t="str">
        <f t="shared" si="239"/>
        <v>-</v>
      </c>
      <c r="I923" s="161" t="str">
        <f t="shared" si="228"/>
        <v>-</v>
      </c>
      <c r="J923" s="161" t="str">
        <f t="shared" si="229"/>
        <v>-</v>
      </c>
      <c r="K923" s="161" t="str">
        <f t="shared" si="230"/>
        <v>-</v>
      </c>
      <c r="L923" s="161">
        <f t="shared" si="231"/>
        <v>2</v>
      </c>
      <c r="M923" s="166" t="str">
        <f t="shared" si="232"/>
        <v>-</v>
      </c>
      <c r="N923" s="165"/>
      <c r="O923" s="164" t="str">
        <f t="shared" si="233"/>
        <v>-</v>
      </c>
      <c r="P923" s="161" t="str">
        <f t="shared" si="234"/>
        <v>-</v>
      </c>
      <c r="Q923" s="161" t="str">
        <f t="shared" si="235"/>
        <v>-</v>
      </c>
      <c r="R923" s="161" t="str">
        <f t="shared" si="236"/>
        <v>-</v>
      </c>
      <c r="S923" s="161">
        <f t="shared" si="237"/>
        <v>6.3636363636363624</v>
      </c>
      <c r="T923" s="163" t="str">
        <f t="shared" si="238"/>
        <v>-</v>
      </c>
    </row>
    <row r="924" spans="1:20" x14ac:dyDescent="0.15">
      <c r="A924" s="170">
        <v>7.4999999999999997E-2</v>
      </c>
      <c r="B924" s="170">
        <v>0.46</v>
      </c>
      <c r="C924" s="170">
        <v>2</v>
      </c>
      <c r="D924" s="169">
        <f t="shared" si="224"/>
        <v>1.5E-3</v>
      </c>
      <c r="E924" s="168">
        <f t="shared" si="225"/>
        <v>2.3000000000000001E-4</v>
      </c>
      <c r="F924" s="167">
        <f t="shared" si="226"/>
        <v>6.5217391304347823</v>
      </c>
      <c r="G924" s="159" t="str">
        <f t="shared" si="227"/>
        <v>-</v>
      </c>
      <c r="H924" s="164" t="str">
        <f t="shared" si="239"/>
        <v>-</v>
      </c>
      <c r="I924" s="161" t="str">
        <f t="shared" si="228"/>
        <v>-</v>
      </c>
      <c r="J924" s="161" t="str">
        <f t="shared" si="229"/>
        <v>-</v>
      </c>
      <c r="K924" s="161" t="str">
        <f t="shared" si="230"/>
        <v>-</v>
      </c>
      <c r="L924" s="161">
        <f t="shared" si="231"/>
        <v>2</v>
      </c>
      <c r="M924" s="166" t="str">
        <f t="shared" si="232"/>
        <v>-</v>
      </c>
      <c r="N924" s="165"/>
      <c r="O924" s="164" t="str">
        <f t="shared" si="233"/>
        <v>-</v>
      </c>
      <c r="P924" s="161" t="str">
        <f t="shared" si="234"/>
        <v>-</v>
      </c>
      <c r="Q924" s="161" t="str">
        <f t="shared" si="235"/>
        <v>-</v>
      </c>
      <c r="R924" s="161" t="str">
        <f t="shared" si="236"/>
        <v>-</v>
      </c>
      <c r="S924" s="161">
        <f t="shared" si="237"/>
        <v>6.5217391304347823</v>
      </c>
      <c r="T924" s="163" t="str">
        <f t="shared" si="238"/>
        <v>-</v>
      </c>
    </row>
    <row r="925" spans="1:20" x14ac:dyDescent="0.15">
      <c r="A925" s="170">
        <v>0.15</v>
      </c>
      <c r="B925" s="170">
        <v>0.92</v>
      </c>
      <c r="C925" s="170">
        <v>2</v>
      </c>
      <c r="D925" s="169">
        <f t="shared" si="224"/>
        <v>3.0000000000000001E-3</v>
      </c>
      <c r="E925" s="168">
        <f t="shared" si="225"/>
        <v>4.6000000000000001E-4</v>
      </c>
      <c r="F925" s="167">
        <f t="shared" si="226"/>
        <v>6.5217391304347823</v>
      </c>
      <c r="G925" s="159" t="str">
        <f t="shared" si="227"/>
        <v>-</v>
      </c>
      <c r="H925" s="164" t="str">
        <f t="shared" si="239"/>
        <v>-</v>
      </c>
      <c r="I925" s="161" t="str">
        <f t="shared" si="228"/>
        <v>-</v>
      </c>
      <c r="J925" s="161" t="str">
        <f t="shared" si="229"/>
        <v>-</v>
      </c>
      <c r="K925" s="161" t="str">
        <f t="shared" si="230"/>
        <v>-</v>
      </c>
      <c r="L925" s="161">
        <f t="shared" si="231"/>
        <v>2</v>
      </c>
      <c r="M925" s="166" t="str">
        <f t="shared" si="232"/>
        <v>-</v>
      </c>
      <c r="N925" s="165"/>
      <c r="O925" s="164" t="str">
        <f t="shared" si="233"/>
        <v>-</v>
      </c>
      <c r="P925" s="161" t="str">
        <f t="shared" si="234"/>
        <v>-</v>
      </c>
      <c r="Q925" s="161" t="str">
        <f t="shared" si="235"/>
        <v>-</v>
      </c>
      <c r="R925" s="161" t="str">
        <f t="shared" si="236"/>
        <v>-</v>
      </c>
      <c r="S925" s="161">
        <f t="shared" si="237"/>
        <v>6.5217391304347823</v>
      </c>
      <c r="T925" s="163" t="str">
        <f t="shared" si="238"/>
        <v>-</v>
      </c>
    </row>
    <row r="926" spans="1:20" x14ac:dyDescent="0.15">
      <c r="A926" s="170">
        <v>0.2</v>
      </c>
      <c r="B926" s="170">
        <v>1.22</v>
      </c>
      <c r="C926" s="170">
        <v>2</v>
      </c>
      <c r="D926" s="169">
        <f t="shared" si="224"/>
        <v>4.0000000000000001E-3</v>
      </c>
      <c r="E926" s="168">
        <f t="shared" si="225"/>
        <v>6.0999999999999997E-4</v>
      </c>
      <c r="F926" s="167">
        <f t="shared" si="226"/>
        <v>6.557377049180328</v>
      </c>
      <c r="G926" s="159" t="str">
        <f t="shared" si="227"/>
        <v>-</v>
      </c>
      <c r="H926" s="164" t="str">
        <f t="shared" si="239"/>
        <v>-</v>
      </c>
      <c r="I926" s="161" t="str">
        <f t="shared" si="228"/>
        <v>-</v>
      </c>
      <c r="J926" s="161" t="str">
        <f t="shared" si="229"/>
        <v>-</v>
      </c>
      <c r="K926" s="161" t="str">
        <f t="shared" si="230"/>
        <v>-</v>
      </c>
      <c r="L926" s="161">
        <f t="shared" si="231"/>
        <v>2</v>
      </c>
      <c r="M926" s="166" t="str">
        <f t="shared" si="232"/>
        <v>-</v>
      </c>
      <c r="N926" s="165"/>
      <c r="O926" s="164" t="str">
        <f t="shared" si="233"/>
        <v>-</v>
      </c>
      <c r="P926" s="161" t="str">
        <f t="shared" si="234"/>
        <v>-</v>
      </c>
      <c r="Q926" s="161" t="str">
        <f t="shared" si="235"/>
        <v>-</v>
      </c>
      <c r="R926" s="161" t="str">
        <f t="shared" si="236"/>
        <v>-</v>
      </c>
      <c r="S926" s="161">
        <f t="shared" si="237"/>
        <v>6.557377049180328</v>
      </c>
      <c r="T926" s="163" t="str">
        <f t="shared" si="238"/>
        <v>-</v>
      </c>
    </row>
    <row r="927" spans="1:20" x14ac:dyDescent="0.15">
      <c r="A927" s="170">
        <v>0.125</v>
      </c>
      <c r="B927" s="170">
        <v>0.76</v>
      </c>
      <c r="C927" s="170">
        <v>2</v>
      </c>
      <c r="D927" s="169">
        <f t="shared" si="224"/>
        <v>2.5000000000000001E-3</v>
      </c>
      <c r="E927" s="168">
        <f t="shared" si="225"/>
        <v>3.8000000000000002E-4</v>
      </c>
      <c r="F927" s="167">
        <f t="shared" si="226"/>
        <v>6.5789473684210522</v>
      </c>
      <c r="G927" s="159" t="str">
        <f t="shared" si="227"/>
        <v>-</v>
      </c>
      <c r="H927" s="164" t="str">
        <f t="shared" si="239"/>
        <v>-</v>
      </c>
      <c r="I927" s="161" t="str">
        <f t="shared" si="228"/>
        <v>-</v>
      </c>
      <c r="J927" s="161" t="str">
        <f t="shared" si="229"/>
        <v>-</v>
      </c>
      <c r="K927" s="161" t="str">
        <f t="shared" si="230"/>
        <v>-</v>
      </c>
      <c r="L927" s="161">
        <f t="shared" si="231"/>
        <v>2</v>
      </c>
      <c r="M927" s="166" t="str">
        <f t="shared" si="232"/>
        <v>-</v>
      </c>
      <c r="N927" s="165"/>
      <c r="O927" s="164" t="str">
        <f t="shared" si="233"/>
        <v>-</v>
      </c>
      <c r="P927" s="161" t="str">
        <f t="shared" si="234"/>
        <v>-</v>
      </c>
      <c r="Q927" s="161" t="str">
        <f t="shared" si="235"/>
        <v>-</v>
      </c>
      <c r="R927" s="161" t="str">
        <f t="shared" si="236"/>
        <v>-</v>
      </c>
      <c r="S927" s="161">
        <f t="shared" si="237"/>
        <v>6.5789473684210522</v>
      </c>
      <c r="T927" s="163" t="str">
        <f t="shared" si="238"/>
        <v>-</v>
      </c>
    </row>
    <row r="928" spans="1:20" x14ac:dyDescent="0.15">
      <c r="A928" s="170">
        <v>0.2</v>
      </c>
      <c r="B928" s="170">
        <v>1.21</v>
      </c>
      <c r="C928" s="170">
        <v>2</v>
      </c>
      <c r="D928" s="169">
        <f t="shared" si="224"/>
        <v>4.0000000000000001E-3</v>
      </c>
      <c r="E928" s="168">
        <f t="shared" si="225"/>
        <v>6.0499999999999996E-4</v>
      </c>
      <c r="F928" s="167">
        <f t="shared" si="226"/>
        <v>6.6115702479338845</v>
      </c>
      <c r="G928" s="159" t="str">
        <f t="shared" si="227"/>
        <v>-</v>
      </c>
      <c r="H928" s="164" t="str">
        <f t="shared" si="239"/>
        <v>-</v>
      </c>
      <c r="I928" s="161" t="str">
        <f t="shared" si="228"/>
        <v>-</v>
      </c>
      <c r="J928" s="161" t="str">
        <f t="shared" si="229"/>
        <v>-</v>
      </c>
      <c r="K928" s="161" t="str">
        <f t="shared" si="230"/>
        <v>-</v>
      </c>
      <c r="L928" s="161">
        <f t="shared" si="231"/>
        <v>2</v>
      </c>
      <c r="M928" s="166" t="str">
        <f t="shared" si="232"/>
        <v>-</v>
      </c>
      <c r="N928" s="165"/>
      <c r="O928" s="164" t="str">
        <f t="shared" si="233"/>
        <v>-</v>
      </c>
      <c r="P928" s="161" t="str">
        <f t="shared" si="234"/>
        <v>-</v>
      </c>
      <c r="Q928" s="161" t="str">
        <f t="shared" si="235"/>
        <v>-</v>
      </c>
      <c r="R928" s="161" t="str">
        <f t="shared" si="236"/>
        <v>-</v>
      </c>
      <c r="S928" s="161">
        <f t="shared" si="237"/>
        <v>6.6115702479338845</v>
      </c>
      <c r="T928" s="163" t="str">
        <f t="shared" si="238"/>
        <v>-</v>
      </c>
    </row>
    <row r="929" spans="1:20" x14ac:dyDescent="0.15">
      <c r="A929" s="170">
        <v>0.2</v>
      </c>
      <c r="B929" s="170">
        <v>1.21</v>
      </c>
      <c r="C929" s="170">
        <v>2</v>
      </c>
      <c r="D929" s="169">
        <f t="shared" si="224"/>
        <v>4.0000000000000001E-3</v>
      </c>
      <c r="E929" s="168">
        <f t="shared" si="225"/>
        <v>6.0499999999999996E-4</v>
      </c>
      <c r="F929" s="167">
        <f t="shared" si="226"/>
        <v>6.6115702479338845</v>
      </c>
      <c r="G929" s="159" t="str">
        <f t="shared" si="227"/>
        <v>-</v>
      </c>
      <c r="H929" s="164" t="str">
        <f t="shared" si="239"/>
        <v>-</v>
      </c>
      <c r="I929" s="161" t="str">
        <f t="shared" si="228"/>
        <v>-</v>
      </c>
      <c r="J929" s="161" t="str">
        <f t="shared" si="229"/>
        <v>-</v>
      </c>
      <c r="K929" s="161" t="str">
        <f t="shared" si="230"/>
        <v>-</v>
      </c>
      <c r="L929" s="161">
        <f t="shared" si="231"/>
        <v>2</v>
      </c>
      <c r="M929" s="166" t="str">
        <f t="shared" si="232"/>
        <v>-</v>
      </c>
      <c r="N929" s="165"/>
      <c r="O929" s="164" t="str">
        <f t="shared" si="233"/>
        <v>-</v>
      </c>
      <c r="P929" s="161" t="str">
        <f t="shared" si="234"/>
        <v>-</v>
      </c>
      <c r="Q929" s="161" t="str">
        <f t="shared" si="235"/>
        <v>-</v>
      </c>
      <c r="R929" s="161" t="str">
        <f t="shared" si="236"/>
        <v>-</v>
      </c>
      <c r="S929" s="161">
        <f t="shared" si="237"/>
        <v>6.6115702479338845</v>
      </c>
      <c r="T929" s="163" t="str">
        <f t="shared" si="238"/>
        <v>-</v>
      </c>
    </row>
    <row r="930" spans="1:20" x14ac:dyDescent="0.15">
      <c r="A930" s="170">
        <v>0.05</v>
      </c>
      <c r="B930" s="170">
        <v>0.30000000000000071</v>
      </c>
      <c r="C930" s="170">
        <v>2</v>
      </c>
      <c r="D930" s="169">
        <f t="shared" si="224"/>
        <v>1E-3</v>
      </c>
      <c r="E930" s="168">
        <f t="shared" si="225"/>
        <v>1.5000000000000037E-4</v>
      </c>
      <c r="F930" s="167">
        <f t="shared" si="226"/>
        <v>6.6666666666666501</v>
      </c>
      <c r="G930" s="159" t="str">
        <f t="shared" si="227"/>
        <v>-</v>
      </c>
      <c r="H930" s="164" t="str">
        <f t="shared" si="239"/>
        <v>-</v>
      </c>
      <c r="I930" s="161" t="str">
        <f t="shared" si="228"/>
        <v>-</v>
      </c>
      <c r="J930" s="161" t="str">
        <f t="shared" si="229"/>
        <v>-</v>
      </c>
      <c r="K930" s="161" t="str">
        <f t="shared" si="230"/>
        <v>-</v>
      </c>
      <c r="L930" s="161">
        <f t="shared" si="231"/>
        <v>2</v>
      </c>
      <c r="M930" s="166" t="str">
        <f t="shared" si="232"/>
        <v>-</v>
      </c>
      <c r="N930" s="165"/>
      <c r="O930" s="164" t="str">
        <f t="shared" si="233"/>
        <v>-</v>
      </c>
      <c r="P930" s="161" t="str">
        <f t="shared" si="234"/>
        <v>-</v>
      </c>
      <c r="Q930" s="161" t="str">
        <f t="shared" si="235"/>
        <v>-</v>
      </c>
      <c r="R930" s="161" t="str">
        <f t="shared" si="236"/>
        <v>-</v>
      </c>
      <c r="S930" s="161">
        <f t="shared" si="237"/>
        <v>6.6666666666666501</v>
      </c>
      <c r="T930" s="163" t="str">
        <f t="shared" si="238"/>
        <v>-</v>
      </c>
    </row>
    <row r="931" spans="1:20" x14ac:dyDescent="0.15">
      <c r="A931" s="170">
        <v>0.1</v>
      </c>
      <c r="B931" s="170">
        <v>0.6</v>
      </c>
      <c r="C931" s="170">
        <v>2</v>
      </c>
      <c r="D931" s="169">
        <f t="shared" si="224"/>
        <v>2E-3</v>
      </c>
      <c r="E931" s="168">
        <f t="shared" si="225"/>
        <v>2.9999999999999997E-4</v>
      </c>
      <c r="F931" s="167">
        <f t="shared" si="226"/>
        <v>6.666666666666667</v>
      </c>
      <c r="G931" s="159" t="str">
        <f t="shared" si="227"/>
        <v>-</v>
      </c>
      <c r="H931" s="164" t="str">
        <f t="shared" si="239"/>
        <v>-</v>
      </c>
      <c r="I931" s="161" t="str">
        <f t="shared" si="228"/>
        <v>-</v>
      </c>
      <c r="J931" s="161" t="str">
        <f t="shared" si="229"/>
        <v>-</v>
      </c>
      <c r="K931" s="161" t="str">
        <f t="shared" si="230"/>
        <v>-</v>
      </c>
      <c r="L931" s="161">
        <f t="shared" si="231"/>
        <v>2</v>
      </c>
      <c r="M931" s="166" t="str">
        <f t="shared" si="232"/>
        <v>-</v>
      </c>
      <c r="N931" s="165"/>
      <c r="O931" s="164" t="str">
        <f t="shared" si="233"/>
        <v>-</v>
      </c>
      <c r="P931" s="161" t="str">
        <f t="shared" si="234"/>
        <v>-</v>
      </c>
      <c r="Q931" s="161" t="str">
        <f t="shared" si="235"/>
        <v>-</v>
      </c>
      <c r="R931" s="161" t="str">
        <f t="shared" si="236"/>
        <v>-</v>
      </c>
      <c r="S931" s="161">
        <f t="shared" si="237"/>
        <v>6.666666666666667</v>
      </c>
      <c r="T931" s="163" t="str">
        <f t="shared" si="238"/>
        <v>-</v>
      </c>
    </row>
    <row r="932" spans="1:20" x14ac:dyDescent="0.15">
      <c r="A932" s="170">
        <v>0.1</v>
      </c>
      <c r="B932" s="170">
        <v>0.6</v>
      </c>
      <c r="C932" s="170">
        <v>2</v>
      </c>
      <c r="D932" s="169">
        <f t="shared" si="224"/>
        <v>2E-3</v>
      </c>
      <c r="E932" s="168">
        <f t="shared" si="225"/>
        <v>2.9999999999999997E-4</v>
      </c>
      <c r="F932" s="167">
        <f t="shared" si="226"/>
        <v>6.666666666666667</v>
      </c>
      <c r="G932" s="159" t="str">
        <f t="shared" si="227"/>
        <v>-</v>
      </c>
      <c r="H932" s="164" t="str">
        <f t="shared" si="239"/>
        <v>-</v>
      </c>
      <c r="I932" s="161" t="str">
        <f t="shared" si="228"/>
        <v>-</v>
      </c>
      <c r="J932" s="161" t="str">
        <f t="shared" si="229"/>
        <v>-</v>
      </c>
      <c r="K932" s="161" t="str">
        <f t="shared" si="230"/>
        <v>-</v>
      </c>
      <c r="L932" s="161">
        <f t="shared" si="231"/>
        <v>2</v>
      </c>
      <c r="M932" s="166" t="str">
        <f t="shared" si="232"/>
        <v>-</v>
      </c>
      <c r="N932" s="165"/>
      <c r="O932" s="164" t="str">
        <f t="shared" si="233"/>
        <v>-</v>
      </c>
      <c r="P932" s="161" t="str">
        <f t="shared" si="234"/>
        <v>-</v>
      </c>
      <c r="Q932" s="161" t="str">
        <f t="shared" si="235"/>
        <v>-</v>
      </c>
      <c r="R932" s="161" t="str">
        <f t="shared" si="236"/>
        <v>-</v>
      </c>
      <c r="S932" s="161">
        <f t="shared" si="237"/>
        <v>6.666666666666667</v>
      </c>
      <c r="T932" s="163" t="str">
        <f t="shared" si="238"/>
        <v>-</v>
      </c>
    </row>
    <row r="933" spans="1:20" x14ac:dyDescent="0.15">
      <c r="A933" s="170">
        <v>0.1</v>
      </c>
      <c r="B933" s="170">
        <v>0.6</v>
      </c>
      <c r="C933" s="170">
        <v>2</v>
      </c>
      <c r="D933" s="169">
        <f t="shared" si="224"/>
        <v>2E-3</v>
      </c>
      <c r="E933" s="168">
        <f t="shared" si="225"/>
        <v>2.9999999999999997E-4</v>
      </c>
      <c r="F933" s="167">
        <f t="shared" si="226"/>
        <v>6.666666666666667</v>
      </c>
      <c r="G933" s="159" t="str">
        <f t="shared" si="227"/>
        <v>-</v>
      </c>
      <c r="H933" s="164" t="str">
        <f t="shared" si="239"/>
        <v>-</v>
      </c>
      <c r="I933" s="161" t="str">
        <f t="shared" si="228"/>
        <v>-</v>
      </c>
      <c r="J933" s="161" t="str">
        <f t="shared" si="229"/>
        <v>-</v>
      </c>
      <c r="K933" s="161" t="str">
        <f t="shared" si="230"/>
        <v>-</v>
      </c>
      <c r="L933" s="161">
        <f t="shared" si="231"/>
        <v>2</v>
      </c>
      <c r="M933" s="166" t="str">
        <f t="shared" si="232"/>
        <v>-</v>
      </c>
      <c r="N933" s="165"/>
      <c r="O933" s="164" t="str">
        <f t="shared" si="233"/>
        <v>-</v>
      </c>
      <c r="P933" s="161" t="str">
        <f t="shared" si="234"/>
        <v>-</v>
      </c>
      <c r="Q933" s="161" t="str">
        <f t="shared" si="235"/>
        <v>-</v>
      </c>
      <c r="R933" s="161" t="str">
        <f t="shared" si="236"/>
        <v>-</v>
      </c>
      <c r="S933" s="161">
        <f t="shared" si="237"/>
        <v>6.666666666666667</v>
      </c>
      <c r="T933" s="163" t="str">
        <f t="shared" si="238"/>
        <v>-</v>
      </c>
    </row>
    <row r="934" spans="1:20" x14ac:dyDescent="0.15">
      <c r="A934" s="170">
        <v>0.1</v>
      </c>
      <c r="B934" s="170">
        <v>0.6</v>
      </c>
      <c r="C934" s="170">
        <v>2</v>
      </c>
      <c r="D934" s="169">
        <f t="shared" si="224"/>
        <v>2E-3</v>
      </c>
      <c r="E934" s="168">
        <f t="shared" si="225"/>
        <v>2.9999999999999997E-4</v>
      </c>
      <c r="F934" s="167">
        <f t="shared" si="226"/>
        <v>6.666666666666667</v>
      </c>
      <c r="G934" s="159" t="str">
        <f t="shared" si="227"/>
        <v>-</v>
      </c>
      <c r="H934" s="164" t="str">
        <f t="shared" si="239"/>
        <v>-</v>
      </c>
      <c r="I934" s="161" t="str">
        <f t="shared" si="228"/>
        <v>-</v>
      </c>
      <c r="J934" s="161" t="str">
        <f t="shared" si="229"/>
        <v>-</v>
      </c>
      <c r="K934" s="161" t="str">
        <f t="shared" si="230"/>
        <v>-</v>
      </c>
      <c r="L934" s="161">
        <f t="shared" si="231"/>
        <v>2</v>
      </c>
      <c r="M934" s="166" t="str">
        <f t="shared" si="232"/>
        <v>-</v>
      </c>
      <c r="N934" s="165"/>
      <c r="O934" s="164" t="str">
        <f t="shared" si="233"/>
        <v>-</v>
      </c>
      <c r="P934" s="161" t="str">
        <f t="shared" si="234"/>
        <v>-</v>
      </c>
      <c r="Q934" s="161" t="str">
        <f t="shared" si="235"/>
        <v>-</v>
      </c>
      <c r="R934" s="161" t="str">
        <f t="shared" si="236"/>
        <v>-</v>
      </c>
      <c r="S934" s="161">
        <f t="shared" si="237"/>
        <v>6.666666666666667</v>
      </c>
      <c r="T934" s="163" t="str">
        <f t="shared" si="238"/>
        <v>-</v>
      </c>
    </row>
    <row r="935" spans="1:20" x14ac:dyDescent="0.15">
      <c r="A935" s="173">
        <v>0.1</v>
      </c>
      <c r="B935" s="170">
        <v>0.6</v>
      </c>
      <c r="C935" s="172">
        <v>2</v>
      </c>
      <c r="D935" s="169">
        <f t="shared" si="224"/>
        <v>2E-3</v>
      </c>
      <c r="E935" s="168">
        <f t="shared" si="225"/>
        <v>2.9999999999999997E-4</v>
      </c>
      <c r="F935" s="167">
        <f t="shared" si="226"/>
        <v>6.666666666666667</v>
      </c>
      <c r="G935" s="159" t="str">
        <f t="shared" si="227"/>
        <v>-</v>
      </c>
      <c r="H935" s="164" t="str">
        <f t="shared" si="239"/>
        <v>-</v>
      </c>
      <c r="I935" s="161" t="str">
        <f t="shared" si="228"/>
        <v>-</v>
      </c>
      <c r="J935" s="161" t="str">
        <f t="shared" si="229"/>
        <v>-</v>
      </c>
      <c r="K935" s="161" t="str">
        <f t="shared" si="230"/>
        <v>-</v>
      </c>
      <c r="L935" s="161">
        <f t="shared" si="231"/>
        <v>2</v>
      </c>
      <c r="M935" s="166" t="str">
        <f t="shared" si="232"/>
        <v>-</v>
      </c>
      <c r="N935" s="165"/>
      <c r="O935" s="164" t="str">
        <f t="shared" si="233"/>
        <v>-</v>
      </c>
      <c r="P935" s="161" t="str">
        <f t="shared" si="234"/>
        <v>-</v>
      </c>
      <c r="Q935" s="161" t="str">
        <f t="shared" si="235"/>
        <v>-</v>
      </c>
      <c r="R935" s="161" t="str">
        <f t="shared" si="236"/>
        <v>-</v>
      </c>
      <c r="S935" s="161">
        <f t="shared" si="237"/>
        <v>6.666666666666667</v>
      </c>
      <c r="T935" s="163" t="str">
        <f t="shared" si="238"/>
        <v>-</v>
      </c>
    </row>
    <row r="936" spans="1:20" x14ac:dyDescent="0.15">
      <c r="A936" s="170">
        <v>0.1</v>
      </c>
      <c r="B936" s="170">
        <v>0.6</v>
      </c>
      <c r="C936" s="170">
        <v>2</v>
      </c>
      <c r="D936" s="169">
        <f t="shared" si="224"/>
        <v>2E-3</v>
      </c>
      <c r="E936" s="168">
        <f t="shared" si="225"/>
        <v>2.9999999999999997E-4</v>
      </c>
      <c r="F936" s="167">
        <f t="shared" si="226"/>
        <v>6.666666666666667</v>
      </c>
      <c r="G936" s="159" t="str">
        <f t="shared" si="227"/>
        <v>-</v>
      </c>
      <c r="H936" s="164" t="str">
        <f t="shared" si="239"/>
        <v>-</v>
      </c>
      <c r="I936" s="161" t="str">
        <f t="shared" si="228"/>
        <v>-</v>
      </c>
      <c r="J936" s="161" t="str">
        <f t="shared" si="229"/>
        <v>-</v>
      </c>
      <c r="K936" s="161" t="str">
        <f t="shared" si="230"/>
        <v>-</v>
      </c>
      <c r="L936" s="161">
        <f t="shared" si="231"/>
        <v>2</v>
      </c>
      <c r="M936" s="166" t="str">
        <f t="shared" si="232"/>
        <v>-</v>
      </c>
      <c r="N936" s="165"/>
      <c r="O936" s="164" t="str">
        <f t="shared" si="233"/>
        <v>-</v>
      </c>
      <c r="P936" s="161" t="str">
        <f t="shared" si="234"/>
        <v>-</v>
      </c>
      <c r="Q936" s="161" t="str">
        <f t="shared" si="235"/>
        <v>-</v>
      </c>
      <c r="R936" s="161" t="str">
        <f t="shared" si="236"/>
        <v>-</v>
      </c>
      <c r="S936" s="161">
        <f t="shared" si="237"/>
        <v>6.666666666666667</v>
      </c>
      <c r="T936" s="163" t="str">
        <f t="shared" si="238"/>
        <v>-</v>
      </c>
    </row>
    <row r="937" spans="1:20" x14ac:dyDescent="0.15">
      <c r="A937" s="170">
        <v>0.125</v>
      </c>
      <c r="B937" s="170">
        <v>0.72</v>
      </c>
      <c r="C937" s="170">
        <v>2</v>
      </c>
      <c r="D937" s="169">
        <f t="shared" si="224"/>
        <v>2.5000000000000001E-3</v>
      </c>
      <c r="E937" s="168">
        <f t="shared" si="225"/>
        <v>3.5999999999999997E-4</v>
      </c>
      <c r="F937" s="167">
        <f t="shared" si="226"/>
        <v>6.9444444444444455</v>
      </c>
      <c r="G937" s="159" t="str">
        <f t="shared" si="227"/>
        <v>-</v>
      </c>
      <c r="H937" s="164" t="str">
        <f t="shared" si="239"/>
        <v>-</v>
      </c>
      <c r="I937" s="161" t="str">
        <f t="shared" si="228"/>
        <v>-</v>
      </c>
      <c r="J937" s="161" t="str">
        <f t="shared" si="229"/>
        <v>-</v>
      </c>
      <c r="K937" s="161" t="str">
        <f t="shared" si="230"/>
        <v>-</v>
      </c>
      <c r="L937" s="161">
        <f t="shared" si="231"/>
        <v>2</v>
      </c>
      <c r="M937" s="166" t="str">
        <f t="shared" si="232"/>
        <v>-</v>
      </c>
      <c r="N937" s="165"/>
      <c r="O937" s="164" t="str">
        <f t="shared" si="233"/>
        <v>-</v>
      </c>
      <c r="P937" s="161" t="str">
        <f t="shared" si="234"/>
        <v>-</v>
      </c>
      <c r="Q937" s="161" t="str">
        <f t="shared" si="235"/>
        <v>-</v>
      </c>
      <c r="R937" s="161" t="str">
        <f t="shared" si="236"/>
        <v>-</v>
      </c>
      <c r="S937" s="161">
        <f t="shared" si="237"/>
        <v>6.9444444444444455</v>
      </c>
      <c r="T937" s="163" t="str">
        <f t="shared" si="238"/>
        <v>-</v>
      </c>
    </row>
    <row r="938" spans="1:20" x14ac:dyDescent="0.15">
      <c r="A938" s="170">
        <v>0.15</v>
      </c>
      <c r="B938" s="170">
        <v>0.86</v>
      </c>
      <c r="C938" s="170">
        <v>2</v>
      </c>
      <c r="D938" s="169">
        <f t="shared" si="224"/>
        <v>3.0000000000000001E-3</v>
      </c>
      <c r="E938" s="168">
        <f t="shared" si="225"/>
        <v>4.2999999999999999E-4</v>
      </c>
      <c r="F938" s="167">
        <f t="shared" si="226"/>
        <v>6.9767441860465116</v>
      </c>
      <c r="G938" s="159" t="str">
        <f t="shared" si="227"/>
        <v>-</v>
      </c>
      <c r="H938" s="164" t="str">
        <f t="shared" si="239"/>
        <v>-</v>
      </c>
      <c r="I938" s="161" t="str">
        <f t="shared" si="228"/>
        <v>-</v>
      </c>
      <c r="J938" s="161" t="str">
        <f t="shared" si="229"/>
        <v>-</v>
      </c>
      <c r="K938" s="161" t="str">
        <f t="shared" si="230"/>
        <v>-</v>
      </c>
      <c r="L938" s="161">
        <f t="shared" si="231"/>
        <v>2</v>
      </c>
      <c r="M938" s="166" t="str">
        <f t="shared" si="232"/>
        <v>-</v>
      </c>
      <c r="N938" s="165"/>
      <c r="O938" s="164" t="str">
        <f t="shared" si="233"/>
        <v>-</v>
      </c>
      <c r="P938" s="161" t="str">
        <f t="shared" si="234"/>
        <v>-</v>
      </c>
      <c r="Q938" s="161" t="str">
        <f t="shared" si="235"/>
        <v>-</v>
      </c>
      <c r="R938" s="161" t="str">
        <f t="shared" si="236"/>
        <v>-</v>
      </c>
      <c r="S938" s="161">
        <f t="shared" si="237"/>
        <v>6.9767441860465116</v>
      </c>
      <c r="T938" s="163" t="str">
        <f t="shared" si="238"/>
        <v>-</v>
      </c>
    </row>
    <row r="939" spans="1:20" x14ac:dyDescent="0.15">
      <c r="A939" s="170">
        <v>0.23</v>
      </c>
      <c r="B939" s="170">
        <v>1.3</v>
      </c>
      <c r="C939" s="170">
        <v>2</v>
      </c>
      <c r="D939" s="169">
        <f t="shared" si="224"/>
        <v>4.5999999999999999E-3</v>
      </c>
      <c r="E939" s="168">
        <f t="shared" si="225"/>
        <v>6.4999999999999997E-4</v>
      </c>
      <c r="F939" s="167">
        <f t="shared" si="226"/>
        <v>7.0769230769230775</v>
      </c>
      <c r="G939" s="159" t="str">
        <f t="shared" si="227"/>
        <v>-</v>
      </c>
      <c r="H939" s="164" t="str">
        <f t="shared" si="239"/>
        <v>-</v>
      </c>
      <c r="I939" s="161" t="str">
        <f t="shared" si="228"/>
        <v>-</v>
      </c>
      <c r="J939" s="161" t="str">
        <f t="shared" si="229"/>
        <v>-</v>
      </c>
      <c r="K939" s="161" t="str">
        <f t="shared" si="230"/>
        <v>-</v>
      </c>
      <c r="L939" s="161" t="str">
        <f t="shared" si="231"/>
        <v>-</v>
      </c>
      <c r="M939" s="166">
        <f t="shared" si="232"/>
        <v>2</v>
      </c>
      <c r="N939" s="165"/>
      <c r="O939" s="164" t="str">
        <f t="shared" si="233"/>
        <v>-</v>
      </c>
      <c r="P939" s="161" t="str">
        <f t="shared" si="234"/>
        <v>-</v>
      </c>
      <c r="Q939" s="161" t="str">
        <f t="shared" si="235"/>
        <v>-</v>
      </c>
      <c r="R939" s="161" t="str">
        <f t="shared" si="236"/>
        <v>-</v>
      </c>
      <c r="S939" s="161" t="str">
        <f t="shared" si="237"/>
        <v>-</v>
      </c>
      <c r="T939" s="163">
        <f t="shared" si="238"/>
        <v>7.0769230769230775</v>
      </c>
    </row>
    <row r="940" spans="1:20" x14ac:dyDescent="0.15">
      <c r="A940" s="170">
        <v>0.1</v>
      </c>
      <c r="B940" s="170">
        <v>0.56000000000000005</v>
      </c>
      <c r="C940" s="170">
        <v>2</v>
      </c>
      <c r="D940" s="169">
        <f t="shared" si="224"/>
        <v>2E-3</v>
      </c>
      <c r="E940" s="168">
        <f t="shared" si="225"/>
        <v>2.8000000000000003E-4</v>
      </c>
      <c r="F940" s="167">
        <f t="shared" si="226"/>
        <v>7.1428571428571423</v>
      </c>
      <c r="G940" s="159" t="str">
        <f t="shared" si="227"/>
        <v>-</v>
      </c>
      <c r="H940" s="164" t="str">
        <f t="shared" si="239"/>
        <v>-</v>
      </c>
      <c r="I940" s="161" t="str">
        <f t="shared" si="228"/>
        <v>-</v>
      </c>
      <c r="J940" s="161" t="str">
        <f t="shared" si="229"/>
        <v>-</v>
      </c>
      <c r="K940" s="161" t="str">
        <f t="shared" si="230"/>
        <v>-</v>
      </c>
      <c r="L940" s="161" t="str">
        <f t="shared" si="231"/>
        <v>-</v>
      </c>
      <c r="M940" s="166">
        <f t="shared" si="232"/>
        <v>2</v>
      </c>
      <c r="N940" s="165"/>
      <c r="O940" s="164" t="str">
        <f t="shared" si="233"/>
        <v>-</v>
      </c>
      <c r="P940" s="161" t="str">
        <f t="shared" si="234"/>
        <v>-</v>
      </c>
      <c r="Q940" s="161" t="str">
        <f t="shared" si="235"/>
        <v>-</v>
      </c>
      <c r="R940" s="161" t="str">
        <f t="shared" si="236"/>
        <v>-</v>
      </c>
      <c r="S940" s="161" t="str">
        <f t="shared" si="237"/>
        <v>-</v>
      </c>
      <c r="T940" s="163">
        <f t="shared" si="238"/>
        <v>7.1428571428571423</v>
      </c>
    </row>
    <row r="941" spans="1:20" x14ac:dyDescent="0.15">
      <c r="A941" s="170">
        <v>0.1</v>
      </c>
      <c r="B941" s="170">
        <v>0.56000000000000005</v>
      </c>
      <c r="C941" s="170">
        <v>2</v>
      </c>
      <c r="D941" s="169">
        <f t="shared" si="224"/>
        <v>2E-3</v>
      </c>
      <c r="E941" s="168">
        <f t="shared" si="225"/>
        <v>2.8000000000000003E-4</v>
      </c>
      <c r="F941" s="167">
        <f t="shared" si="226"/>
        <v>7.1428571428571423</v>
      </c>
      <c r="G941" s="159" t="str">
        <f t="shared" si="227"/>
        <v>-</v>
      </c>
      <c r="H941" s="164" t="str">
        <f t="shared" si="239"/>
        <v>-</v>
      </c>
      <c r="I941" s="161" t="str">
        <f t="shared" si="228"/>
        <v>-</v>
      </c>
      <c r="J941" s="161" t="str">
        <f t="shared" si="229"/>
        <v>-</v>
      </c>
      <c r="K941" s="161" t="str">
        <f t="shared" si="230"/>
        <v>-</v>
      </c>
      <c r="L941" s="161" t="str">
        <f t="shared" si="231"/>
        <v>-</v>
      </c>
      <c r="M941" s="166">
        <f t="shared" si="232"/>
        <v>2</v>
      </c>
      <c r="N941" s="165"/>
      <c r="O941" s="164" t="str">
        <f t="shared" si="233"/>
        <v>-</v>
      </c>
      <c r="P941" s="161" t="str">
        <f t="shared" si="234"/>
        <v>-</v>
      </c>
      <c r="Q941" s="161" t="str">
        <f t="shared" si="235"/>
        <v>-</v>
      </c>
      <c r="R941" s="161" t="str">
        <f t="shared" si="236"/>
        <v>-</v>
      </c>
      <c r="S941" s="161" t="str">
        <f t="shared" si="237"/>
        <v>-</v>
      </c>
      <c r="T941" s="163">
        <f t="shared" si="238"/>
        <v>7.1428571428571423</v>
      </c>
    </row>
    <row r="942" spans="1:20" x14ac:dyDescent="0.15">
      <c r="A942" s="170">
        <v>0.2</v>
      </c>
      <c r="B942" s="170">
        <v>1.1000000000000001</v>
      </c>
      <c r="C942" s="170">
        <v>2</v>
      </c>
      <c r="D942" s="169">
        <f t="shared" si="224"/>
        <v>4.0000000000000001E-3</v>
      </c>
      <c r="E942" s="168">
        <f t="shared" si="225"/>
        <v>5.5000000000000003E-4</v>
      </c>
      <c r="F942" s="167">
        <f t="shared" si="226"/>
        <v>7.2727272727272725</v>
      </c>
      <c r="G942" s="159" t="str">
        <f t="shared" si="227"/>
        <v>-</v>
      </c>
      <c r="H942" s="164" t="str">
        <f t="shared" si="239"/>
        <v>-</v>
      </c>
      <c r="I942" s="161" t="str">
        <f t="shared" si="228"/>
        <v>-</v>
      </c>
      <c r="J942" s="161" t="str">
        <f t="shared" si="229"/>
        <v>-</v>
      </c>
      <c r="K942" s="161" t="str">
        <f t="shared" si="230"/>
        <v>-</v>
      </c>
      <c r="L942" s="161" t="str">
        <f t="shared" si="231"/>
        <v>-</v>
      </c>
      <c r="M942" s="166">
        <f t="shared" si="232"/>
        <v>2</v>
      </c>
      <c r="N942" s="165"/>
      <c r="O942" s="164" t="str">
        <f t="shared" si="233"/>
        <v>-</v>
      </c>
      <c r="P942" s="161" t="str">
        <f t="shared" si="234"/>
        <v>-</v>
      </c>
      <c r="Q942" s="161" t="str">
        <f t="shared" si="235"/>
        <v>-</v>
      </c>
      <c r="R942" s="161" t="str">
        <f t="shared" si="236"/>
        <v>-</v>
      </c>
      <c r="S942" s="161" t="str">
        <f t="shared" si="237"/>
        <v>-</v>
      </c>
      <c r="T942" s="163">
        <f t="shared" si="238"/>
        <v>7.2727272727272725</v>
      </c>
    </row>
    <row r="943" spans="1:20" x14ac:dyDescent="0.15">
      <c r="A943" s="170">
        <v>0.15</v>
      </c>
      <c r="B943" s="170">
        <v>0.82</v>
      </c>
      <c r="C943" s="170">
        <v>0</v>
      </c>
      <c r="D943" s="169">
        <f t="shared" si="224"/>
        <v>3.0000000000000001E-3</v>
      </c>
      <c r="E943" s="168">
        <f t="shared" si="225"/>
        <v>4.0999999999999999E-4</v>
      </c>
      <c r="F943" s="167">
        <f t="shared" si="226"/>
        <v>7.3170731707317076</v>
      </c>
      <c r="G943" s="159" t="str">
        <f t="shared" si="227"/>
        <v>-</v>
      </c>
      <c r="H943" s="164" t="str">
        <f t="shared" si="239"/>
        <v>-</v>
      </c>
      <c r="I943" s="161" t="str">
        <f t="shared" si="228"/>
        <v>-</v>
      </c>
      <c r="J943" s="161" t="str">
        <f t="shared" si="229"/>
        <v>-</v>
      </c>
      <c r="K943" s="161" t="str">
        <f t="shared" si="230"/>
        <v>-</v>
      </c>
      <c r="L943" s="161" t="str">
        <f t="shared" si="231"/>
        <v>-</v>
      </c>
      <c r="M943" s="166">
        <f t="shared" si="232"/>
        <v>0</v>
      </c>
      <c r="N943" s="165"/>
      <c r="O943" s="164" t="str">
        <f t="shared" si="233"/>
        <v>-</v>
      </c>
      <c r="P943" s="161" t="str">
        <f t="shared" si="234"/>
        <v>-</v>
      </c>
      <c r="Q943" s="161" t="str">
        <f t="shared" si="235"/>
        <v>-</v>
      </c>
      <c r="R943" s="161" t="str">
        <f t="shared" si="236"/>
        <v>-</v>
      </c>
      <c r="S943" s="161" t="str">
        <f t="shared" si="237"/>
        <v>-</v>
      </c>
      <c r="T943" s="163">
        <f t="shared" si="238"/>
        <v>7.3170731707317076</v>
      </c>
    </row>
    <row r="944" spans="1:20" x14ac:dyDescent="0.15">
      <c r="A944" s="170">
        <v>0.125</v>
      </c>
      <c r="B944" s="170">
        <v>0.68</v>
      </c>
      <c r="C944" s="170">
        <v>2</v>
      </c>
      <c r="D944" s="169">
        <f t="shared" si="224"/>
        <v>2.5000000000000001E-3</v>
      </c>
      <c r="E944" s="168">
        <f t="shared" si="225"/>
        <v>3.4000000000000002E-4</v>
      </c>
      <c r="F944" s="167">
        <f t="shared" si="226"/>
        <v>7.3529411764705879</v>
      </c>
      <c r="G944" s="159" t="str">
        <f t="shared" si="227"/>
        <v>-</v>
      </c>
      <c r="H944" s="164" t="str">
        <f t="shared" si="239"/>
        <v>-</v>
      </c>
      <c r="I944" s="161" t="str">
        <f t="shared" si="228"/>
        <v>-</v>
      </c>
      <c r="J944" s="161" t="str">
        <f t="shared" si="229"/>
        <v>-</v>
      </c>
      <c r="K944" s="161" t="str">
        <f t="shared" si="230"/>
        <v>-</v>
      </c>
      <c r="L944" s="161" t="str">
        <f t="shared" si="231"/>
        <v>-</v>
      </c>
      <c r="M944" s="166">
        <f t="shared" si="232"/>
        <v>2</v>
      </c>
      <c r="N944" s="165"/>
      <c r="O944" s="164" t="str">
        <f t="shared" si="233"/>
        <v>-</v>
      </c>
      <c r="P944" s="161" t="str">
        <f t="shared" si="234"/>
        <v>-</v>
      </c>
      <c r="Q944" s="161" t="str">
        <f t="shared" si="235"/>
        <v>-</v>
      </c>
      <c r="R944" s="161" t="str">
        <f t="shared" si="236"/>
        <v>-</v>
      </c>
      <c r="S944" s="161" t="str">
        <f t="shared" si="237"/>
        <v>-</v>
      </c>
      <c r="T944" s="163">
        <f t="shared" si="238"/>
        <v>7.3529411764705879</v>
      </c>
    </row>
    <row r="945" spans="1:20" x14ac:dyDescent="0.15">
      <c r="A945" s="170">
        <v>0.155</v>
      </c>
      <c r="B945" s="170">
        <v>0.84</v>
      </c>
      <c r="C945" s="170">
        <v>2</v>
      </c>
      <c r="D945" s="169">
        <f t="shared" si="224"/>
        <v>3.0999999999999999E-3</v>
      </c>
      <c r="E945" s="168">
        <f t="shared" si="225"/>
        <v>4.1999999999999996E-4</v>
      </c>
      <c r="F945" s="167">
        <f t="shared" si="226"/>
        <v>7.3809523809523814</v>
      </c>
      <c r="G945" s="159" t="str">
        <f t="shared" si="227"/>
        <v>-</v>
      </c>
      <c r="H945" s="164" t="str">
        <f t="shared" si="239"/>
        <v>-</v>
      </c>
      <c r="I945" s="161" t="str">
        <f t="shared" si="228"/>
        <v>-</v>
      </c>
      <c r="J945" s="161" t="str">
        <f t="shared" si="229"/>
        <v>-</v>
      </c>
      <c r="K945" s="161" t="str">
        <f t="shared" si="230"/>
        <v>-</v>
      </c>
      <c r="L945" s="161" t="str">
        <f t="shared" si="231"/>
        <v>-</v>
      </c>
      <c r="M945" s="166">
        <f t="shared" si="232"/>
        <v>2</v>
      </c>
      <c r="N945" s="165"/>
      <c r="O945" s="164" t="str">
        <f t="shared" si="233"/>
        <v>-</v>
      </c>
      <c r="P945" s="161" t="str">
        <f t="shared" si="234"/>
        <v>-</v>
      </c>
      <c r="Q945" s="161" t="str">
        <f t="shared" si="235"/>
        <v>-</v>
      </c>
      <c r="R945" s="161" t="str">
        <f t="shared" si="236"/>
        <v>-</v>
      </c>
      <c r="S945" s="161" t="str">
        <f t="shared" si="237"/>
        <v>-</v>
      </c>
      <c r="T945" s="163">
        <f t="shared" si="238"/>
        <v>7.3809523809523814</v>
      </c>
    </row>
    <row r="946" spans="1:20" x14ac:dyDescent="0.15">
      <c r="A946" s="170">
        <v>0.2</v>
      </c>
      <c r="B946" s="170">
        <v>1.071</v>
      </c>
      <c r="C946" s="170">
        <v>1</v>
      </c>
      <c r="D946" s="169">
        <f t="shared" si="224"/>
        <v>4.0000000000000001E-3</v>
      </c>
      <c r="E946" s="168">
        <f t="shared" si="225"/>
        <v>5.3549999999999995E-4</v>
      </c>
      <c r="F946" s="167">
        <f t="shared" si="226"/>
        <v>7.4696545284780589</v>
      </c>
      <c r="G946" s="159" t="str">
        <f t="shared" si="227"/>
        <v>-</v>
      </c>
      <c r="H946" s="164" t="str">
        <f t="shared" si="239"/>
        <v>-</v>
      </c>
      <c r="I946" s="161" t="str">
        <f t="shared" si="228"/>
        <v>-</v>
      </c>
      <c r="J946" s="161" t="str">
        <f t="shared" si="229"/>
        <v>-</v>
      </c>
      <c r="K946" s="161" t="str">
        <f t="shared" si="230"/>
        <v>-</v>
      </c>
      <c r="L946" s="161" t="str">
        <f t="shared" si="231"/>
        <v>-</v>
      </c>
      <c r="M946" s="166">
        <f t="shared" si="232"/>
        <v>1</v>
      </c>
      <c r="N946" s="165"/>
      <c r="O946" s="164" t="str">
        <f t="shared" si="233"/>
        <v>-</v>
      </c>
      <c r="P946" s="161" t="str">
        <f t="shared" si="234"/>
        <v>-</v>
      </c>
      <c r="Q946" s="161" t="str">
        <f t="shared" si="235"/>
        <v>-</v>
      </c>
      <c r="R946" s="161" t="str">
        <f t="shared" si="236"/>
        <v>-</v>
      </c>
      <c r="S946" s="161" t="str">
        <f t="shared" si="237"/>
        <v>-</v>
      </c>
      <c r="T946" s="163">
        <f t="shared" si="238"/>
        <v>7.4696545284780589</v>
      </c>
    </row>
    <row r="947" spans="1:20" x14ac:dyDescent="0.15">
      <c r="A947" s="170">
        <v>0.15</v>
      </c>
      <c r="B947" s="170">
        <v>0.8</v>
      </c>
      <c r="C947" s="170">
        <v>2</v>
      </c>
      <c r="D947" s="169">
        <f t="shared" si="224"/>
        <v>3.0000000000000001E-3</v>
      </c>
      <c r="E947" s="168">
        <f t="shared" si="225"/>
        <v>4.0000000000000002E-4</v>
      </c>
      <c r="F947" s="167">
        <f t="shared" si="226"/>
        <v>7.5</v>
      </c>
      <c r="G947" s="159" t="str">
        <f t="shared" si="227"/>
        <v>-</v>
      </c>
      <c r="H947" s="164" t="str">
        <f t="shared" si="239"/>
        <v>-</v>
      </c>
      <c r="I947" s="161" t="str">
        <f t="shared" si="228"/>
        <v>-</v>
      </c>
      <c r="J947" s="161" t="str">
        <f t="shared" si="229"/>
        <v>-</v>
      </c>
      <c r="K947" s="161" t="str">
        <f t="shared" si="230"/>
        <v>-</v>
      </c>
      <c r="L947" s="161" t="str">
        <f t="shared" si="231"/>
        <v>-</v>
      </c>
      <c r="M947" s="166">
        <f t="shared" si="232"/>
        <v>2</v>
      </c>
      <c r="N947" s="165"/>
      <c r="O947" s="164" t="str">
        <f t="shared" si="233"/>
        <v>-</v>
      </c>
      <c r="P947" s="161" t="str">
        <f t="shared" si="234"/>
        <v>-</v>
      </c>
      <c r="Q947" s="161" t="str">
        <f t="shared" si="235"/>
        <v>-</v>
      </c>
      <c r="R947" s="161" t="str">
        <f t="shared" si="236"/>
        <v>-</v>
      </c>
      <c r="S947" s="161" t="str">
        <f t="shared" si="237"/>
        <v>-</v>
      </c>
      <c r="T947" s="163">
        <f t="shared" si="238"/>
        <v>7.5</v>
      </c>
    </row>
    <row r="948" spans="1:20" x14ac:dyDescent="0.15">
      <c r="A948" s="170">
        <v>0.1</v>
      </c>
      <c r="B948" s="170">
        <v>0.52</v>
      </c>
      <c r="C948" s="170">
        <v>2</v>
      </c>
      <c r="D948" s="169">
        <f t="shared" si="224"/>
        <v>2E-3</v>
      </c>
      <c r="E948" s="168">
        <f t="shared" si="225"/>
        <v>2.6000000000000003E-4</v>
      </c>
      <c r="F948" s="167">
        <f t="shared" si="226"/>
        <v>7.6923076923076916</v>
      </c>
      <c r="G948" s="159" t="str">
        <f t="shared" si="227"/>
        <v>-</v>
      </c>
      <c r="H948" s="164" t="str">
        <f t="shared" si="239"/>
        <v>-</v>
      </c>
      <c r="I948" s="161" t="str">
        <f t="shared" si="228"/>
        <v>-</v>
      </c>
      <c r="J948" s="161" t="str">
        <f t="shared" si="229"/>
        <v>-</v>
      </c>
      <c r="K948" s="161" t="str">
        <f t="shared" si="230"/>
        <v>-</v>
      </c>
      <c r="L948" s="161" t="str">
        <f t="shared" si="231"/>
        <v>-</v>
      </c>
      <c r="M948" s="166">
        <f t="shared" si="232"/>
        <v>2</v>
      </c>
      <c r="N948" s="165"/>
      <c r="O948" s="164" t="str">
        <f t="shared" si="233"/>
        <v>-</v>
      </c>
      <c r="P948" s="161" t="str">
        <f t="shared" si="234"/>
        <v>-</v>
      </c>
      <c r="Q948" s="161" t="str">
        <f t="shared" si="235"/>
        <v>-</v>
      </c>
      <c r="R948" s="161" t="str">
        <f t="shared" si="236"/>
        <v>-</v>
      </c>
      <c r="S948" s="161" t="str">
        <f t="shared" si="237"/>
        <v>-</v>
      </c>
      <c r="T948" s="163">
        <f t="shared" si="238"/>
        <v>7.6923076923076916</v>
      </c>
    </row>
    <row r="949" spans="1:20" x14ac:dyDescent="0.15">
      <c r="A949" s="170">
        <v>0.125</v>
      </c>
      <c r="B949" s="170">
        <v>0.64</v>
      </c>
      <c r="C949" s="170">
        <v>2</v>
      </c>
      <c r="D949" s="169">
        <f t="shared" si="224"/>
        <v>2.5000000000000001E-3</v>
      </c>
      <c r="E949" s="168">
        <f t="shared" si="225"/>
        <v>3.2000000000000003E-4</v>
      </c>
      <c r="F949" s="167">
        <f t="shared" si="226"/>
        <v>7.8124999999999991</v>
      </c>
      <c r="G949" s="159" t="str">
        <f t="shared" si="227"/>
        <v>-</v>
      </c>
      <c r="H949" s="164" t="str">
        <f t="shared" si="239"/>
        <v>-</v>
      </c>
      <c r="I949" s="161" t="str">
        <f t="shared" si="228"/>
        <v>-</v>
      </c>
      <c r="J949" s="161" t="str">
        <f t="shared" si="229"/>
        <v>-</v>
      </c>
      <c r="K949" s="161" t="str">
        <f t="shared" si="230"/>
        <v>-</v>
      </c>
      <c r="L949" s="161" t="str">
        <f t="shared" si="231"/>
        <v>-</v>
      </c>
      <c r="M949" s="166">
        <f t="shared" si="232"/>
        <v>2</v>
      </c>
      <c r="N949" s="165"/>
      <c r="O949" s="164" t="str">
        <f t="shared" si="233"/>
        <v>-</v>
      </c>
      <c r="P949" s="161" t="str">
        <f t="shared" si="234"/>
        <v>-</v>
      </c>
      <c r="Q949" s="161" t="str">
        <f t="shared" si="235"/>
        <v>-</v>
      </c>
      <c r="R949" s="161" t="str">
        <f t="shared" si="236"/>
        <v>-</v>
      </c>
      <c r="S949" s="161" t="str">
        <f t="shared" si="237"/>
        <v>-</v>
      </c>
      <c r="T949" s="163">
        <f t="shared" si="238"/>
        <v>7.8124999999999991</v>
      </c>
    </row>
    <row r="950" spans="1:20" x14ac:dyDescent="0.15">
      <c r="A950" s="170">
        <v>0.255</v>
      </c>
      <c r="B950" s="170">
        <v>1.3</v>
      </c>
      <c r="C950" s="170">
        <v>0</v>
      </c>
      <c r="D950" s="169">
        <f t="shared" si="224"/>
        <v>5.1000000000000004E-3</v>
      </c>
      <c r="E950" s="168">
        <f t="shared" si="225"/>
        <v>6.4999999999999997E-4</v>
      </c>
      <c r="F950" s="167">
        <f t="shared" si="226"/>
        <v>7.8461538461538467</v>
      </c>
      <c r="G950" s="159" t="str">
        <f t="shared" si="227"/>
        <v>-</v>
      </c>
      <c r="H950" s="164" t="str">
        <f t="shared" si="239"/>
        <v>-</v>
      </c>
      <c r="I950" s="161" t="str">
        <f t="shared" si="228"/>
        <v>-</v>
      </c>
      <c r="J950" s="161" t="str">
        <f t="shared" si="229"/>
        <v>-</v>
      </c>
      <c r="K950" s="161" t="str">
        <f t="shared" si="230"/>
        <v>-</v>
      </c>
      <c r="L950" s="161" t="str">
        <f t="shared" si="231"/>
        <v>-</v>
      </c>
      <c r="M950" s="166">
        <f t="shared" si="232"/>
        <v>0</v>
      </c>
      <c r="N950" s="165"/>
      <c r="O950" s="164" t="str">
        <f t="shared" si="233"/>
        <v>-</v>
      </c>
      <c r="P950" s="161" t="str">
        <f t="shared" si="234"/>
        <v>-</v>
      </c>
      <c r="Q950" s="161" t="str">
        <f t="shared" si="235"/>
        <v>-</v>
      </c>
      <c r="R950" s="161" t="str">
        <f t="shared" si="236"/>
        <v>-</v>
      </c>
      <c r="S950" s="161" t="str">
        <f t="shared" si="237"/>
        <v>-</v>
      </c>
      <c r="T950" s="163">
        <f t="shared" si="238"/>
        <v>7.8461538461538467</v>
      </c>
    </row>
    <row r="951" spans="1:20" x14ac:dyDescent="0.15">
      <c r="A951" s="170">
        <v>0.2</v>
      </c>
      <c r="B951" s="170">
        <v>1.0109999999999999</v>
      </c>
      <c r="C951" s="170">
        <v>2</v>
      </c>
      <c r="D951" s="169">
        <f t="shared" si="224"/>
        <v>4.0000000000000001E-3</v>
      </c>
      <c r="E951" s="168">
        <f t="shared" si="225"/>
        <v>5.0549999999999998E-4</v>
      </c>
      <c r="F951" s="167">
        <f t="shared" si="226"/>
        <v>7.9129574678536105</v>
      </c>
      <c r="G951" s="159" t="str">
        <f t="shared" si="227"/>
        <v>-</v>
      </c>
      <c r="H951" s="164" t="str">
        <f t="shared" si="239"/>
        <v>-</v>
      </c>
      <c r="I951" s="161" t="str">
        <f t="shared" si="228"/>
        <v>-</v>
      </c>
      <c r="J951" s="161" t="str">
        <f t="shared" si="229"/>
        <v>-</v>
      </c>
      <c r="K951" s="161" t="str">
        <f t="shared" si="230"/>
        <v>-</v>
      </c>
      <c r="L951" s="161" t="str">
        <f t="shared" si="231"/>
        <v>-</v>
      </c>
      <c r="M951" s="166">
        <f t="shared" si="232"/>
        <v>2</v>
      </c>
      <c r="N951" s="165"/>
      <c r="O951" s="164" t="str">
        <f t="shared" si="233"/>
        <v>-</v>
      </c>
      <c r="P951" s="161" t="str">
        <f t="shared" si="234"/>
        <v>-</v>
      </c>
      <c r="Q951" s="161" t="str">
        <f t="shared" si="235"/>
        <v>-</v>
      </c>
      <c r="R951" s="161" t="str">
        <f t="shared" si="236"/>
        <v>-</v>
      </c>
      <c r="S951" s="161" t="str">
        <f t="shared" si="237"/>
        <v>-</v>
      </c>
      <c r="T951" s="163">
        <f t="shared" si="238"/>
        <v>7.9129574678536105</v>
      </c>
    </row>
    <row r="952" spans="1:20" x14ac:dyDescent="0.15">
      <c r="A952" s="170">
        <v>0.1</v>
      </c>
      <c r="B952" s="170">
        <v>0.5</v>
      </c>
      <c r="C952" s="170">
        <v>2</v>
      </c>
      <c r="D952" s="169">
        <f t="shared" si="224"/>
        <v>2E-3</v>
      </c>
      <c r="E952" s="168">
        <f t="shared" si="225"/>
        <v>2.5000000000000001E-4</v>
      </c>
      <c r="F952" s="167">
        <f t="shared" si="226"/>
        <v>8</v>
      </c>
      <c r="G952" s="159" t="str">
        <f t="shared" si="227"/>
        <v>-</v>
      </c>
      <c r="H952" s="164" t="str">
        <f t="shared" si="239"/>
        <v>-</v>
      </c>
      <c r="I952" s="161" t="str">
        <f t="shared" si="228"/>
        <v>-</v>
      </c>
      <c r="J952" s="161" t="str">
        <f t="shared" si="229"/>
        <v>-</v>
      </c>
      <c r="K952" s="161" t="str">
        <f t="shared" si="230"/>
        <v>-</v>
      </c>
      <c r="L952" s="161" t="str">
        <f t="shared" si="231"/>
        <v>-</v>
      </c>
      <c r="M952" s="166">
        <f t="shared" si="232"/>
        <v>2</v>
      </c>
      <c r="N952" s="165"/>
      <c r="O952" s="164" t="str">
        <f t="shared" si="233"/>
        <v>-</v>
      </c>
      <c r="P952" s="161" t="str">
        <f t="shared" si="234"/>
        <v>-</v>
      </c>
      <c r="Q952" s="161" t="str">
        <f t="shared" si="235"/>
        <v>-</v>
      </c>
      <c r="R952" s="161" t="str">
        <f t="shared" si="236"/>
        <v>-</v>
      </c>
      <c r="S952" s="161" t="str">
        <f t="shared" si="237"/>
        <v>-</v>
      </c>
      <c r="T952" s="163">
        <f t="shared" si="238"/>
        <v>8</v>
      </c>
    </row>
    <row r="953" spans="1:20" x14ac:dyDescent="0.15">
      <c r="A953" s="170">
        <v>0.1</v>
      </c>
      <c r="B953" s="170">
        <v>0.5</v>
      </c>
      <c r="C953" s="170">
        <v>2</v>
      </c>
      <c r="D953" s="169">
        <f t="shared" si="224"/>
        <v>2E-3</v>
      </c>
      <c r="E953" s="168">
        <f t="shared" si="225"/>
        <v>2.5000000000000001E-4</v>
      </c>
      <c r="F953" s="167">
        <f t="shared" si="226"/>
        <v>8</v>
      </c>
      <c r="G953" s="159" t="str">
        <f t="shared" si="227"/>
        <v>-</v>
      </c>
      <c r="H953" s="164" t="str">
        <f t="shared" si="239"/>
        <v>-</v>
      </c>
      <c r="I953" s="161" t="str">
        <f t="shared" si="228"/>
        <v>-</v>
      </c>
      <c r="J953" s="161" t="str">
        <f t="shared" si="229"/>
        <v>-</v>
      </c>
      <c r="K953" s="161" t="str">
        <f t="shared" si="230"/>
        <v>-</v>
      </c>
      <c r="L953" s="161" t="str">
        <f t="shared" si="231"/>
        <v>-</v>
      </c>
      <c r="M953" s="166">
        <f t="shared" si="232"/>
        <v>2</v>
      </c>
      <c r="N953" s="165"/>
      <c r="O953" s="164" t="str">
        <f t="shared" si="233"/>
        <v>-</v>
      </c>
      <c r="P953" s="161" t="str">
        <f t="shared" si="234"/>
        <v>-</v>
      </c>
      <c r="Q953" s="161" t="str">
        <f t="shared" si="235"/>
        <v>-</v>
      </c>
      <c r="R953" s="161" t="str">
        <f t="shared" si="236"/>
        <v>-</v>
      </c>
      <c r="S953" s="161" t="str">
        <f t="shared" si="237"/>
        <v>-</v>
      </c>
      <c r="T953" s="163">
        <f t="shared" si="238"/>
        <v>8</v>
      </c>
    </row>
    <row r="954" spans="1:20" x14ac:dyDescent="0.15">
      <c r="A954" s="170">
        <v>0.1</v>
      </c>
      <c r="B954" s="170">
        <v>0.5</v>
      </c>
      <c r="C954" s="170">
        <v>2</v>
      </c>
      <c r="D954" s="169">
        <f t="shared" si="224"/>
        <v>2E-3</v>
      </c>
      <c r="E954" s="168">
        <f t="shared" si="225"/>
        <v>2.5000000000000001E-4</v>
      </c>
      <c r="F954" s="167">
        <f t="shared" si="226"/>
        <v>8</v>
      </c>
      <c r="G954" s="159" t="str">
        <f t="shared" si="227"/>
        <v>-</v>
      </c>
      <c r="H954" s="164" t="str">
        <f t="shared" si="239"/>
        <v>-</v>
      </c>
      <c r="I954" s="161" t="str">
        <f t="shared" si="228"/>
        <v>-</v>
      </c>
      <c r="J954" s="161" t="str">
        <f t="shared" si="229"/>
        <v>-</v>
      </c>
      <c r="K954" s="161" t="str">
        <f t="shared" si="230"/>
        <v>-</v>
      </c>
      <c r="L954" s="161" t="str">
        <f t="shared" si="231"/>
        <v>-</v>
      </c>
      <c r="M954" s="166">
        <f t="shared" si="232"/>
        <v>2</v>
      </c>
      <c r="N954" s="165"/>
      <c r="O954" s="164" t="str">
        <f t="shared" si="233"/>
        <v>-</v>
      </c>
      <c r="P954" s="161" t="str">
        <f t="shared" si="234"/>
        <v>-</v>
      </c>
      <c r="Q954" s="161" t="str">
        <f t="shared" si="235"/>
        <v>-</v>
      </c>
      <c r="R954" s="161" t="str">
        <f t="shared" si="236"/>
        <v>-</v>
      </c>
      <c r="S954" s="161" t="str">
        <f t="shared" si="237"/>
        <v>-</v>
      </c>
      <c r="T954" s="163">
        <f t="shared" si="238"/>
        <v>8</v>
      </c>
    </row>
    <row r="955" spans="1:20" x14ac:dyDescent="0.15">
      <c r="A955" s="170">
        <v>0.1</v>
      </c>
      <c r="B955" s="170">
        <v>0.5</v>
      </c>
      <c r="C955" s="170">
        <v>2</v>
      </c>
      <c r="D955" s="169">
        <f t="shared" si="224"/>
        <v>2E-3</v>
      </c>
      <c r="E955" s="168">
        <f t="shared" si="225"/>
        <v>2.5000000000000001E-4</v>
      </c>
      <c r="F955" s="167">
        <f t="shared" si="226"/>
        <v>8</v>
      </c>
      <c r="G955" s="159" t="str">
        <f t="shared" si="227"/>
        <v>-</v>
      </c>
      <c r="H955" s="164" t="str">
        <f t="shared" si="239"/>
        <v>-</v>
      </c>
      <c r="I955" s="161" t="str">
        <f t="shared" si="228"/>
        <v>-</v>
      </c>
      <c r="J955" s="161" t="str">
        <f t="shared" si="229"/>
        <v>-</v>
      </c>
      <c r="K955" s="161" t="str">
        <f t="shared" si="230"/>
        <v>-</v>
      </c>
      <c r="L955" s="161" t="str">
        <f t="shared" si="231"/>
        <v>-</v>
      </c>
      <c r="M955" s="166">
        <f t="shared" si="232"/>
        <v>2</v>
      </c>
      <c r="N955" s="165"/>
      <c r="O955" s="164" t="str">
        <f t="shared" si="233"/>
        <v>-</v>
      </c>
      <c r="P955" s="161" t="str">
        <f t="shared" si="234"/>
        <v>-</v>
      </c>
      <c r="Q955" s="161" t="str">
        <f t="shared" si="235"/>
        <v>-</v>
      </c>
      <c r="R955" s="161" t="str">
        <f t="shared" si="236"/>
        <v>-</v>
      </c>
      <c r="S955" s="161" t="str">
        <f t="shared" si="237"/>
        <v>-</v>
      </c>
      <c r="T955" s="163">
        <f t="shared" si="238"/>
        <v>8</v>
      </c>
    </row>
    <row r="956" spans="1:20" x14ac:dyDescent="0.15">
      <c r="A956" s="170">
        <v>0.1</v>
      </c>
      <c r="B956" s="170">
        <v>0.5</v>
      </c>
      <c r="C956" s="170">
        <v>2</v>
      </c>
      <c r="D956" s="169">
        <f t="shared" si="224"/>
        <v>2E-3</v>
      </c>
      <c r="E956" s="168">
        <f t="shared" si="225"/>
        <v>2.5000000000000001E-4</v>
      </c>
      <c r="F956" s="167">
        <f t="shared" si="226"/>
        <v>8</v>
      </c>
      <c r="G956" s="159" t="str">
        <f t="shared" si="227"/>
        <v>-</v>
      </c>
      <c r="H956" s="164" t="str">
        <f t="shared" si="239"/>
        <v>-</v>
      </c>
      <c r="I956" s="161" t="str">
        <f t="shared" si="228"/>
        <v>-</v>
      </c>
      <c r="J956" s="161" t="str">
        <f t="shared" si="229"/>
        <v>-</v>
      </c>
      <c r="K956" s="161" t="str">
        <f t="shared" si="230"/>
        <v>-</v>
      </c>
      <c r="L956" s="161" t="str">
        <f t="shared" si="231"/>
        <v>-</v>
      </c>
      <c r="M956" s="166">
        <f t="shared" si="232"/>
        <v>2</v>
      </c>
      <c r="N956" s="165"/>
      <c r="O956" s="164" t="str">
        <f t="shared" si="233"/>
        <v>-</v>
      </c>
      <c r="P956" s="161" t="str">
        <f t="shared" si="234"/>
        <v>-</v>
      </c>
      <c r="Q956" s="161" t="str">
        <f t="shared" si="235"/>
        <v>-</v>
      </c>
      <c r="R956" s="161" t="str">
        <f t="shared" si="236"/>
        <v>-</v>
      </c>
      <c r="S956" s="161" t="str">
        <f t="shared" si="237"/>
        <v>-</v>
      </c>
      <c r="T956" s="163">
        <f t="shared" si="238"/>
        <v>8</v>
      </c>
    </row>
    <row r="957" spans="1:20" x14ac:dyDescent="0.15">
      <c r="A957" s="170">
        <v>0.1</v>
      </c>
      <c r="B957" s="170">
        <v>0.5</v>
      </c>
      <c r="C957" s="170">
        <v>2</v>
      </c>
      <c r="D957" s="169">
        <f t="shared" si="224"/>
        <v>2E-3</v>
      </c>
      <c r="E957" s="168">
        <f t="shared" si="225"/>
        <v>2.5000000000000001E-4</v>
      </c>
      <c r="F957" s="167">
        <f t="shared" si="226"/>
        <v>8</v>
      </c>
      <c r="G957" s="159" t="str">
        <f t="shared" si="227"/>
        <v>-</v>
      </c>
      <c r="H957" s="164" t="str">
        <f t="shared" si="239"/>
        <v>-</v>
      </c>
      <c r="I957" s="161" t="str">
        <f t="shared" si="228"/>
        <v>-</v>
      </c>
      <c r="J957" s="161" t="str">
        <f t="shared" si="229"/>
        <v>-</v>
      </c>
      <c r="K957" s="161" t="str">
        <f t="shared" si="230"/>
        <v>-</v>
      </c>
      <c r="L957" s="161" t="str">
        <f t="shared" si="231"/>
        <v>-</v>
      </c>
      <c r="M957" s="166">
        <f t="shared" si="232"/>
        <v>2</v>
      </c>
      <c r="N957" s="165"/>
      <c r="O957" s="164" t="str">
        <f t="shared" si="233"/>
        <v>-</v>
      </c>
      <c r="P957" s="161" t="str">
        <f t="shared" si="234"/>
        <v>-</v>
      </c>
      <c r="Q957" s="161" t="str">
        <f t="shared" si="235"/>
        <v>-</v>
      </c>
      <c r="R957" s="161" t="str">
        <f t="shared" si="236"/>
        <v>-</v>
      </c>
      <c r="S957" s="161" t="str">
        <f t="shared" si="237"/>
        <v>-</v>
      </c>
      <c r="T957" s="163">
        <f t="shared" si="238"/>
        <v>8</v>
      </c>
    </row>
    <row r="958" spans="1:20" x14ac:dyDescent="0.15">
      <c r="A958" s="170">
        <v>0.1</v>
      </c>
      <c r="B958" s="170">
        <v>0.5</v>
      </c>
      <c r="C958" s="170">
        <v>2</v>
      </c>
      <c r="D958" s="169">
        <f t="shared" si="224"/>
        <v>2E-3</v>
      </c>
      <c r="E958" s="168">
        <f t="shared" si="225"/>
        <v>2.5000000000000001E-4</v>
      </c>
      <c r="F958" s="167">
        <f t="shared" si="226"/>
        <v>8</v>
      </c>
      <c r="G958" s="159" t="str">
        <f t="shared" si="227"/>
        <v>-</v>
      </c>
      <c r="H958" s="164" t="str">
        <f t="shared" si="239"/>
        <v>-</v>
      </c>
      <c r="I958" s="161" t="str">
        <f t="shared" si="228"/>
        <v>-</v>
      </c>
      <c r="J958" s="161" t="str">
        <f t="shared" si="229"/>
        <v>-</v>
      </c>
      <c r="K958" s="161" t="str">
        <f t="shared" si="230"/>
        <v>-</v>
      </c>
      <c r="L958" s="161" t="str">
        <f t="shared" si="231"/>
        <v>-</v>
      </c>
      <c r="M958" s="166">
        <f t="shared" si="232"/>
        <v>2</v>
      </c>
      <c r="N958" s="165"/>
      <c r="O958" s="164" t="str">
        <f t="shared" si="233"/>
        <v>-</v>
      </c>
      <c r="P958" s="161" t="str">
        <f t="shared" si="234"/>
        <v>-</v>
      </c>
      <c r="Q958" s="161" t="str">
        <f t="shared" si="235"/>
        <v>-</v>
      </c>
      <c r="R958" s="161" t="str">
        <f t="shared" si="236"/>
        <v>-</v>
      </c>
      <c r="S958" s="161" t="str">
        <f t="shared" si="237"/>
        <v>-</v>
      </c>
      <c r="T958" s="163">
        <f t="shared" si="238"/>
        <v>8</v>
      </c>
    </row>
    <row r="959" spans="1:20" x14ac:dyDescent="0.15">
      <c r="A959" s="170">
        <v>0.16</v>
      </c>
      <c r="B959" s="170">
        <v>0.8</v>
      </c>
      <c r="C959" s="170">
        <v>0</v>
      </c>
      <c r="D959" s="169">
        <f t="shared" si="224"/>
        <v>3.2000000000000002E-3</v>
      </c>
      <c r="E959" s="168">
        <f t="shared" si="225"/>
        <v>4.0000000000000002E-4</v>
      </c>
      <c r="F959" s="167">
        <f t="shared" si="226"/>
        <v>8</v>
      </c>
      <c r="G959" s="159" t="str">
        <f t="shared" si="227"/>
        <v>-</v>
      </c>
      <c r="H959" s="164" t="str">
        <f t="shared" si="239"/>
        <v>-</v>
      </c>
      <c r="I959" s="161" t="str">
        <f t="shared" si="228"/>
        <v>-</v>
      </c>
      <c r="J959" s="161" t="str">
        <f t="shared" si="229"/>
        <v>-</v>
      </c>
      <c r="K959" s="161" t="str">
        <f t="shared" si="230"/>
        <v>-</v>
      </c>
      <c r="L959" s="161" t="str">
        <f t="shared" si="231"/>
        <v>-</v>
      </c>
      <c r="M959" s="166">
        <f t="shared" si="232"/>
        <v>0</v>
      </c>
      <c r="N959" s="165"/>
      <c r="O959" s="164" t="str">
        <f t="shared" si="233"/>
        <v>-</v>
      </c>
      <c r="P959" s="161" t="str">
        <f t="shared" si="234"/>
        <v>-</v>
      </c>
      <c r="Q959" s="161" t="str">
        <f t="shared" si="235"/>
        <v>-</v>
      </c>
      <c r="R959" s="161" t="str">
        <f t="shared" si="236"/>
        <v>-</v>
      </c>
      <c r="S959" s="161" t="str">
        <f t="shared" si="237"/>
        <v>-</v>
      </c>
      <c r="T959" s="163">
        <f t="shared" si="238"/>
        <v>8</v>
      </c>
    </row>
    <row r="960" spans="1:20" x14ac:dyDescent="0.15">
      <c r="A960" s="170">
        <v>0.1</v>
      </c>
      <c r="B960" s="170">
        <v>0.49</v>
      </c>
      <c r="C960" s="170">
        <v>2</v>
      </c>
      <c r="D960" s="169">
        <f t="shared" si="224"/>
        <v>2E-3</v>
      </c>
      <c r="E960" s="168">
        <f t="shared" si="225"/>
        <v>2.4499999999999999E-4</v>
      </c>
      <c r="F960" s="167">
        <f t="shared" si="226"/>
        <v>8.1632653061224492</v>
      </c>
      <c r="G960" s="159" t="str">
        <f t="shared" si="227"/>
        <v>-</v>
      </c>
      <c r="H960" s="164" t="str">
        <f t="shared" si="239"/>
        <v>-</v>
      </c>
      <c r="I960" s="161" t="str">
        <f t="shared" si="228"/>
        <v>-</v>
      </c>
      <c r="J960" s="161" t="str">
        <f t="shared" si="229"/>
        <v>-</v>
      </c>
      <c r="K960" s="161" t="str">
        <f t="shared" si="230"/>
        <v>-</v>
      </c>
      <c r="L960" s="161" t="str">
        <f t="shared" si="231"/>
        <v>-</v>
      </c>
      <c r="M960" s="166">
        <f t="shared" si="232"/>
        <v>2</v>
      </c>
      <c r="N960" s="165"/>
      <c r="O960" s="164" t="str">
        <f t="shared" si="233"/>
        <v>-</v>
      </c>
      <c r="P960" s="161" t="str">
        <f t="shared" si="234"/>
        <v>-</v>
      </c>
      <c r="Q960" s="161" t="str">
        <f t="shared" si="235"/>
        <v>-</v>
      </c>
      <c r="R960" s="161" t="str">
        <f t="shared" si="236"/>
        <v>-</v>
      </c>
      <c r="S960" s="161" t="str">
        <f t="shared" si="237"/>
        <v>-</v>
      </c>
      <c r="T960" s="163">
        <f t="shared" si="238"/>
        <v>8.1632653061224492</v>
      </c>
    </row>
    <row r="961" spans="1:20" x14ac:dyDescent="0.15">
      <c r="A961" s="170">
        <v>0.2</v>
      </c>
      <c r="B961" s="170">
        <v>0.98</v>
      </c>
      <c r="C961" s="170">
        <v>2</v>
      </c>
      <c r="D961" s="169">
        <f t="shared" si="224"/>
        <v>4.0000000000000001E-3</v>
      </c>
      <c r="E961" s="168">
        <f t="shared" si="225"/>
        <v>4.8999999999999998E-4</v>
      </c>
      <c r="F961" s="167">
        <f t="shared" si="226"/>
        <v>8.1632653061224492</v>
      </c>
      <c r="G961" s="159" t="str">
        <f t="shared" si="227"/>
        <v>-</v>
      </c>
      <c r="H961" s="164" t="str">
        <f t="shared" si="239"/>
        <v>-</v>
      </c>
      <c r="I961" s="161" t="str">
        <f t="shared" si="228"/>
        <v>-</v>
      </c>
      <c r="J961" s="161" t="str">
        <f t="shared" si="229"/>
        <v>-</v>
      </c>
      <c r="K961" s="161" t="str">
        <f t="shared" si="230"/>
        <v>-</v>
      </c>
      <c r="L961" s="161" t="str">
        <f t="shared" si="231"/>
        <v>-</v>
      </c>
      <c r="M961" s="166">
        <f t="shared" si="232"/>
        <v>2</v>
      </c>
      <c r="N961" s="165"/>
      <c r="O961" s="164" t="str">
        <f t="shared" si="233"/>
        <v>-</v>
      </c>
      <c r="P961" s="161" t="str">
        <f t="shared" si="234"/>
        <v>-</v>
      </c>
      <c r="Q961" s="161" t="str">
        <f t="shared" si="235"/>
        <v>-</v>
      </c>
      <c r="R961" s="161" t="str">
        <f t="shared" si="236"/>
        <v>-</v>
      </c>
      <c r="S961" s="161" t="str">
        <f t="shared" si="237"/>
        <v>-</v>
      </c>
      <c r="T961" s="163">
        <f t="shared" si="238"/>
        <v>8.1632653061224492</v>
      </c>
    </row>
    <row r="962" spans="1:20" x14ac:dyDescent="0.15">
      <c r="A962" s="170">
        <v>0.25</v>
      </c>
      <c r="B962" s="170">
        <v>1.22</v>
      </c>
      <c r="C962" s="170">
        <v>2</v>
      </c>
      <c r="D962" s="169">
        <f t="shared" si="224"/>
        <v>5.0000000000000001E-3</v>
      </c>
      <c r="E962" s="168">
        <f t="shared" si="225"/>
        <v>6.0999999999999997E-4</v>
      </c>
      <c r="F962" s="167">
        <f t="shared" si="226"/>
        <v>8.1967213114754109</v>
      </c>
      <c r="G962" s="159" t="str">
        <f t="shared" si="227"/>
        <v>-</v>
      </c>
      <c r="H962" s="164" t="str">
        <f t="shared" si="239"/>
        <v>-</v>
      </c>
      <c r="I962" s="161" t="str">
        <f t="shared" si="228"/>
        <v>-</v>
      </c>
      <c r="J962" s="161" t="str">
        <f t="shared" si="229"/>
        <v>-</v>
      </c>
      <c r="K962" s="161" t="str">
        <f t="shared" si="230"/>
        <v>-</v>
      </c>
      <c r="L962" s="161" t="str">
        <f t="shared" si="231"/>
        <v>-</v>
      </c>
      <c r="M962" s="166">
        <f t="shared" si="232"/>
        <v>2</v>
      </c>
      <c r="N962" s="165"/>
      <c r="O962" s="164" t="str">
        <f t="shared" si="233"/>
        <v>-</v>
      </c>
      <c r="P962" s="161" t="str">
        <f t="shared" si="234"/>
        <v>-</v>
      </c>
      <c r="Q962" s="161" t="str">
        <f t="shared" si="235"/>
        <v>-</v>
      </c>
      <c r="R962" s="161" t="str">
        <f t="shared" si="236"/>
        <v>-</v>
      </c>
      <c r="S962" s="161" t="str">
        <f t="shared" si="237"/>
        <v>-</v>
      </c>
      <c r="T962" s="163">
        <f t="shared" si="238"/>
        <v>8.1967213114754109</v>
      </c>
    </row>
    <row r="963" spans="1:20" x14ac:dyDescent="0.15">
      <c r="A963" s="170">
        <v>0.2</v>
      </c>
      <c r="B963" s="170">
        <v>0.96</v>
      </c>
      <c r="C963" s="170">
        <v>2</v>
      </c>
      <c r="D963" s="169">
        <f t="shared" ref="D963:D1026" si="240">A963*0.02</f>
        <v>4.0000000000000001E-3</v>
      </c>
      <c r="E963" s="168">
        <f t="shared" ref="E963:E1026" si="241">(B963/2)/1000</f>
        <v>4.7999999999999996E-4</v>
      </c>
      <c r="F963" s="167">
        <f t="shared" ref="F963:F1026" si="242">D963/E963</f>
        <v>8.3333333333333339</v>
      </c>
      <c r="G963" s="159" t="str">
        <f t="shared" ref="G963:G1026" si="243">IF(F963=0,C963,"-")</f>
        <v>-</v>
      </c>
      <c r="H963" s="164" t="str">
        <f t="shared" si="239"/>
        <v>-</v>
      </c>
      <c r="I963" s="161" t="str">
        <f t="shared" si="228"/>
        <v>-</v>
      </c>
      <c r="J963" s="161" t="str">
        <f t="shared" si="229"/>
        <v>-</v>
      </c>
      <c r="K963" s="161" t="str">
        <f t="shared" si="230"/>
        <v>-</v>
      </c>
      <c r="L963" s="161" t="str">
        <f t="shared" si="231"/>
        <v>-</v>
      </c>
      <c r="M963" s="166">
        <f t="shared" si="232"/>
        <v>2</v>
      </c>
      <c r="N963" s="165"/>
      <c r="O963" s="164" t="str">
        <f t="shared" si="233"/>
        <v>-</v>
      </c>
      <c r="P963" s="161" t="str">
        <f t="shared" si="234"/>
        <v>-</v>
      </c>
      <c r="Q963" s="161" t="str">
        <f t="shared" si="235"/>
        <v>-</v>
      </c>
      <c r="R963" s="161" t="str">
        <f t="shared" si="236"/>
        <v>-</v>
      </c>
      <c r="S963" s="161" t="str">
        <f t="shared" si="237"/>
        <v>-</v>
      </c>
      <c r="T963" s="163">
        <f t="shared" si="238"/>
        <v>8.3333333333333339</v>
      </c>
    </row>
    <row r="964" spans="1:20" x14ac:dyDescent="0.15">
      <c r="A964" s="170">
        <v>0.1</v>
      </c>
      <c r="B964" s="170">
        <v>0.47</v>
      </c>
      <c r="C964" s="170">
        <v>2</v>
      </c>
      <c r="D964" s="169">
        <f t="shared" si="240"/>
        <v>2E-3</v>
      </c>
      <c r="E964" s="168">
        <f t="shared" si="241"/>
        <v>2.3499999999999999E-4</v>
      </c>
      <c r="F964" s="167">
        <f t="shared" si="242"/>
        <v>8.5106382978723403</v>
      </c>
      <c r="G964" s="159" t="str">
        <f t="shared" si="243"/>
        <v>-</v>
      </c>
      <c r="H964" s="164" t="str">
        <f t="shared" si="239"/>
        <v>-</v>
      </c>
      <c r="I964" s="161" t="str">
        <f t="shared" ref="I964:I1027" si="244">IF(AND($F964&gt;0.06,$F964&lt;=0.3),$C964,"-")</f>
        <v>-</v>
      </c>
      <c r="J964" s="161" t="str">
        <f t="shared" ref="J964:J1027" si="245">IF(AND($F964&gt;0.3,$F964&lt;=1),$C964,"-")</f>
        <v>-</v>
      </c>
      <c r="K964" s="161" t="str">
        <f t="shared" ref="K964:K1027" si="246">IF(AND($F964&gt;1,$F964&lt;=3),$C964,"-")</f>
        <v>-</v>
      </c>
      <c r="L964" s="161" t="str">
        <f t="shared" ref="L964:L1027" si="247">IF(AND($F964&gt;3,$F964&lt;=7),$C964,"-")</f>
        <v>-</v>
      </c>
      <c r="M964" s="166">
        <f t="shared" ref="M964:M1027" si="248">IF(F964&gt;7,C964,"-")</f>
        <v>2</v>
      </c>
      <c r="N964" s="165"/>
      <c r="O964" s="164" t="str">
        <f t="shared" ref="O964:O1027" si="249">IF(AND($F964&gt;0,$F964&lt;=0.06),$F964,"-")</f>
        <v>-</v>
      </c>
      <c r="P964" s="161" t="str">
        <f t="shared" ref="P964:P1027" si="250">IF(AND($F964&gt;0.06,$F964&lt;=0.3),$F964,"-")</f>
        <v>-</v>
      </c>
      <c r="Q964" s="161" t="str">
        <f t="shared" ref="Q964:Q1027" si="251">IF(AND($F964&gt;0.3,$F964&lt;=1),$F964,"-")</f>
        <v>-</v>
      </c>
      <c r="R964" s="161" t="str">
        <f t="shared" ref="R964:R1027" si="252">IF(AND($F964&gt;1,$F964&lt;=3),$F964,"-")</f>
        <v>-</v>
      </c>
      <c r="S964" s="161" t="str">
        <f t="shared" ref="S964:S1027" si="253">IF(AND($F964&gt;3,$F964&lt;=7),$F964,"-")</f>
        <v>-</v>
      </c>
      <c r="T964" s="163">
        <f t="shared" ref="T964:T1027" si="254">IF($F964&gt;7,$F964,"-")</f>
        <v>8.5106382978723403</v>
      </c>
    </row>
    <row r="965" spans="1:20" x14ac:dyDescent="0.15">
      <c r="A965" s="170">
        <v>0.16250000000000001</v>
      </c>
      <c r="B965" s="170">
        <v>0.76</v>
      </c>
      <c r="C965" s="170">
        <v>2</v>
      </c>
      <c r="D965" s="169">
        <f t="shared" si="240"/>
        <v>3.2500000000000003E-3</v>
      </c>
      <c r="E965" s="168">
        <f t="shared" si="241"/>
        <v>3.8000000000000002E-4</v>
      </c>
      <c r="F965" s="167">
        <f t="shared" si="242"/>
        <v>8.5526315789473681</v>
      </c>
      <c r="G965" s="159" t="str">
        <f t="shared" si="243"/>
        <v>-</v>
      </c>
      <c r="H965" s="164" t="str">
        <f t="shared" ref="H965:H1028" si="255">IF(AND($F965&gt;0,$F965&lt;=0.06),$C965,"-")</f>
        <v>-</v>
      </c>
      <c r="I965" s="161" t="str">
        <f t="shared" si="244"/>
        <v>-</v>
      </c>
      <c r="J965" s="161" t="str">
        <f t="shared" si="245"/>
        <v>-</v>
      </c>
      <c r="K965" s="161" t="str">
        <f t="shared" si="246"/>
        <v>-</v>
      </c>
      <c r="L965" s="161" t="str">
        <f t="shared" si="247"/>
        <v>-</v>
      </c>
      <c r="M965" s="166">
        <f t="shared" si="248"/>
        <v>2</v>
      </c>
      <c r="N965" s="165"/>
      <c r="O965" s="164" t="str">
        <f t="shared" si="249"/>
        <v>-</v>
      </c>
      <c r="P965" s="161" t="str">
        <f t="shared" si="250"/>
        <v>-</v>
      </c>
      <c r="Q965" s="161" t="str">
        <f t="shared" si="251"/>
        <v>-</v>
      </c>
      <c r="R965" s="161" t="str">
        <f t="shared" si="252"/>
        <v>-</v>
      </c>
      <c r="S965" s="161" t="str">
        <f t="shared" si="253"/>
        <v>-</v>
      </c>
      <c r="T965" s="163">
        <f t="shared" si="254"/>
        <v>8.5526315789473681</v>
      </c>
    </row>
    <row r="966" spans="1:20" x14ac:dyDescent="0.15">
      <c r="A966" s="170">
        <v>0.15</v>
      </c>
      <c r="B966" s="170">
        <v>0.7</v>
      </c>
      <c r="C966" s="170">
        <v>2</v>
      </c>
      <c r="D966" s="169">
        <f t="shared" si="240"/>
        <v>3.0000000000000001E-3</v>
      </c>
      <c r="E966" s="168">
        <f t="shared" si="241"/>
        <v>3.5E-4</v>
      </c>
      <c r="F966" s="167">
        <f t="shared" si="242"/>
        <v>8.5714285714285712</v>
      </c>
      <c r="G966" s="159" t="str">
        <f t="shared" si="243"/>
        <v>-</v>
      </c>
      <c r="H966" s="164" t="str">
        <f t="shared" si="255"/>
        <v>-</v>
      </c>
      <c r="I966" s="161" t="str">
        <f t="shared" si="244"/>
        <v>-</v>
      </c>
      <c r="J966" s="161" t="str">
        <f t="shared" si="245"/>
        <v>-</v>
      </c>
      <c r="K966" s="161" t="str">
        <f t="shared" si="246"/>
        <v>-</v>
      </c>
      <c r="L966" s="161" t="str">
        <f t="shared" si="247"/>
        <v>-</v>
      </c>
      <c r="M966" s="166">
        <f t="shared" si="248"/>
        <v>2</v>
      </c>
      <c r="N966" s="165"/>
      <c r="O966" s="164" t="str">
        <f t="shared" si="249"/>
        <v>-</v>
      </c>
      <c r="P966" s="161" t="str">
        <f t="shared" si="250"/>
        <v>-</v>
      </c>
      <c r="Q966" s="161" t="str">
        <f t="shared" si="251"/>
        <v>-</v>
      </c>
      <c r="R966" s="161" t="str">
        <f t="shared" si="252"/>
        <v>-</v>
      </c>
      <c r="S966" s="161" t="str">
        <f t="shared" si="253"/>
        <v>-</v>
      </c>
      <c r="T966" s="163">
        <f t="shared" si="254"/>
        <v>8.5714285714285712</v>
      </c>
    </row>
    <row r="967" spans="1:20" x14ac:dyDescent="0.15">
      <c r="A967" s="170">
        <v>0.18</v>
      </c>
      <c r="B967" s="170">
        <v>0.84</v>
      </c>
      <c r="C967" s="170">
        <v>2</v>
      </c>
      <c r="D967" s="169">
        <f t="shared" si="240"/>
        <v>3.5999999999999999E-3</v>
      </c>
      <c r="E967" s="168">
        <f t="shared" si="241"/>
        <v>4.1999999999999996E-4</v>
      </c>
      <c r="F967" s="167">
        <f t="shared" si="242"/>
        <v>8.5714285714285712</v>
      </c>
      <c r="G967" s="159" t="str">
        <f t="shared" si="243"/>
        <v>-</v>
      </c>
      <c r="H967" s="164" t="str">
        <f t="shared" si="255"/>
        <v>-</v>
      </c>
      <c r="I967" s="161" t="str">
        <f t="shared" si="244"/>
        <v>-</v>
      </c>
      <c r="J967" s="161" t="str">
        <f t="shared" si="245"/>
        <v>-</v>
      </c>
      <c r="K967" s="161" t="str">
        <f t="shared" si="246"/>
        <v>-</v>
      </c>
      <c r="L967" s="161" t="str">
        <f t="shared" si="247"/>
        <v>-</v>
      </c>
      <c r="M967" s="166">
        <f t="shared" si="248"/>
        <v>2</v>
      </c>
      <c r="N967" s="165"/>
      <c r="O967" s="164" t="str">
        <f t="shared" si="249"/>
        <v>-</v>
      </c>
      <c r="P967" s="161" t="str">
        <f t="shared" si="250"/>
        <v>-</v>
      </c>
      <c r="Q967" s="161" t="str">
        <f t="shared" si="251"/>
        <v>-</v>
      </c>
      <c r="R967" s="161" t="str">
        <f t="shared" si="252"/>
        <v>-</v>
      </c>
      <c r="S967" s="161" t="str">
        <f t="shared" si="253"/>
        <v>-</v>
      </c>
      <c r="T967" s="163">
        <f t="shared" si="254"/>
        <v>8.5714285714285712</v>
      </c>
    </row>
    <row r="968" spans="1:20" x14ac:dyDescent="0.15">
      <c r="A968" s="170">
        <v>0.2</v>
      </c>
      <c r="B968" s="170">
        <v>0.93</v>
      </c>
      <c r="C968" s="170">
        <v>2</v>
      </c>
      <c r="D968" s="169">
        <f t="shared" si="240"/>
        <v>4.0000000000000001E-3</v>
      </c>
      <c r="E968" s="168">
        <f t="shared" si="241"/>
        <v>4.6500000000000003E-4</v>
      </c>
      <c r="F968" s="167">
        <f t="shared" si="242"/>
        <v>8.6021505376344081</v>
      </c>
      <c r="G968" s="159" t="str">
        <f t="shared" si="243"/>
        <v>-</v>
      </c>
      <c r="H968" s="164" t="str">
        <f t="shared" si="255"/>
        <v>-</v>
      </c>
      <c r="I968" s="161" t="str">
        <f t="shared" si="244"/>
        <v>-</v>
      </c>
      <c r="J968" s="161" t="str">
        <f t="shared" si="245"/>
        <v>-</v>
      </c>
      <c r="K968" s="161" t="str">
        <f t="shared" si="246"/>
        <v>-</v>
      </c>
      <c r="L968" s="161" t="str">
        <f t="shared" si="247"/>
        <v>-</v>
      </c>
      <c r="M968" s="166">
        <f t="shared" si="248"/>
        <v>2</v>
      </c>
      <c r="N968" s="165"/>
      <c r="O968" s="164" t="str">
        <f t="shared" si="249"/>
        <v>-</v>
      </c>
      <c r="P968" s="161" t="str">
        <f t="shared" si="250"/>
        <v>-</v>
      </c>
      <c r="Q968" s="161" t="str">
        <f t="shared" si="251"/>
        <v>-</v>
      </c>
      <c r="R968" s="161" t="str">
        <f t="shared" si="252"/>
        <v>-</v>
      </c>
      <c r="S968" s="161" t="str">
        <f t="shared" si="253"/>
        <v>-</v>
      </c>
      <c r="T968" s="163">
        <f t="shared" si="254"/>
        <v>8.6021505376344081</v>
      </c>
    </row>
    <row r="969" spans="1:20" x14ac:dyDescent="0.15">
      <c r="A969" s="170">
        <v>0.2</v>
      </c>
      <c r="B969" s="170">
        <v>0.93</v>
      </c>
      <c r="C969" s="170">
        <v>2</v>
      </c>
      <c r="D969" s="169">
        <f t="shared" si="240"/>
        <v>4.0000000000000001E-3</v>
      </c>
      <c r="E969" s="168">
        <f t="shared" si="241"/>
        <v>4.6500000000000003E-4</v>
      </c>
      <c r="F969" s="167">
        <f t="shared" si="242"/>
        <v>8.6021505376344081</v>
      </c>
      <c r="G969" s="159" t="str">
        <f t="shared" si="243"/>
        <v>-</v>
      </c>
      <c r="H969" s="164" t="str">
        <f t="shared" si="255"/>
        <v>-</v>
      </c>
      <c r="I969" s="161" t="str">
        <f t="shared" si="244"/>
        <v>-</v>
      </c>
      <c r="J969" s="161" t="str">
        <f t="shared" si="245"/>
        <v>-</v>
      </c>
      <c r="K969" s="161" t="str">
        <f t="shared" si="246"/>
        <v>-</v>
      </c>
      <c r="L969" s="161" t="str">
        <f t="shared" si="247"/>
        <v>-</v>
      </c>
      <c r="M969" s="166">
        <f t="shared" si="248"/>
        <v>2</v>
      </c>
      <c r="N969" s="165"/>
      <c r="O969" s="164" t="str">
        <f t="shared" si="249"/>
        <v>-</v>
      </c>
      <c r="P969" s="161" t="str">
        <f t="shared" si="250"/>
        <v>-</v>
      </c>
      <c r="Q969" s="161" t="str">
        <f t="shared" si="251"/>
        <v>-</v>
      </c>
      <c r="R969" s="161" t="str">
        <f t="shared" si="252"/>
        <v>-</v>
      </c>
      <c r="S969" s="161" t="str">
        <f t="shared" si="253"/>
        <v>-</v>
      </c>
      <c r="T969" s="163">
        <f t="shared" si="254"/>
        <v>8.6021505376344081</v>
      </c>
    </row>
    <row r="970" spans="1:20" x14ac:dyDescent="0.15">
      <c r="A970" s="170">
        <v>0.1</v>
      </c>
      <c r="B970" s="170">
        <v>0.46</v>
      </c>
      <c r="C970" s="170">
        <v>2</v>
      </c>
      <c r="D970" s="169">
        <f t="shared" si="240"/>
        <v>2E-3</v>
      </c>
      <c r="E970" s="168">
        <f t="shared" si="241"/>
        <v>2.3000000000000001E-4</v>
      </c>
      <c r="F970" s="167">
        <f t="shared" si="242"/>
        <v>8.695652173913043</v>
      </c>
      <c r="G970" s="159" t="str">
        <f t="shared" si="243"/>
        <v>-</v>
      </c>
      <c r="H970" s="164" t="str">
        <f t="shared" si="255"/>
        <v>-</v>
      </c>
      <c r="I970" s="161" t="str">
        <f t="shared" si="244"/>
        <v>-</v>
      </c>
      <c r="J970" s="161" t="str">
        <f t="shared" si="245"/>
        <v>-</v>
      </c>
      <c r="K970" s="161" t="str">
        <f t="shared" si="246"/>
        <v>-</v>
      </c>
      <c r="L970" s="161" t="str">
        <f t="shared" si="247"/>
        <v>-</v>
      </c>
      <c r="M970" s="166">
        <f t="shared" si="248"/>
        <v>2</v>
      </c>
      <c r="N970" s="165"/>
      <c r="O970" s="164" t="str">
        <f t="shared" si="249"/>
        <v>-</v>
      </c>
      <c r="P970" s="161" t="str">
        <f t="shared" si="250"/>
        <v>-</v>
      </c>
      <c r="Q970" s="161" t="str">
        <f t="shared" si="251"/>
        <v>-</v>
      </c>
      <c r="R970" s="161" t="str">
        <f t="shared" si="252"/>
        <v>-</v>
      </c>
      <c r="S970" s="161" t="str">
        <f t="shared" si="253"/>
        <v>-</v>
      </c>
      <c r="T970" s="163">
        <f t="shared" si="254"/>
        <v>8.695652173913043</v>
      </c>
    </row>
    <row r="971" spans="1:20" x14ac:dyDescent="0.15">
      <c r="A971" s="170">
        <v>0.158</v>
      </c>
      <c r="B971" s="170">
        <v>0.72</v>
      </c>
      <c r="C971" s="170">
        <v>2</v>
      </c>
      <c r="D971" s="169">
        <f t="shared" si="240"/>
        <v>3.16E-3</v>
      </c>
      <c r="E971" s="168">
        <f t="shared" si="241"/>
        <v>3.5999999999999997E-4</v>
      </c>
      <c r="F971" s="167">
        <f t="shared" si="242"/>
        <v>8.7777777777777786</v>
      </c>
      <c r="G971" s="159" t="str">
        <f t="shared" si="243"/>
        <v>-</v>
      </c>
      <c r="H971" s="164" t="str">
        <f t="shared" si="255"/>
        <v>-</v>
      </c>
      <c r="I971" s="161" t="str">
        <f t="shared" si="244"/>
        <v>-</v>
      </c>
      <c r="J971" s="161" t="str">
        <f t="shared" si="245"/>
        <v>-</v>
      </c>
      <c r="K971" s="161" t="str">
        <f t="shared" si="246"/>
        <v>-</v>
      </c>
      <c r="L971" s="161" t="str">
        <f t="shared" si="247"/>
        <v>-</v>
      </c>
      <c r="M971" s="166">
        <f t="shared" si="248"/>
        <v>2</v>
      </c>
      <c r="N971" s="165"/>
      <c r="O971" s="164" t="str">
        <f t="shared" si="249"/>
        <v>-</v>
      </c>
      <c r="P971" s="161" t="str">
        <f t="shared" si="250"/>
        <v>-</v>
      </c>
      <c r="Q971" s="161" t="str">
        <f t="shared" si="251"/>
        <v>-</v>
      </c>
      <c r="R971" s="161" t="str">
        <f t="shared" si="252"/>
        <v>-</v>
      </c>
      <c r="S971" s="161" t="str">
        <f t="shared" si="253"/>
        <v>-</v>
      </c>
      <c r="T971" s="163">
        <f t="shared" si="254"/>
        <v>8.7777777777777786</v>
      </c>
    </row>
    <row r="972" spans="1:20" x14ac:dyDescent="0.15">
      <c r="A972" s="170">
        <v>0.1</v>
      </c>
      <c r="B972" s="170">
        <v>0.45</v>
      </c>
      <c r="C972" s="170">
        <v>2</v>
      </c>
      <c r="D972" s="169">
        <f t="shared" si="240"/>
        <v>2E-3</v>
      </c>
      <c r="E972" s="168">
        <f t="shared" si="241"/>
        <v>2.2499999999999999E-4</v>
      </c>
      <c r="F972" s="167">
        <f t="shared" si="242"/>
        <v>8.8888888888888893</v>
      </c>
      <c r="G972" s="159" t="str">
        <f t="shared" si="243"/>
        <v>-</v>
      </c>
      <c r="H972" s="164" t="str">
        <f t="shared" si="255"/>
        <v>-</v>
      </c>
      <c r="I972" s="161" t="str">
        <f t="shared" si="244"/>
        <v>-</v>
      </c>
      <c r="J972" s="161" t="str">
        <f t="shared" si="245"/>
        <v>-</v>
      </c>
      <c r="K972" s="161" t="str">
        <f t="shared" si="246"/>
        <v>-</v>
      </c>
      <c r="L972" s="161" t="str">
        <f t="shared" si="247"/>
        <v>-</v>
      </c>
      <c r="M972" s="166">
        <f t="shared" si="248"/>
        <v>2</v>
      </c>
      <c r="N972" s="165"/>
      <c r="O972" s="164" t="str">
        <f t="shared" si="249"/>
        <v>-</v>
      </c>
      <c r="P972" s="161" t="str">
        <f t="shared" si="250"/>
        <v>-</v>
      </c>
      <c r="Q972" s="161" t="str">
        <f t="shared" si="251"/>
        <v>-</v>
      </c>
      <c r="R972" s="161" t="str">
        <f t="shared" si="252"/>
        <v>-</v>
      </c>
      <c r="S972" s="161" t="str">
        <f t="shared" si="253"/>
        <v>-</v>
      </c>
      <c r="T972" s="163">
        <f t="shared" si="254"/>
        <v>8.8888888888888893</v>
      </c>
    </row>
    <row r="973" spans="1:20" x14ac:dyDescent="0.15">
      <c r="A973" s="170">
        <v>0.17499999999999999</v>
      </c>
      <c r="B973" s="170">
        <v>0.76</v>
      </c>
      <c r="C973" s="170">
        <v>2</v>
      </c>
      <c r="D973" s="169">
        <f t="shared" si="240"/>
        <v>3.4999999999999996E-3</v>
      </c>
      <c r="E973" s="168">
        <f t="shared" si="241"/>
        <v>3.8000000000000002E-4</v>
      </c>
      <c r="F973" s="167">
        <f t="shared" si="242"/>
        <v>9.2105263157894726</v>
      </c>
      <c r="G973" s="159" t="str">
        <f t="shared" si="243"/>
        <v>-</v>
      </c>
      <c r="H973" s="164" t="str">
        <f t="shared" si="255"/>
        <v>-</v>
      </c>
      <c r="I973" s="161" t="str">
        <f t="shared" si="244"/>
        <v>-</v>
      </c>
      <c r="J973" s="161" t="str">
        <f t="shared" si="245"/>
        <v>-</v>
      </c>
      <c r="K973" s="161" t="str">
        <f t="shared" si="246"/>
        <v>-</v>
      </c>
      <c r="L973" s="161" t="str">
        <f t="shared" si="247"/>
        <v>-</v>
      </c>
      <c r="M973" s="166">
        <f t="shared" si="248"/>
        <v>2</v>
      </c>
      <c r="N973" s="165"/>
      <c r="O973" s="164" t="str">
        <f t="shared" si="249"/>
        <v>-</v>
      </c>
      <c r="P973" s="161" t="str">
        <f t="shared" si="250"/>
        <v>-</v>
      </c>
      <c r="Q973" s="161" t="str">
        <f t="shared" si="251"/>
        <v>-</v>
      </c>
      <c r="R973" s="161" t="str">
        <f t="shared" si="252"/>
        <v>-</v>
      </c>
      <c r="S973" s="161" t="str">
        <f t="shared" si="253"/>
        <v>-</v>
      </c>
      <c r="T973" s="163">
        <f t="shared" si="254"/>
        <v>9.2105263157894726</v>
      </c>
    </row>
    <row r="974" spans="1:20" x14ac:dyDescent="0.15">
      <c r="A974" s="170">
        <v>0.2</v>
      </c>
      <c r="B974" s="170">
        <v>0.86</v>
      </c>
      <c r="C974" s="170">
        <v>2</v>
      </c>
      <c r="D974" s="169">
        <f t="shared" si="240"/>
        <v>4.0000000000000001E-3</v>
      </c>
      <c r="E974" s="168">
        <f t="shared" si="241"/>
        <v>4.2999999999999999E-4</v>
      </c>
      <c r="F974" s="167">
        <f t="shared" si="242"/>
        <v>9.3023255813953494</v>
      </c>
      <c r="G974" s="159" t="str">
        <f t="shared" si="243"/>
        <v>-</v>
      </c>
      <c r="H974" s="164" t="str">
        <f t="shared" si="255"/>
        <v>-</v>
      </c>
      <c r="I974" s="161" t="str">
        <f t="shared" si="244"/>
        <v>-</v>
      </c>
      <c r="J974" s="161" t="str">
        <f t="shared" si="245"/>
        <v>-</v>
      </c>
      <c r="K974" s="161" t="str">
        <f t="shared" si="246"/>
        <v>-</v>
      </c>
      <c r="L974" s="161" t="str">
        <f t="shared" si="247"/>
        <v>-</v>
      </c>
      <c r="M974" s="166">
        <f t="shared" si="248"/>
        <v>2</v>
      </c>
      <c r="N974" s="165"/>
      <c r="O974" s="164" t="str">
        <f t="shared" si="249"/>
        <v>-</v>
      </c>
      <c r="P974" s="161" t="str">
        <f t="shared" si="250"/>
        <v>-</v>
      </c>
      <c r="Q974" s="161" t="str">
        <f t="shared" si="251"/>
        <v>-</v>
      </c>
      <c r="R974" s="161" t="str">
        <f t="shared" si="252"/>
        <v>-</v>
      </c>
      <c r="S974" s="161" t="str">
        <f t="shared" si="253"/>
        <v>-</v>
      </c>
      <c r="T974" s="163">
        <f t="shared" si="254"/>
        <v>9.3023255813953494</v>
      </c>
    </row>
    <row r="975" spans="1:20" x14ac:dyDescent="0.15">
      <c r="A975" s="170">
        <v>0.2</v>
      </c>
      <c r="B975" s="170">
        <v>0.86</v>
      </c>
      <c r="C975" s="170">
        <v>2</v>
      </c>
      <c r="D975" s="169">
        <f t="shared" si="240"/>
        <v>4.0000000000000001E-3</v>
      </c>
      <c r="E975" s="168">
        <f t="shared" si="241"/>
        <v>4.2999999999999999E-4</v>
      </c>
      <c r="F975" s="167">
        <f t="shared" si="242"/>
        <v>9.3023255813953494</v>
      </c>
      <c r="G975" s="159" t="str">
        <f t="shared" si="243"/>
        <v>-</v>
      </c>
      <c r="H975" s="164" t="str">
        <f t="shared" si="255"/>
        <v>-</v>
      </c>
      <c r="I975" s="161" t="str">
        <f t="shared" si="244"/>
        <v>-</v>
      </c>
      <c r="J975" s="161" t="str">
        <f t="shared" si="245"/>
        <v>-</v>
      </c>
      <c r="K975" s="161" t="str">
        <f t="shared" si="246"/>
        <v>-</v>
      </c>
      <c r="L975" s="161" t="str">
        <f t="shared" si="247"/>
        <v>-</v>
      </c>
      <c r="M975" s="166">
        <f t="shared" si="248"/>
        <v>2</v>
      </c>
      <c r="N975" s="165"/>
      <c r="O975" s="164" t="str">
        <f t="shared" si="249"/>
        <v>-</v>
      </c>
      <c r="P975" s="161" t="str">
        <f t="shared" si="250"/>
        <v>-</v>
      </c>
      <c r="Q975" s="161" t="str">
        <f t="shared" si="251"/>
        <v>-</v>
      </c>
      <c r="R975" s="161" t="str">
        <f t="shared" si="252"/>
        <v>-</v>
      </c>
      <c r="S975" s="161" t="str">
        <f t="shared" si="253"/>
        <v>-</v>
      </c>
      <c r="T975" s="163">
        <f t="shared" si="254"/>
        <v>9.3023255813953494</v>
      </c>
    </row>
    <row r="976" spans="1:20" x14ac:dyDescent="0.15">
      <c r="A976" s="170">
        <v>0.2</v>
      </c>
      <c r="B976" s="170">
        <v>0.86</v>
      </c>
      <c r="C976" s="170">
        <v>2</v>
      </c>
      <c r="D976" s="169">
        <f t="shared" si="240"/>
        <v>4.0000000000000001E-3</v>
      </c>
      <c r="E976" s="168">
        <f t="shared" si="241"/>
        <v>4.2999999999999999E-4</v>
      </c>
      <c r="F976" s="167">
        <f t="shared" si="242"/>
        <v>9.3023255813953494</v>
      </c>
      <c r="G976" s="159" t="str">
        <f t="shared" si="243"/>
        <v>-</v>
      </c>
      <c r="H976" s="164" t="str">
        <f t="shared" si="255"/>
        <v>-</v>
      </c>
      <c r="I976" s="161" t="str">
        <f t="shared" si="244"/>
        <v>-</v>
      </c>
      <c r="J976" s="161" t="str">
        <f t="shared" si="245"/>
        <v>-</v>
      </c>
      <c r="K976" s="161" t="str">
        <f t="shared" si="246"/>
        <v>-</v>
      </c>
      <c r="L976" s="161" t="str">
        <f t="shared" si="247"/>
        <v>-</v>
      </c>
      <c r="M976" s="166">
        <f t="shared" si="248"/>
        <v>2</v>
      </c>
      <c r="N976" s="165"/>
      <c r="O976" s="164" t="str">
        <f t="shared" si="249"/>
        <v>-</v>
      </c>
      <c r="P976" s="161" t="str">
        <f t="shared" si="250"/>
        <v>-</v>
      </c>
      <c r="Q976" s="161" t="str">
        <f t="shared" si="251"/>
        <v>-</v>
      </c>
      <c r="R976" s="161" t="str">
        <f t="shared" si="252"/>
        <v>-</v>
      </c>
      <c r="S976" s="161" t="str">
        <f t="shared" si="253"/>
        <v>-</v>
      </c>
      <c r="T976" s="163">
        <f t="shared" si="254"/>
        <v>9.3023255813953494</v>
      </c>
    </row>
    <row r="977" spans="1:20" x14ac:dyDescent="0.15">
      <c r="A977" s="170">
        <v>0.2</v>
      </c>
      <c r="B977" s="170">
        <v>0.85</v>
      </c>
      <c r="C977" s="170">
        <v>2</v>
      </c>
      <c r="D977" s="169">
        <f t="shared" si="240"/>
        <v>4.0000000000000001E-3</v>
      </c>
      <c r="E977" s="168">
        <f t="shared" si="241"/>
        <v>4.2499999999999998E-4</v>
      </c>
      <c r="F977" s="167">
        <f t="shared" si="242"/>
        <v>9.4117647058823533</v>
      </c>
      <c r="G977" s="159" t="str">
        <f t="shared" si="243"/>
        <v>-</v>
      </c>
      <c r="H977" s="164" t="str">
        <f t="shared" si="255"/>
        <v>-</v>
      </c>
      <c r="I977" s="161" t="str">
        <f t="shared" si="244"/>
        <v>-</v>
      </c>
      <c r="J977" s="161" t="str">
        <f t="shared" si="245"/>
        <v>-</v>
      </c>
      <c r="K977" s="161" t="str">
        <f t="shared" si="246"/>
        <v>-</v>
      </c>
      <c r="L977" s="161" t="str">
        <f t="shared" si="247"/>
        <v>-</v>
      </c>
      <c r="M977" s="166">
        <f t="shared" si="248"/>
        <v>2</v>
      </c>
      <c r="N977" s="165"/>
      <c r="O977" s="164" t="str">
        <f t="shared" si="249"/>
        <v>-</v>
      </c>
      <c r="P977" s="161" t="str">
        <f t="shared" si="250"/>
        <v>-</v>
      </c>
      <c r="Q977" s="161" t="str">
        <f t="shared" si="251"/>
        <v>-</v>
      </c>
      <c r="R977" s="161" t="str">
        <f t="shared" si="252"/>
        <v>-</v>
      </c>
      <c r="S977" s="161" t="str">
        <f t="shared" si="253"/>
        <v>-</v>
      </c>
      <c r="T977" s="163">
        <f t="shared" si="254"/>
        <v>9.4117647058823533</v>
      </c>
    </row>
    <row r="978" spans="1:20" x14ac:dyDescent="0.15">
      <c r="A978" s="170">
        <v>0.125</v>
      </c>
      <c r="B978" s="170">
        <v>0.52</v>
      </c>
      <c r="C978" s="170">
        <v>2</v>
      </c>
      <c r="D978" s="169">
        <f t="shared" si="240"/>
        <v>2.5000000000000001E-3</v>
      </c>
      <c r="E978" s="168">
        <f t="shared" si="241"/>
        <v>2.6000000000000003E-4</v>
      </c>
      <c r="F978" s="167">
        <f t="shared" si="242"/>
        <v>9.615384615384615</v>
      </c>
      <c r="G978" s="159" t="str">
        <f t="shared" si="243"/>
        <v>-</v>
      </c>
      <c r="H978" s="164" t="str">
        <f t="shared" si="255"/>
        <v>-</v>
      </c>
      <c r="I978" s="161" t="str">
        <f t="shared" si="244"/>
        <v>-</v>
      </c>
      <c r="J978" s="161" t="str">
        <f t="shared" si="245"/>
        <v>-</v>
      </c>
      <c r="K978" s="161" t="str">
        <f t="shared" si="246"/>
        <v>-</v>
      </c>
      <c r="L978" s="161" t="str">
        <f t="shared" si="247"/>
        <v>-</v>
      </c>
      <c r="M978" s="166">
        <f t="shared" si="248"/>
        <v>2</v>
      </c>
      <c r="N978" s="165"/>
      <c r="O978" s="164" t="str">
        <f t="shared" si="249"/>
        <v>-</v>
      </c>
      <c r="P978" s="161" t="str">
        <f t="shared" si="250"/>
        <v>-</v>
      </c>
      <c r="Q978" s="161" t="str">
        <f t="shared" si="251"/>
        <v>-</v>
      </c>
      <c r="R978" s="161" t="str">
        <f t="shared" si="252"/>
        <v>-</v>
      </c>
      <c r="S978" s="161" t="str">
        <f t="shared" si="253"/>
        <v>-</v>
      </c>
      <c r="T978" s="163">
        <f t="shared" si="254"/>
        <v>9.615384615384615</v>
      </c>
    </row>
    <row r="979" spans="1:20" x14ac:dyDescent="0.15">
      <c r="A979" s="170">
        <v>0.2</v>
      </c>
      <c r="B979" s="170">
        <v>0.81</v>
      </c>
      <c r="C979" s="170">
        <v>0</v>
      </c>
      <c r="D979" s="169">
        <f t="shared" si="240"/>
        <v>4.0000000000000001E-3</v>
      </c>
      <c r="E979" s="168">
        <f t="shared" si="241"/>
        <v>4.0500000000000003E-4</v>
      </c>
      <c r="F979" s="167">
        <f t="shared" si="242"/>
        <v>9.8765432098765427</v>
      </c>
      <c r="G979" s="159" t="str">
        <f t="shared" si="243"/>
        <v>-</v>
      </c>
      <c r="H979" s="164" t="str">
        <f t="shared" si="255"/>
        <v>-</v>
      </c>
      <c r="I979" s="161" t="str">
        <f t="shared" si="244"/>
        <v>-</v>
      </c>
      <c r="J979" s="161" t="str">
        <f t="shared" si="245"/>
        <v>-</v>
      </c>
      <c r="K979" s="161" t="str">
        <f t="shared" si="246"/>
        <v>-</v>
      </c>
      <c r="L979" s="161" t="str">
        <f t="shared" si="247"/>
        <v>-</v>
      </c>
      <c r="M979" s="166">
        <f t="shared" si="248"/>
        <v>0</v>
      </c>
      <c r="N979" s="165"/>
      <c r="O979" s="164" t="str">
        <f t="shared" si="249"/>
        <v>-</v>
      </c>
      <c r="P979" s="161" t="str">
        <f t="shared" si="250"/>
        <v>-</v>
      </c>
      <c r="Q979" s="161" t="str">
        <f t="shared" si="251"/>
        <v>-</v>
      </c>
      <c r="R979" s="161" t="str">
        <f t="shared" si="252"/>
        <v>-</v>
      </c>
      <c r="S979" s="161" t="str">
        <f t="shared" si="253"/>
        <v>-</v>
      </c>
      <c r="T979" s="163">
        <f t="shared" si="254"/>
        <v>9.8765432098765427</v>
      </c>
    </row>
    <row r="980" spans="1:20" x14ac:dyDescent="0.15">
      <c r="A980" s="170">
        <v>0.2</v>
      </c>
      <c r="B980" s="170">
        <v>0.80100000000000005</v>
      </c>
      <c r="C980" s="170">
        <v>2</v>
      </c>
      <c r="D980" s="169">
        <f t="shared" si="240"/>
        <v>4.0000000000000001E-3</v>
      </c>
      <c r="E980" s="168">
        <f t="shared" si="241"/>
        <v>4.0050000000000003E-4</v>
      </c>
      <c r="F980" s="167">
        <f t="shared" si="242"/>
        <v>9.9875156054931331</v>
      </c>
      <c r="G980" s="159" t="str">
        <f t="shared" si="243"/>
        <v>-</v>
      </c>
      <c r="H980" s="164" t="str">
        <f t="shared" si="255"/>
        <v>-</v>
      </c>
      <c r="I980" s="161" t="str">
        <f t="shared" si="244"/>
        <v>-</v>
      </c>
      <c r="J980" s="161" t="str">
        <f t="shared" si="245"/>
        <v>-</v>
      </c>
      <c r="K980" s="161" t="str">
        <f t="shared" si="246"/>
        <v>-</v>
      </c>
      <c r="L980" s="161" t="str">
        <f t="shared" si="247"/>
        <v>-</v>
      </c>
      <c r="M980" s="166">
        <f t="shared" si="248"/>
        <v>2</v>
      </c>
      <c r="N980" s="165"/>
      <c r="O980" s="164" t="str">
        <f t="shared" si="249"/>
        <v>-</v>
      </c>
      <c r="P980" s="161" t="str">
        <f t="shared" si="250"/>
        <v>-</v>
      </c>
      <c r="Q980" s="161" t="str">
        <f t="shared" si="251"/>
        <v>-</v>
      </c>
      <c r="R980" s="161" t="str">
        <f t="shared" si="252"/>
        <v>-</v>
      </c>
      <c r="S980" s="161" t="str">
        <f t="shared" si="253"/>
        <v>-</v>
      </c>
      <c r="T980" s="163">
        <f t="shared" si="254"/>
        <v>9.9875156054931331</v>
      </c>
    </row>
    <row r="981" spans="1:20" x14ac:dyDescent="0.15">
      <c r="A981" s="170">
        <v>0.17499999999999999</v>
      </c>
      <c r="B981" s="170">
        <v>0.7</v>
      </c>
      <c r="C981" s="170">
        <v>2</v>
      </c>
      <c r="D981" s="169">
        <f t="shared" si="240"/>
        <v>3.4999999999999996E-3</v>
      </c>
      <c r="E981" s="168">
        <f t="shared" si="241"/>
        <v>3.5E-4</v>
      </c>
      <c r="F981" s="167">
        <f t="shared" si="242"/>
        <v>9.9999999999999982</v>
      </c>
      <c r="G981" s="159" t="str">
        <f t="shared" si="243"/>
        <v>-</v>
      </c>
      <c r="H981" s="164" t="str">
        <f t="shared" si="255"/>
        <v>-</v>
      </c>
      <c r="I981" s="161" t="str">
        <f t="shared" si="244"/>
        <v>-</v>
      </c>
      <c r="J981" s="161" t="str">
        <f t="shared" si="245"/>
        <v>-</v>
      </c>
      <c r="K981" s="161" t="str">
        <f t="shared" si="246"/>
        <v>-</v>
      </c>
      <c r="L981" s="161" t="str">
        <f t="shared" si="247"/>
        <v>-</v>
      </c>
      <c r="M981" s="166">
        <f t="shared" si="248"/>
        <v>2</v>
      </c>
      <c r="N981" s="165"/>
      <c r="O981" s="164" t="str">
        <f t="shared" si="249"/>
        <v>-</v>
      </c>
      <c r="P981" s="161" t="str">
        <f t="shared" si="250"/>
        <v>-</v>
      </c>
      <c r="Q981" s="161" t="str">
        <f t="shared" si="251"/>
        <v>-</v>
      </c>
      <c r="R981" s="161" t="str">
        <f t="shared" si="252"/>
        <v>-</v>
      </c>
      <c r="S981" s="161" t="str">
        <f t="shared" si="253"/>
        <v>-</v>
      </c>
      <c r="T981" s="163">
        <f t="shared" si="254"/>
        <v>9.9999999999999982</v>
      </c>
    </row>
    <row r="982" spans="1:20" x14ac:dyDescent="0.15">
      <c r="A982" s="170">
        <v>0.35</v>
      </c>
      <c r="B982" s="170">
        <v>1.4</v>
      </c>
      <c r="C982" s="170">
        <v>1</v>
      </c>
      <c r="D982" s="169">
        <f t="shared" si="240"/>
        <v>6.9999999999999993E-3</v>
      </c>
      <c r="E982" s="168">
        <f t="shared" si="241"/>
        <v>6.9999999999999999E-4</v>
      </c>
      <c r="F982" s="167">
        <f t="shared" si="242"/>
        <v>9.9999999999999982</v>
      </c>
      <c r="G982" s="159" t="str">
        <f t="shared" si="243"/>
        <v>-</v>
      </c>
      <c r="H982" s="164" t="str">
        <f t="shared" si="255"/>
        <v>-</v>
      </c>
      <c r="I982" s="161" t="str">
        <f t="shared" si="244"/>
        <v>-</v>
      </c>
      <c r="J982" s="161" t="str">
        <f t="shared" si="245"/>
        <v>-</v>
      </c>
      <c r="K982" s="161" t="str">
        <f t="shared" si="246"/>
        <v>-</v>
      </c>
      <c r="L982" s="161" t="str">
        <f t="shared" si="247"/>
        <v>-</v>
      </c>
      <c r="M982" s="166">
        <f t="shared" si="248"/>
        <v>1</v>
      </c>
      <c r="N982" s="165"/>
      <c r="O982" s="164" t="str">
        <f t="shared" si="249"/>
        <v>-</v>
      </c>
      <c r="P982" s="161" t="str">
        <f t="shared" si="250"/>
        <v>-</v>
      </c>
      <c r="Q982" s="161" t="str">
        <f t="shared" si="251"/>
        <v>-</v>
      </c>
      <c r="R982" s="161" t="str">
        <f t="shared" si="252"/>
        <v>-</v>
      </c>
      <c r="S982" s="161" t="str">
        <f t="shared" si="253"/>
        <v>-</v>
      </c>
      <c r="T982" s="163">
        <f t="shared" si="254"/>
        <v>9.9999999999999982</v>
      </c>
    </row>
    <row r="983" spans="1:20" x14ac:dyDescent="0.15">
      <c r="A983" s="170">
        <v>7.0000000000000007E-2</v>
      </c>
      <c r="B983" s="170">
        <v>0.28000000000000003</v>
      </c>
      <c r="C983" s="170">
        <v>2</v>
      </c>
      <c r="D983" s="169">
        <f t="shared" si="240"/>
        <v>1.4000000000000002E-3</v>
      </c>
      <c r="E983" s="168">
        <f t="shared" si="241"/>
        <v>1.4000000000000001E-4</v>
      </c>
      <c r="F983" s="167">
        <f t="shared" si="242"/>
        <v>10</v>
      </c>
      <c r="G983" s="159" t="str">
        <f t="shared" si="243"/>
        <v>-</v>
      </c>
      <c r="H983" s="164" t="str">
        <f t="shared" si="255"/>
        <v>-</v>
      </c>
      <c r="I983" s="161" t="str">
        <f t="shared" si="244"/>
        <v>-</v>
      </c>
      <c r="J983" s="161" t="str">
        <f t="shared" si="245"/>
        <v>-</v>
      </c>
      <c r="K983" s="161" t="str">
        <f t="shared" si="246"/>
        <v>-</v>
      </c>
      <c r="L983" s="161" t="str">
        <f t="shared" si="247"/>
        <v>-</v>
      </c>
      <c r="M983" s="166">
        <f t="shared" si="248"/>
        <v>2</v>
      </c>
      <c r="N983" s="165"/>
      <c r="O983" s="164" t="str">
        <f t="shared" si="249"/>
        <v>-</v>
      </c>
      <c r="P983" s="161" t="str">
        <f t="shared" si="250"/>
        <v>-</v>
      </c>
      <c r="Q983" s="161" t="str">
        <f t="shared" si="251"/>
        <v>-</v>
      </c>
      <c r="R983" s="161" t="str">
        <f t="shared" si="252"/>
        <v>-</v>
      </c>
      <c r="S983" s="161" t="str">
        <f t="shared" si="253"/>
        <v>-</v>
      </c>
      <c r="T983" s="163">
        <f t="shared" si="254"/>
        <v>10</v>
      </c>
    </row>
    <row r="984" spans="1:20" x14ac:dyDescent="0.15">
      <c r="A984" s="170">
        <v>0.1</v>
      </c>
      <c r="B984" s="170">
        <v>0.4</v>
      </c>
      <c r="C984" s="170">
        <v>2</v>
      </c>
      <c r="D984" s="169">
        <f t="shared" si="240"/>
        <v>2E-3</v>
      </c>
      <c r="E984" s="168">
        <f t="shared" si="241"/>
        <v>2.0000000000000001E-4</v>
      </c>
      <c r="F984" s="167">
        <f t="shared" si="242"/>
        <v>10</v>
      </c>
      <c r="G984" s="159" t="str">
        <f t="shared" si="243"/>
        <v>-</v>
      </c>
      <c r="H984" s="164" t="str">
        <f t="shared" si="255"/>
        <v>-</v>
      </c>
      <c r="I984" s="161" t="str">
        <f t="shared" si="244"/>
        <v>-</v>
      </c>
      <c r="J984" s="161" t="str">
        <f t="shared" si="245"/>
        <v>-</v>
      </c>
      <c r="K984" s="161" t="str">
        <f t="shared" si="246"/>
        <v>-</v>
      </c>
      <c r="L984" s="161" t="str">
        <f t="shared" si="247"/>
        <v>-</v>
      </c>
      <c r="M984" s="166">
        <f t="shared" si="248"/>
        <v>2</v>
      </c>
      <c r="N984" s="165"/>
      <c r="O984" s="164" t="str">
        <f t="shared" si="249"/>
        <v>-</v>
      </c>
      <c r="P984" s="161" t="str">
        <f t="shared" si="250"/>
        <v>-</v>
      </c>
      <c r="Q984" s="161" t="str">
        <f t="shared" si="251"/>
        <v>-</v>
      </c>
      <c r="R984" s="161" t="str">
        <f t="shared" si="252"/>
        <v>-</v>
      </c>
      <c r="S984" s="161" t="str">
        <f t="shared" si="253"/>
        <v>-</v>
      </c>
      <c r="T984" s="163">
        <f t="shared" si="254"/>
        <v>10</v>
      </c>
    </row>
    <row r="985" spans="1:20" x14ac:dyDescent="0.15">
      <c r="A985" s="170">
        <v>0.1</v>
      </c>
      <c r="B985" s="170">
        <v>0.4</v>
      </c>
      <c r="C985" s="170">
        <v>2</v>
      </c>
      <c r="D985" s="169">
        <f t="shared" si="240"/>
        <v>2E-3</v>
      </c>
      <c r="E985" s="168">
        <f t="shared" si="241"/>
        <v>2.0000000000000001E-4</v>
      </c>
      <c r="F985" s="167">
        <f t="shared" si="242"/>
        <v>10</v>
      </c>
      <c r="G985" s="159" t="str">
        <f t="shared" si="243"/>
        <v>-</v>
      </c>
      <c r="H985" s="164" t="str">
        <f t="shared" si="255"/>
        <v>-</v>
      </c>
      <c r="I985" s="161" t="str">
        <f t="shared" si="244"/>
        <v>-</v>
      </c>
      <c r="J985" s="161" t="str">
        <f t="shared" si="245"/>
        <v>-</v>
      </c>
      <c r="K985" s="161" t="str">
        <f t="shared" si="246"/>
        <v>-</v>
      </c>
      <c r="L985" s="161" t="str">
        <f t="shared" si="247"/>
        <v>-</v>
      </c>
      <c r="M985" s="166">
        <f t="shared" si="248"/>
        <v>2</v>
      </c>
      <c r="N985" s="165"/>
      <c r="O985" s="164" t="str">
        <f t="shared" si="249"/>
        <v>-</v>
      </c>
      <c r="P985" s="161" t="str">
        <f t="shared" si="250"/>
        <v>-</v>
      </c>
      <c r="Q985" s="161" t="str">
        <f t="shared" si="251"/>
        <v>-</v>
      </c>
      <c r="R985" s="161" t="str">
        <f t="shared" si="252"/>
        <v>-</v>
      </c>
      <c r="S985" s="161" t="str">
        <f t="shared" si="253"/>
        <v>-</v>
      </c>
      <c r="T985" s="163">
        <f t="shared" si="254"/>
        <v>10</v>
      </c>
    </row>
    <row r="986" spans="1:20" x14ac:dyDescent="0.15">
      <c r="A986" s="170">
        <v>0.1</v>
      </c>
      <c r="B986" s="170">
        <v>0.4</v>
      </c>
      <c r="C986" s="170">
        <v>2</v>
      </c>
      <c r="D986" s="169">
        <f t="shared" si="240"/>
        <v>2E-3</v>
      </c>
      <c r="E986" s="168">
        <f t="shared" si="241"/>
        <v>2.0000000000000001E-4</v>
      </c>
      <c r="F986" s="167">
        <f t="shared" si="242"/>
        <v>10</v>
      </c>
      <c r="G986" s="159" t="str">
        <f t="shared" si="243"/>
        <v>-</v>
      </c>
      <c r="H986" s="164" t="str">
        <f t="shared" si="255"/>
        <v>-</v>
      </c>
      <c r="I986" s="161" t="str">
        <f t="shared" si="244"/>
        <v>-</v>
      </c>
      <c r="J986" s="161" t="str">
        <f t="shared" si="245"/>
        <v>-</v>
      </c>
      <c r="K986" s="161" t="str">
        <f t="shared" si="246"/>
        <v>-</v>
      </c>
      <c r="L986" s="161" t="str">
        <f t="shared" si="247"/>
        <v>-</v>
      </c>
      <c r="M986" s="166">
        <f t="shared" si="248"/>
        <v>2</v>
      </c>
      <c r="N986" s="165"/>
      <c r="O986" s="164" t="str">
        <f t="shared" si="249"/>
        <v>-</v>
      </c>
      <c r="P986" s="161" t="str">
        <f t="shared" si="250"/>
        <v>-</v>
      </c>
      <c r="Q986" s="161" t="str">
        <f t="shared" si="251"/>
        <v>-</v>
      </c>
      <c r="R986" s="161" t="str">
        <f t="shared" si="252"/>
        <v>-</v>
      </c>
      <c r="S986" s="161" t="str">
        <f t="shared" si="253"/>
        <v>-</v>
      </c>
      <c r="T986" s="163">
        <f t="shared" si="254"/>
        <v>10</v>
      </c>
    </row>
    <row r="987" spans="1:20" x14ac:dyDescent="0.15">
      <c r="A987" s="171">
        <v>0.1</v>
      </c>
      <c r="B987" s="171">
        <v>0.4</v>
      </c>
      <c r="C987" s="171">
        <v>2</v>
      </c>
      <c r="D987" s="169">
        <f t="shared" si="240"/>
        <v>2E-3</v>
      </c>
      <c r="E987" s="168">
        <f t="shared" si="241"/>
        <v>2.0000000000000001E-4</v>
      </c>
      <c r="F987" s="167">
        <f t="shared" si="242"/>
        <v>10</v>
      </c>
      <c r="G987" s="159" t="str">
        <f t="shared" si="243"/>
        <v>-</v>
      </c>
      <c r="H987" s="164" t="str">
        <f t="shared" si="255"/>
        <v>-</v>
      </c>
      <c r="I987" s="161" t="str">
        <f t="shared" si="244"/>
        <v>-</v>
      </c>
      <c r="J987" s="161" t="str">
        <f t="shared" si="245"/>
        <v>-</v>
      </c>
      <c r="K987" s="161" t="str">
        <f t="shared" si="246"/>
        <v>-</v>
      </c>
      <c r="L987" s="161" t="str">
        <f t="shared" si="247"/>
        <v>-</v>
      </c>
      <c r="M987" s="166">
        <f t="shared" si="248"/>
        <v>2</v>
      </c>
      <c r="N987" s="165"/>
      <c r="O987" s="164" t="str">
        <f t="shared" si="249"/>
        <v>-</v>
      </c>
      <c r="P987" s="161" t="str">
        <f t="shared" si="250"/>
        <v>-</v>
      </c>
      <c r="Q987" s="161" t="str">
        <f t="shared" si="251"/>
        <v>-</v>
      </c>
      <c r="R987" s="161" t="str">
        <f t="shared" si="252"/>
        <v>-</v>
      </c>
      <c r="S987" s="161" t="str">
        <f t="shared" si="253"/>
        <v>-</v>
      </c>
      <c r="T987" s="163">
        <f t="shared" si="254"/>
        <v>10</v>
      </c>
    </row>
    <row r="988" spans="1:20" x14ac:dyDescent="0.15">
      <c r="A988" s="170">
        <v>0.1</v>
      </c>
      <c r="B988" s="170">
        <v>0.4</v>
      </c>
      <c r="C988" s="170">
        <v>2</v>
      </c>
      <c r="D988" s="169">
        <f t="shared" si="240"/>
        <v>2E-3</v>
      </c>
      <c r="E988" s="168">
        <f t="shared" si="241"/>
        <v>2.0000000000000001E-4</v>
      </c>
      <c r="F988" s="167">
        <f t="shared" si="242"/>
        <v>10</v>
      </c>
      <c r="G988" s="159" t="str">
        <f t="shared" si="243"/>
        <v>-</v>
      </c>
      <c r="H988" s="164" t="str">
        <f t="shared" si="255"/>
        <v>-</v>
      </c>
      <c r="I988" s="161" t="str">
        <f t="shared" si="244"/>
        <v>-</v>
      </c>
      <c r="J988" s="161" t="str">
        <f t="shared" si="245"/>
        <v>-</v>
      </c>
      <c r="K988" s="161" t="str">
        <f t="shared" si="246"/>
        <v>-</v>
      </c>
      <c r="L988" s="161" t="str">
        <f t="shared" si="247"/>
        <v>-</v>
      </c>
      <c r="M988" s="166">
        <f t="shared" si="248"/>
        <v>2</v>
      </c>
      <c r="N988" s="165"/>
      <c r="O988" s="164" t="str">
        <f t="shared" si="249"/>
        <v>-</v>
      </c>
      <c r="P988" s="161" t="str">
        <f t="shared" si="250"/>
        <v>-</v>
      </c>
      <c r="Q988" s="161" t="str">
        <f t="shared" si="251"/>
        <v>-</v>
      </c>
      <c r="R988" s="161" t="str">
        <f t="shared" si="252"/>
        <v>-</v>
      </c>
      <c r="S988" s="161" t="str">
        <f t="shared" si="253"/>
        <v>-</v>
      </c>
      <c r="T988" s="163">
        <f t="shared" si="254"/>
        <v>10</v>
      </c>
    </row>
    <row r="989" spans="1:20" x14ac:dyDescent="0.15">
      <c r="A989" s="170">
        <v>0.2</v>
      </c>
      <c r="B989" s="170">
        <v>0.8</v>
      </c>
      <c r="C989" s="170">
        <v>1</v>
      </c>
      <c r="D989" s="169">
        <f t="shared" si="240"/>
        <v>4.0000000000000001E-3</v>
      </c>
      <c r="E989" s="168">
        <f t="shared" si="241"/>
        <v>4.0000000000000002E-4</v>
      </c>
      <c r="F989" s="167">
        <f t="shared" si="242"/>
        <v>10</v>
      </c>
      <c r="G989" s="159" t="str">
        <f t="shared" si="243"/>
        <v>-</v>
      </c>
      <c r="H989" s="164" t="str">
        <f t="shared" si="255"/>
        <v>-</v>
      </c>
      <c r="I989" s="161" t="str">
        <f t="shared" si="244"/>
        <v>-</v>
      </c>
      <c r="J989" s="161" t="str">
        <f t="shared" si="245"/>
        <v>-</v>
      </c>
      <c r="K989" s="161" t="str">
        <f t="shared" si="246"/>
        <v>-</v>
      </c>
      <c r="L989" s="161" t="str">
        <f t="shared" si="247"/>
        <v>-</v>
      </c>
      <c r="M989" s="166">
        <f t="shared" si="248"/>
        <v>1</v>
      </c>
      <c r="N989" s="165"/>
      <c r="O989" s="164" t="str">
        <f t="shared" si="249"/>
        <v>-</v>
      </c>
      <c r="P989" s="161" t="str">
        <f t="shared" si="250"/>
        <v>-</v>
      </c>
      <c r="Q989" s="161" t="str">
        <f t="shared" si="251"/>
        <v>-</v>
      </c>
      <c r="R989" s="161" t="str">
        <f t="shared" si="252"/>
        <v>-</v>
      </c>
      <c r="S989" s="161" t="str">
        <f t="shared" si="253"/>
        <v>-</v>
      </c>
      <c r="T989" s="163">
        <f t="shared" si="254"/>
        <v>10</v>
      </c>
    </row>
    <row r="990" spans="1:20" x14ac:dyDescent="0.15">
      <c r="A990" s="170">
        <v>0.2</v>
      </c>
      <c r="B990" s="170">
        <v>0.8</v>
      </c>
      <c r="C990" s="170">
        <v>2</v>
      </c>
      <c r="D990" s="169">
        <f t="shared" si="240"/>
        <v>4.0000000000000001E-3</v>
      </c>
      <c r="E990" s="168">
        <f t="shared" si="241"/>
        <v>4.0000000000000002E-4</v>
      </c>
      <c r="F990" s="167">
        <f t="shared" si="242"/>
        <v>10</v>
      </c>
      <c r="G990" s="159" t="str">
        <f t="shared" si="243"/>
        <v>-</v>
      </c>
      <c r="H990" s="164" t="str">
        <f t="shared" si="255"/>
        <v>-</v>
      </c>
      <c r="I990" s="161" t="str">
        <f t="shared" si="244"/>
        <v>-</v>
      </c>
      <c r="J990" s="161" t="str">
        <f t="shared" si="245"/>
        <v>-</v>
      </c>
      <c r="K990" s="161" t="str">
        <f t="shared" si="246"/>
        <v>-</v>
      </c>
      <c r="L990" s="161" t="str">
        <f t="shared" si="247"/>
        <v>-</v>
      </c>
      <c r="M990" s="166">
        <f t="shared" si="248"/>
        <v>2</v>
      </c>
      <c r="N990" s="165"/>
      <c r="O990" s="164" t="str">
        <f t="shared" si="249"/>
        <v>-</v>
      </c>
      <c r="P990" s="161" t="str">
        <f t="shared" si="250"/>
        <v>-</v>
      </c>
      <c r="Q990" s="161" t="str">
        <f t="shared" si="251"/>
        <v>-</v>
      </c>
      <c r="R990" s="161" t="str">
        <f t="shared" si="252"/>
        <v>-</v>
      </c>
      <c r="S990" s="161" t="str">
        <f t="shared" si="253"/>
        <v>-</v>
      </c>
      <c r="T990" s="163">
        <f t="shared" si="254"/>
        <v>10</v>
      </c>
    </row>
    <row r="991" spans="1:20" x14ac:dyDescent="0.15">
      <c r="A991" s="170">
        <v>0.2</v>
      </c>
      <c r="B991" s="170">
        <v>0.8</v>
      </c>
      <c r="C991" s="170">
        <v>2</v>
      </c>
      <c r="D991" s="169">
        <f t="shared" si="240"/>
        <v>4.0000000000000001E-3</v>
      </c>
      <c r="E991" s="168">
        <f t="shared" si="241"/>
        <v>4.0000000000000002E-4</v>
      </c>
      <c r="F991" s="167">
        <f t="shared" si="242"/>
        <v>10</v>
      </c>
      <c r="G991" s="159" t="str">
        <f t="shared" si="243"/>
        <v>-</v>
      </c>
      <c r="H991" s="164" t="str">
        <f t="shared" si="255"/>
        <v>-</v>
      </c>
      <c r="I991" s="161" t="str">
        <f t="shared" si="244"/>
        <v>-</v>
      </c>
      <c r="J991" s="161" t="str">
        <f t="shared" si="245"/>
        <v>-</v>
      </c>
      <c r="K991" s="161" t="str">
        <f t="shared" si="246"/>
        <v>-</v>
      </c>
      <c r="L991" s="161" t="str">
        <f t="shared" si="247"/>
        <v>-</v>
      </c>
      <c r="M991" s="166">
        <f t="shared" si="248"/>
        <v>2</v>
      </c>
      <c r="N991" s="165"/>
      <c r="O991" s="164" t="str">
        <f t="shared" si="249"/>
        <v>-</v>
      </c>
      <c r="P991" s="161" t="str">
        <f t="shared" si="250"/>
        <v>-</v>
      </c>
      <c r="Q991" s="161" t="str">
        <f t="shared" si="251"/>
        <v>-</v>
      </c>
      <c r="R991" s="161" t="str">
        <f t="shared" si="252"/>
        <v>-</v>
      </c>
      <c r="S991" s="161" t="str">
        <f t="shared" si="253"/>
        <v>-</v>
      </c>
      <c r="T991" s="163">
        <f t="shared" si="254"/>
        <v>10</v>
      </c>
    </row>
    <row r="992" spans="1:20" x14ac:dyDescent="0.15">
      <c r="A992" s="170">
        <v>0.2</v>
      </c>
      <c r="B992" s="170">
        <v>0.8</v>
      </c>
      <c r="C992" s="170">
        <v>2</v>
      </c>
      <c r="D992" s="169">
        <f t="shared" si="240"/>
        <v>4.0000000000000001E-3</v>
      </c>
      <c r="E992" s="168">
        <f t="shared" si="241"/>
        <v>4.0000000000000002E-4</v>
      </c>
      <c r="F992" s="167">
        <f t="shared" si="242"/>
        <v>10</v>
      </c>
      <c r="G992" s="159" t="str">
        <f t="shared" si="243"/>
        <v>-</v>
      </c>
      <c r="H992" s="164" t="str">
        <f t="shared" si="255"/>
        <v>-</v>
      </c>
      <c r="I992" s="161" t="str">
        <f t="shared" si="244"/>
        <v>-</v>
      </c>
      <c r="J992" s="161" t="str">
        <f t="shared" si="245"/>
        <v>-</v>
      </c>
      <c r="K992" s="161" t="str">
        <f t="shared" si="246"/>
        <v>-</v>
      </c>
      <c r="L992" s="161" t="str">
        <f t="shared" si="247"/>
        <v>-</v>
      </c>
      <c r="M992" s="166">
        <f t="shared" si="248"/>
        <v>2</v>
      </c>
      <c r="N992" s="165"/>
      <c r="O992" s="164" t="str">
        <f t="shared" si="249"/>
        <v>-</v>
      </c>
      <c r="P992" s="161" t="str">
        <f t="shared" si="250"/>
        <v>-</v>
      </c>
      <c r="Q992" s="161" t="str">
        <f t="shared" si="251"/>
        <v>-</v>
      </c>
      <c r="R992" s="161" t="str">
        <f t="shared" si="252"/>
        <v>-</v>
      </c>
      <c r="S992" s="161" t="str">
        <f t="shared" si="253"/>
        <v>-</v>
      </c>
      <c r="T992" s="163">
        <f t="shared" si="254"/>
        <v>10</v>
      </c>
    </row>
    <row r="993" spans="1:20" x14ac:dyDescent="0.15">
      <c r="A993" s="170">
        <v>0.2</v>
      </c>
      <c r="B993" s="170">
        <v>0.8</v>
      </c>
      <c r="C993" s="170">
        <v>2</v>
      </c>
      <c r="D993" s="169">
        <f t="shared" si="240"/>
        <v>4.0000000000000001E-3</v>
      </c>
      <c r="E993" s="168">
        <f t="shared" si="241"/>
        <v>4.0000000000000002E-4</v>
      </c>
      <c r="F993" s="167">
        <f t="shared" si="242"/>
        <v>10</v>
      </c>
      <c r="G993" s="159" t="str">
        <f t="shared" si="243"/>
        <v>-</v>
      </c>
      <c r="H993" s="164" t="str">
        <f t="shared" si="255"/>
        <v>-</v>
      </c>
      <c r="I993" s="161" t="str">
        <f t="shared" si="244"/>
        <v>-</v>
      </c>
      <c r="J993" s="161" t="str">
        <f t="shared" si="245"/>
        <v>-</v>
      </c>
      <c r="K993" s="161" t="str">
        <f t="shared" si="246"/>
        <v>-</v>
      </c>
      <c r="L993" s="161" t="str">
        <f t="shared" si="247"/>
        <v>-</v>
      </c>
      <c r="M993" s="166">
        <f t="shared" si="248"/>
        <v>2</v>
      </c>
      <c r="N993" s="165"/>
      <c r="O993" s="164" t="str">
        <f t="shared" si="249"/>
        <v>-</v>
      </c>
      <c r="P993" s="161" t="str">
        <f t="shared" si="250"/>
        <v>-</v>
      </c>
      <c r="Q993" s="161" t="str">
        <f t="shared" si="251"/>
        <v>-</v>
      </c>
      <c r="R993" s="161" t="str">
        <f t="shared" si="252"/>
        <v>-</v>
      </c>
      <c r="S993" s="161" t="str">
        <f t="shared" si="253"/>
        <v>-</v>
      </c>
      <c r="T993" s="163">
        <f t="shared" si="254"/>
        <v>10</v>
      </c>
    </row>
    <row r="994" spans="1:20" x14ac:dyDescent="0.15">
      <c r="A994" s="170">
        <v>0.27500000000000002</v>
      </c>
      <c r="B994" s="170">
        <v>1.1000000000000001</v>
      </c>
      <c r="C994" s="170">
        <v>2</v>
      </c>
      <c r="D994" s="169">
        <f t="shared" si="240"/>
        <v>5.5000000000000005E-3</v>
      </c>
      <c r="E994" s="168">
        <f t="shared" si="241"/>
        <v>5.5000000000000003E-4</v>
      </c>
      <c r="F994" s="167">
        <f t="shared" si="242"/>
        <v>10</v>
      </c>
      <c r="G994" s="159" t="str">
        <f t="shared" si="243"/>
        <v>-</v>
      </c>
      <c r="H994" s="164" t="str">
        <f t="shared" si="255"/>
        <v>-</v>
      </c>
      <c r="I994" s="161" t="str">
        <f t="shared" si="244"/>
        <v>-</v>
      </c>
      <c r="J994" s="161" t="str">
        <f t="shared" si="245"/>
        <v>-</v>
      </c>
      <c r="K994" s="161" t="str">
        <f t="shared" si="246"/>
        <v>-</v>
      </c>
      <c r="L994" s="161" t="str">
        <f t="shared" si="247"/>
        <v>-</v>
      </c>
      <c r="M994" s="166">
        <f t="shared" si="248"/>
        <v>2</v>
      </c>
      <c r="N994" s="165"/>
      <c r="O994" s="164" t="str">
        <f t="shared" si="249"/>
        <v>-</v>
      </c>
      <c r="P994" s="161" t="str">
        <f t="shared" si="250"/>
        <v>-</v>
      </c>
      <c r="Q994" s="161" t="str">
        <f t="shared" si="251"/>
        <v>-</v>
      </c>
      <c r="R994" s="161" t="str">
        <f t="shared" si="252"/>
        <v>-</v>
      </c>
      <c r="S994" s="161" t="str">
        <f t="shared" si="253"/>
        <v>-</v>
      </c>
      <c r="T994" s="163">
        <f t="shared" si="254"/>
        <v>10</v>
      </c>
    </row>
    <row r="995" spans="1:20" x14ac:dyDescent="0.15">
      <c r="A995" s="170">
        <v>0.375</v>
      </c>
      <c r="B995" s="170">
        <v>1.5</v>
      </c>
      <c r="C995" s="170">
        <v>0</v>
      </c>
      <c r="D995" s="169">
        <f t="shared" si="240"/>
        <v>7.4999999999999997E-3</v>
      </c>
      <c r="E995" s="168">
        <f t="shared" si="241"/>
        <v>7.5000000000000002E-4</v>
      </c>
      <c r="F995" s="167">
        <f t="shared" si="242"/>
        <v>10</v>
      </c>
      <c r="G995" s="159" t="str">
        <f t="shared" si="243"/>
        <v>-</v>
      </c>
      <c r="H995" s="164" t="str">
        <f t="shared" si="255"/>
        <v>-</v>
      </c>
      <c r="I995" s="161" t="str">
        <f t="shared" si="244"/>
        <v>-</v>
      </c>
      <c r="J995" s="161" t="str">
        <f t="shared" si="245"/>
        <v>-</v>
      </c>
      <c r="K995" s="161" t="str">
        <f t="shared" si="246"/>
        <v>-</v>
      </c>
      <c r="L995" s="161" t="str">
        <f t="shared" si="247"/>
        <v>-</v>
      </c>
      <c r="M995" s="166">
        <f t="shared" si="248"/>
        <v>0</v>
      </c>
      <c r="N995" s="165"/>
      <c r="O995" s="164" t="str">
        <f t="shared" si="249"/>
        <v>-</v>
      </c>
      <c r="P995" s="161" t="str">
        <f t="shared" si="250"/>
        <v>-</v>
      </c>
      <c r="Q995" s="161" t="str">
        <f t="shared" si="251"/>
        <v>-</v>
      </c>
      <c r="R995" s="161" t="str">
        <f t="shared" si="252"/>
        <v>-</v>
      </c>
      <c r="S995" s="161" t="str">
        <f t="shared" si="253"/>
        <v>-</v>
      </c>
      <c r="T995" s="163">
        <f t="shared" si="254"/>
        <v>10</v>
      </c>
    </row>
    <row r="996" spans="1:20" x14ac:dyDescent="0.15">
      <c r="A996" s="170">
        <v>0.1</v>
      </c>
      <c r="B996" s="170">
        <v>0.39</v>
      </c>
      <c r="C996" s="170">
        <v>2</v>
      </c>
      <c r="D996" s="169">
        <f t="shared" si="240"/>
        <v>2E-3</v>
      </c>
      <c r="E996" s="168">
        <f t="shared" si="241"/>
        <v>1.95E-4</v>
      </c>
      <c r="F996" s="167">
        <f t="shared" si="242"/>
        <v>10.256410256410257</v>
      </c>
      <c r="G996" s="159" t="str">
        <f t="shared" si="243"/>
        <v>-</v>
      </c>
      <c r="H996" s="164" t="str">
        <f t="shared" si="255"/>
        <v>-</v>
      </c>
      <c r="I996" s="161" t="str">
        <f t="shared" si="244"/>
        <v>-</v>
      </c>
      <c r="J996" s="161" t="str">
        <f t="shared" si="245"/>
        <v>-</v>
      </c>
      <c r="K996" s="161" t="str">
        <f t="shared" si="246"/>
        <v>-</v>
      </c>
      <c r="L996" s="161" t="str">
        <f t="shared" si="247"/>
        <v>-</v>
      </c>
      <c r="M996" s="166">
        <f t="shared" si="248"/>
        <v>2</v>
      </c>
      <c r="N996" s="165"/>
      <c r="O996" s="164" t="str">
        <f t="shared" si="249"/>
        <v>-</v>
      </c>
      <c r="P996" s="161" t="str">
        <f t="shared" si="250"/>
        <v>-</v>
      </c>
      <c r="Q996" s="161" t="str">
        <f t="shared" si="251"/>
        <v>-</v>
      </c>
      <c r="R996" s="161" t="str">
        <f t="shared" si="252"/>
        <v>-</v>
      </c>
      <c r="S996" s="161" t="str">
        <f t="shared" si="253"/>
        <v>-</v>
      </c>
      <c r="T996" s="163">
        <f t="shared" si="254"/>
        <v>10.256410256410257</v>
      </c>
    </row>
    <row r="997" spans="1:20" x14ac:dyDescent="0.15">
      <c r="A997" s="170">
        <v>0.2</v>
      </c>
      <c r="B997" s="170">
        <v>0.77100000000000002</v>
      </c>
      <c r="C997" s="170">
        <v>2</v>
      </c>
      <c r="D997" s="169">
        <f t="shared" si="240"/>
        <v>4.0000000000000001E-3</v>
      </c>
      <c r="E997" s="168">
        <f t="shared" si="241"/>
        <v>3.8549999999999999E-4</v>
      </c>
      <c r="F997" s="167">
        <f t="shared" si="242"/>
        <v>10.376134889753567</v>
      </c>
      <c r="G997" s="159" t="str">
        <f t="shared" si="243"/>
        <v>-</v>
      </c>
      <c r="H997" s="164" t="str">
        <f t="shared" si="255"/>
        <v>-</v>
      </c>
      <c r="I997" s="161" t="str">
        <f t="shared" si="244"/>
        <v>-</v>
      </c>
      <c r="J997" s="161" t="str">
        <f t="shared" si="245"/>
        <v>-</v>
      </c>
      <c r="K997" s="161" t="str">
        <f t="shared" si="246"/>
        <v>-</v>
      </c>
      <c r="L997" s="161" t="str">
        <f t="shared" si="247"/>
        <v>-</v>
      </c>
      <c r="M997" s="166">
        <f t="shared" si="248"/>
        <v>2</v>
      </c>
      <c r="N997" s="165"/>
      <c r="O997" s="164" t="str">
        <f t="shared" si="249"/>
        <v>-</v>
      </c>
      <c r="P997" s="161" t="str">
        <f t="shared" si="250"/>
        <v>-</v>
      </c>
      <c r="Q997" s="161" t="str">
        <f t="shared" si="251"/>
        <v>-</v>
      </c>
      <c r="R997" s="161" t="str">
        <f t="shared" si="252"/>
        <v>-</v>
      </c>
      <c r="S997" s="161" t="str">
        <f t="shared" si="253"/>
        <v>-</v>
      </c>
      <c r="T997" s="163">
        <f t="shared" si="254"/>
        <v>10.376134889753567</v>
      </c>
    </row>
    <row r="998" spans="1:20" x14ac:dyDescent="0.15">
      <c r="A998" s="170">
        <v>0.1</v>
      </c>
      <c r="B998" s="170">
        <v>0.38</v>
      </c>
      <c r="C998" s="170">
        <v>2</v>
      </c>
      <c r="D998" s="169">
        <f t="shared" si="240"/>
        <v>2E-3</v>
      </c>
      <c r="E998" s="168">
        <f t="shared" si="241"/>
        <v>1.9000000000000001E-4</v>
      </c>
      <c r="F998" s="167">
        <f t="shared" si="242"/>
        <v>10.526315789473683</v>
      </c>
      <c r="G998" s="159" t="str">
        <f t="shared" si="243"/>
        <v>-</v>
      </c>
      <c r="H998" s="164" t="str">
        <f t="shared" si="255"/>
        <v>-</v>
      </c>
      <c r="I998" s="161" t="str">
        <f t="shared" si="244"/>
        <v>-</v>
      </c>
      <c r="J998" s="161" t="str">
        <f t="shared" si="245"/>
        <v>-</v>
      </c>
      <c r="K998" s="161" t="str">
        <f t="shared" si="246"/>
        <v>-</v>
      </c>
      <c r="L998" s="161" t="str">
        <f t="shared" si="247"/>
        <v>-</v>
      </c>
      <c r="M998" s="166">
        <f t="shared" si="248"/>
        <v>2</v>
      </c>
      <c r="N998" s="165"/>
      <c r="O998" s="164" t="str">
        <f t="shared" si="249"/>
        <v>-</v>
      </c>
      <c r="P998" s="161" t="str">
        <f t="shared" si="250"/>
        <v>-</v>
      </c>
      <c r="Q998" s="161" t="str">
        <f t="shared" si="251"/>
        <v>-</v>
      </c>
      <c r="R998" s="161" t="str">
        <f t="shared" si="252"/>
        <v>-</v>
      </c>
      <c r="S998" s="161" t="str">
        <f t="shared" si="253"/>
        <v>-</v>
      </c>
      <c r="T998" s="163">
        <f t="shared" si="254"/>
        <v>10.526315789473683</v>
      </c>
    </row>
    <row r="999" spans="1:20" x14ac:dyDescent="0.15">
      <c r="A999" s="170">
        <v>0.2</v>
      </c>
      <c r="B999" s="170">
        <v>0.75</v>
      </c>
      <c r="C999" s="170">
        <v>1</v>
      </c>
      <c r="D999" s="169">
        <f t="shared" si="240"/>
        <v>4.0000000000000001E-3</v>
      </c>
      <c r="E999" s="168">
        <f t="shared" si="241"/>
        <v>3.7500000000000001E-4</v>
      </c>
      <c r="F999" s="167">
        <f t="shared" si="242"/>
        <v>10.666666666666666</v>
      </c>
      <c r="G999" s="159" t="str">
        <f t="shared" si="243"/>
        <v>-</v>
      </c>
      <c r="H999" s="164" t="str">
        <f t="shared" si="255"/>
        <v>-</v>
      </c>
      <c r="I999" s="161" t="str">
        <f t="shared" si="244"/>
        <v>-</v>
      </c>
      <c r="J999" s="161" t="str">
        <f t="shared" si="245"/>
        <v>-</v>
      </c>
      <c r="K999" s="161" t="str">
        <f t="shared" si="246"/>
        <v>-</v>
      </c>
      <c r="L999" s="161" t="str">
        <f t="shared" si="247"/>
        <v>-</v>
      </c>
      <c r="M999" s="166">
        <f t="shared" si="248"/>
        <v>1</v>
      </c>
      <c r="N999" s="165"/>
      <c r="O999" s="164" t="str">
        <f t="shared" si="249"/>
        <v>-</v>
      </c>
      <c r="P999" s="161" t="str">
        <f t="shared" si="250"/>
        <v>-</v>
      </c>
      <c r="Q999" s="161" t="str">
        <f t="shared" si="251"/>
        <v>-</v>
      </c>
      <c r="R999" s="161" t="str">
        <f t="shared" si="252"/>
        <v>-</v>
      </c>
      <c r="S999" s="161" t="str">
        <f t="shared" si="253"/>
        <v>-</v>
      </c>
      <c r="T999" s="163">
        <f t="shared" si="254"/>
        <v>10.666666666666666</v>
      </c>
    </row>
    <row r="1000" spans="1:20" x14ac:dyDescent="0.15">
      <c r="A1000" s="170">
        <v>0.2</v>
      </c>
      <c r="B1000" s="170">
        <v>0.74</v>
      </c>
      <c r="C1000" s="170">
        <v>2</v>
      </c>
      <c r="D1000" s="169">
        <f t="shared" si="240"/>
        <v>4.0000000000000001E-3</v>
      </c>
      <c r="E1000" s="168">
        <f t="shared" si="241"/>
        <v>3.6999999999999999E-4</v>
      </c>
      <c r="F1000" s="167">
        <f t="shared" si="242"/>
        <v>10.810810810810811</v>
      </c>
      <c r="G1000" s="159" t="str">
        <f t="shared" si="243"/>
        <v>-</v>
      </c>
      <c r="H1000" s="164" t="str">
        <f t="shared" si="255"/>
        <v>-</v>
      </c>
      <c r="I1000" s="161" t="str">
        <f t="shared" si="244"/>
        <v>-</v>
      </c>
      <c r="J1000" s="161" t="str">
        <f t="shared" si="245"/>
        <v>-</v>
      </c>
      <c r="K1000" s="161" t="str">
        <f t="shared" si="246"/>
        <v>-</v>
      </c>
      <c r="L1000" s="161" t="str">
        <f t="shared" si="247"/>
        <v>-</v>
      </c>
      <c r="M1000" s="166">
        <f t="shared" si="248"/>
        <v>2</v>
      </c>
      <c r="N1000" s="165"/>
      <c r="O1000" s="164" t="str">
        <f t="shared" si="249"/>
        <v>-</v>
      </c>
      <c r="P1000" s="161" t="str">
        <f t="shared" si="250"/>
        <v>-</v>
      </c>
      <c r="Q1000" s="161" t="str">
        <f t="shared" si="251"/>
        <v>-</v>
      </c>
      <c r="R1000" s="161" t="str">
        <f t="shared" si="252"/>
        <v>-</v>
      </c>
      <c r="S1000" s="161" t="str">
        <f t="shared" si="253"/>
        <v>-</v>
      </c>
      <c r="T1000" s="163">
        <f t="shared" si="254"/>
        <v>10.810810810810811</v>
      </c>
    </row>
    <row r="1001" spans="1:20" x14ac:dyDescent="0.15">
      <c r="A1001" s="170">
        <v>0.2</v>
      </c>
      <c r="B1001" s="170">
        <v>0.7</v>
      </c>
      <c r="C1001" s="170">
        <v>2</v>
      </c>
      <c r="D1001" s="169">
        <f t="shared" si="240"/>
        <v>4.0000000000000001E-3</v>
      </c>
      <c r="E1001" s="168">
        <f t="shared" si="241"/>
        <v>3.5E-4</v>
      </c>
      <c r="F1001" s="167">
        <f t="shared" si="242"/>
        <v>11.428571428571429</v>
      </c>
      <c r="G1001" s="159" t="str">
        <f t="shared" si="243"/>
        <v>-</v>
      </c>
      <c r="H1001" s="164" t="str">
        <f t="shared" si="255"/>
        <v>-</v>
      </c>
      <c r="I1001" s="161" t="str">
        <f t="shared" si="244"/>
        <v>-</v>
      </c>
      <c r="J1001" s="161" t="str">
        <f t="shared" si="245"/>
        <v>-</v>
      </c>
      <c r="K1001" s="161" t="str">
        <f t="shared" si="246"/>
        <v>-</v>
      </c>
      <c r="L1001" s="161" t="str">
        <f t="shared" si="247"/>
        <v>-</v>
      </c>
      <c r="M1001" s="166">
        <f t="shared" si="248"/>
        <v>2</v>
      </c>
      <c r="N1001" s="165"/>
      <c r="O1001" s="164" t="str">
        <f t="shared" si="249"/>
        <v>-</v>
      </c>
      <c r="P1001" s="161" t="str">
        <f t="shared" si="250"/>
        <v>-</v>
      </c>
      <c r="Q1001" s="161" t="str">
        <f t="shared" si="251"/>
        <v>-</v>
      </c>
      <c r="R1001" s="161" t="str">
        <f t="shared" si="252"/>
        <v>-</v>
      </c>
      <c r="S1001" s="161" t="str">
        <f t="shared" si="253"/>
        <v>-</v>
      </c>
      <c r="T1001" s="163">
        <f t="shared" si="254"/>
        <v>11.428571428571429</v>
      </c>
    </row>
    <row r="1002" spans="1:20" x14ac:dyDescent="0.15">
      <c r="A1002" s="170">
        <v>0.2</v>
      </c>
      <c r="B1002" s="170">
        <v>0.7</v>
      </c>
      <c r="C1002" s="170">
        <v>2</v>
      </c>
      <c r="D1002" s="169">
        <f t="shared" si="240"/>
        <v>4.0000000000000001E-3</v>
      </c>
      <c r="E1002" s="168">
        <f t="shared" si="241"/>
        <v>3.5E-4</v>
      </c>
      <c r="F1002" s="167">
        <f t="shared" si="242"/>
        <v>11.428571428571429</v>
      </c>
      <c r="G1002" s="159" t="str">
        <f t="shared" si="243"/>
        <v>-</v>
      </c>
      <c r="H1002" s="164" t="str">
        <f t="shared" si="255"/>
        <v>-</v>
      </c>
      <c r="I1002" s="161" t="str">
        <f t="shared" si="244"/>
        <v>-</v>
      </c>
      <c r="J1002" s="161" t="str">
        <f t="shared" si="245"/>
        <v>-</v>
      </c>
      <c r="K1002" s="161" t="str">
        <f t="shared" si="246"/>
        <v>-</v>
      </c>
      <c r="L1002" s="161" t="str">
        <f t="shared" si="247"/>
        <v>-</v>
      </c>
      <c r="M1002" s="166">
        <f t="shared" si="248"/>
        <v>2</v>
      </c>
      <c r="N1002" s="165"/>
      <c r="O1002" s="164" t="str">
        <f t="shared" si="249"/>
        <v>-</v>
      </c>
      <c r="P1002" s="161" t="str">
        <f t="shared" si="250"/>
        <v>-</v>
      </c>
      <c r="Q1002" s="161" t="str">
        <f t="shared" si="251"/>
        <v>-</v>
      </c>
      <c r="R1002" s="161" t="str">
        <f t="shared" si="252"/>
        <v>-</v>
      </c>
      <c r="S1002" s="161" t="str">
        <f t="shared" si="253"/>
        <v>-</v>
      </c>
      <c r="T1002" s="163">
        <f t="shared" si="254"/>
        <v>11.428571428571429</v>
      </c>
    </row>
    <row r="1003" spans="1:20" x14ac:dyDescent="0.15">
      <c r="A1003" s="170">
        <v>0.2</v>
      </c>
      <c r="B1003" s="170">
        <v>0.7</v>
      </c>
      <c r="C1003" s="170">
        <v>2</v>
      </c>
      <c r="D1003" s="169">
        <f t="shared" si="240"/>
        <v>4.0000000000000001E-3</v>
      </c>
      <c r="E1003" s="168">
        <f t="shared" si="241"/>
        <v>3.5E-4</v>
      </c>
      <c r="F1003" s="167">
        <f t="shared" si="242"/>
        <v>11.428571428571429</v>
      </c>
      <c r="G1003" s="159" t="str">
        <f t="shared" si="243"/>
        <v>-</v>
      </c>
      <c r="H1003" s="164" t="str">
        <f t="shared" si="255"/>
        <v>-</v>
      </c>
      <c r="I1003" s="161" t="str">
        <f t="shared" si="244"/>
        <v>-</v>
      </c>
      <c r="J1003" s="161" t="str">
        <f t="shared" si="245"/>
        <v>-</v>
      </c>
      <c r="K1003" s="161" t="str">
        <f t="shared" si="246"/>
        <v>-</v>
      </c>
      <c r="L1003" s="161" t="str">
        <f t="shared" si="247"/>
        <v>-</v>
      </c>
      <c r="M1003" s="166">
        <f t="shared" si="248"/>
        <v>2</v>
      </c>
      <c r="N1003" s="165"/>
      <c r="O1003" s="164" t="str">
        <f t="shared" si="249"/>
        <v>-</v>
      </c>
      <c r="P1003" s="161" t="str">
        <f t="shared" si="250"/>
        <v>-</v>
      </c>
      <c r="Q1003" s="161" t="str">
        <f t="shared" si="251"/>
        <v>-</v>
      </c>
      <c r="R1003" s="161" t="str">
        <f t="shared" si="252"/>
        <v>-</v>
      </c>
      <c r="S1003" s="161" t="str">
        <f t="shared" si="253"/>
        <v>-</v>
      </c>
      <c r="T1003" s="163">
        <f t="shared" si="254"/>
        <v>11.428571428571429</v>
      </c>
    </row>
    <row r="1004" spans="1:20" x14ac:dyDescent="0.15">
      <c r="A1004" s="170">
        <v>0.32</v>
      </c>
      <c r="B1004" s="170">
        <v>1.08</v>
      </c>
      <c r="C1004" s="170">
        <v>2</v>
      </c>
      <c r="D1004" s="169">
        <f t="shared" si="240"/>
        <v>6.4000000000000003E-3</v>
      </c>
      <c r="E1004" s="168">
        <f t="shared" si="241"/>
        <v>5.4000000000000001E-4</v>
      </c>
      <c r="F1004" s="167">
        <f t="shared" si="242"/>
        <v>11.851851851851853</v>
      </c>
      <c r="G1004" s="159" t="str">
        <f t="shared" si="243"/>
        <v>-</v>
      </c>
      <c r="H1004" s="164" t="str">
        <f t="shared" si="255"/>
        <v>-</v>
      </c>
      <c r="I1004" s="161" t="str">
        <f t="shared" si="244"/>
        <v>-</v>
      </c>
      <c r="J1004" s="161" t="str">
        <f t="shared" si="245"/>
        <v>-</v>
      </c>
      <c r="K1004" s="161" t="str">
        <f t="shared" si="246"/>
        <v>-</v>
      </c>
      <c r="L1004" s="161" t="str">
        <f t="shared" si="247"/>
        <v>-</v>
      </c>
      <c r="M1004" s="166">
        <f t="shared" si="248"/>
        <v>2</v>
      </c>
      <c r="N1004" s="165"/>
      <c r="O1004" s="164" t="str">
        <f t="shared" si="249"/>
        <v>-</v>
      </c>
      <c r="P1004" s="161" t="str">
        <f t="shared" si="250"/>
        <v>-</v>
      </c>
      <c r="Q1004" s="161" t="str">
        <f t="shared" si="251"/>
        <v>-</v>
      </c>
      <c r="R1004" s="161" t="str">
        <f t="shared" si="252"/>
        <v>-</v>
      </c>
      <c r="S1004" s="161" t="str">
        <f t="shared" si="253"/>
        <v>-</v>
      </c>
      <c r="T1004" s="163">
        <f t="shared" si="254"/>
        <v>11.851851851851853</v>
      </c>
    </row>
    <row r="1005" spans="1:20" x14ac:dyDescent="0.15">
      <c r="A1005" s="170">
        <v>0.3</v>
      </c>
      <c r="B1005" s="170">
        <v>1</v>
      </c>
      <c r="C1005" s="170">
        <v>0</v>
      </c>
      <c r="D1005" s="169">
        <f t="shared" si="240"/>
        <v>6.0000000000000001E-3</v>
      </c>
      <c r="E1005" s="168">
        <f t="shared" si="241"/>
        <v>5.0000000000000001E-4</v>
      </c>
      <c r="F1005" s="167">
        <f t="shared" si="242"/>
        <v>12</v>
      </c>
      <c r="G1005" s="159" t="str">
        <f t="shared" si="243"/>
        <v>-</v>
      </c>
      <c r="H1005" s="164" t="str">
        <f t="shared" si="255"/>
        <v>-</v>
      </c>
      <c r="I1005" s="161" t="str">
        <f t="shared" si="244"/>
        <v>-</v>
      </c>
      <c r="J1005" s="161" t="str">
        <f t="shared" si="245"/>
        <v>-</v>
      </c>
      <c r="K1005" s="161" t="str">
        <f t="shared" si="246"/>
        <v>-</v>
      </c>
      <c r="L1005" s="161" t="str">
        <f t="shared" si="247"/>
        <v>-</v>
      </c>
      <c r="M1005" s="166">
        <f t="shared" si="248"/>
        <v>0</v>
      </c>
      <c r="N1005" s="165"/>
      <c r="O1005" s="164" t="str">
        <f t="shared" si="249"/>
        <v>-</v>
      </c>
      <c r="P1005" s="161" t="str">
        <f t="shared" si="250"/>
        <v>-</v>
      </c>
      <c r="Q1005" s="161" t="str">
        <f t="shared" si="251"/>
        <v>-</v>
      </c>
      <c r="R1005" s="161" t="str">
        <f t="shared" si="252"/>
        <v>-</v>
      </c>
      <c r="S1005" s="161" t="str">
        <f t="shared" si="253"/>
        <v>-</v>
      </c>
      <c r="T1005" s="163">
        <f t="shared" si="254"/>
        <v>12</v>
      </c>
    </row>
    <row r="1006" spans="1:20" x14ac:dyDescent="0.15">
      <c r="A1006" s="170">
        <v>0.25</v>
      </c>
      <c r="B1006" s="170">
        <f>8.1-7.3</f>
        <v>0.79999999999999982</v>
      </c>
      <c r="C1006" s="170">
        <v>2</v>
      </c>
      <c r="D1006" s="169">
        <f t="shared" si="240"/>
        <v>5.0000000000000001E-3</v>
      </c>
      <c r="E1006" s="168">
        <f t="shared" si="241"/>
        <v>3.9999999999999991E-4</v>
      </c>
      <c r="F1006" s="167">
        <f t="shared" si="242"/>
        <v>12.500000000000004</v>
      </c>
      <c r="G1006" s="159" t="str">
        <f t="shared" si="243"/>
        <v>-</v>
      </c>
      <c r="H1006" s="164" t="str">
        <f t="shared" si="255"/>
        <v>-</v>
      </c>
      <c r="I1006" s="161" t="str">
        <f t="shared" si="244"/>
        <v>-</v>
      </c>
      <c r="J1006" s="161" t="str">
        <f t="shared" si="245"/>
        <v>-</v>
      </c>
      <c r="K1006" s="161" t="str">
        <f t="shared" si="246"/>
        <v>-</v>
      </c>
      <c r="L1006" s="161" t="str">
        <f t="shared" si="247"/>
        <v>-</v>
      </c>
      <c r="M1006" s="166">
        <f t="shared" si="248"/>
        <v>2</v>
      </c>
      <c r="N1006" s="165"/>
      <c r="O1006" s="164" t="str">
        <f t="shared" si="249"/>
        <v>-</v>
      </c>
      <c r="P1006" s="161" t="str">
        <f t="shared" si="250"/>
        <v>-</v>
      </c>
      <c r="Q1006" s="161" t="str">
        <f t="shared" si="251"/>
        <v>-</v>
      </c>
      <c r="R1006" s="161" t="str">
        <f t="shared" si="252"/>
        <v>-</v>
      </c>
      <c r="S1006" s="161" t="str">
        <f t="shared" si="253"/>
        <v>-</v>
      </c>
      <c r="T1006" s="163">
        <f t="shared" si="254"/>
        <v>12.500000000000004</v>
      </c>
    </row>
    <row r="1007" spans="1:20" x14ac:dyDescent="0.15">
      <c r="A1007" s="170">
        <v>0.5</v>
      </c>
      <c r="B1007" s="170">
        <v>1.59</v>
      </c>
      <c r="C1007" s="170">
        <v>1</v>
      </c>
      <c r="D1007" s="169">
        <f t="shared" si="240"/>
        <v>0.01</v>
      </c>
      <c r="E1007" s="168">
        <f t="shared" si="241"/>
        <v>7.9500000000000003E-4</v>
      </c>
      <c r="F1007" s="167">
        <f t="shared" si="242"/>
        <v>12.578616352201257</v>
      </c>
      <c r="G1007" s="159" t="str">
        <f t="shared" si="243"/>
        <v>-</v>
      </c>
      <c r="H1007" s="164" t="str">
        <f t="shared" si="255"/>
        <v>-</v>
      </c>
      <c r="I1007" s="161" t="str">
        <f t="shared" si="244"/>
        <v>-</v>
      </c>
      <c r="J1007" s="161" t="str">
        <f t="shared" si="245"/>
        <v>-</v>
      </c>
      <c r="K1007" s="161" t="str">
        <f t="shared" si="246"/>
        <v>-</v>
      </c>
      <c r="L1007" s="161" t="str">
        <f t="shared" si="247"/>
        <v>-</v>
      </c>
      <c r="M1007" s="166">
        <f t="shared" si="248"/>
        <v>1</v>
      </c>
      <c r="N1007" s="165"/>
      <c r="O1007" s="164" t="str">
        <f t="shared" si="249"/>
        <v>-</v>
      </c>
      <c r="P1007" s="161" t="str">
        <f t="shared" si="250"/>
        <v>-</v>
      </c>
      <c r="Q1007" s="161" t="str">
        <f t="shared" si="251"/>
        <v>-</v>
      </c>
      <c r="R1007" s="161" t="str">
        <f t="shared" si="252"/>
        <v>-</v>
      </c>
      <c r="S1007" s="161" t="str">
        <f t="shared" si="253"/>
        <v>-</v>
      </c>
      <c r="T1007" s="163">
        <f t="shared" si="254"/>
        <v>12.578616352201257</v>
      </c>
    </row>
    <row r="1008" spans="1:20" x14ac:dyDescent="0.15">
      <c r="A1008" s="170">
        <v>0.2</v>
      </c>
      <c r="B1008" s="170">
        <v>0.63</v>
      </c>
      <c r="C1008" s="170">
        <v>2</v>
      </c>
      <c r="D1008" s="169">
        <f t="shared" si="240"/>
        <v>4.0000000000000001E-3</v>
      </c>
      <c r="E1008" s="168">
        <f t="shared" si="241"/>
        <v>3.1500000000000001E-4</v>
      </c>
      <c r="F1008" s="167">
        <f t="shared" si="242"/>
        <v>12.698412698412698</v>
      </c>
      <c r="G1008" s="159" t="str">
        <f t="shared" si="243"/>
        <v>-</v>
      </c>
      <c r="H1008" s="164" t="str">
        <f t="shared" si="255"/>
        <v>-</v>
      </c>
      <c r="I1008" s="161" t="str">
        <f t="shared" si="244"/>
        <v>-</v>
      </c>
      <c r="J1008" s="161" t="str">
        <f t="shared" si="245"/>
        <v>-</v>
      </c>
      <c r="K1008" s="161" t="str">
        <f t="shared" si="246"/>
        <v>-</v>
      </c>
      <c r="L1008" s="161" t="str">
        <f t="shared" si="247"/>
        <v>-</v>
      </c>
      <c r="M1008" s="166">
        <f t="shared" si="248"/>
        <v>2</v>
      </c>
      <c r="N1008" s="165"/>
      <c r="O1008" s="164" t="str">
        <f t="shared" si="249"/>
        <v>-</v>
      </c>
      <c r="P1008" s="161" t="str">
        <f t="shared" si="250"/>
        <v>-</v>
      </c>
      <c r="Q1008" s="161" t="str">
        <f t="shared" si="251"/>
        <v>-</v>
      </c>
      <c r="R1008" s="161" t="str">
        <f t="shared" si="252"/>
        <v>-</v>
      </c>
      <c r="S1008" s="161" t="str">
        <f t="shared" si="253"/>
        <v>-</v>
      </c>
      <c r="T1008" s="163">
        <f t="shared" si="254"/>
        <v>12.698412698412698</v>
      </c>
    </row>
    <row r="1009" spans="1:20" x14ac:dyDescent="0.15">
      <c r="A1009" s="170">
        <v>0.1</v>
      </c>
      <c r="B1009" s="170">
        <v>0.3</v>
      </c>
      <c r="C1009" s="170">
        <v>2</v>
      </c>
      <c r="D1009" s="169">
        <f t="shared" si="240"/>
        <v>2E-3</v>
      </c>
      <c r="E1009" s="168">
        <f t="shared" si="241"/>
        <v>1.4999999999999999E-4</v>
      </c>
      <c r="F1009" s="167">
        <f t="shared" si="242"/>
        <v>13.333333333333334</v>
      </c>
      <c r="G1009" s="159" t="str">
        <f t="shared" si="243"/>
        <v>-</v>
      </c>
      <c r="H1009" s="164" t="str">
        <f t="shared" si="255"/>
        <v>-</v>
      </c>
      <c r="I1009" s="161" t="str">
        <f t="shared" si="244"/>
        <v>-</v>
      </c>
      <c r="J1009" s="161" t="str">
        <f t="shared" si="245"/>
        <v>-</v>
      </c>
      <c r="K1009" s="161" t="str">
        <f t="shared" si="246"/>
        <v>-</v>
      </c>
      <c r="L1009" s="161" t="str">
        <f t="shared" si="247"/>
        <v>-</v>
      </c>
      <c r="M1009" s="166">
        <f t="shared" si="248"/>
        <v>2</v>
      </c>
      <c r="N1009" s="165"/>
      <c r="O1009" s="164" t="str">
        <f t="shared" si="249"/>
        <v>-</v>
      </c>
      <c r="P1009" s="161" t="str">
        <f t="shared" si="250"/>
        <v>-</v>
      </c>
      <c r="Q1009" s="161" t="str">
        <f t="shared" si="251"/>
        <v>-</v>
      </c>
      <c r="R1009" s="161" t="str">
        <f t="shared" si="252"/>
        <v>-</v>
      </c>
      <c r="S1009" s="161" t="str">
        <f t="shared" si="253"/>
        <v>-</v>
      </c>
      <c r="T1009" s="163">
        <f t="shared" si="254"/>
        <v>13.333333333333334</v>
      </c>
    </row>
    <row r="1010" spans="1:20" x14ac:dyDescent="0.15">
      <c r="A1010" s="171">
        <v>0.1</v>
      </c>
      <c r="B1010" s="171">
        <v>0.3</v>
      </c>
      <c r="C1010" s="171">
        <v>2</v>
      </c>
      <c r="D1010" s="169">
        <f t="shared" si="240"/>
        <v>2E-3</v>
      </c>
      <c r="E1010" s="168">
        <f t="shared" si="241"/>
        <v>1.4999999999999999E-4</v>
      </c>
      <c r="F1010" s="167">
        <f t="shared" si="242"/>
        <v>13.333333333333334</v>
      </c>
      <c r="G1010" s="159" t="str">
        <f t="shared" si="243"/>
        <v>-</v>
      </c>
      <c r="H1010" s="164" t="str">
        <f t="shared" si="255"/>
        <v>-</v>
      </c>
      <c r="I1010" s="161" t="str">
        <f t="shared" si="244"/>
        <v>-</v>
      </c>
      <c r="J1010" s="161" t="str">
        <f t="shared" si="245"/>
        <v>-</v>
      </c>
      <c r="K1010" s="161" t="str">
        <f t="shared" si="246"/>
        <v>-</v>
      </c>
      <c r="L1010" s="161" t="str">
        <f t="shared" si="247"/>
        <v>-</v>
      </c>
      <c r="M1010" s="166">
        <f t="shared" si="248"/>
        <v>2</v>
      </c>
      <c r="N1010" s="165"/>
      <c r="O1010" s="164" t="str">
        <f t="shared" si="249"/>
        <v>-</v>
      </c>
      <c r="P1010" s="161" t="str">
        <f t="shared" si="250"/>
        <v>-</v>
      </c>
      <c r="Q1010" s="161" t="str">
        <f t="shared" si="251"/>
        <v>-</v>
      </c>
      <c r="R1010" s="161" t="str">
        <f t="shared" si="252"/>
        <v>-</v>
      </c>
      <c r="S1010" s="161" t="str">
        <f t="shared" si="253"/>
        <v>-</v>
      </c>
      <c r="T1010" s="163">
        <f t="shared" si="254"/>
        <v>13.333333333333334</v>
      </c>
    </row>
    <row r="1011" spans="1:20" x14ac:dyDescent="0.15">
      <c r="A1011" s="170">
        <v>0.2</v>
      </c>
      <c r="B1011" s="170">
        <v>0.6</v>
      </c>
      <c r="C1011" s="170">
        <v>1</v>
      </c>
      <c r="D1011" s="169">
        <f t="shared" si="240"/>
        <v>4.0000000000000001E-3</v>
      </c>
      <c r="E1011" s="168">
        <f t="shared" si="241"/>
        <v>2.9999999999999997E-4</v>
      </c>
      <c r="F1011" s="167">
        <f t="shared" si="242"/>
        <v>13.333333333333334</v>
      </c>
      <c r="G1011" s="159" t="str">
        <f t="shared" si="243"/>
        <v>-</v>
      </c>
      <c r="H1011" s="164" t="str">
        <f t="shared" si="255"/>
        <v>-</v>
      </c>
      <c r="I1011" s="161" t="str">
        <f t="shared" si="244"/>
        <v>-</v>
      </c>
      <c r="J1011" s="161" t="str">
        <f t="shared" si="245"/>
        <v>-</v>
      </c>
      <c r="K1011" s="161" t="str">
        <f t="shared" si="246"/>
        <v>-</v>
      </c>
      <c r="L1011" s="161" t="str">
        <f t="shared" si="247"/>
        <v>-</v>
      </c>
      <c r="M1011" s="166">
        <f t="shared" si="248"/>
        <v>1</v>
      </c>
      <c r="N1011" s="165"/>
      <c r="O1011" s="164" t="str">
        <f t="shared" si="249"/>
        <v>-</v>
      </c>
      <c r="P1011" s="161" t="str">
        <f t="shared" si="250"/>
        <v>-</v>
      </c>
      <c r="Q1011" s="161" t="str">
        <f t="shared" si="251"/>
        <v>-</v>
      </c>
      <c r="R1011" s="161" t="str">
        <f t="shared" si="252"/>
        <v>-</v>
      </c>
      <c r="S1011" s="161" t="str">
        <f t="shared" si="253"/>
        <v>-</v>
      </c>
      <c r="T1011" s="163">
        <f t="shared" si="254"/>
        <v>13.333333333333334</v>
      </c>
    </row>
    <row r="1012" spans="1:20" x14ac:dyDescent="0.15">
      <c r="A1012" s="170">
        <v>0.2</v>
      </c>
      <c r="B1012" s="170">
        <v>0.6</v>
      </c>
      <c r="C1012" s="170">
        <v>2</v>
      </c>
      <c r="D1012" s="169">
        <f t="shared" si="240"/>
        <v>4.0000000000000001E-3</v>
      </c>
      <c r="E1012" s="168">
        <f t="shared" si="241"/>
        <v>2.9999999999999997E-4</v>
      </c>
      <c r="F1012" s="167">
        <f t="shared" si="242"/>
        <v>13.333333333333334</v>
      </c>
      <c r="G1012" s="159" t="str">
        <f t="shared" si="243"/>
        <v>-</v>
      </c>
      <c r="H1012" s="164" t="str">
        <f t="shared" si="255"/>
        <v>-</v>
      </c>
      <c r="I1012" s="161" t="str">
        <f t="shared" si="244"/>
        <v>-</v>
      </c>
      <c r="J1012" s="161" t="str">
        <f t="shared" si="245"/>
        <v>-</v>
      </c>
      <c r="K1012" s="161" t="str">
        <f t="shared" si="246"/>
        <v>-</v>
      </c>
      <c r="L1012" s="161" t="str">
        <f t="shared" si="247"/>
        <v>-</v>
      </c>
      <c r="M1012" s="166">
        <f t="shared" si="248"/>
        <v>2</v>
      </c>
      <c r="N1012" s="165"/>
      <c r="O1012" s="164" t="str">
        <f t="shared" si="249"/>
        <v>-</v>
      </c>
      <c r="P1012" s="161" t="str">
        <f t="shared" si="250"/>
        <v>-</v>
      </c>
      <c r="Q1012" s="161" t="str">
        <f t="shared" si="251"/>
        <v>-</v>
      </c>
      <c r="R1012" s="161" t="str">
        <f t="shared" si="252"/>
        <v>-</v>
      </c>
      <c r="S1012" s="161" t="str">
        <f t="shared" si="253"/>
        <v>-</v>
      </c>
      <c r="T1012" s="163">
        <f t="shared" si="254"/>
        <v>13.333333333333334</v>
      </c>
    </row>
    <row r="1013" spans="1:20" x14ac:dyDescent="0.15">
      <c r="A1013" s="170">
        <v>0.2</v>
      </c>
      <c r="B1013" s="170">
        <v>0.6</v>
      </c>
      <c r="C1013" s="170">
        <v>2</v>
      </c>
      <c r="D1013" s="169">
        <f t="shared" si="240"/>
        <v>4.0000000000000001E-3</v>
      </c>
      <c r="E1013" s="168">
        <f t="shared" si="241"/>
        <v>2.9999999999999997E-4</v>
      </c>
      <c r="F1013" s="167">
        <f t="shared" si="242"/>
        <v>13.333333333333334</v>
      </c>
      <c r="G1013" s="159" t="str">
        <f t="shared" si="243"/>
        <v>-</v>
      </c>
      <c r="H1013" s="164" t="str">
        <f t="shared" si="255"/>
        <v>-</v>
      </c>
      <c r="I1013" s="161" t="str">
        <f t="shared" si="244"/>
        <v>-</v>
      </c>
      <c r="J1013" s="161" t="str">
        <f t="shared" si="245"/>
        <v>-</v>
      </c>
      <c r="K1013" s="161" t="str">
        <f t="shared" si="246"/>
        <v>-</v>
      </c>
      <c r="L1013" s="161" t="str">
        <f t="shared" si="247"/>
        <v>-</v>
      </c>
      <c r="M1013" s="166">
        <f t="shared" si="248"/>
        <v>2</v>
      </c>
      <c r="N1013" s="165"/>
      <c r="O1013" s="164" t="str">
        <f t="shared" si="249"/>
        <v>-</v>
      </c>
      <c r="P1013" s="161" t="str">
        <f t="shared" si="250"/>
        <v>-</v>
      </c>
      <c r="Q1013" s="161" t="str">
        <f t="shared" si="251"/>
        <v>-</v>
      </c>
      <c r="R1013" s="161" t="str">
        <f t="shared" si="252"/>
        <v>-</v>
      </c>
      <c r="S1013" s="161" t="str">
        <f t="shared" si="253"/>
        <v>-</v>
      </c>
      <c r="T1013" s="163">
        <f t="shared" si="254"/>
        <v>13.333333333333334</v>
      </c>
    </row>
    <row r="1014" spans="1:20" x14ac:dyDescent="0.15">
      <c r="A1014" s="170">
        <v>0.2</v>
      </c>
      <c r="B1014" s="170">
        <v>0.6</v>
      </c>
      <c r="C1014" s="170">
        <v>2</v>
      </c>
      <c r="D1014" s="169">
        <f t="shared" si="240"/>
        <v>4.0000000000000001E-3</v>
      </c>
      <c r="E1014" s="168">
        <f t="shared" si="241"/>
        <v>2.9999999999999997E-4</v>
      </c>
      <c r="F1014" s="167">
        <f t="shared" si="242"/>
        <v>13.333333333333334</v>
      </c>
      <c r="G1014" s="159" t="str">
        <f t="shared" si="243"/>
        <v>-</v>
      </c>
      <c r="H1014" s="164" t="str">
        <f t="shared" si="255"/>
        <v>-</v>
      </c>
      <c r="I1014" s="161" t="str">
        <f t="shared" si="244"/>
        <v>-</v>
      </c>
      <c r="J1014" s="161" t="str">
        <f t="shared" si="245"/>
        <v>-</v>
      </c>
      <c r="K1014" s="161" t="str">
        <f t="shared" si="246"/>
        <v>-</v>
      </c>
      <c r="L1014" s="161" t="str">
        <f t="shared" si="247"/>
        <v>-</v>
      </c>
      <c r="M1014" s="166">
        <f t="shared" si="248"/>
        <v>2</v>
      </c>
      <c r="N1014" s="165"/>
      <c r="O1014" s="164" t="str">
        <f t="shared" si="249"/>
        <v>-</v>
      </c>
      <c r="P1014" s="161" t="str">
        <f t="shared" si="250"/>
        <v>-</v>
      </c>
      <c r="Q1014" s="161" t="str">
        <f t="shared" si="251"/>
        <v>-</v>
      </c>
      <c r="R1014" s="161" t="str">
        <f t="shared" si="252"/>
        <v>-</v>
      </c>
      <c r="S1014" s="161" t="str">
        <f t="shared" si="253"/>
        <v>-</v>
      </c>
      <c r="T1014" s="163">
        <f t="shared" si="254"/>
        <v>13.333333333333334</v>
      </c>
    </row>
    <row r="1015" spans="1:20" x14ac:dyDescent="0.15">
      <c r="A1015" s="170">
        <v>0.2</v>
      </c>
      <c r="B1015" s="170">
        <v>0.6</v>
      </c>
      <c r="C1015" s="170">
        <v>2</v>
      </c>
      <c r="D1015" s="169">
        <f t="shared" si="240"/>
        <v>4.0000000000000001E-3</v>
      </c>
      <c r="E1015" s="168">
        <f t="shared" si="241"/>
        <v>2.9999999999999997E-4</v>
      </c>
      <c r="F1015" s="167">
        <f t="shared" si="242"/>
        <v>13.333333333333334</v>
      </c>
      <c r="G1015" s="159" t="str">
        <f t="shared" si="243"/>
        <v>-</v>
      </c>
      <c r="H1015" s="164" t="str">
        <f t="shared" si="255"/>
        <v>-</v>
      </c>
      <c r="I1015" s="161" t="str">
        <f t="shared" si="244"/>
        <v>-</v>
      </c>
      <c r="J1015" s="161" t="str">
        <f t="shared" si="245"/>
        <v>-</v>
      </c>
      <c r="K1015" s="161" t="str">
        <f t="shared" si="246"/>
        <v>-</v>
      </c>
      <c r="L1015" s="161" t="str">
        <f t="shared" si="247"/>
        <v>-</v>
      </c>
      <c r="M1015" s="166">
        <f t="shared" si="248"/>
        <v>2</v>
      </c>
      <c r="N1015" s="165"/>
      <c r="O1015" s="164" t="str">
        <f t="shared" si="249"/>
        <v>-</v>
      </c>
      <c r="P1015" s="161" t="str">
        <f t="shared" si="250"/>
        <v>-</v>
      </c>
      <c r="Q1015" s="161" t="str">
        <f t="shared" si="251"/>
        <v>-</v>
      </c>
      <c r="R1015" s="161" t="str">
        <f t="shared" si="252"/>
        <v>-</v>
      </c>
      <c r="S1015" s="161" t="str">
        <f t="shared" si="253"/>
        <v>-</v>
      </c>
      <c r="T1015" s="163">
        <f t="shared" si="254"/>
        <v>13.333333333333334</v>
      </c>
    </row>
    <row r="1016" spans="1:20" x14ac:dyDescent="0.15">
      <c r="A1016" s="170">
        <v>0.2</v>
      </c>
      <c r="B1016" s="170">
        <v>0.6</v>
      </c>
      <c r="C1016" s="170">
        <v>2</v>
      </c>
      <c r="D1016" s="169">
        <f t="shared" si="240"/>
        <v>4.0000000000000001E-3</v>
      </c>
      <c r="E1016" s="168">
        <f t="shared" si="241"/>
        <v>2.9999999999999997E-4</v>
      </c>
      <c r="F1016" s="167">
        <f t="shared" si="242"/>
        <v>13.333333333333334</v>
      </c>
      <c r="G1016" s="159" t="str">
        <f t="shared" si="243"/>
        <v>-</v>
      </c>
      <c r="H1016" s="164" t="str">
        <f t="shared" si="255"/>
        <v>-</v>
      </c>
      <c r="I1016" s="161" t="str">
        <f t="shared" si="244"/>
        <v>-</v>
      </c>
      <c r="J1016" s="161" t="str">
        <f t="shared" si="245"/>
        <v>-</v>
      </c>
      <c r="K1016" s="161" t="str">
        <f t="shared" si="246"/>
        <v>-</v>
      </c>
      <c r="L1016" s="161" t="str">
        <f t="shared" si="247"/>
        <v>-</v>
      </c>
      <c r="M1016" s="166">
        <f t="shared" si="248"/>
        <v>2</v>
      </c>
      <c r="N1016" s="165"/>
      <c r="O1016" s="164" t="str">
        <f t="shared" si="249"/>
        <v>-</v>
      </c>
      <c r="P1016" s="161" t="str">
        <f t="shared" si="250"/>
        <v>-</v>
      </c>
      <c r="Q1016" s="161" t="str">
        <f t="shared" si="251"/>
        <v>-</v>
      </c>
      <c r="R1016" s="161" t="str">
        <f t="shared" si="252"/>
        <v>-</v>
      </c>
      <c r="S1016" s="161" t="str">
        <f t="shared" si="253"/>
        <v>-</v>
      </c>
      <c r="T1016" s="163">
        <f t="shared" si="254"/>
        <v>13.333333333333334</v>
      </c>
    </row>
    <row r="1017" spans="1:20" x14ac:dyDescent="0.15">
      <c r="A1017" s="170">
        <v>0.2</v>
      </c>
      <c r="B1017" s="170">
        <v>0.59</v>
      </c>
      <c r="C1017" s="170">
        <v>2</v>
      </c>
      <c r="D1017" s="169">
        <f t="shared" si="240"/>
        <v>4.0000000000000001E-3</v>
      </c>
      <c r="E1017" s="168">
        <f t="shared" si="241"/>
        <v>2.9499999999999996E-4</v>
      </c>
      <c r="F1017" s="167">
        <f t="shared" si="242"/>
        <v>13.559322033898308</v>
      </c>
      <c r="G1017" s="159" t="str">
        <f t="shared" si="243"/>
        <v>-</v>
      </c>
      <c r="H1017" s="164" t="str">
        <f t="shared" si="255"/>
        <v>-</v>
      </c>
      <c r="I1017" s="161" t="str">
        <f t="shared" si="244"/>
        <v>-</v>
      </c>
      <c r="J1017" s="161" t="str">
        <f t="shared" si="245"/>
        <v>-</v>
      </c>
      <c r="K1017" s="161" t="str">
        <f t="shared" si="246"/>
        <v>-</v>
      </c>
      <c r="L1017" s="161" t="str">
        <f t="shared" si="247"/>
        <v>-</v>
      </c>
      <c r="M1017" s="166">
        <f t="shared" si="248"/>
        <v>2</v>
      </c>
      <c r="N1017" s="165"/>
      <c r="O1017" s="164" t="str">
        <f t="shared" si="249"/>
        <v>-</v>
      </c>
      <c r="P1017" s="161" t="str">
        <f t="shared" si="250"/>
        <v>-</v>
      </c>
      <c r="Q1017" s="161" t="str">
        <f t="shared" si="251"/>
        <v>-</v>
      </c>
      <c r="R1017" s="161" t="str">
        <f t="shared" si="252"/>
        <v>-</v>
      </c>
      <c r="S1017" s="161" t="str">
        <f t="shared" si="253"/>
        <v>-</v>
      </c>
      <c r="T1017" s="163">
        <f t="shared" si="254"/>
        <v>13.559322033898308</v>
      </c>
    </row>
    <row r="1018" spans="1:20" x14ac:dyDescent="0.15">
      <c r="A1018" s="170">
        <v>0.25</v>
      </c>
      <c r="B1018" s="170">
        <v>0.72</v>
      </c>
      <c r="C1018" s="170">
        <v>0</v>
      </c>
      <c r="D1018" s="169">
        <f t="shared" si="240"/>
        <v>5.0000000000000001E-3</v>
      </c>
      <c r="E1018" s="168">
        <f t="shared" si="241"/>
        <v>3.5999999999999997E-4</v>
      </c>
      <c r="F1018" s="167">
        <f t="shared" si="242"/>
        <v>13.888888888888891</v>
      </c>
      <c r="G1018" s="159" t="str">
        <f t="shared" si="243"/>
        <v>-</v>
      </c>
      <c r="H1018" s="164" t="str">
        <f t="shared" si="255"/>
        <v>-</v>
      </c>
      <c r="I1018" s="161" t="str">
        <f t="shared" si="244"/>
        <v>-</v>
      </c>
      <c r="J1018" s="161" t="str">
        <f t="shared" si="245"/>
        <v>-</v>
      </c>
      <c r="K1018" s="161" t="str">
        <f t="shared" si="246"/>
        <v>-</v>
      </c>
      <c r="L1018" s="161" t="str">
        <f t="shared" si="247"/>
        <v>-</v>
      </c>
      <c r="M1018" s="166">
        <f t="shared" si="248"/>
        <v>0</v>
      </c>
      <c r="N1018" s="165"/>
      <c r="O1018" s="164" t="str">
        <f t="shared" si="249"/>
        <v>-</v>
      </c>
      <c r="P1018" s="161" t="str">
        <f t="shared" si="250"/>
        <v>-</v>
      </c>
      <c r="Q1018" s="161" t="str">
        <f t="shared" si="251"/>
        <v>-</v>
      </c>
      <c r="R1018" s="161" t="str">
        <f t="shared" si="252"/>
        <v>-</v>
      </c>
      <c r="S1018" s="161" t="str">
        <f t="shared" si="253"/>
        <v>-</v>
      </c>
      <c r="T1018" s="163">
        <f t="shared" si="254"/>
        <v>13.888888888888891</v>
      </c>
    </row>
    <row r="1019" spans="1:20" x14ac:dyDescent="0.15">
      <c r="A1019" s="170">
        <v>0.4</v>
      </c>
      <c r="B1019" s="170">
        <v>1.1499999999999999</v>
      </c>
      <c r="C1019" s="170">
        <v>1</v>
      </c>
      <c r="D1019" s="169">
        <f t="shared" si="240"/>
        <v>8.0000000000000002E-3</v>
      </c>
      <c r="E1019" s="168">
        <f t="shared" si="241"/>
        <v>5.7499999999999999E-4</v>
      </c>
      <c r="F1019" s="167">
        <f t="shared" si="242"/>
        <v>13.913043478260871</v>
      </c>
      <c r="G1019" s="159" t="str">
        <f t="shared" si="243"/>
        <v>-</v>
      </c>
      <c r="H1019" s="164" t="str">
        <f t="shared" si="255"/>
        <v>-</v>
      </c>
      <c r="I1019" s="161" t="str">
        <f t="shared" si="244"/>
        <v>-</v>
      </c>
      <c r="J1019" s="161" t="str">
        <f t="shared" si="245"/>
        <v>-</v>
      </c>
      <c r="K1019" s="161" t="str">
        <f t="shared" si="246"/>
        <v>-</v>
      </c>
      <c r="L1019" s="161" t="str">
        <f t="shared" si="247"/>
        <v>-</v>
      </c>
      <c r="M1019" s="166">
        <f t="shared" si="248"/>
        <v>1</v>
      </c>
      <c r="N1019" s="165"/>
      <c r="O1019" s="164" t="str">
        <f t="shared" si="249"/>
        <v>-</v>
      </c>
      <c r="P1019" s="161" t="str">
        <f t="shared" si="250"/>
        <v>-</v>
      </c>
      <c r="Q1019" s="161" t="str">
        <f t="shared" si="251"/>
        <v>-</v>
      </c>
      <c r="R1019" s="161" t="str">
        <f t="shared" si="252"/>
        <v>-</v>
      </c>
      <c r="S1019" s="161" t="str">
        <f t="shared" si="253"/>
        <v>-</v>
      </c>
      <c r="T1019" s="163">
        <f t="shared" si="254"/>
        <v>13.913043478260871</v>
      </c>
    </row>
    <row r="1020" spans="1:20" x14ac:dyDescent="0.15">
      <c r="A1020" s="170">
        <v>0.2</v>
      </c>
      <c r="B1020" s="170">
        <v>0.56000000000000005</v>
      </c>
      <c r="C1020" s="170">
        <v>2</v>
      </c>
      <c r="D1020" s="169">
        <f t="shared" si="240"/>
        <v>4.0000000000000001E-3</v>
      </c>
      <c r="E1020" s="168">
        <f t="shared" si="241"/>
        <v>2.8000000000000003E-4</v>
      </c>
      <c r="F1020" s="167">
        <f t="shared" si="242"/>
        <v>14.285714285714285</v>
      </c>
      <c r="G1020" s="159" t="str">
        <f t="shared" si="243"/>
        <v>-</v>
      </c>
      <c r="H1020" s="164" t="str">
        <f t="shared" si="255"/>
        <v>-</v>
      </c>
      <c r="I1020" s="161" t="str">
        <f t="shared" si="244"/>
        <v>-</v>
      </c>
      <c r="J1020" s="161" t="str">
        <f t="shared" si="245"/>
        <v>-</v>
      </c>
      <c r="K1020" s="161" t="str">
        <f t="shared" si="246"/>
        <v>-</v>
      </c>
      <c r="L1020" s="161" t="str">
        <f t="shared" si="247"/>
        <v>-</v>
      </c>
      <c r="M1020" s="166">
        <f t="shared" si="248"/>
        <v>2</v>
      </c>
      <c r="N1020" s="165"/>
      <c r="O1020" s="164" t="str">
        <f t="shared" si="249"/>
        <v>-</v>
      </c>
      <c r="P1020" s="161" t="str">
        <f t="shared" si="250"/>
        <v>-</v>
      </c>
      <c r="Q1020" s="161" t="str">
        <f t="shared" si="251"/>
        <v>-</v>
      </c>
      <c r="R1020" s="161" t="str">
        <f t="shared" si="252"/>
        <v>-</v>
      </c>
      <c r="S1020" s="161" t="str">
        <f t="shared" si="253"/>
        <v>-</v>
      </c>
      <c r="T1020" s="163">
        <f t="shared" si="254"/>
        <v>14.285714285714285</v>
      </c>
    </row>
    <row r="1021" spans="1:20" x14ac:dyDescent="0.15">
      <c r="A1021" s="170">
        <v>0.3</v>
      </c>
      <c r="B1021" s="170">
        <v>0.81</v>
      </c>
      <c r="C1021" s="170">
        <v>1</v>
      </c>
      <c r="D1021" s="169">
        <f t="shared" si="240"/>
        <v>6.0000000000000001E-3</v>
      </c>
      <c r="E1021" s="168">
        <f t="shared" si="241"/>
        <v>4.0500000000000003E-4</v>
      </c>
      <c r="F1021" s="167">
        <f t="shared" si="242"/>
        <v>14.814814814814813</v>
      </c>
      <c r="G1021" s="159" t="str">
        <f t="shared" si="243"/>
        <v>-</v>
      </c>
      <c r="H1021" s="164" t="str">
        <f t="shared" si="255"/>
        <v>-</v>
      </c>
      <c r="I1021" s="161" t="str">
        <f t="shared" si="244"/>
        <v>-</v>
      </c>
      <c r="J1021" s="161" t="str">
        <f t="shared" si="245"/>
        <v>-</v>
      </c>
      <c r="K1021" s="161" t="str">
        <f t="shared" si="246"/>
        <v>-</v>
      </c>
      <c r="L1021" s="161" t="str">
        <f t="shared" si="247"/>
        <v>-</v>
      </c>
      <c r="M1021" s="166">
        <f t="shared" si="248"/>
        <v>1</v>
      </c>
      <c r="N1021" s="165"/>
      <c r="O1021" s="164" t="str">
        <f t="shared" si="249"/>
        <v>-</v>
      </c>
      <c r="P1021" s="161" t="str">
        <f t="shared" si="250"/>
        <v>-</v>
      </c>
      <c r="Q1021" s="161" t="str">
        <f t="shared" si="251"/>
        <v>-</v>
      </c>
      <c r="R1021" s="161" t="str">
        <f t="shared" si="252"/>
        <v>-</v>
      </c>
      <c r="S1021" s="161" t="str">
        <f t="shared" si="253"/>
        <v>-</v>
      </c>
      <c r="T1021" s="163">
        <f t="shared" si="254"/>
        <v>14.814814814814813</v>
      </c>
    </row>
    <row r="1022" spans="1:20" x14ac:dyDescent="0.15">
      <c r="A1022" s="170">
        <v>0.5</v>
      </c>
      <c r="B1022" s="170">
        <v>1.35</v>
      </c>
      <c r="C1022" s="170">
        <v>2</v>
      </c>
      <c r="D1022" s="169">
        <f t="shared" si="240"/>
        <v>0.01</v>
      </c>
      <c r="E1022" s="168">
        <f t="shared" si="241"/>
        <v>6.7500000000000004E-4</v>
      </c>
      <c r="F1022" s="167">
        <f t="shared" si="242"/>
        <v>14.814814814814815</v>
      </c>
      <c r="G1022" s="159" t="str">
        <f t="shared" si="243"/>
        <v>-</v>
      </c>
      <c r="H1022" s="164" t="str">
        <f t="shared" si="255"/>
        <v>-</v>
      </c>
      <c r="I1022" s="161" t="str">
        <f t="shared" si="244"/>
        <v>-</v>
      </c>
      <c r="J1022" s="161" t="str">
        <f t="shared" si="245"/>
        <v>-</v>
      </c>
      <c r="K1022" s="161" t="str">
        <f t="shared" si="246"/>
        <v>-</v>
      </c>
      <c r="L1022" s="161" t="str">
        <f t="shared" si="247"/>
        <v>-</v>
      </c>
      <c r="M1022" s="166">
        <f t="shared" si="248"/>
        <v>2</v>
      </c>
      <c r="N1022" s="165"/>
      <c r="O1022" s="164" t="str">
        <f t="shared" si="249"/>
        <v>-</v>
      </c>
      <c r="P1022" s="161" t="str">
        <f t="shared" si="250"/>
        <v>-</v>
      </c>
      <c r="Q1022" s="161" t="str">
        <f t="shared" si="251"/>
        <v>-</v>
      </c>
      <c r="R1022" s="161" t="str">
        <f t="shared" si="252"/>
        <v>-</v>
      </c>
      <c r="S1022" s="161" t="str">
        <f t="shared" si="253"/>
        <v>-</v>
      </c>
      <c r="T1022" s="163">
        <f t="shared" si="254"/>
        <v>14.814814814814815</v>
      </c>
    </row>
    <row r="1023" spans="1:20" x14ac:dyDescent="0.15">
      <c r="A1023" s="170">
        <v>0.5</v>
      </c>
      <c r="B1023" s="170">
        <v>1.35</v>
      </c>
      <c r="C1023" s="170">
        <v>2</v>
      </c>
      <c r="D1023" s="169">
        <f t="shared" si="240"/>
        <v>0.01</v>
      </c>
      <c r="E1023" s="168">
        <f t="shared" si="241"/>
        <v>6.7500000000000004E-4</v>
      </c>
      <c r="F1023" s="167">
        <f t="shared" si="242"/>
        <v>14.814814814814815</v>
      </c>
      <c r="G1023" s="159" t="str">
        <f t="shared" si="243"/>
        <v>-</v>
      </c>
      <c r="H1023" s="164" t="str">
        <f t="shared" si="255"/>
        <v>-</v>
      </c>
      <c r="I1023" s="161" t="str">
        <f t="shared" si="244"/>
        <v>-</v>
      </c>
      <c r="J1023" s="161" t="str">
        <f t="shared" si="245"/>
        <v>-</v>
      </c>
      <c r="K1023" s="161" t="str">
        <f t="shared" si="246"/>
        <v>-</v>
      </c>
      <c r="L1023" s="161" t="str">
        <f t="shared" si="247"/>
        <v>-</v>
      </c>
      <c r="M1023" s="166">
        <f t="shared" si="248"/>
        <v>2</v>
      </c>
      <c r="N1023" s="165"/>
      <c r="O1023" s="164" t="str">
        <f t="shared" si="249"/>
        <v>-</v>
      </c>
      <c r="P1023" s="161" t="str">
        <f t="shared" si="250"/>
        <v>-</v>
      </c>
      <c r="Q1023" s="161" t="str">
        <f t="shared" si="251"/>
        <v>-</v>
      </c>
      <c r="R1023" s="161" t="str">
        <f t="shared" si="252"/>
        <v>-</v>
      </c>
      <c r="S1023" s="161" t="str">
        <f t="shared" si="253"/>
        <v>-</v>
      </c>
      <c r="T1023" s="163">
        <f t="shared" si="254"/>
        <v>14.814814814814815</v>
      </c>
    </row>
    <row r="1024" spans="1:20" x14ac:dyDescent="0.15">
      <c r="A1024" s="170">
        <v>0.5</v>
      </c>
      <c r="B1024" s="170">
        <f>8.6-7.4</f>
        <v>1.1999999999999993</v>
      </c>
      <c r="C1024" s="170">
        <v>2</v>
      </c>
      <c r="D1024" s="169">
        <f t="shared" si="240"/>
        <v>0.01</v>
      </c>
      <c r="E1024" s="168">
        <f t="shared" si="241"/>
        <v>5.9999999999999962E-4</v>
      </c>
      <c r="F1024" s="167">
        <f t="shared" si="242"/>
        <v>16.666666666666679</v>
      </c>
      <c r="G1024" s="159" t="str">
        <f t="shared" si="243"/>
        <v>-</v>
      </c>
      <c r="H1024" s="164" t="str">
        <f t="shared" si="255"/>
        <v>-</v>
      </c>
      <c r="I1024" s="161" t="str">
        <f t="shared" si="244"/>
        <v>-</v>
      </c>
      <c r="J1024" s="161" t="str">
        <f t="shared" si="245"/>
        <v>-</v>
      </c>
      <c r="K1024" s="161" t="str">
        <f t="shared" si="246"/>
        <v>-</v>
      </c>
      <c r="L1024" s="161" t="str">
        <f t="shared" si="247"/>
        <v>-</v>
      </c>
      <c r="M1024" s="166">
        <f t="shared" si="248"/>
        <v>2</v>
      </c>
      <c r="N1024" s="165"/>
      <c r="O1024" s="164" t="str">
        <f t="shared" si="249"/>
        <v>-</v>
      </c>
      <c r="P1024" s="161" t="str">
        <f t="shared" si="250"/>
        <v>-</v>
      </c>
      <c r="Q1024" s="161" t="str">
        <f t="shared" si="251"/>
        <v>-</v>
      </c>
      <c r="R1024" s="161" t="str">
        <f t="shared" si="252"/>
        <v>-</v>
      </c>
      <c r="S1024" s="161" t="str">
        <f t="shared" si="253"/>
        <v>-</v>
      </c>
      <c r="T1024" s="163">
        <f t="shared" si="254"/>
        <v>16.666666666666679</v>
      </c>
    </row>
    <row r="1025" spans="1:20" x14ac:dyDescent="0.15">
      <c r="A1025" s="170">
        <v>0.5</v>
      </c>
      <c r="B1025" s="170">
        <v>1.1399999999999999</v>
      </c>
      <c r="C1025" s="170">
        <v>2</v>
      </c>
      <c r="D1025" s="169">
        <f t="shared" si="240"/>
        <v>0.01</v>
      </c>
      <c r="E1025" s="168">
        <f t="shared" si="241"/>
        <v>5.6999999999999998E-4</v>
      </c>
      <c r="F1025" s="167">
        <f t="shared" si="242"/>
        <v>17.543859649122808</v>
      </c>
      <c r="G1025" s="159" t="str">
        <f t="shared" si="243"/>
        <v>-</v>
      </c>
      <c r="H1025" s="164" t="str">
        <f t="shared" si="255"/>
        <v>-</v>
      </c>
      <c r="I1025" s="161" t="str">
        <f t="shared" si="244"/>
        <v>-</v>
      </c>
      <c r="J1025" s="161" t="str">
        <f t="shared" si="245"/>
        <v>-</v>
      </c>
      <c r="K1025" s="161" t="str">
        <f t="shared" si="246"/>
        <v>-</v>
      </c>
      <c r="L1025" s="161" t="str">
        <f t="shared" si="247"/>
        <v>-</v>
      </c>
      <c r="M1025" s="166">
        <f t="shared" si="248"/>
        <v>2</v>
      </c>
      <c r="N1025" s="165"/>
      <c r="O1025" s="164" t="str">
        <f t="shared" si="249"/>
        <v>-</v>
      </c>
      <c r="P1025" s="161" t="str">
        <f t="shared" si="250"/>
        <v>-</v>
      </c>
      <c r="Q1025" s="161" t="str">
        <f t="shared" si="251"/>
        <v>-</v>
      </c>
      <c r="R1025" s="161" t="str">
        <f t="shared" si="252"/>
        <v>-</v>
      </c>
      <c r="S1025" s="161" t="str">
        <f t="shared" si="253"/>
        <v>-</v>
      </c>
      <c r="T1025" s="163">
        <f t="shared" si="254"/>
        <v>17.543859649122808</v>
      </c>
    </row>
    <row r="1026" spans="1:20" x14ac:dyDescent="0.15">
      <c r="A1026" s="170">
        <v>0.5</v>
      </c>
      <c r="B1026" s="170">
        <v>1.1399999999999999</v>
      </c>
      <c r="C1026" s="170">
        <v>2</v>
      </c>
      <c r="D1026" s="169">
        <f t="shared" si="240"/>
        <v>0.01</v>
      </c>
      <c r="E1026" s="168">
        <f t="shared" si="241"/>
        <v>5.6999999999999998E-4</v>
      </c>
      <c r="F1026" s="167">
        <f t="shared" si="242"/>
        <v>17.543859649122808</v>
      </c>
      <c r="G1026" s="159" t="str">
        <f t="shared" si="243"/>
        <v>-</v>
      </c>
      <c r="H1026" s="164" t="str">
        <f t="shared" si="255"/>
        <v>-</v>
      </c>
      <c r="I1026" s="161" t="str">
        <f t="shared" si="244"/>
        <v>-</v>
      </c>
      <c r="J1026" s="161" t="str">
        <f t="shared" si="245"/>
        <v>-</v>
      </c>
      <c r="K1026" s="161" t="str">
        <f t="shared" si="246"/>
        <v>-</v>
      </c>
      <c r="L1026" s="161" t="str">
        <f t="shared" si="247"/>
        <v>-</v>
      </c>
      <c r="M1026" s="166">
        <f t="shared" si="248"/>
        <v>2</v>
      </c>
      <c r="N1026" s="165"/>
      <c r="O1026" s="164" t="str">
        <f t="shared" si="249"/>
        <v>-</v>
      </c>
      <c r="P1026" s="161" t="str">
        <f t="shared" si="250"/>
        <v>-</v>
      </c>
      <c r="Q1026" s="161" t="str">
        <f t="shared" si="251"/>
        <v>-</v>
      </c>
      <c r="R1026" s="161" t="str">
        <f t="shared" si="252"/>
        <v>-</v>
      </c>
      <c r="S1026" s="161" t="str">
        <f t="shared" si="253"/>
        <v>-</v>
      </c>
      <c r="T1026" s="163">
        <f t="shared" si="254"/>
        <v>17.543859649122808</v>
      </c>
    </row>
    <row r="1027" spans="1:20" x14ac:dyDescent="0.15">
      <c r="A1027" s="170">
        <v>0.2</v>
      </c>
      <c r="B1027" s="170">
        <v>0.45</v>
      </c>
      <c r="C1027" s="170">
        <v>2</v>
      </c>
      <c r="D1027" s="169">
        <f t="shared" ref="D1027:D1090" si="256">A1027*0.02</f>
        <v>4.0000000000000001E-3</v>
      </c>
      <c r="E1027" s="168">
        <f t="shared" ref="E1027:E1090" si="257">(B1027/2)/1000</f>
        <v>2.2499999999999999E-4</v>
      </c>
      <c r="F1027" s="167">
        <f t="shared" ref="F1027:F1090" si="258">D1027/E1027</f>
        <v>17.777777777777779</v>
      </c>
      <c r="G1027" s="159" t="str">
        <f t="shared" ref="G1027:G1090" si="259">IF(F1027=0,C1027,"-")</f>
        <v>-</v>
      </c>
      <c r="H1027" s="164" t="str">
        <f t="shared" si="255"/>
        <v>-</v>
      </c>
      <c r="I1027" s="161" t="str">
        <f t="shared" si="244"/>
        <v>-</v>
      </c>
      <c r="J1027" s="161" t="str">
        <f t="shared" si="245"/>
        <v>-</v>
      </c>
      <c r="K1027" s="161" t="str">
        <f t="shared" si="246"/>
        <v>-</v>
      </c>
      <c r="L1027" s="161" t="str">
        <f t="shared" si="247"/>
        <v>-</v>
      </c>
      <c r="M1027" s="166">
        <f t="shared" si="248"/>
        <v>2</v>
      </c>
      <c r="N1027" s="165"/>
      <c r="O1027" s="164" t="str">
        <f t="shared" si="249"/>
        <v>-</v>
      </c>
      <c r="P1027" s="161" t="str">
        <f t="shared" si="250"/>
        <v>-</v>
      </c>
      <c r="Q1027" s="161" t="str">
        <f t="shared" si="251"/>
        <v>-</v>
      </c>
      <c r="R1027" s="161" t="str">
        <f t="shared" si="252"/>
        <v>-</v>
      </c>
      <c r="S1027" s="161" t="str">
        <f t="shared" si="253"/>
        <v>-</v>
      </c>
      <c r="T1027" s="163">
        <f t="shared" si="254"/>
        <v>17.777777777777779</v>
      </c>
    </row>
    <row r="1028" spans="1:20" x14ac:dyDescent="0.15">
      <c r="A1028" s="170">
        <v>0.5</v>
      </c>
      <c r="B1028" s="170">
        <v>1.1200000000000001</v>
      </c>
      <c r="C1028" s="170">
        <v>2</v>
      </c>
      <c r="D1028" s="169">
        <f t="shared" si="256"/>
        <v>0.01</v>
      </c>
      <c r="E1028" s="168">
        <f t="shared" si="257"/>
        <v>5.6000000000000006E-4</v>
      </c>
      <c r="F1028" s="167">
        <f t="shared" si="258"/>
        <v>17.857142857142854</v>
      </c>
      <c r="G1028" s="159" t="str">
        <f t="shared" si="259"/>
        <v>-</v>
      </c>
      <c r="H1028" s="164" t="str">
        <f t="shared" si="255"/>
        <v>-</v>
      </c>
      <c r="I1028" s="161" t="str">
        <f t="shared" ref="I1028:I1091" si="260">IF(AND($F1028&gt;0.06,$F1028&lt;=0.3),$C1028,"-")</f>
        <v>-</v>
      </c>
      <c r="J1028" s="161" t="str">
        <f t="shared" ref="J1028:J1091" si="261">IF(AND($F1028&gt;0.3,$F1028&lt;=1),$C1028,"-")</f>
        <v>-</v>
      </c>
      <c r="K1028" s="161" t="str">
        <f t="shared" ref="K1028:K1091" si="262">IF(AND($F1028&gt;1,$F1028&lt;=3),$C1028,"-")</f>
        <v>-</v>
      </c>
      <c r="L1028" s="161" t="str">
        <f t="shared" ref="L1028:L1091" si="263">IF(AND($F1028&gt;3,$F1028&lt;=7),$C1028,"-")</f>
        <v>-</v>
      </c>
      <c r="M1028" s="166">
        <f t="shared" ref="M1028:M1091" si="264">IF(F1028&gt;7,C1028,"-")</f>
        <v>2</v>
      </c>
      <c r="N1028" s="165"/>
      <c r="O1028" s="164" t="str">
        <f t="shared" ref="O1028:O1091" si="265">IF(AND($F1028&gt;0,$F1028&lt;=0.06),$F1028,"-")</f>
        <v>-</v>
      </c>
      <c r="P1028" s="161" t="str">
        <f t="shared" ref="P1028:P1091" si="266">IF(AND($F1028&gt;0.06,$F1028&lt;=0.3),$F1028,"-")</f>
        <v>-</v>
      </c>
      <c r="Q1028" s="161" t="str">
        <f t="shared" ref="Q1028:Q1091" si="267">IF(AND($F1028&gt;0.3,$F1028&lt;=1),$F1028,"-")</f>
        <v>-</v>
      </c>
      <c r="R1028" s="161" t="str">
        <f t="shared" ref="R1028:R1091" si="268">IF(AND($F1028&gt;1,$F1028&lt;=3),$F1028,"-")</f>
        <v>-</v>
      </c>
      <c r="S1028" s="161" t="str">
        <f t="shared" ref="S1028:S1091" si="269">IF(AND($F1028&gt;3,$F1028&lt;=7),$F1028,"-")</f>
        <v>-</v>
      </c>
      <c r="T1028" s="163">
        <f t="shared" ref="T1028:T1091" si="270">IF($F1028&gt;7,$F1028,"-")</f>
        <v>17.857142857142854</v>
      </c>
    </row>
    <row r="1029" spans="1:20" x14ac:dyDescent="0.15">
      <c r="A1029" s="170">
        <v>0.75</v>
      </c>
      <c r="B1029" s="170">
        <v>1.6579999999999999</v>
      </c>
      <c r="C1029" s="170">
        <v>2</v>
      </c>
      <c r="D1029" s="169">
        <f t="shared" si="256"/>
        <v>1.4999999999999999E-2</v>
      </c>
      <c r="E1029" s="168">
        <f t="shared" si="257"/>
        <v>8.2899999999999998E-4</v>
      </c>
      <c r="F1029" s="167">
        <f t="shared" si="258"/>
        <v>18.094089264173704</v>
      </c>
      <c r="G1029" s="159" t="str">
        <f t="shared" si="259"/>
        <v>-</v>
      </c>
      <c r="H1029" s="164" t="str">
        <f t="shared" ref="H1029:H1092" si="271">IF(AND($F1029&gt;0,$F1029&lt;=0.06),$C1029,"-")</f>
        <v>-</v>
      </c>
      <c r="I1029" s="161" t="str">
        <f t="shared" si="260"/>
        <v>-</v>
      </c>
      <c r="J1029" s="161" t="str">
        <f t="shared" si="261"/>
        <v>-</v>
      </c>
      <c r="K1029" s="161" t="str">
        <f t="shared" si="262"/>
        <v>-</v>
      </c>
      <c r="L1029" s="161" t="str">
        <f t="shared" si="263"/>
        <v>-</v>
      </c>
      <c r="M1029" s="166">
        <f t="shared" si="264"/>
        <v>2</v>
      </c>
      <c r="N1029" s="165"/>
      <c r="O1029" s="164" t="str">
        <f t="shared" si="265"/>
        <v>-</v>
      </c>
      <c r="P1029" s="161" t="str">
        <f t="shared" si="266"/>
        <v>-</v>
      </c>
      <c r="Q1029" s="161" t="str">
        <f t="shared" si="267"/>
        <v>-</v>
      </c>
      <c r="R1029" s="161" t="str">
        <f t="shared" si="268"/>
        <v>-</v>
      </c>
      <c r="S1029" s="161" t="str">
        <f t="shared" si="269"/>
        <v>-</v>
      </c>
      <c r="T1029" s="163">
        <f t="shared" si="270"/>
        <v>18.094089264173704</v>
      </c>
    </row>
    <row r="1030" spans="1:20" x14ac:dyDescent="0.15">
      <c r="A1030" s="170">
        <v>0.5</v>
      </c>
      <c r="B1030" s="170">
        <v>1.1000000000000001</v>
      </c>
      <c r="C1030" s="170">
        <v>2</v>
      </c>
      <c r="D1030" s="169">
        <f t="shared" si="256"/>
        <v>0.01</v>
      </c>
      <c r="E1030" s="168">
        <f t="shared" si="257"/>
        <v>5.5000000000000003E-4</v>
      </c>
      <c r="F1030" s="167">
        <f t="shared" si="258"/>
        <v>18.18181818181818</v>
      </c>
      <c r="G1030" s="159" t="str">
        <f t="shared" si="259"/>
        <v>-</v>
      </c>
      <c r="H1030" s="164" t="str">
        <f t="shared" si="271"/>
        <v>-</v>
      </c>
      <c r="I1030" s="161" t="str">
        <f t="shared" si="260"/>
        <v>-</v>
      </c>
      <c r="J1030" s="161" t="str">
        <f t="shared" si="261"/>
        <v>-</v>
      </c>
      <c r="K1030" s="161" t="str">
        <f t="shared" si="262"/>
        <v>-</v>
      </c>
      <c r="L1030" s="161" t="str">
        <f t="shared" si="263"/>
        <v>-</v>
      </c>
      <c r="M1030" s="166">
        <f t="shared" si="264"/>
        <v>2</v>
      </c>
      <c r="N1030" s="165"/>
      <c r="O1030" s="164" t="str">
        <f t="shared" si="265"/>
        <v>-</v>
      </c>
      <c r="P1030" s="161" t="str">
        <f t="shared" si="266"/>
        <v>-</v>
      </c>
      <c r="Q1030" s="161" t="str">
        <f t="shared" si="267"/>
        <v>-</v>
      </c>
      <c r="R1030" s="161" t="str">
        <f t="shared" si="268"/>
        <v>-</v>
      </c>
      <c r="S1030" s="161" t="str">
        <f t="shared" si="269"/>
        <v>-</v>
      </c>
      <c r="T1030" s="163">
        <f t="shared" si="270"/>
        <v>18.18181818181818</v>
      </c>
    </row>
    <row r="1031" spans="1:20" x14ac:dyDescent="0.15">
      <c r="A1031" s="171">
        <v>0.5</v>
      </c>
      <c r="B1031" s="171">
        <v>1.07</v>
      </c>
      <c r="C1031" s="171">
        <v>2</v>
      </c>
      <c r="D1031" s="169">
        <f t="shared" si="256"/>
        <v>0.01</v>
      </c>
      <c r="E1031" s="168">
        <f t="shared" si="257"/>
        <v>5.3499999999999999E-4</v>
      </c>
      <c r="F1031" s="167">
        <f t="shared" si="258"/>
        <v>18.691588785046729</v>
      </c>
      <c r="G1031" s="159" t="str">
        <f t="shared" si="259"/>
        <v>-</v>
      </c>
      <c r="H1031" s="164" t="str">
        <f t="shared" si="271"/>
        <v>-</v>
      </c>
      <c r="I1031" s="161" t="str">
        <f t="shared" si="260"/>
        <v>-</v>
      </c>
      <c r="J1031" s="161" t="str">
        <f t="shared" si="261"/>
        <v>-</v>
      </c>
      <c r="K1031" s="161" t="str">
        <f t="shared" si="262"/>
        <v>-</v>
      </c>
      <c r="L1031" s="161" t="str">
        <f t="shared" si="263"/>
        <v>-</v>
      </c>
      <c r="M1031" s="166">
        <f t="shared" si="264"/>
        <v>2</v>
      </c>
      <c r="N1031" s="165"/>
      <c r="O1031" s="164" t="str">
        <f t="shared" si="265"/>
        <v>-</v>
      </c>
      <c r="P1031" s="161" t="str">
        <f t="shared" si="266"/>
        <v>-</v>
      </c>
      <c r="Q1031" s="161" t="str">
        <f t="shared" si="267"/>
        <v>-</v>
      </c>
      <c r="R1031" s="161" t="str">
        <f t="shared" si="268"/>
        <v>-</v>
      </c>
      <c r="S1031" s="161" t="str">
        <f t="shared" si="269"/>
        <v>-</v>
      </c>
      <c r="T1031" s="163">
        <f t="shared" si="270"/>
        <v>18.691588785046729</v>
      </c>
    </row>
    <row r="1032" spans="1:20" x14ac:dyDescent="0.15">
      <c r="A1032" s="170">
        <v>0.2</v>
      </c>
      <c r="B1032" s="170">
        <v>0.4</v>
      </c>
      <c r="C1032" s="170">
        <v>2</v>
      </c>
      <c r="D1032" s="169">
        <f t="shared" si="256"/>
        <v>4.0000000000000001E-3</v>
      </c>
      <c r="E1032" s="168">
        <f t="shared" si="257"/>
        <v>2.0000000000000001E-4</v>
      </c>
      <c r="F1032" s="167">
        <f t="shared" si="258"/>
        <v>20</v>
      </c>
      <c r="G1032" s="159" t="str">
        <f t="shared" si="259"/>
        <v>-</v>
      </c>
      <c r="H1032" s="164" t="str">
        <f t="shared" si="271"/>
        <v>-</v>
      </c>
      <c r="I1032" s="161" t="str">
        <f t="shared" si="260"/>
        <v>-</v>
      </c>
      <c r="J1032" s="161" t="str">
        <f t="shared" si="261"/>
        <v>-</v>
      </c>
      <c r="K1032" s="161" t="str">
        <f t="shared" si="262"/>
        <v>-</v>
      </c>
      <c r="L1032" s="161" t="str">
        <f t="shared" si="263"/>
        <v>-</v>
      </c>
      <c r="M1032" s="166">
        <f t="shared" si="264"/>
        <v>2</v>
      </c>
      <c r="N1032" s="165"/>
      <c r="O1032" s="164" t="str">
        <f t="shared" si="265"/>
        <v>-</v>
      </c>
      <c r="P1032" s="161" t="str">
        <f t="shared" si="266"/>
        <v>-</v>
      </c>
      <c r="Q1032" s="161" t="str">
        <f t="shared" si="267"/>
        <v>-</v>
      </c>
      <c r="R1032" s="161" t="str">
        <f t="shared" si="268"/>
        <v>-</v>
      </c>
      <c r="S1032" s="161" t="str">
        <f t="shared" si="269"/>
        <v>-</v>
      </c>
      <c r="T1032" s="163">
        <f t="shared" si="270"/>
        <v>20</v>
      </c>
    </row>
    <row r="1033" spans="1:20" x14ac:dyDescent="0.15">
      <c r="A1033" s="170">
        <v>0.75</v>
      </c>
      <c r="B1033" s="170">
        <v>1.5</v>
      </c>
      <c r="C1033" s="170">
        <v>2</v>
      </c>
      <c r="D1033" s="169">
        <f t="shared" si="256"/>
        <v>1.4999999999999999E-2</v>
      </c>
      <c r="E1033" s="168">
        <f t="shared" si="257"/>
        <v>7.5000000000000002E-4</v>
      </c>
      <c r="F1033" s="167">
        <f t="shared" si="258"/>
        <v>20</v>
      </c>
      <c r="G1033" s="159" t="str">
        <f t="shared" si="259"/>
        <v>-</v>
      </c>
      <c r="H1033" s="164" t="str">
        <f t="shared" si="271"/>
        <v>-</v>
      </c>
      <c r="I1033" s="161" t="str">
        <f t="shared" si="260"/>
        <v>-</v>
      </c>
      <c r="J1033" s="161" t="str">
        <f t="shared" si="261"/>
        <v>-</v>
      </c>
      <c r="K1033" s="161" t="str">
        <f t="shared" si="262"/>
        <v>-</v>
      </c>
      <c r="L1033" s="161" t="str">
        <f t="shared" si="263"/>
        <v>-</v>
      </c>
      <c r="M1033" s="166">
        <f t="shared" si="264"/>
        <v>2</v>
      </c>
      <c r="N1033" s="165"/>
      <c r="O1033" s="164" t="str">
        <f t="shared" si="265"/>
        <v>-</v>
      </c>
      <c r="P1033" s="161" t="str">
        <f t="shared" si="266"/>
        <v>-</v>
      </c>
      <c r="Q1033" s="161" t="str">
        <f t="shared" si="267"/>
        <v>-</v>
      </c>
      <c r="R1033" s="161" t="str">
        <f t="shared" si="268"/>
        <v>-</v>
      </c>
      <c r="S1033" s="161" t="str">
        <f t="shared" si="269"/>
        <v>-</v>
      </c>
      <c r="T1033" s="163">
        <f t="shared" si="270"/>
        <v>20</v>
      </c>
    </row>
    <row r="1034" spans="1:20" x14ac:dyDescent="0.15">
      <c r="A1034" s="170">
        <v>0.6</v>
      </c>
      <c r="B1034" s="170">
        <v>1.2</v>
      </c>
      <c r="C1034" s="170">
        <v>0</v>
      </c>
      <c r="D1034" s="169">
        <f t="shared" si="256"/>
        <v>1.2E-2</v>
      </c>
      <c r="E1034" s="168">
        <f t="shared" si="257"/>
        <v>5.9999999999999995E-4</v>
      </c>
      <c r="F1034" s="167">
        <f t="shared" si="258"/>
        <v>20.000000000000004</v>
      </c>
      <c r="G1034" s="159" t="str">
        <f t="shared" si="259"/>
        <v>-</v>
      </c>
      <c r="H1034" s="164" t="str">
        <f t="shared" si="271"/>
        <v>-</v>
      </c>
      <c r="I1034" s="161" t="str">
        <f t="shared" si="260"/>
        <v>-</v>
      </c>
      <c r="J1034" s="161" t="str">
        <f t="shared" si="261"/>
        <v>-</v>
      </c>
      <c r="K1034" s="161" t="str">
        <f t="shared" si="262"/>
        <v>-</v>
      </c>
      <c r="L1034" s="161" t="str">
        <f t="shared" si="263"/>
        <v>-</v>
      </c>
      <c r="M1034" s="166">
        <f t="shared" si="264"/>
        <v>0</v>
      </c>
      <c r="N1034" s="165"/>
      <c r="O1034" s="164" t="str">
        <f t="shared" si="265"/>
        <v>-</v>
      </c>
      <c r="P1034" s="161" t="str">
        <f t="shared" si="266"/>
        <v>-</v>
      </c>
      <c r="Q1034" s="161" t="str">
        <f t="shared" si="267"/>
        <v>-</v>
      </c>
      <c r="R1034" s="161" t="str">
        <f t="shared" si="268"/>
        <v>-</v>
      </c>
      <c r="S1034" s="161" t="str">
        <f t="shared" si="269"/>
        <v>-</v>
      </c>
      <c r="T1034" s="163">
        <f t="shared" si="270"/>
        <v>20.000000000000004</v>
      </c>
    </row>
    <row r="1035" spans="1:20" x14ac:dyDescent="0.15">
      <c r="A1035" s="170">
        <v>0.2</v>
      </c>
      <c r="B1035" s="170">
        <v>0.38</v>
      </c>
      <c r="C1035" s="170">
        <v>2</v>
      </c>
      <c r="D1035" s="169">
        <f t="shared" si="256"/>
        <v>4.0000000000000001E-3</v>
      </c>
      <c r="E1035" s="168">
        <f t="shared" si="257"/>
        <v>1.9000000000000001E-4</v>
      </c>
      <c r="F1035" s="167">
        <f t="shared" si="258"/>
        <v>21.052631578947366</v>
      </c>
      <c r="G1035" s="159" t="str">
        <f t="shared" si="259"/>
        <v>-</v>
      </c>
      <c r="H1035" s="164" t="str">
        <f t="shared" si="271"/>
        <v>-</v>
      </c>
      <c r="I1035" s="161" t="str">
        <f t="shared" si="260"/>
        <v>-</v>
      </c>
      <c r="J1035" s="161" t="str">
        <f t="shared" si="261"/>
        <v>-</v>
      </c>
      <c r="K1035" s="161" t="str">
        <f t="shared" si="262"/>
        <v>-</v>
      </c>
      <c r="L1035" s="161" t="str">
        <f t="shared" si="263"/>
        <v>-</v>
      </c>
      <c r="M1035" s="166">
        <f t="shared" si="264"/>
        <v>2</v>
      </c>
      <c r="N1035" s="165"/>
      <c r="O1035" s="164" t="str">
        <f t="shared" si="265"/>
        <v>-</v>
      </c>
      <c r="P1035" s="161" t="str">
        <f t="shared" si="266"/>
        <v>-</v>
      </c>
      <c r="Q1035" s="161" t="str">
        <f t="shared" si="267"/>
        <v>-</v>
      </c>
      <c r="R1035" s="161" t="str">
        <f t="shared" si="268"/>
        <v>-</v>
      </c>
      <c r="S1035" s="161" t="str">
        <f t="shared" si="269"/>
        <v>-</v>
      </c>
      <c r="T1035" s="163">
        <f t="shared" si="270"/>
        <v>21.052631578947366</v>
      </c>
    </row>
    <row r="1036" spans="1:20" x14ac:dyDescent="0.15">
      <c r="A1036" s="170">
        <v>0.5</v>
      </c>
      <c r="B1036" s="170">
        <v>0.93</v>
      </c>
      <c r="C1036" s="170">
        <v>2</v>
      </c>
      <c r="D1036" s="169">
        <f t="shared" si="256"/>
        <v>0.01</v>
      </c>
      <c r="E1036" s="168">
        <f t="shared" si="257"/>
        <v>4.6500000000000003E-4</v>
      </c>
      <c r="F1036" s="167">
        <f t="shared" si="258"/>
        <v>21.50537634408602</v>
      </c>
      <c r="G1036" s="159" t="str">
        <f t="shared" si="259"/>
        <v>-</v>
      </c>
      <c r="H1036" s="164" t="str">
        <f t="shared" si="271"/>
        <v>-</v>
      </c>
      <c r="I1036" s="161" t="str">
        <f t="shared" si="260"/>
        <v>-</v>
      </c>
      <c r="J1036" s="161" t="str">
        <f t="shared" si="261"/>
        <v>-</v>
      </c>
      <c r="K1036" s="161" t="str">
        <f t="shared" si="262"/>
        <v>-</v>
      </c>
      <c r="L1036" s="161" t="str">
        <f t="shared" si="263"/>
        <v>-</v>
      </c>
      <c r="M1036" s="166">
        <f t="shared" si="264"/>
        <v>2</v>
      </c>
      <c r="N1036" s="165"/>
      <c r="O1036" s="164" t="str">
        <f t="shared" si="265"/>
        <v>-</v>
      </c>
      <c r="P1036" s="161" t="str">
        <f t="shared" si="266"/>
        <v>-</v>
      </c>
      <c r="Q1036" s="161" t="str">
        <f t="shared" si="267"/>
        <v>-</v>
      </c>
      <c r="R1036" s="161" t="str">
        <f t="shared" si="268"/>
        <v>-</v>
      </c>
      <c r="S1036" s="161" t="str">
        <f t="shared" si="269"/>
        <v>-</v>
      </c>
      <c r="T1036" s="163">
        <f t="shared" si="270"/>
        <v>21.50537634408602</v>
      </c>
    </row>
    <row r="1037" spans="1:20" x14ac:dyDescent="0.15">
      <c r="A1037" s="170">
        <v>0.5</v>
      </c>
      <c r="B1037" s="170">
        <v>0.9</v>
      </c>
      <c r="C1037" s="170">
        <v>2</v>
      </c>
      <c r="D1037" s="169">
        <f t="shared" si="256"/>
        <v>0.01</v>
      </c>
      <c r="E1037" s="168">
        <f t="shared" si="257"/>
        <v>4.4999999999999999E-4</v>
      </c>
      <c r="F1037" s="167">
        <f t="shared" si="258"/>
        <v>22.222222222222225</v>
      </c>
      <c r="G1037" s="159" t="str">
        <f t="shared" si="259"/>
        <v>-</v>
      </c>
      <c r="H1037" s="164" t="str">
        <f t="shared" si="271"/>
        <v>-</v>
      </c>
      <c r="I1037" s="161" t="str">
        <f t="shared" si="260"/>
        <v>-</v>
      </c>
      <c r="J1037" s="161" t="str">
        <f t="shared" si="261"/>
        <v>-</v>
      </c>
      <c r="K1037" s="161" t="str">
        <f t="shared" si="262"/>
        <v>-</v>
      </c>
      <c r="L1037" s="161" t="str">
        <f t="shared" si="263"/>
        <v>-</v>
      </c>
      <c r="M1037" s="166">
        <f t="shared" si="264"/>
        <v>2</v>
      </c>
      <c r="N1037" s="165"/>
      <c r="O1037" s="164" t="str">
        <f t="shared" si="265"/>
        <v>-</v>
      </c>
      <c r="P1037" s="161" t="str">
        <f t="shared" si="266"/>
        <v>-</v>
      </c>
      <c r="Q1037" s="161" t="str">
        <f t="shared" si="267"/>
        <v>-</v>
      </c>
      <c r="R1037" s="161" t="str">
        <f t="shared" si="268"/>
        <v>-</v>
      </c>
      <c r="S1037" s="161" t="str">
        <f t="shared" si="269"/>
        <v>-</v>
      </c>
      <c r="T1037" s="163">
        <f t="shared" si="270"/>
        <v>22.222222222222225</v>
      </c>
    </row>
    <row r="1038" spans="1:20" x14ac:dyDescent="0.15">
      <c r="A1038" s="170">
        <v>0.2</v>
      </c>
      <c r="B1038" s="170">
        <v>0.34</v>
      </c>
      <c r="C1038" s="170">
        <v>2</v>
      </c>
      <c r="D1038" s="169">
        <f t="shared" si="256"/>
        <v>4.0000000000000001E-3</v>
      </c>
      <c r="E1038" s="168">
        <f t="shared" si="257"/>
        <v>1.7000000000000001E-4</v>
      </c>
      <c r="F1038" s="167">
        <f t="shared" si="258"/>
        <v>23.52941176470588</v>
      </c>
      <c r="G1038" s="159" t="str">
        <f t="shared" si="259"/>
        <v>-</v>
      </c>
      <c r="H1038" s="164" t="str">
        <f t="shared" si="271"/>
        <v>-</v>
      </c>
      <c r="I1038" s="161" t="str">
        <f t="shared" si="260"/>
        <v>-</v>
      </c>
      <c r="J1038" s="161" t="str">
        <f t="shared" si="261"/>
        <v>-</v>
      </c>
      <c r="K1038" s="161" t="str">
        <f t="shared" si="262"/>
        <v>-</v>
      </c>
      <c r="L1038" s="161" t="str">
        <f t="shared" si="263"/>
        <v>-</v>
      </c>
      <c r="M1038" s="166">
        <f t="shared" si="264"/>
        <v>2</v>
      </c>
      <c r="N1038" s="165"/>
      <c r="O1038" s="164" t="str">
        <f t="shared" si="265"/>
        <v>-</v>
      </c>
      <c r="P1038" s="161" t="str">
        <f t="shared" si="266"/>
        <v>-</v>
      </c>
      <c r="Q1038" s="161" t="str">
        <f t="shared" si="267"/>
        <v>-</v>
      </c>
      <c r="R1038" s="161" t="str">
        <f t="shared" si="268"/>
        <v>-</v>
      </c>
      <c r="S1038" s="161" t="str">
        <f t="shared" si="269"/>
        <v>-</v>
      </c>
      <c r="T1038" s="163">
        <f t="shared" si="270"/>
        <v>23.52941176470588</v>
      </c>
    </row>
    <row r="1039" spans="1:20" x14ac:dyDescent="0.15">
      <c r="A1039" s="170">
        <v>1</v>
      </c>
      <c r="B1039" s="170">
        <v>1.6419999999999999</v>
      </c>
      <c r="C1039" s="170">
        <v>1</v>
      </c>
      <c r="D1039" s="169">
        <f t="shared" si="256"/>
        <v>0.02</v>
      </c>
      <c r="E1039" s="168">
        <f t="shared" si="257"/>
        <v>8.209999999999999E-4</v>
      </c>
      <c r="F1039" s="167">
        <f t="shared" si="258"/>
        <v>24.360535931790501</v>
      </c>
      <c r="G1039" s="159" t="str">
        <f t="shared" si="259"/>
        <v>-</v>
      </c>
      <c r="H1039" s="164" t="str">
        <f t="shared" si="271"/>
        <v>-</v>
      </c>
      <c r="I1039" s="161" t="str">
        <f t="shared" si="260"/>
        <v>-</v>
      </c>
      <c r="J1039" s="161" t="str">
        <f t="shared" si="261"/>
        <v>-</v>
      </c>
      <c r="K1039" s="161" t="str">
        <f t="shared" si="262"/>
        <v>-</v>
      </c>
      <c r="L1039" s="161" t="str">
        <f t="shared" si="263"/>
        <v>-</v>
      </c>
      <c r="M1039" s="166">
        <f t="shared" si="264"/>
        <v>1</v>
      </c>
      <c r="N1039" s="165"/>
      <c r="O1039" s="164" t="str">
        <f t="shared" si="265"/>
        <v>-</v>
      </c>
      <c r="P1039" s="161" t="str">
        <f t="shared" si="266"/>
        <v>-</v>
      </c>
      <c r="Q1039" s="161" t="str">
        <f t="shared" si="267"/>
        <v>-</v>
      </c>
      <c r="R1039" s="161" t="str">
        <f t="shared" si="268"/>
        <v>-</v>
      </c>
      <c r="S1039" s="161" t="str">
        <f t="shared" si="269"/>
        <v>-</v>
      </c>
      <c r="T1039" s="163">
        <f t="shared" si="270"/>
        <v>24.360535931790501</v>
      </c>
    </row>
    <row r="1040" spans="1:20" x14ac:dyDescent="0.15">
      <c r="A1040" s="170">
        <v>0.5</v>
      </c>
      <c r="B1040" s="170">
        <v>0.81</v>
      </c>
      <c r="C1040" s="170">
        <v>1</v>
      </c>
      <c r="D1040" s="169">
        <f t="shared" si="256"/>
        <v>0.01</v>
      </c>
      <c r="E1040" s="168">
        <f t="shared" si="257"/>
        <v>4.0500000000000003E-4</v>
      </c>
      <c r="F1040" s="167">
        <f t="shared" si="258"/>
        <v>24.691358024691358</v>
      </c>
      <c r="G1040" s="159" t="str">
        <f t="shared" si="259"/>
        <v>-</v>
      </c>
      <c r="H1040" s="164" t="str">
        <f t="shared" si="271"/>
        <v>-</v>
      </c>
      <c r="I1040" s="161" t="str">
        <f t="shared" si="260"/>
        <v>-</v>
      </c>
      <c r="J1040" s="161" t="str">
        <f t="shared" si="261"/>
        <v>-</v>
      </c>
      <c r="K1040" s="161" t="str">
        <f t="shared" si="262"/>
        <v>-</v>
      </c>
      <c r="L1040" s="161" t="str">
        <f t="shared" si="263"/>
        <v>-</v>
      </c>
      <c r="M1040" s="166">
        <f t="shared" si="264"/>
        <v>1</v>
      </c>
      <c r="N1040" s="165"/>
      <c r="O1040" s="164" t="str">
        <f t="shared" si="265"/>
        <v>-</v>
      </c>
      <c r="P1040" s="161" t="str">
        <f t="shared" si="266"/>
        <v>-</v>
      </c>
      <c r="Q1040" s="161" t="str">
        <f t="shared" si="267"/>
        <v>-</v>
      </c>
      <c r="R1040" s="161" t="str">
        <f t="shared" si="268"/>
        <v>-</v>
      </c>
      <c r="S1040" s="161" t="str">
        <f t="shared" si="269"/>
        <v>-</v>
      </c>
      <c r="T1040" s="163">
        <f t="shared" si="270"/>
        <v>24.691358024691358</v>
      </c>
    </row>
    <row r="1041" spans="1:20" x14ac:dyDescent="0.15">
      <c r="A1041" s="170">
        <v>0.5</v>
      </c>
      <c r="B1041" s="170">
        <v>0.8</v>
      </c>
      <c r="C1041" s="170">
        <v>2</v>
      </c>
      <c r="D1041" s="169">
        <f t="shared" si="256"/>
        <v>0.01</v>
      </c>
      <c r="E1041" s="168">
        <f t="shared" si="257"/>
        <v>4.0000000000000002E-4</v>
      </c>
      <c r="F1041" s="167">
        <f t="shared" si="258"/>
        <v>25</v>
      </c>
      <c r="G1041" s="159" t="str">
        <f t="shared" si="259"/>
        <v>-</v>
      </c>
      <c r="H1041" s="164" t="str">
        <f t="shared" si="271"/>
        <v>-</v>
      </c>
      <c r="I1041" s="161" t="str">
        <f t="shared" si="260"/>
        <v>-</v>
      </c>
      <c r="J1041" s="161" t="str">
        <f t="shared" si="261"/>
        <v>-</v>
      </c>
      <c r="K1041" s="161" t="str">
        <f t="shared" si="262"/>
        <v>-</v>
      </c>
      <c r="L1041" s="161" t="str">
        <f t="shared" si="263"/>
        <v>-</v>
      </c>
      <c r="M1041" s="166">
        <f t="shared" si="264"/>
        <v>2</v>
      </c>
      <c r="N1041" s="165"/>
      <c r="O1041" s="164" t="str">
        <f t="shared" si="265"/>
        <v>-</v>
      </c>
      <c r="P1041" s="161" t="str">
        <f t="shared" si="266"/>
        <v>-</v>
      </c>
      <c r="Q1041" s="161" t="str">
        <f t="shared" si="267"/>
        <v>-</v>
      </c>
      <c r="R1041" s="161" t="str">
        <f t="shared" si="268"/>
        <v>-</v>
      </c>
      <c r="S1041" s="161" t="str">
        <f t="shared" si="269"/>
        <v>-</v>
      </c>
      <c r="T1041" s="163">
        <f t="shared" si="270"/>
        <v>25</v>
      </c>
    </row>
    <row r="1042" spans="1:20" x14ac:dyDescent="0.15">
      <c r="A1042" s="170">
        <v>0.5</v>
      </c>
      <c r="B1042" s="170">
        <v>0.8</v>
      </c>
      <c r="C1042" s="170">
        <v>2</v>
      </c>
      <c r="D1042" s="169">
        <f t="shared" si="256"/>
        <v>0.01</v>
      </c>
      <c r="E1042" s="168">
        <f t="shared" si="257"/>
        <v>4.0000000000000002E-4</v>
      </c>
      <c r="F1042" s="167">
        <f t="shared" si="258"/>
        <v>25</v>
      </c>
      <c r="G1042" s="159" t="str">
        <f t="shared" si="259"/>
        <v>-</v>
      </c>
      <c r="H1042" s="164" t="str">
        <f t="shared" si="271"/>
        <v>-</v>
      </c>
      <c r="I1042" s="161" t="str">
        <f t="shared" si="260"/>
        <v>-</v>
      </c>
      <c r="J1042" s="161" t="str">
        <f t="shared" si="261"/>
        <v>-</v>
      </c>
      <c r="K1042" s="161" t="str">
        <f t="shared" si="262"/>
        <v>-</v>
      </c>
      <c r="L1042" s="161" t="str">
        <f t="shared" si="263"/>
        <v>-</v>
      </c>
      <c r="M1042" s="166">
        <f t="shared" si="264"/>
        <v>2</v>
      </c>
      <c r="N1042" s="165"/>
      <c r="O1042" s="164" t="str">
        <f t="shared" si="265"/>
        <v>-</v>
      </c>
      <c r="P1042" s="161" t="str">
        <f t="shared" si="266"/>
        <v>-</v>
      </c>
      <c r="Q1042" s="161" t="str">
        <f t="shared" si="267"/>
        <v>-</v>
      </c>
      <c r="R1042" s="161" t="str">
        <f t="shared" si="268"/>
        <v>-</v>
      </c>
      <c r="S1042" s="161" t="str">
        <f t="shared" si="269"/>
        <v>-</v>
      </c>
      <c r="T1042" s="163">
        <f t="shared" si="270"/>
        <v>25</v>
      </c>
    </row>
    <row r="1043" spans="1:20" x14ac:dyDescent="0.15">
      <c r="A1043" s="170">
        <v>0.5</v>
      </c>
      <c r="B1043" s="170">
        <v>0.8</v>
      </c>
      <c r="C1043" s="170">
        <v>0</v>
      </c>
      <c r="D1043" s="169">
        <f t="shared" si="256"/>
        <v>0.01</v>
      </c>
      <c r="E1043" s="168">
        <f t="shared" si="257"/>
        <v>4.0000000000000002E-4</v>
      </c>
      <c r="F1043" s="167">
        <f t="shared" si="258"/>
        <v>25</v>
      </c>
      <c r="G1043" s="159" t="str">
        <f t="shared" si="259"/>
        <v>-</v>
      </c>
      <c r="H1043" s="164" t="str">
        <f t="shared" si="271"/>
        <v>-</v>
      </c>
      <c r="I1043" s="161" t="str">
        <f t="shared" si="260"/>
        <v>-</v>
      </c>
      <c r="J1043" s="161" t="str">
        <f t="shared" si="261"/>
        <v>-</v>
      </c>
      <c r="K1043" s="161" t="str">
        <f t="shared" si="262"/>
        <v>-</v>
      </c>
      <c r="L1043" s="161" t="str">
        <f t="shared" si="263"/>
        <v>-</v>
      </c>
      <c r="M1043" s="166">
        <f t="shared" si="264"/>
        <v>0</v>
      </c>
      <c r="N1043" s="165"/>
      <c r="O1043" s="164" t="str">
        <f t="shared" si="265"/>
        <v>-</v>
      </c>
      <c r="P1043" s="161" t="str">
        <f t="shared" si="266"/>
        <v>-</v>
      </c>
      <c r="Q1043" s="161" t="str">
        <f t="shared" si="267"/>
        <v>-</v>
      </c>
      <c r="R1043" s="161" t="str">
        <f t="shared" si="268"/>
        <v>-</v>
      </c>
      <c r="S1043" s="161" t="str">
        <f t="shared" si="269"/>
        <v>-</v>
      </c>
      <c r="T1043" s="163">
        <f t="shared" si="270"/>
        <v>25</v>
      </c>
    </row>
    <row r="1044" spans="1:20" x14ac:dyDescent="0.15">
      <c r="A1044" s="170">
        <v>1</v>
      </c>
      <c r="B1044" s="170">
        <v>1.4630000000000001</v>
      </c>
      <c r="C1044" s="170">
        <v>2</v>
      </c>
      <c r="D1044" s="169">
        <f t="shared" si="256"/>
        <v>0.02</v>
      </c>
      <c r="E1044" s="168">
        <f t="shared" si="257"/>
        <v>7.3150000000000005E-4</v>
      </c>
      <c r="F1044" s="167">
        <f t="shared" si="258"/>
        <v>27.341079972658918</v>
      </c>
      <c r="G1044" s="159" t="str">
        <f t="shared" si="259"/>
        <v>-</v>
      </c>
      <c r="H1044" s="164" t="str">
        <f t="shared" si="271"/>
        <v>-</v>
      </c>
      <c r="I1044" s="161" t="str">
        <f t="shared" si="260"/>
        <v>-</v>
      </c>
      <c r="J1044" s="161" t="str">
        <f t="shared" si="261"/>
        <v>-</v>
      </c>
      <c r="K1044" s="161" t="str">
        <f t="shared" si="262"/>
        <v>-</v>
      </c>
      <c r="L1044" s="161" t="str">
        <f t="shared" si="263"/>
        <v>-</v>
      </c>
      <c r="M1044" s="166">
        <f t="shared" si="264"/>
        <v>2</v>
      </c>
      <c r="N1044" s="165"/>
      <c r="O1044" s="164" t="str">
        <f t="shared" si="265"/>
        <v>-</v>
      </c>
      <c r="P1044" s="161" t="str">
        <f t="shared" si="266"/>
        <v>-</v>
      </c>
      <c r="Q1044" s="161" t="str">
        <f t="shared" si="267"/>
        <v>-</v>
      </c>
      <c r="R1044" s="161" t="str">
        <f t="shared" si="268"/>
        <v>-</v>
      </c>
      <c r="S1044" s="161" t="str">
        <f t="shared" si="269"/>
        <v>-</v>
      </c>
      <c r="T1044" s="163">
        <f t="shared" si="270"/>
        <v>27.341079972658918</v>
      </c>
    </row>
    <row r="1045" spans="1:20" x14ac:dyDescent="0.15">
      <c r="A1045" s="170">
        <v>1</v>
      </c>
      <c r="B1045" s="170">
        <v>1.46</v>
      </c>
      <c r="C1045" s="170">
        <v>2</v>
      </c>
      <c r="D1045" s="169">
        <f t="shared" si="256"/>
        <v>0.02</v>
      </c>
      <c r="E1045" s="168">
        <f t="shared" si="257"/>
        <v>7.2999999999999996E-4</v>
      </c>
      <c r="F1045" s="167">
        <f t="shared" si="258"/>
        <v>27.397260273972606</v>
      </c>
      <c r="G1045" s="159" t="str">
        <f t="shared" si="259"/>
        <v>-</v>
      </c>
      <c r="H1045" s="164" t="str">
        <f t="shared" si="271"/>
        <v>-</v>
      </c>
      <c r="I1045" s="161" t="str">
        <f t="shared" si="260"/>
        <v>-</v>
      </c>
      <c r="J1045" s="161" t="str">
        <f t="shared" si="261"/>
        <v>-</v>
      </c>
      <c r="K1045" s="161" t="str">
        <f t="shared" si="262"/>
        <v>-</v>
      </c>
      <c r="L1045" s="161" t="str">
        <f t="shared" si="263"/>
        <v>-</v>
      </c>
      <c r="M1045" s="166">
        <f t="shared" si="264"/>
        <v>2</v>
      </c>
      <c r="N1045" s="165"/>
      <c r="O1045" s="164" t="str">
        <f t="shared" si="265"/>
        <v>-</v>
      </c>
      <c r="P1045" s="161" t="str">
        <f t="shared" si="266"/>
        <v>-</v>
      </c>
      <c r="Q1045" s="161" t="str">
        <f t="shared" si="267"/>
        <v>-</v>
      </c>
      <c r="R1045" s="161" t="str">
        <f t="shared" si="268"/>
        <v>-</v>
      </c>
      <c r="S1045" s="161" t="str">
        <f t="shared" si="269"/>
        <v>-</v>
      </c>
      <c r="T1045" s="163">
        <f t="shared" si="270"/>
        <v>27.397260273972606</v>
      </c>
    </row>
    <row r="1046" spans="1:20" x14ac:dyDescent="0.15">
      <c r="A1046" s="170">
        <v>0.5</v>
      </c>
      <c r="B1046" s="170">
        <v>0.72</v>
      </c>
      <c r="C1046" s="170">
        <v>2</v>
      </c>
      <c r="D1046" s="169">
        <f t="shared" si="256"/>
        <v>0.01</v>
      </c>
      <c r="E1046" s="168">
        <f t="shared" si="257"/>
        <v>3.5999999999999997E-4</v>
      </c>
      <c r="F1046" s="167">
        <f t="shared" si="258"/>
        <v>27.777777777777782</v>
      </c>
      <c r="G1046" s="159" t="str">
        <f t="shared" si="259"/>
        <v>-</v>
      </c>
      <c r="H1046" s="164" t="str">
        <f t="shared" si="271"/>
        <v>-</v>
      </c>
      <c r="I1046" s="161" t="str">
        <f t="shared" si="260"/>
        <v>-</v>
      </c>
      <c r="J1046" s="161" t="str">
        <f t="shared" si="261"/>
        <v>-</v>
      </c>
      <c r="K1046" s="161" t="str">
        <f t="shared" si="262"/>
        <v>-</v>
      </c>
      <c r="L1046" s="161" t="str">
        <f t="shared" si="263"/>
        <v>-</v>
      </c>
      <c r="M1046" s="166">
        <f t="shared" si="264"/>
        <v>2</v>
      </c>
      <c r="N1046" s="165"/>
      <c r="O1046" s="164" t="str">
        <f t="shared" si="265"/>
        <v>-</v>
      </c>
      <c r="P1046" s="161" t="str">
        <f t="shared" si="266"/>
        <v>-</v>
      </c>
      <c r="Q1046" s="161" t="str">
        <f t="shared" si="267"/>
        <v>-</v>
      </c>
      <c r="R1046" s="161" t="str">
        <f t="shared" si="268"/>
        <v>-</v>
      </c>
      <c r="S1046" s="161" t="str">
        <f t="shared" si="269"/>
        <v>-</v>
      </c>
      <c r="T1046" s="163">
        <f t="shared" si="270"/>
        <v>27.777777777777782</v>
      </c>
    </row>
    <row r="1047" spans="1:20" x14ac:dyDescent="0.15">
      <c r="A1047" s="170">
        <v>1</v>
      </c>
      <c r="B1047" s="170">
        <v>1.419</v>
      </c>
      <c r="C1047" s="170">
        <v>2</v>
      </c>
      <c r="D1047" s="169">
        <f t="shared" si="256"/>
        <v>0.02</v>
      </c>
      <c r="E1047" s="168">
        <f t="shared" si="257"/>
        <v>7.0950000000000006E-4</v>
      </c>
      <c r="F1047" s="167">
        <f t="shared" si="258"/>
        <v>28.188865398167721</v>
      </c>
      <c r="G1047" s="159" t="str">
        <f t="shared" si="259"/>
        <v>-</v>
      </c>
      <c r="H1047" s="164" t="str">
        <f t="shared" si="271"/>
        <v>-</v>
      </c>
      <c r="I1047" s="161" t="str">
        <f t="shared" si="260"/>
        <v>-</v>
      </c>
      <c r="J1047" s="161" t="str">
        <f t="shared" si="261"/>
        <v>-</v>
      </c>
      <c r="K1047" s="161" t="str">
        <f t="shared" si="262"/>
        <v>-</v>
      </c>
      <c r="L1047" s="161" t="str">
        <f t="shared" si="263"/>
        <v>-</v>
      </c>
      <c r="M1047" s="166">
        <f t="shared" si="264"/>
        <v>2</v>
      </c>
      <c r="N1047" s="165"/>
      <c r="O1047" s="164" t="str">
        <f t="shared" si="265"/>
        <v>-</v>
      </c>
      <c r="P1047" s="161" t="str">
        <f t="shared" si="266"/>
        <v>-</v>
      </c>
      <c r="Q1047" s="161" t="str">
        <f t="shared" si="267"/>
        <v>-</v>
      </c>
      <c r="R1047" s="161" t="str">
        <f t="shared" si="268"/>
        <v>-</v>
      </c>
      <c r="S1047" s="161" t="str">
        <f t="shared" si="269"/>
        <v>-</v>
      </c>
      <c r="T1047" s="163">
        <f t="shared" si="270"/>
        <v>28.188865398167721</v>
      </c>
    </row>
    <row r="1048" spans="1:20" x14ac:dyDescent="0.15">
      <c r="A1048" s="170">
        <v>1</v>
      </c>
      <c r="B1048" s="170">
        <v>1.409</v>
      </c>
      <c r="C1048" s="170">
        <v>2</v>
      </c>
      <c r="D1048" s="169">
        <f t="shared" si="256"/>
        <v>0.02</v>
      </c>
      <c r="E1048" s="168">
        <f t="shared" si="257"/>
        <v>7.0450000000000005E-4</v>
      </c>
      <c r="F1048" s="167">
        <f t="shared" si="258"/>
        <v>28.388928317955997</v>
      </c>
      <c r="G1048" s="159" t="str">
        <f t="shared" si="259"/>
        <v>-</v>
      </c>
      <c r="H1048" s="164" t="str">
        <f t="shared" si="271"/>
        <v>-</v>
      </c>
      <c r="I1048" s="161" t="str">
        <f t="shared" si="260"/>
        <v>-</v>
      </c>
      <c r="J1048" s="161" t="str">
        <f t="shared" si="261"/>
        <v>-</v>
      </c>
      <c r="K1048" s="161" t="str">
        <f t="shared" si="262"/>
        <v>-</v>
      </c>
      <c r="L1048" s="161" t="str">
        <f t="shared" si="263"/>
        <v>-</v>
      </c>
      <c r="M1048" s="166">
        <f t="shared" si="264"/>
        <v>2</v>
      </c>
      <c r="N1048" s="165"/>
      <c r="O1048" s="164" t="str">
        <f t="shared" si="265"/>
        <v>-</v>
      </c>
      <c r="P1048" s="161" t="str">
        <f t="shared" si="266"/>
        <v>-</v>
      </c>
      <c r="Q1048" s="161" t="str">
        <f t="shared" si="267"/>
        <v>-</v>
      </c>
      <c r="R1048" s="161" t="str">
        <f t="shared" si="268"/>
        <v>-</v>
      </c>
      <c r="S1048" s="161" t="str">
        <f t="shared" si="269"/>
        <v>-</v>
      </c>
      <c r="T1048" s="163">
        <f t="shared" si="270"/>
        <v>28.388928317955997</v>
      </c>
    </row>
    <row r="1049" spans="1:20" x14ac:dyDescent="0.15">
      <c r="A1049" s="170">
        <v>0.5</v>
      </c>
      <c r="B1049" s="170">
        <v>0.68</v>
      </c>
      <c r="C1049" s="170">
        <v>2</v>
      </c>
      <c r="D1049" s="169">
        <f t="shared" si="256"/>
        <v>0.01</v>
      </c>
      <c r="E1049" s="168">
        <f t="shared" si="257"/>
        <v>3.4000000000000002E-4</v>
      </c>
      <c r="F1049" s="167">
        <f t="shared" si="258"/>
        <v>29.411764705882351</v>
      </c>
      <c r="G1049" s="159" t="str">
        <f t="shared" si="259"/>
        <v>-</v>
      </c>
      <c r="H1049" s="164" t="str">
        <f t="shared" si="271"/>
        <v>-</v>
      </c>
      <c r="I1049" s="161" t="str">
        <f t="shared" si="260"/>
        <v>-</v>
      </c>
      <c r="J1049" s="161" t="str">
        <f t="shared" si="261"/>
        <v>-</v>
      </c>
      <c r="K1049" s="161" t="str">
        <f t="shared" si="262"/>
        <v>-</v>
      </c>
      <c r="L1049" s="161" t="str">
        <f t="shared" si="263"/>
        <v>-</v>
      </c>
      <c r="M1049" s="166">
        <f t="shared" si="264"/>
        <v>2</v>
      </c>
      <c r="N1049" s="165"/>
      <c r="O1049" s="164" t="str">
        <f t="shared" si="265"/>
        <v>-</v>
      </c>
      <c r="P1049" s="161" t="str">
        <f t="shared" si="266"/>
        <v>-</v>
      </c>
      <c r="Q1049" s="161" t="str">
        <f t="shared" si="267"/>
        <v>-</v>
      </c>
      <c r="R1049" s="161" t="str">
        <f t="shared" si="268"/>
        <v>-</v>
      </c>
      <c r="S1049" s="161" t="str">
        <f t="shared" si="269"/>
        <v>-</v>
      </c>
      <c r="T1049" s="163">
        <f t="shared" si="270"/>
        <v>29.411764705882351</v>
      </c>
    </row>
    <row r="1050" spans="1:20" x14ac:dyDescent="0.15">
      <c r="A1050" s="170">
        <v>0.9</v>
      </c>
      <c r="B1050" s="170">
        <v>1.2</v>
      </c>
      <c r="C1050" s="170">
        <v>2</v>
      </c>
      <c r="D1050" s="169">
        <f t="shared" si="256"/>
        <v>1.8000000000000002E-2</v>
      </c>
      <c r="E1050" s="168">
        <f t="shared" si="257"/>
        <v>5.9999999999999995E-4</v>
      </c>
      <c r="F1050" s="167">
        <f t="shared" si="258"/>
        <v>30.000000000000007</v>
      </c>
      <c r="G1050" s="159" t="str">
        <f t="shared" si="259"/>
        <v>-</v>
      </c>
      <c r="H1050" s="164" t="str">
        <f t="shared" si="271"/>
        <v>-</v>
      </c>
      <c r="I1050" s="161" t="str">
        <f t="shared" si="260"/>
        <v>-</v>
      </c>
      <c r="J1050" s="161" t="str">
        <f t="shared" si="261"/>
        <v>-</v>
      </c>
      <c r="K1050" s="161" t="str">
        <f t="shared" si="262"/>
        <v>-</v>
      </c>
      <c r="L1050" s="161" t="str">
        <f t="shared" si="263"/>
        <v>-</v>
      </c>
      <c r="M1050" s="166">
        <f t="shared" si="264"/>
        <v>2</v>
      </c>
      <c r="N1050" s="165"/>
      <c r="O1050" s="164" t="str">
        <f t="shared" si="265"/>
        <v>-</v>
      </c>
      <c r="P1050" s="161" t="str">
        <f t="shared" si="266"/>
        <v>-</v>
      </c>
      <c r="Q1050" s="161" t="str">
        <f t="shared" si="267"/>
        <v>-</v>
      </c>
      <c r="R1050" s="161" t="str">
        <f t="shared" si="268"/>
        <v>-</v>
      </c>
      <c r="S1050" s="161" t="str">
        <f t="shared" si="269"/>
        <v>-</v>
      </c>
      <c r="T1050" s="163">
        <f t="shared" si="270"/>
        <v>30.000000000000007</v>
      </c>
    </row>
    <row r="1051" spans="1:20" x14ac:dyDescent="0.15">
      <c r="A1051" s="170">
        <v>1</v>
      </c>
      <c r="B1051" s="170">
        <v>1.246</v>
      </c>
      <c r="C1051" s="170">
        <v>1</v>
      </c>
      <c r="D1051" s="169">
        <f t="shared" si="256"/>
        <v>0.02</v>
      </c>
      <c r="E1051" s="168">
        <f t="shared" si="257"/>
        <v>6.2299999999999996E-4</v>
      </c>
      <c r="F1051" s="167">
        <f t="shared" si="258"/>
        <v>32.102728731942214</v>
      </c>
      <c r="G1051" s="159" t="str">
        <f t="shared" si="259"/>
        <v>-</v>
      </c>
      <c r="H1051" s="164" t="str">
        <f t="shared" si="271"/>
        <v>-</v>
      </c>
      <c r="I1051" s="161" t="str">
        <f t="shared" si="260"/>
        <v>-</v>
      </c>
      <c r="J1051" s="161" t="str">
        <f t="shared" si="261"/>
        <v>-</v>
      </c>
      <c r="K1051" s="161" t="str">
        <f t="shared" si="262"/>
        <v>-</v>
      </c>
      <c r="L1051" s="161" t="str">
        <f t="shared" si="263"/>
        <v>-</v>
      </c>
      <c r="M1051" s="166">
        <f t="shared" si="264"/>
        <v>1</v>
      </c>
      <c r="N1051" s="165"/>
      <c r="O1051" s="164" t="str">
        <f t="shared" si="265"/>
        <v>-</v>
      </c>
      <c r="P1051" s="161" t="str">
        <f t="shared" si="266"/>
        <v>-</v>
      </c>
      <c r="Q1051" s="161" t="str">
        <f t="shared" si="267"/>
        <v>-</v>
      </c>
      <c r="R1051" s="161" t="str">
        <f t="shared" si="268"/>
        <v>-</v>
      </c>
      <c r="S1051" s="161" t="str">
        <f t="shared" si="269"/>
        <v>-</v>
      </c>
      <c r="T1051" s="163">
        <f t="shared" si="270"/>
        <v>32.102728731942214</v>
      </c>
    </row>
    <row r="1052" spans="1:20" x14ac:dyDescent="0.15">
      <c r="A1052" s="170">
        <v>1</v>
      </c>
      <c r="B1052" s="170">
        <v>1.246</v>
      </c>
      <c r="C1052" s="170">
        <v>2</v>
      </c>
      <c r="D1052" s="169">
        <f t="shared" si="256"/>
        <v>0.02</v>
      </c>
      <c r="E1052" s="168">
        <f t="shared" si="257"/>
        <v>6.2299999999999996E-4</v>
      </c>
      <c r="F1052" s="167">
        <f t="shared" si="258"/>
        <v>32.102728731942214</v>
      </c>
      <c r="G1052" s="159" t="str">
        <f t="shared" si="259"/>
        <v>-</v>
      </c>
      <c r="H1052" s="164" t="str">
        <f t="shared" si="271"/>
        <v>-</v>
      </c>
      <c r="I1052" s="161" t="str">
        <f t="shared" si="260"/>
        <v>-</v>
      </c>
      <c r="J1052" s="161" t="str">
        <f t="shared" si="261"/>
        <v>-</v>
      </c>
      <c r="K1052" s="161" t="str">
        <f t="shared" si="262"/>
        <v>-</v>
      </c>
      <c r="L1052" s="161" t="str">
        <f t="shared" si="263"/>
        <v>-</v>
      </c>
      <c r="M1052" s="166">
        <f t="shared" si="264"/>
        <v>2</v>
      </c>
      <c r="N1052" s="165"/>
      <c r="O1052" s="164" t="str">
        <f t="shared" si="265"/>
        <v>-</v>
      </c>
      <c r="P1052" s="161" t="str">
        <f t="shared" si="266"/>
        <v>-</v>
      </c>
      <c r="Q1052" s="161" t="str">
        <f t="shared" si="267"/>
        <v>-</v>
      </c>
      <c r="R1052" s="161" t="str">
        <f t="shared" si="268"/>
        <v>-</v>
      </c>
      <c r="S1052" s="161" t="str">
        <f t="shared" si="269"/>
        <v>-</v>
      </c>
      <c r="T1052" s="163">
        <f t="shared" si="270"/>
        <v>32.102728731942214</v>
      </c>
    </row>
    <row r="1053" spans="1:20" x14ac:dyDescent="0.15">
      <c r="A1053" s="170">
        <v>0.5</v>
      </c>
      <c r="B1053" s="170">
        <v>0.6</v>
      </c>
      <c r="C1053" s="170">
        <v>2</v>
      </c>
      <c r="D1053" s="169">
        <f t="shared" si="256"/>
        <v>0.01</v>
      </c>
      <c r="E1053" s="168">
        <f t="shared" si="257"/>
        <v>2.9999999999999997E-4</v>
      </c>
      <c r="F1053" s="167">
        <f t="shared" si="258"/>
        <v>33.333333333333336</v>
      </c>
      <c r="G1053" s="159" t="str">
        <f t="shared" si="259"/>
        <v>-</v>
      </c>
      <c r="H1053" s="164" t="str">
        <f t="shared" si="271"/>
        <v>-</v>
      </c>
      <c r="I1053" s="161" t="str">
        <f t="shared" si="260"/>
        <v>-</v>
      </c>
      <c r="J1053" s="161" t="str">
        <f t="shared" si="261"/>
        <v>-</v>
      </c>
      <c r="K1053" s="161" t="str">
        <f t="shared" si="262"/>
        <v>-</v>
      </c>
      <c r="L1053" s="161" t="str">
        <f t="shared" si="263"/>
        <v>-</v>
      </c>
      <c r="M1053" s="166">
        <f t="shared" si="264"/>
        <v>2</v>
      </c>
      <c r="N1053" s="165"/>
      <c r="O1053" s="164" t="str">
        <f t="shared" si="265"/>
        <v>-</v>
      </c>
      <c r="P1053" s="161" t="str">
        <f t="shared" si="266"/>
        <v>-</v>
      </c>
      <c r="Q1053" s="161" t="str">
        <f t="shared" si="267"/>
        <v>-</v>
      </c>
      <c r="R1053" s="161" t="str">
        <f t="shared" si="268"/>
        <v>-</v>
      </c>
      <c r="S1053" s="161" t="str">
        <f t="shared" si="269"/>
        <v>-</v>
      </c>
      <c r="T1053" s="163">
        <f t="shared" si="270"/>
        <v>33.333333333333336</v>
      </c>
    </row>
    <row r="1054" spans="1:20" x14ac:dyDescent="0.15">
      <c r="A1054" s="170">
        <v>0.5</v>
      </c>
      <c r="B1054" s="170">
        <v>0.6</v>
      </c>
      <c r="C1054" s="170">
        <v>1</v>
      </c>
      <c r="D1054" s="169">
        <f t="shared" si="256"/>
        <v>0.01</v>
      </c>
      <c r="E1054" s="168">
        <f t="shared" si="257"/>
        <v>2.9999999999999997E-4</v>
      </c>
      <c r="F1054" s="167">
        <f t="shared" si="258"/>
        <v>33.333333333333336</v>
      </c>
      <c r="G1054" s="159" t="str">
        <f t="shared" si="259"/>
        <v>-</v>
      </c>
      <c r="H1054" s="164" t="str">
        <f t="shared" si="271"/>
        <v>-</v>
      </c>
      <c r="I1054" s="161" t="str">
        <f t="shared" si="260"/>
        <v>-</v>
      </c>
      <c r="J1054" s="161" t="str">
        <f t="shared" si="261"/>
        <v>-</v>
      </c>
      <c r="K1054" s="161" t="str">
        <f t="shared" si="262"/>
        <v>-</v>
      </c>
      <c r="L1054" s="161" t="str">
        <f t="shared" si="263"/>
        <v>-</v>
      </c>
      <c r="M1054" s="166">
        <f t="shared" si="264"/>
        <v>1</v>
      </c>
      <c r="N1054" s="165"/>
      <c r="O1054" s="164" t="str">
        <f t="shared" si="265"/>
        <v>-</v>
      </c>
      <c r="P1054" s="161" t="str">
        <f t="shared" si="266"/>
        <v>-</v>
      </c>
      <c r="Q1054" s="161" t="str">
        <f t="shared" si="267"/>
        <v>-</v>
      </c>
      <c r="R1054" s="161" t="str">
        <f t="shared" si="268"/>
        <v>-</v>
      </c>
      <c r="S1054" s="161" t="str">
        <f t="shared" si="269"/>
        <v>-</v>
      </c>
      <c r="T1054" s="163">
        <f t="shared" si="270"/>
        <v>33.333333333333336</v>
      </c>
    </row>
    <row r="1055" spans="1:20" x14ac:dyDescent="0.15">
      <c r="A1055" s="170">
        <v>0.5</v>
      </c>
      <c r="B1055" s="170">
        <v>0.6</v>
      </c>
      <c r="C1055" s="170">
        <v>2</v>
      </c>
      <c r="D1055" s="169">
        <f t="shared" si="256"/>
        <v>0.01</v>
      </c>
      <c r="E1055" s="168">
        <f t="shared" si="257"/>
        <v>2.9999999999999997E-4</v>
      </c>
      <c r="F1055" s="167">
        <f t="shared" si="258"/>
        <v>33.333333333333336</v>
      </c>
      <c r="G1055" s="159" t="str">
        <f t="shared" si="259"/>
        <v>-</v>
      </c>
      <c r="H1055" s="164" t="str">
        <f t="shared" si="271"/>
        <v>-</v>
      </c>
      <c r="I1055" s="161" t="str">
        <f t="shared" si="260"/>
        <v>-</v>
      </c>
      <c r="J1055" s="161" t="str">
        <f t="shared" si="261"/>
        <v>-</v>
      </c>
      <c r="K1055" s="161" t="str">
        <f t="shared" si="262"/>
        <v>-</v>
      </c>
      <c r="L1055" s="161" t="str">
        <f t="shared" si="263"/>
        <v>-</v>
      </c>
      <c r="M1055" s="166">
        <f t="shared" si="264"/>
        <v>2</v>
      </c>
      <c r="N1055" s="165"/>
      <c r="O1055" s="164" t="str">
        <f t="shared" si="265"/>
        <v>-</v>
      </c>
      <c r="P1055" s="161" t="str">
        <f t="shared" si="266"/>
        <v>-</v>
      </c>
      <c r="Q1055" s="161" t="str">
        <f t="shared" si="267"/>
        <v>-</v>
      </c>
      <c r="R1055" s="161" t="str">
        <f t="shared" si="268"/>
        <v>-</v>
      </c>
      <c r="S1055" s="161" t="str">
        <f t="shared" si="269"/>
        <v>-</v>
      </c>
      <c r="T1055" s="163">
        <f t="shared" si="270"/>
        <v>33.333333333333336</v>
      </c>
    </row>
    <row r="1056" spans="1:20" x14ac:dyDescent="0.15">
      <c r="A1056" s="170">
        <v>0.5</v>
      </c>
      <c r="B1056" s="170">
        <v>0.6</v>
      </c>
      <c r="C1056" s="170">
        <v>2</v>
      </c>
      <c r="D1056" s="169">
        <f t="shared" si="256"/>
        <v>0.01</v>
      </c>
      <c r="E1056" s="168">
        <f t="shared" si="257"/>
        <v>2.9999999999999997E-4</v>
      </c>
      <c r="F1056" s="167">
        <f t="shared" si="258"/>
        <v>33.333333333333336</v>
      </c>
      <c r="G1056" s="159" t="str">
        <f t="shared" si="259"/>
        <v>-</v>
      </c>
      <c r="H1056" s="164" t="str">
        <f t="shared" si="271"/>
        <v>-</v>
      </c>
      <c r="I1056" s="161" t="str">
        <f t="shared" si="260"/>
        <v>-</v>
      </c>
      <c r="J1056" s="161" t="str">
        <f t="shared" si="261"/>
        <v>-</v>
      </c>
      <c r="K1056" s="161" t="str">
        <f t="shared" si="262"/>
        <v>-</v>
      </c>
      <c r="L1056" s="161" t="str">
        <f t="shared" si="263"/>
        <v>-</v>
      </c>
      <c r="M1056" s="166">
        <f t="shared" si="264"/>
        <v>2</v>
      </c>
      <c r="N1056" s="165"/>
      <c r="O1056" s="164" t="str">
        <f t="shared" si="265"/>
        <v>-</v>
      </c>
      <c r="P1056" s="161" t="str">
        <f t="shared" si="266"/>
        <v>-</v>
      </c>
      <c r="Q1056" s="161" t="str">
        <f t="shared" si="267"/>
        <v>-</v>
      </c>
      <c r="R1056" s="161" t="str">
        <f t="shared" si="268"/>
        <v>-</v>
      </c>
      <c r="S1056" s="161" t="str">
        <f t="shared" si="269"/>
        <v>-</v>
      </c>
      <c r="T1056" s="163">
        <f t="shared" si="270"/>
        <v>33.333333333333336</v>
      </c>
    </row>
    <row r="1057" spans="1:20" x14ac:dyDescent="0.15">
      <c r="A1057" s="170">
        <v>0.5</v>
      </c>
      <c r="B1057" s="170">
        <v>0.6</v>
      </c>
      <c r="C1057" s="170">
        <v>2</v>
      </c>
      <c r="D1057" s="169">
        <f t="shared" si="256"/>
        <v>0.01</v>
      </c>
      <c r="E1057" s="168">
        <f t="shared" si="257"/>
        <v>2.9999999999999997E-4</v>
      </c>
      <c r="F1057" s="167">
        <f t="shared" si="258"/>
        <v>33.333333333333336</v>
      </c>
      <c r="G1057" s="159" t="str">
        <f t="shared" si="259"/>
        <v>-</v>
      </c>
      <c r="H1057" s="164" t="str">
        <f t="shared" si="271"/>
        <v>-</v>
      </c>
      <c r="I1057" s="161" t="str">
        <f t="shared" si="260"/>
        <v>-</v>
      </c>
      <c r="J1057" s="161" t="str">
        <f t="shared" si="261"/>
        <v>-</v>
      </c>
      <c r="K1057" s="161" t="str">
        <f t="shared" si="262"/>
        <v>-</v>
      </c>
      <c r="L1057" s="161" t="str">
        <f t="shared" si="263"/>
        <v>-</v>
      </c>
      <c r="M1057" s="166">
        <f t="shared" si="264"/>
        <v>2</v>
      </c>
      <c r="N1057" s="165"/>
      <c r="O1057" s="164" t="str">
        <f t="shared" si="265"/>
        <v>-</v>
      </c>
      <c r="P1057" s="161" t="str">
        <f t="shared" si="266"/>
        <v>-</v>
      </c>
      <c r="Q1057" s="161" t="str">
        <f t="shared" si="267"/>
        <v>-</v>
      </c>
      <c r="R1057" s="161" t="str">
        <f t="shared" si="268"/>
        <v>-</v>
      </c>
      <c r="S1057" s="161" t="str">
        <f t="shared" si="269"/>
        <v>-</v>
      </c>
      <c r="T1057" s="163">
        <f t="shared" si="270"/>
        <v>33.333333333333336</v>
      </c>
    </row>
    <row r="1058" spans="1:20" x14ac:dyDescent="0.15">
      <c r="A1058" s="170">
        <v>0.5</v>
      </c>
      <c r="B1058" s="170">
        <v>0.6</v>
      </c>
      <c r="C1058" s="170">
        <v>2</v>
      </c>
      <c r="D1058" s="169">
        <f t="shared" si="256"/>
        <v>0.01</v>
      </c>
      <c r="E1058" s="168">
        <f t="shared" si="257"/>
        <v>2.9999999999999997E-4</v>
      </c>
      <c r="F1058" s="167">
        <f t="shared" si="258"/>
        <v>33.333333333333336</v>
      </c>
      <c r="G1058" s="159" t="str">
        <f t="shared" si="259"/>
        <v>-</v>
      </c>
      <c r="H1058" s="164" t="str">
        <f t="shared" si="271"/>
        <v>-</v>
      </c>
      <c r="I1058" s="161" t="str">
        <f t="shared" si="260"/>
        <v>-</v>
      </c>
      <c r="J1058" s="161" t="str">
        <f t="shared" si="261"/>
        <v>-</v>
      </c>
      <c r="K1058" s="161" t="str">
        <f t="shared" si="262"/>
        <v>-</v>
      </c>
      <c r="L1058" s="161" t="str">
        <f t="shared" si="263"/>
        <v>-</v>
      </c>
      <c r="M1058" s="166">
        <f t="shared" si="264"/>
        <v>2</v>
      </c>
      <c r="N1058" s="165"/>
      <c r="O1058" s="164" t="str">
        <f t="shared" si="265"/>
        <v>-</v>
      </c>
      <c r="P1058" s="161" t="str">
        <f t="shared" si="266"/>
        <v>-</v>
      </c>
      <c r="Q1058" s="161" t="str">
        <f t="shared" si="267"/>
        <v>-</v>
      </c>
      <c r="R1058" s="161" t="str">
        <f t="shared" si="268"/>
        <v>-</v>
      </c>
      <c r="S1058" s="161" t="str">
        <f t="shared" si="269"/>
        <v>-</v>
      </c>
      <c r="T1058" s="163">
        <f t="shared" si="270"/>
        <v>33.333333333333336</v>
      </c>
    </row>
    <row r="1059" spans="1:20" x14ac:dyDescent="0.15">
      <c r="A1059" s="170">
        <v>0.5</v>
      </c>
      <c r="B1059" s="170">
        <v>0.57999999999999996</v>
      </c>
      <c r="C1059" s="170">
        <v>2</v>
      </c>
      <c r="D1059" s="169">
        <f t="shared" si="256"/>
        <v>0.01</v>
      </c>
      <c r="E1059" s="168">
        <f t="shared" si="257"/>
        <v>2.9E-4</v>
      </c>
      <c r="F1059" s="167">
        <f t="shared" si="258"/>
        <v>34.482758620689658</v>
      </c>
      <c r="G1059" s="159" t="str">
        <f t="shared" si="259"/>
        <v>-</v>
      </c>
      <c r="H1059" s="164" t="str">
        <f t="shared" si="271"/>
        <v>-</v>
      </c>
      <c r="I1059" s="161" t="str">
        <f t="shared" si="260"/>
        <v>-</v>
      </c>
      <c r="J1059" s="161" t="str">
        <f t="shared" si="261"/>
        <v>-</v>
      </c>
      <c r="K1059" s="161" t="str">
        <f t="shared" si="262"/>
        <v>-</v>
      </c>
      <c r="L1059" s="161" t="str">
        <f t="shared" si="263"/>
        <v>-</v>
      </c>
      <c r="M1059" s="166">
        <f t="shared" si="264"/>
        <v>2</v>
      </c>
      <c r="N1059" s="165"/>
      <c r="O1059" s="164" t="str">
        <f t="shared" si="265"/>
        <v>-</v>
      </c>
      <c r="P1059" s="161" t="str">
        <f t="shared" si="266"/>
        <v>-</v>
      </c>
      <c r="Q1059" s="161" t="str">
        <f t="shared" si="267"/>
        <v>-</v>
      </c>
      <c r="R1059" s="161" t="str">
        <f t="shared" si="268"/>
        <v>-</v>
      </c>
      <c r="S1059" s="161" t="str">
        <f t="shared" si="269"/>
        <v>-</v>
      </c>
      <c r="T1059" s="163">
        <f t="shared" si="270"/>
        <v>34.482758620689658</v>
      </c>
    </row>
    <row r="1060" spans="1:20" x14ac:dyDescent="0.15">
      <c r="A1060" s="170">
        <v>0.7</v>
      </c>
      <c r="B1060" s="170">
        <v>0.81</v>
      </c>
      <c r="C1060" s="170">
        <v>2</v>
      </c>
      <c r="D1060" s="169">
        <f t="shared" si="256"/>
        <v>1.3999999999999999E-2</v>
      </c>
      <c r="E1060" s="168">
        <f t="shared" si="257"/>
        <v>4.0500000000000003E-4</v>
      </c>
      <c r="F1060" s="167">
        <f t="shared" si="258"/>
        <v>34.567901234567898</v>
      </c>
      <c r="G1060" s="159" t="str">
        <f t="shared" si="259"/>
        <v>-</v>
      </c>
      <c r="H1060" s="164" t="str">
        <f t="shared" si="271"/>
        <v>-</v>
      </c>
      <c r="I1060" s="161" t="str">
        <f t="shared" si="260"/>
        <v>-</v>
      </c>
      <c r="J1060" s="161" t="str">
        <f t="shared" si="261"/>
        <v>-</v>
      </c>
      <c r="K1060" s="161" t="str">
        <f t="shared" si="262"/>
        <v>-</v>
      </c>
      <c r="L1060" s="161" t="str">
        <f t="shared" si="263"/>
        <v>-</v>
      </c>
      <c r="M1060" s="166">
        <f t="shared" si="264"/>
        <v>2</v>
      </c>
      <c r="N1060" s="165"/>
      <c r="O1060" s="164" t="str">
        <f t="shared" si="265"/>
        <v>-</v>
      </c>
      <c r="P1060" s="161" t="str">
        <f t="shared" si="266"/>
        <v>-</v>
      </c>
      <c r="Q1060" s="161" t="str">
        <f t="shared" si="267"/>
        <v>-</v>
      </c>
      <c r="R1060" s="161" t="str">
        <f t="shared" si="268"/>
        <v>-</v>
      </c>
      <c r="S1060" s="161" t="str">
        <f t="shared" si="269"/>
        <v>-</v>
      </c>
      <c r="T1060" s="163">
        <f t="shared" si="270"/>
        <v>34.567901234567898</v>
      </c>
    </row>
    <row r="1061" spans="1:20" x14ac:dyDescent="0.15">
      <c r="A1061" s="170">
        <v>1</v>
      </c>
      <c r="B1061" s="170">
        <v>1.075</v>
      </c>
      <c r="C1061" s="170">
        <v>2</v>
      </c>
      <c r="D1061" s="169">
        <f t="shared" si="256"/>
        <v>0.02</v>
      </c>
      <c r="E1061" s="168">
        <f t="shared" si="257"/>
        <v>5.375E-4</v>
      </c>
      <c r="F1061" s="167">
        <f t="shared" si="258"/>
        <v>37.209302325581397</v>
      </c>
      <c r="G1061" s="159" t="str">
        <f t="shared" si="259"/>
        <v>-</v>
      </c>
      <c r="H1061" s="164" t="str">
        <f t="shared" si="271"/>
        <v>-</v>
      </c>
      <c r="I1061" s="161" t="str">
        <f t="shared" si="260"/>
        <v>-</v>
      </c>
      <c r="J1061" s="161" t="str">
        <f t="shared" si="261"/>
        <v>-</v>
      </c>
      <c r="K1061" s="161" t="str">
        <f t="shared" si="262"/>
        <v>-</v>
      </c>
      <c r="L1061" s="161" t="str">
        <f t="shared" si="263"/>
        <v>-</v>
      </c>
      <c r="M1061" s="166">
        <f t="shared" si="264"/>
        <v>2</v>
      </c>
      <c r="N1061" s="165"/>
      <c r="O1061" s="164" t="str">
        <f t="shared" si="265"/>
        <v>-</v>
      </c>
      <c r="P1061" s="161" t="str">
        <f t="shared" si="266"/>
        <v>-</v>
      </c>
      <c r="Q1061" s="161" t="str">
        <f t="shared" si="267"/>
        <v>-</v>
      </c>
      <c r="R1061" s="161" t="str">
        <f t="shared" si="268"/>
        <v>-</v>
      </c>
      <c r="S1061" s="161" t="str">
        <f t="shared" si="269"/>
        <v>-</v>
      </c>
      <c r="T1061" s="163">
        <f t="shared" si="270"/>
        <v>37.209302325581397</v>
      </c>
    </row>
    <row r="1062" spans="1:20" x14ac:dyDescent="0.15">
      <c r="A1062" s="170">
        <v>1</v>
      </c>
      <c r="B1062" s="170">
        <v>1.0269999999999999</v>
      </c>
      <c r="C1062" s="170">
        <v>2</v>
      </c>
      <c r="D1062" s="169">
        <f t="shared" si="256"/>
        <v>0.02</v>
      </c>
      <c r="E1062" s="168">
        <f t="shared" si="257"/>
        <v>5.1349999999999996E-4</v>
      </c>
      <c r="F1062" s="167">
        <f t="shared" si="258"/>
        <v>38.948393378773126</v>
      </c>
      <c r="G1062" s="159" t="str">
        <f t="shared" si="259"/>
        <v>-</v>
      </c>
      <c r="H1062" s="164" t="str">
        <f t="shared" si="271"/>
        <v>-</v>
      </c>
      <c r="I1062" s="161" t="str">
        <f t="shared" si="260"/>
        <v>-</v>
      </c>
      <c r="J1062" s="161" t="str">
        <f t="shared" si="261"/>
        <v>-</v>
      </c>
      <c r="K1062" s="161" t="str">
        <f t="shared" si="262"/>
        <v>-</v>
      </c>
      <c r="L1062" s="161" t="str">
        <f t="shared" si="263"/>
        <v>-</v>
      </c>
      <c r="M1062" s="166">
        <f t="shared" si="264"/>
        <v>2</v>
      </c>
      <c r="N1062" s="165"/>
      <c r="O1062" s="164" t="str">
        <f t="shared" si="265"/>
        <v>-</v>
      </c>
      <c r="P1062" s="161" t="str">
        <f t="shared" si="266"/>
        <v>-</v>
      </c>
      <c r="Q1062" s="161" t="str">
        <f t="shared" si="267"/>
        <v>-</v>
      </c>
      <c r="R1062" s="161" t="str">
        <f t="shared" si="268"/>
        <v>-</v>
      </c>
      <c r="S1062" s="161" t="str">
        <f t="shared" si="269"/>
        <v>-</v>
      </c>
      <c r="T1062" s="163">
        <f t="shared" si="270"/>
        <v>38.948393378773126</v>
      </c>
    </row>
    <row r="1063" spans="1:20" x14ac:dyDescent="0.15">
      <c r="A1063" s="170">
        <v>0.5</v>
      </c>
      <c r="B1063" s="170">
        <v>0.49</v>
      </c>
      <c r="C1063" s="170">
        <v>2</v>
      </c>
      <c r="D1063" s="169">
        <f t="shared" si="256"/>
        <v>0.01</v>
      </c>
      <c r="E1063" s="168">
        <f t="shared" si="257"/>
        <v>2.4499999999999999E-4</v>
      </c>
      <c r="F1063" s="167">
        <f t="shared" si="258"/>
        <v>40.816326530612244</v>
      </c>
      <c r="G1063" s="159" t="str">
        <f t="shared" si="259"/>
        <v>-</v>
      </c>
      <c r="H1063" s="164" t="str">
        <f t="shared" si="271"/>
        <v>-</v>
      </c>
      <c r="I1063" s="161" t="str">
        <f t="shared" si="260"/>
        <v>-</v>
      </c>
      <c r="J1063" s="161" t="str">
        <f t="shared" si="261"/>
        <v>-</v>
      </c>
      <c r="K1063" s="161" t="str">
        <f t="shared" si="262"/>
        <v>-</v>
      </c>
      <c r="L1063" s="161" t="str">
        <f t="shared" si="263"/>
        <v>-</v>
      </c>
      <c r="M1063" s="166">
        <f t="shared" si="264"/>
        <v>2</v>
      </c>
      <c r="N1063" s="165"/>
      <c r="O1063" s="164" t="str">
        <f t="shared" si="265"/>
        <v>-</v>
      </c>
      <c r="P1063" s="161" t="str">
        <f t="shared" si="266"/>
        <v>-</v>
      </c>
      <c r="Q1063" s="161" t="str">
        <f t="shared" si="267"/>
        <v>-</v>
      </c>
      <c r="R1063" s="161" t="str">
        <f t="shared" si="268"/>
        <v>-</v>
      </c>
      <c r="S1063" s="161" t="str">
        <f t="shared" si="269"/>
        <v>-</v>
      </c>
      <c r="T1063" s="163">
        <f t="shared" si="270"/>
        <v>40.816326530612244</v>
      </c>
    </row>
    <row r="1064" spans="1:20" x14ac:dyDescent="0.15">
      <c r="A1064" s="170">
        <v>1</v>
      </c>
      <c r="B1064" s="170">
        <v>0.98</v>
      </c>
      <c r="C1064" s="170">
        <v>2</v>
      </c>
      <c r="D1064" s="169">
        <f t="shared" si="256"/>
        <v>0.02</v>
      </c>
      <c r="E1064" s="168">
        <f t="shared" si="257"/>
        <v>4.8999999999999998E-4</v>
      </c>
      <c r="F1064" s="167">
        <f t="shared" si="258"/>
        <v>40.816326530612244</v>
      </c>
      <c r="G1064" s="159" t="str">
        <f t="shared" si="259"/>
        <v>-</v>
      </c>
      <c r="H1064" s="164" t="str">
        <f t="shared" si="271"/>
        <v>-</v>
      </c>
      <c r="I1064" s="161" t="str">
        <f t="shared" si="260"/>
        <v>-</v>
      </c>
      <c r="J1064" s="161" t="str">
        <f t="shared" si="261"/>
        <v>-</v>
      </c>
      <c r="K1064" s="161" t="str">
        <f t="shared" si="262"/>
        <v>-</v>
      </c>
      <c r="L1064" s="161" t="str">
        <f t="shared" si="263"/>
        <v>-</v>
      </c>
      <c r="M1064" s="166">
        <f t="shared" si="264"/>
        <v>2</v>
      </c>
      <c r="N1064" s="165"/>
      <c r="O1064" s="164" t="str">
        <f t="shared" si="265"/>
        <v>-</v>
      </c>
      <c r="P1064" s="161" t="str">
        <f t="shared" si="266"/>
        <v>-</v>
      </c>
      <c r="Q1064" s="161" t="str">
        <f t="shared" si="267"/>
        <v>-</v>
      </c>
      <c r="R1064" s="161" t="str">
        <f t="shared" si="268"/>
        <v>-</v>
      </c>
      <c r="S1064" s="161" t="str">
        <f t="shared" si="269"/>
        <v>-</v>
      </c>
      <c r="T1064" s="163">
        <f t="shared" si="270"/>
        <v>40.816326530612244</v>
      </c>
    </row>
    <row r="1065" spans="1:20" x14ac:dyDescent="0.15">
      <c r="A1065" s="170">
        <v>1</v>
      </c>
      <c r="B1065" s="170">
        <v>0.95</v>
      </c>
      <c r="C1065" s="170">
        <v>2</v>
      </c>
      <c r="D1065" s="169">
        <f t="shared" si="256"/>
        <v>0.02</v>
      </c>
      <c r="E1065" s="168">
        <f t="shared" si="257"/>
        <v>4.75E-4</v>
      </c>
      <c r="F1065" s="167">
        <f t="shared" si="258"/>
        <v>42.10526315789474</v>
      </c>
      <c r="G1065" s="159" t="str">
        <f t="shared" si="259"/>
        <v>-</v>
      </c>
      <c r="H1065" s="164" t="str">
        <f t="shared" si="271"/>
        <v>-</v>
      </c>
      <c r="I1065" s="161" t="str">
        <f t="shared" si="260"/>
        <v>-</v>
      </c>
      <c r="J1065" s="161" t="str">
        <f t="shared" si="261"/>
        <v>-</v>
      </c>
      <c r="K1065" s="161" t="str">
        <f t="shared" si="262"/>
        <v>-</v>
      </c>
      <c r="L1065" s="161" t="str">
        <f t="shared" si="263"/>
        <v>-</v>
      </c>
      <c r="M1065" s="166">
        <f t="shared" si="264"/>
        <v>2</v>
      </c>
      <c r="N1065" s="165"/>
      <c r="O1065" s="164" t="str">
        <f t="shared" si="265"/>
        <v>-</v>
      </c>
      <c r="P1065" s="161" t="str">
        <f t="shared" si="266"/>
        <v>-</v>
      </c>
      <c r="Q1065" s="161" t="str">
        <f t="shared" si="267"/>
        <v>-</v>
      </c>
      <c r="R1065" s="161" t="str">
        <f t="shared" si="268"/>
        <v>-</v>
      </c>
      <c r="S1065" s="161" t="str">
        <f t="shared" si="269"/>
        <v>-</v>
      </c>
      <c r="T1065" s="163">
        <f t="shared" si="270"/>
        <v>42.10526315789474</v>
      </c>
    </row>
    <row r="1066" spans="1:20" x14ac:dyDescent="0.15">
      <c r="A1066" s="170">
        <v>0.8</v>
      </c>
      <c r="B1066" s="170">
        <v>0.75</v>
      </c>
      <c r="C1066" s="170">
        <v>1</v>
      </c>
      <c r="D1066" s="169">
        <f t="shared" si="256"/>
        <v>1.6E-2</v>
      </c>
      <c r="E1066" s="168">
        <f t="shared" si="257"/>
        <v>3.7500000000000001E-4</v>
      </c>
      <c r="F1066" s="167">
        <f t="shared" si="258"/>
        <v>42.666666666666664</v>
      </c>
      <c r="G1066" s="159" t="str">
        <f t="shared" si="259"/>
        <v>-</v>
      </c>
      <c r="H1066" s="164" t="str">
        <f t="shared" si="271"/>
        <v>-</v>
      </c>
      <c r="I1066" s="161" t="str">
        <f t="shared" si="260"/>
        <v>-</v>
      </c>
      <c r="J1066" s="161" t="str">
        <f t="shared" si="261"/>
        <v>-</v>
      </c>
      <c r="K1066" s="161" t="str">
        <f t="shared" si="262"/>
        <v>-</v>
      </c>
      <c r="L1066" s="161" t="str">
        <f t="shared" si="263"/>
        <v>-</v>
      </c>
      <c r="M1066" s="166">
        <f t="shared" si="264"/>
        <v>1</v>
      </c>
      <c r="N1066" s="165"/>
      <c r="O1066" s="164" t="str">
        <f t="shared" si="265"/>
        <v>-</v>
      </c>
      <c r="P1066" s="161" t="str">
        <f t="shared" si="266"/>
        <v>-</v>
      </c>
      <c r="Q1066" s="161" t="str">
        <f t="shared" si="267"/>
        <v>-</v>
      </c>
      <c r="R1066" s="161" t="str">
        <f t="shared" si="268"/>
        <v>-</v>
      </c>
      <c r="S1066" s="161" t="str">
        <f t="shared" si="269"/>
        <v>-</v>
      </c>
      <c r="T1066" s="163">
        <f t="shared" si="270"/>
        <v>42.666666666666664</v>
      </c>
    </row>
    <row r="1067" spans="1:20" x14ac:dyDescent="0.15">
      <c r="A1067" s="170">
        <v>1</v>
      </c>
      <c r="B1067" s="170">
        <v>0.91</v>
      </c>
      <c r="C1067" s="170">
        <v>2</v>
      </c>
      <c r="D1067" s="169">
        <f t="shared" si="256"/>
        <v>0.02</v>
      </c>
      <c r="E1067" s="168">
        <f t="shared" si="257"/>
        <v>4.55E-4</v>
      </c>
      <c r="F1067" s="167">
        <f t="shared" si="258"/>
        <v>43.956043956043956</v>
      </c>
      <c r="G1067" s="159" t="str">
        <f t="shared" si="259"/>
        <v>-</v>
      </c>
      <c r="H1067" s="164" t="str">
        <f t="shared" si="271"/>
        <v>-</v>
      </c>
      <c r="I1067" s="161" t="str">
        <f t="shared" si="260"/>
        <v>-</v>
      </c>
      <c r="J1067" s="161" t="str">
        <f t="shared" si="261"/>
        <v>-</v>
      </c>
      <c r="K1067" s="161" t="str">
        <f t="shared" si="262"/>
        <v>-</v>
      </c>
      <c r="L1067" s="161" t="str">
        <f t="shared" si="263"/>
        <v>-</v>
      </c>
      <c r="M1067" s="166">
        <f t="shared" si="264"/>
        <v>2</v>
      </c>
      <c r="N1067" s="165"/>
      <c r="O1067" s="164" t="str">
        <f t="shared" si="265"/>
        <v>-</v>
      </c>
      <c r="P1067" s="161" t="str">
        <f t="shared" si="266"/>
        <v>-</v>
      </c>
      <c r="Q1067" s="161" t="str">
        <f t="shared" si="267"/>
        <v>-</v>
      </c>
      <c r="R1067" s="161" t="str">
        <f t="shared" si="268"/>
        <v>-</v>
      </c>
      <c r="S1067" s="161" t="str">
        <f t="shared" si="269"/>
        <v>-</v>
      </c>
      <c r="T1067" s="163">
        <f t="shared" si="270"/>
        <v>43.956043956043956</v>
      </c>
    </row>
    <row r="1068" spans="1:20" x14ac:dyDescent="0.15">
      <c r="A1068" s="170">
        <v>0.5</v>
      </c>
      <c r="B1068" s="170">
        <v>0.45</v>
      </c>
      <c r="C1068" s="170">
        <v>2</v>
      </c>
      <c r="D1068" s="169">
        <f t="shared" si="256"/>
        <v>0.01</v>
      </c>
      <c r="E1068" s="168">
        <f t="shared" si="257"/>
        <v>2.2499999999999999E-4</v>
      </c>
      <c r="F1068" s="167">
        <f t="shared" si="258"/>
        <v>44.44444444444445</v>
      </c>
      <c r="G1068" s="159" t="str">
        <f t="shared" si="259"/>
        <v>-</v>
      </c>
      <c r="H1068" s="164" t="str">
        <f t="shared" si="271"/>
        <v>-</v>
      </c>
      <c r="I1068" s="161" t="str">
        <f t="shared" si="260"/>
        <v>-</v>
      </c>
      <c r="J1068" s="161" t="str">
        <f t="shared" si="261"/>
        <v>-</v>
      </c>
      <c r="K1068" s="161" t="str">
        <f t="shared" si="262"/>
        <v>-</v>
      </c>
      <c r="L1068" s="161" t="str">
        <f t="shared" si="263"/>
        <v>-</v>
      </c>
      <c r="M1068" s="166">
        <f t="shared" si="264"/>
        <v>2</v>
      </c>
      <c r="N1068" s="165"/>
      <c r="O1068" s="164" t="str">
        <f t="shared" si="265"/>
        <v>-</v>
      </c>
      <c r="P1068" s="161" t="str">
        <f t="shared" si="266"/>
        <v>-</v>
      </c>
      <c r="Q1068" s="161" t="str">
        <f t="shared" si="267"/>
        <v>-</v>
      </c>
      <c r="R1068" s="161" t="str">
        <f t="shared" si="268"/>
        <v>-</v>
      </c>
      <c r="S1068" s="161" t="str">
        <f t="shared" si="269"/>
        <v>-</v>
      </c>
      <c r="T1068" s="163">
        <f t="shared" si="270"/>
        <v>44.44444444444445</v>
      </c>
    </row>
    <row r="1069" spans="1:20" x14ac:dyDescent="0.15">
      <c r="A1069" s="170">
        <v>1</v>
      </c>
      <c r="B1069" s="170">
        <v>0.9</v>
      </c>
      <c r="C1069" s="170">
        <v>2</v>
      </c>
      <c r="D1069" s="169">
        <f t="shared" si="256"/>
        <v>0.02</v>
      </c>
      <c r="E1069" s="168">
        <f t="shared" si="257"/>
        <v>4.4999999999999999E-4</v>
      </c>
      <c r="F1069" s="167">
        <f t="shared" si="258"/>
        <v>44.44444444444445</v>
      </c>
      <c r="G1069" s="159" t="str">
        <f t="shared" si="259"/>
        <v>-</v>
      </c>
      <c r="H1069" s="164" t="str">
        <f t="shared" si="271"/>
        <v>-</v>
      </c>
      <c r="I1069" s="161" t="str">
        <f t="shared" si="260"/>
        <v>-</v>
      </c>
      <c r="J1069" s="161" t="str">
        <f t="shared" si="261"/>
        <v>-</v>
      </c>
      <c r="K1069" s="161" t="str">
        <f t="shared" si="262"/>
        <v>-</v>
      </c>
      <c r="L1069" s="161" t="str">
        <f t="shared" si="263"/>
        <v>-</v>
      </c>
      <c r="M1069" s="166">
        <f t="shared" si="264"/>
        <v>2</v>
      </c>
      <c r="N1069" s="165"/>
      <c r="O1069" s="164" t="str">
        <f t="shared" si="265"/>
        <v>-</v>
      </c>
      <c r="P1069" s="161" t="str">
        <f t="shared" si="266"/>
        <v>-</v>
      </c>
      <c r="Q1069" s="161" t="str">
        <f t="shared" si="267"/>
        <v>-</v>
      </c>
      <c r="R1069" s="161" t="str">
        <f t="shared" si="268"/>
        <v>-</v>
      </c>
      <c r="S1069" s="161" t="str">
        <f t="shared" si="269"/>
        <v>-</v>
      </c>
      <c r="T1069" s="163">
        <f t="shared" si="270"/>
        <v>44.44444444444445</v>
      </c>
    </row>
    <row r="1070" spans="1:20" x14ac:dyDescent="0.15">
      <c r="A1070" s="170">
        <v>1</v>
      </c>
      <c r="B1070" s="170">
        <v>0.9</v>
      </c>
      <c r="C1070" s="170">
        <v>2</v>
      </c>
      <c r="D1070" s="169">
        <f t="shared" si="256"/>
        <v>0.02</v>
      </c>
      <c r="E1070" s="168">
        <f t="shared" si="257"/>
        <v>4.4999999999999999E-4</v>
      </c>
      <c r="F1070" s="167">
        <f t="shared" si="258"/>
        <v>44.44444444444445</v>
      </c>
      <c r="G1070" s="159" t="str">
        <f t="shared" si="259"/>
        <v>-</v>
      </c>
      <c r="H1070" s="164" t="str">
        <f t="shared" si="271"/>
        <v>-</v>
      </c>
      <c r="I1070" s="161" t="str">
        <f t="shared" si="260"/>
        <v>-</v>
      </c>
      <c r="J1070" s="161" t="str">
        <f t="shared" si="261"/>
        <v>-</v>
      </c>
      <c r="K1070" s="161" t="str">
        <f t="shared" si="262"/>
        <v>-</v>
      </c>
      <c r="L1070" s="161" t="str">
        <f t="shared" si="263"/>
        <v>-</v>
      </c>
      <c r="M1070" s="166">
        <f t="shared" si="264"/>
        <v>2</v>
      </c>
      <c r="N1070" s="165"/>
      <c r="O1070" s="164" t="str">
        <f t="shared" si="265"/>
        <v>-</v>
      </c>
      <c r="P1070" s="161" t="str">
        <f t="shared" si="266"/>
        <v>-</v>
      </c>
      <c r="Q1070" s="161" t="str">
        <f t="shared" si="267"/>
        <v>-</v>
      </c>
      <c r="R1070" s="161" t="str">
        <f t="shared" si="268"/>
        <v>-</v>
      </c>
      <c r="S1070" s="161" t="str">
        <f t="shared" si="269"/>
        <v>-</v>
      </c>
      <c r="T1070" s="163">
        <f t="shared" si="270"/>
        <v>44.44444444444445</v>
      </c>
    </row>
    <row r="1071" spans="1:20" x14ac:dyDescent="0.15">
      <c r="A1071" s="170">
        <v>0.5</v>
      </c>
      <c r="B1071" s="170">
        <v>0.44</v>
      </c>
      <c r="C1071" s="170">
        <v>2</v>
      </c>
      <c r="D1071" s="169">
        <f t="shared" si="256"/>
        <v>0.01</v>
      </c>
      <c r="E1071" s="168">
        <f t="shared" si="257"/>
        <v>2.2000000000000001E-4</v>
      </c>
      <c r="F1071" s="167">
        <f t="shared" si="258"/>
        <v>45.454545454545453</v>
      </c>
      <c r="G1071" s="159" t="str">
        <f t="shared" si="259"/>
        <v>-</v>
      </c>
      <c r="H1071" s="164" t="str">
        <f t="shared" si="271"/>
        <v>-</v>
      </c>
      <c r="I1071" s="161" t="str">
        <f t="shared" si="260"/>
        <v>-</v>
      </c>
      <c r="J1071" s="161" t="str">
        <f t="shared" si="261"/>
        <v>-</v>
      </c>
      <c r="K1071" s="161" t="str">
        <f t="shared" si="262"/>
        <v>-</v>
      </c>
      <c r="L1071" s="161" t="str">
        <f t="shared" si="263"/>
        <v>-</v>
      </c>
      <c r="M1071" s="166">
        <f t="shared" si="264"/>
        <v>2</v>
      </c>
      <c r="N1071" s="165"/>
      <c r="O1071" s="164" t="str">
        <f t="shared" si="265"/>
        <v>-</v>
      </c>
      <c r="P1071" s="161" t="str">
        <f t="shared" si="266"/>
        <v>-</v>
      </c>
      <c r="Q1071" s="161" t="str">
        <f t="shared" si="267"/>
        <v>-</v>
      </c>
      <c r="R1071" s="161" t="str">
        <f t="shared" si="268"/>
        <v>-</v>
      </c>
      <c r="S1071" s="161" t="str">
        <f t="shared" si="269"/>
        <v>-</v>
      </c>
      <c r="T1071" s="163">
        <f t="shared" si="270"/>
        <v>45.454545454545453</v>
      </c>
    </row>
    <row r="1072" spans="1:20" x14ac:dyDescent="0.15">
      <c r="A1072" s="170">
        <v>1</v>
      </c>
      <c r="B1072" s="170">
        <v>0.85</v>
      </c>
      <c r="C1072" s="170">
        <v>2</v>
      </c>
      <c r="D1072" s="169">
        <f t="shared" si="256"/>
        <v>0.02</v>
      </c>
      <c r="E1072" s="168">
        <f t="shared" si="257"/>
        <v>4.2499999999999998E-4</v>
      </c>
      <c r="F1072" s="167">
        <f t="shared" si="258"/>
        <v>47.058823529411768</v>
      </c>
      <c r="G1072" s="159" t="str">
        <f t="shared" si="259"/>
        <v>-</v>
      </c>
      <c r="H1072" s="164" t="str">
        <f t="shared" si="271"/>
        <v>-</v>
      </c>
      <c r="I1072" s="161" t="str">
        <f t="shared" si="260"/>
        <v>-</v>
      </c>
      <c r="J1072" s="161" t="str">
        <f t="shared" si="261"/>
        <v>-</v>
      </c>
      <c r="K1072" s="161" t="str">
        <f t="shared" si="262"/>
        <v>-</v>
      </c>
      <c r="L1072" s="161" t="str">
        <f t="shared" si="263"/>
        <v>-</v>
      </c>
      <c r="M1072" s="166">
        <f t="shared" si="264"/>
        <v>2</v>
      </c>
      <c r="N1072" s="165"/>
      <c r="O1072" s="164" t="str">
        <f t="shared" si="265"/>
        <v>-</v>
      </c>
      <c r="P1072" s="161" t="str">
        <f t="shared" si="266"/>
        <v>-</v>
      </c>
      <c r="Q1072" s="161" t="str">
        <f t="shared" si="267"/>
        <v>-</v>
      </c>
      <c r="R1072" s="161" t="str">
        <f t="shared" si="268"/>
        <v>-</v>
      </c>
      <c r="S1072" s="161" t="str">
        <f t="shared" si="269"/>
        <v>-</v>
      </c>
      <c r="T1072" s="163">
        <f t="shared" si="270"/>
        <v>47.058823529411768</v>
      </c>
    </row>
    <row r="1073" spans="1:20" x14ac:dyDescent="0.15">
      <c r="A1073" s="170">
        <v>0.5</v>
      </c>
      <c r="B1073" s="170">
        <v>0.42</v>
      </c>
      <c r="C1073" s="170">
        <v>2</v>
      </c>
      <c r="D1073" s="169">
        <f t="shared" si="256"/>
        <v>0.01</v>
      </c>
      <c r="E1073" s="168">
        <f t="shared" si="257"/>
        <v>2.0999999999999998E-4</v>
      </c>
      <c r="F1073" s="167">
        <f t="shared" si="258"/>
        <v>47.619047619047628</v>
      </c>
      <c r="G1073" s="159" t="str">
        <f t="shared" si="259"/>
        <v>-</v>
      </c>
      <c r="H1073" s="164" t="str">
        <f t="shared" si="271"/>
        <v>-</v>
      </c>
      <c r="I1073" s="161" t="str">
        <f t="shared" si="260"/>
        <v>-</v>
      </c>
      <c r="J1073" s="161" t="str">
        <f t="shared" si="261"/>
        <v>-</v>
      </c>
      <c r="K1073" s="161" t="str">
        <f t="shared" si="262"/>
        <v>-</v>
      </c>
      <c r="L1073" s="161" t="str">
        <f t="shared" si="263"/>
        <v>-</v>
      </c>
      <c r="M1073" s="166">
        <f t="shared" si="264"/>
        <v>2</v>
      </c>
      <c r="N1073" s="165"/>
      <c r="O1073" s="164" t="str">
        <f t="shared" si="265"/>
        <v>-</v>
      </c>
      <c r="P1073" s="161" t="str">
        <f t="shared" si="266"/>
        <v>-</v>
      </c>
      <c r="Q1073" s="161" t="str">
        <f t="shared" si="267"/>
        <v>-</v>
      </c>
      <c r="R1073" s="161" t="str">
        <f t="shared" si="268"/>
        <v>-</v>
      </c>
      <c r="S1073" s="161" t="str">
        <f t="shared" si="269"/>
        <v>-</v>
      </c>
      <c r="T1073" s="163">
        <f t="shared" si="270"/>
        <v>47.619047619047628</v>
      </c>
    </row>
    <row r="1074" spans="1:20" x14ac:dyDescent="0.15">
      <c r="A1074" s="170">
        <v>1</v>
      </c>
      <c r="B1074" s="170">
        <v>0.81</v>
      </c>
      <c r="C1074" s="170">
        <v>2</v>
      </c>
      <c r="D1074" s="169">
        <f t="shared" si="256"/>
        <v>0.02</v>
      </c>
      <c r="E1074" s="168">
        <f t="shared" si="257"/>
        <v>4.0500000000000003E-4</v>
      </c>
      <c r="F1074" s="167">
        <f t="shared" si="258"/>
        <v>49.382716049382715</v>
      </c>
      <c r="G1074" s="159" t="str">
        <f t="shared" si="259"/>
        <v>-</v>
      </c>
      <c r="H1074" s="164" t="str">
        <f t="shared" si="271"/>
        <v>-</v>
      </c>
      <c r="I1074" s="161" t="str">
        <f t="shared" si="260"/>
        <v>-</v>
      </c>
      <c r="J1074" s="161" t="str">
        <f t="shared" si="261"/>
        <v>-</v>
      </c>
      <c r="K1074" s="161" t="str">
        <f t="shared" si="262"/>
        <v>-</v>
      </c>
      <c r="L1074" s="161" t="str">
        <f t="shared" si="263"/>
        <v>-</v>
      </c>
      <c r="M1074" s="166">
        <f t="shared" si="264"/>
        <v>2</v>
      </c>
      <c r="N1074" s="165"/>
      <c r="O1074" s="164" t="str">
        <f t="shared" si="265"/>
        <v>-</v>
      </c>
      <c r="P1074" s="161" t="str">
        <f t="shared" si="266"/>
        <v>-</v>
      </c>
      <c r="Q1074" s="161" t="str">
        <f t="shared" si="267"/>
        <v>-</v>
      </c>
      <c r="R1074" s="161" t="str">
        <f t="shared" si="268"/>
        <v>-</v>
      </c>
      <c r="S1074" s="161" t="str">
        <f t="shared" si="269"/>
        <v>-</v>
      </c>
      <c r="T1074" s="163">
        <f t="shared" si="270"/>
        <v>49.382716049382715</v>
      </c>
    </row>
    <row r="1075" spans="1:20" x14ac:dyDescent="0.15">
      <c r="A1075" s="170">
        <v>1</v>
      </c>
      <c r="B1075" s="170">
        <v>0.81</v>
      </c>
      <c r="C1075" s="170">
        <v>2</v>
      </c>
      <c r="D1075" s="169">
        <f t="shared" si="256"/>
        <v>0.02</v>
      </c>
      <c r="E1075" s="168">
        <f t="shared" si="257"/>
        <v>4.0500000000000003E-4</v>
      </c>
      <c r="F1075" s="167">
        <f t="shared" si="258"/>
        <v>49.382716049382715</v>
      </c>
      <c r="G1075" s="159" t="str">
        <f t="shared" si="259"/>
        <v>-</v>
      </c>
      <c r="H1075" s="164" t="str">
        <f t="shared" si="271"/>
        <v>-</v>
      </c>
      <c r="I1075" s="161" t="str">
        <f t="shared" si="260"/>
        <v>-</v>
      </c>
      <c r="J1075" s="161" t="str">
        <f t="shared" si="261"/>
        <v>-</v>
      </c>
      <c r="K1075" s="161" t="str">
        <f t="shared" si="262"/>
        <v>-</v>
      </c>
      <c r="L1075" s="161" t="str">
        <f t="shared" si="263"/>
        <v>-</v>
      </c>
      <c r="M1075" s="166">
        <f t="shared" si="264"/>
        <v>2</v>
      </c>
      <c r="N1075" s="165"/>
      <c r="O1075" s="164" t="str">
        <f t="shared" si="265"/>
        <v>-</v>
      </c>
      <c r="P1075" s="161" t="str">
        <f t="shared" si="266"/>
        <v>-</v>
      </c>
      <c r="Q1075" s="161" t="str">
        <f t="shared" si="267"/>
        <v>-</v>
      </c>
      <c r="R1075" s="161" t="str">
        <f t="shared" si="268"/>
        <v>-</v>
      </c>
      <c r="S1075" s="161" t="str">
        <f t="shared" si="269"/>
        <v>-</v>
      </c>
      <c r="T1075" s="163">
        <f t="shared" si="270"/>
        <v>49.382716049382715</v>
      </c>
    </row>
    <row r="1076" spans="1:20" x14ac:dyDescent="0.15">
      <c r="A1076" s="171">
        <v>1</v>
      </c>
      <c r="B1076" s="171">
        <v>0.81</v>
      </c>
      <c r="C1076" s="171">
        <v>2</v>
      </c>
      <c r="D1076" s="169">
        <f t="shared" si="256"/>
        <v>0.02</v>
      </c>
      <c r="E1076" s="168">
        <f t="shared" si="257"/>
        <v>4.0500000000000003E-4</v>
      </c>
      <c r="F1076" s="167">
        <f t="shared" si="258"/>
        <v>49.382716049382715</v>
      </c>
      <c r="G1076" s="159" t="str">
        <f t="shared" si="259"/>
        <v>-</v>
      </c>
      <c r="H1076" s="164" t="str">
        <f t="shared" si="271"/>
        <v>-</v>
      </c>
      <c r="I1076" s="161" t="str">
        <f t="shared" si="260"/>
        <v>-</v>
      </c>
      <c r="J1076" s="161" t="str">
        <f t="shared" si="261"/>
        <v>-</v>
      </c>
      <c r="K1076" s="161" t="str">
        <f t="shared" si="262"/>
        <v>-</v>
      </c>
      <c r="L1076" s="161" t="str">
        <f t="shared" si="263"/>
        <v>-</v>
      </c>
      <c r="M1076" s="166">
        <f t="shared" si="264"/>
        <v>2</v>
      </c>
      <c r="N1076" s="165"/>
      <c r="O1076" s="164" t="str">
        <f t="shared" si="265"/>
        <v>-</v>
      </c>
      <c r="P1076" s="161" t="str">
        <f t="shared" si="266"/>
        <v>-</v>
      </c>
      <c r="Q1076" s="161" t="str">
        <f t="shared" si="267"/>
        <v>-</v>
      </c>
      <c r="R1076" s="161" t="str">
        <f t="shared" si="268"/>
        <v>-</v>
      </c>
      <c r="S1076" s="161" t="str">
        <f t="shared" si="269"/>
        <v>-</v>
      </c>
      <c r="T1076" s="163">
        <f t="shared" si="270"/>
        <v>49.382716049382715</v>
      </c>
    </row>
    <row r="1077" spans="1:20" x14ac:dyDescent="0.15">
      <c r="A1077" s="170">
        <v>0.5</v>
      </c>
      <c r="B1077" s="170">
        <v>0.4</v>
      </c>
      <c r="C1077" s="170">
        <v>2</v>
      </c>
      <c r="D1077" s="169">
        <f t="shared" si="256"/>
        <v>0.01</v>
      </c>
      <c r="E1077" s="168">
        <f t="shared" si="257"/>
        <v>2.0000000000000001E-4</v>
      </c>
      <c r="F1077" s="167">
        <f t="shared" si="258"/>
        <v>50</v>
      </c>
      <c r="G1077" s="159" t="str">
        <f t="shared" si="259"/>
        <v>-</v>
      </c>
      <c r="H1077" s="164" t="str">
        <f t="shared" si="271"/>
        <v>-</v>
      </c>
      <c r="I1077" s="161" t="str">
        <f t="shared" si="260"/>
        <v>-</v>
      </c>
      <c r="J1077" s="161" t="str">
        <f t="shared" si="261"/>
        <v>-</v>
      </c>
      <c r="K1077" s="161" t="str">
        <f t="shared" si="262"/>
        <v>-</v>
      </c>
      <c r="L1077" s="161" t="str">
        <f t="shared" si="263"/>
        <v>-</v>
      </c>
      <c r="M1077" s="166">
        <f t="shared" si="264"/>
        <v>2</v>
      </c>
      <c r="N1077" s="165"/>
      <c r="O1077" s="164" t="str">
        <f t="shared" si="265"/>
        <v>-</v>
      </c>
      <c r="P1077" s="161" t="str">
        <f t="shared" si="266"/>
        <v>-</v>
      </c>
      <c r="Q1077" s="161" t="str">
        <f t="shared" si="267"/>
        <v>-</v>
      </c>
      <c r="R1077" s="161" t="str">
        <f t="shared" si="268"/>
        <v>-</v>
      </c>
      <c r="S1077" s="161" t="str">
        <f t="shared" si="269"/>
        <v>-</v>
      </c>
      <c r="T1077" s="163">
        <f t="shared" si="270"/>
        <v>50</v>
      </c>
    </row>
    <row r="1078" spans="1:20" x14ac:dyDescent="0.15">
      <c r="A1078" s="170">
        <v>1</v>
      </c>
      <c r="B1078" s="170">
        <v>0.8</v>
      </c>
      <c r="C1078" s="170">
        <v>2</v>
      </c>
      <c r="D1078" s="169">
        <f t="shared" si="256"/>
        <v>0.02</v>
      </c>
      <c r="E1078" s="168">
        <f t="shared" si="257"/>
        <v>4.0000000000000002E-4</v>
      </c>
      <c r="F1078" s="167">
        <f t="shared" si="258"/>
        <v>50</v>
      </c>
      <c r="G1078" s="159" t="str">
        <f t="shared" si="259"/>
        <v>-</v>
      </c>
      <c r="H1078" s="164" t="str">
        <f t="shared" si="271"/>
        <v>-</v>
      </c>
      <c r="I1078" s="161" t="str">
        <f t="shared" si="260"/>
        <v>-</v>
      </c>
      <c r="J1078" s="161" t="str">
        <f t="shared" si="261"/>
        <v>-</v>
      </c>
      <c r="K1078" s="161" t="str">
        <f t="shared" si="262"/>
        <v>-</v>
      </c>
      <c r="L1078" s="161" t="str">
        <f t="shared" si="263"/>
        <v>-</v>
      </c>
      <c r="M1078" s="166">
        <f t="shared" si="264"/>
        <v>2</v>
      </c>
      <c r="N1078" s="165"/>
      <c r="O1078" s="164" t="str">
        <f t="shared" si="265"/>
        <v>-</v>
      </c>
      <c r="P1078" s="161" t="str">
        <f t="shared" si="266"/>
        <v>-</v>
      </c>
      <c r="Q1078" s="161" t="str">
        <f t="shared" si="267"/>
        <v>-</v>
      </c>
      <c r="R1078" s="161" t="str">
        <f t="shared" si="268"/>
        <v>-</v>
      </c>
      <c r="S1078" s="161" t="str">
        <f t="shared" si="269"/>
        <v>-</v>
      </c>
      <c r="T1078" s="163">
        <f t="shared" si="270"/>
        <v>50</v>
      </c>
    </row>
    <row r="1079" spans="1:20" x14ac:dyDescent="0.15">
      <c r="A1079" s="170">
        <v>1</v>
      </c>
      <c r="B1079" s="170">
        <v>0.8</v>
      </c>
      <c r="C1079" s="170">
        <v>2</v>
      </c>
      <c r="D1079" s="169">
        <f t="shared" si="256"/>
        <v>0.02</v>
      </c>
      <c r="E1079" s="168">
        <f t="shared" si="257"/>
        <v>4.0000000000000002E-4</v>
      </c>
      <c r="F1079" s="167">
        <f t="shared" si="258"/>
        <v>50</v>
      </c>
      <c r="G1079" s="159" t="str">
        <f t="shared" si="259"/>
        <v>-</v>
      </c>
      <c r="H1079" s="164" t="str">
        <f t="shared" si="271"/>
        <v>-</v>
      </c>
      <c r="I1079" s="161" t="str">
        <f t="shared" si="260"/>
        <v>-</v>
      </c>
      <c r="J1079" s="161" t="str">
        <f t="shared" si="261"/>
        <v>-</v>
      </c>
      <c r="K1079" s="161" t="str">
        <f t="shared" si="262"/>
        <v>-</v>
      </c>
      <c r="L1079" s="161" t="str">
        <f t="shared" si="263"/>
        <v>-</v>
      </c>
      <c r="M1079" s="166">
        <f t="shared" si="264"/>
        <v>2</v>
      </c>
      <c r="N1079" s="165"/>
      <c r="O1079" s="164" t="str">
        <f t="shared" si="265"/>
        <v>-</v>
      </c>
      <c r="P1079" s="161" t="str">
        <f t="shared" si="266"/>
        <v>-</v>
      </c>
      <c r="Q1079" s="161" t="str">
        <f t="shared" si="267"/>
        <v>-</v>
      </c>
      <c r="R1079" s="161" t="str">
        <f t="shared" si="268"/>
        <v>-</v>
      </c>
      <c r="S1079" s="161" t="str">
        <f t="shared" si="269"/>
        <v>-</v>
      </c>
      <c r="T1079" s="163">
        <f t="shared" si="270"/>
        <v>50</v>
      </c>
    </row>
    <row r="1080" spans="1:20" x14ac:dyDescent="0.15">
      <c r="A1080" s="170">
        <v>1</v>
      </c>
      <c r="B1080" s="170">
        <v>0.66</v>
      </c>
      <c r="C1080" s="170">
        <v>2</v>
      </c>
      <c r="D1080" s="169">
        <f t="shared" si="256"/>
        <v>0.02</v>
      </c>
      <c r="E1080" s="168">
        <f t="shared" si="257"/>
        <v>3.3E-4</v>
      </c>
      <c r="F1080" s="167">
        <f t="shared" si="258"/>
        <v>60.606060606060609</v>
      </c>
      <c r="G1080" s="159" t="str">
        <f t="shared" si="259"/>
        <v>-</v>
      </c>
      <c r="H1080" s="164" t="str">
        <f t="shared" si="271"/>
        <v>-</v>
      </c>
      <c r="I1080" s="161" t="str">
        <f t="shared" si="260"/>
        <v>-</v>
      </c>
      <c r="J1080" s="161" t="str">
        <f t="shared" si="261"/>
        <v>-</v>
      </c>
      <c r="K1080" s="161" t="str">
        <f t="shared" si="262"/>
        <v>-</v>
      </c>
      <c r="L1080" s="161" t="str">
        <f t="shared" si="263"/>
        <v>-</v>
      </c>
      <c r="M1080" s="166">
        <f t="shared" si="264"/>
        <v>2</v>
      </c>
      <c r="N1080" s="165"/>
      <c r="O1080" s="164" t="str">
        <f t="shared" si="265"/>
        <v>-</v>
      </c>
      <c r="P1080" s="161" t="str">
        <f t="shared" si="266"/>
        <v>-</v>
      </c>
      <c r="Q1080" s="161" t="str">
        <f t="shared" si="267"/>
        <v>-</v>
      </c>
      <c r="R1080" s="161" t="str">
        <f t="shared" si="268"/>
        <v>-</v>
      </c>
      <c r="S1080" s="161" t="str">
        <f t="shared" si="269"/>
        <v>-</v>
      </c>
      <c r="T1080" s="163">
        <f t="shared" si="270"/>
        <v>60.606060606060609</v>
      </c>
    </row>
    <row r="1081" spans="1:20" x14ac:dyDescent="0.15">
      <c r="A1081" s="170">
        <v>1</v>
      </c>
      <c r="B1081" s="170">
        <v>0.65</v>
      </c>
      <c r="C1081" s="170">
        <v>2</v>
      </c>
      <c r="D1081" s="169">
        <f t="shared" si="256"/>
        <v>0.02</v>
      </c>
      <c r="E1081" s="168">
        <f t="shared" si="257"/>
        <v>3.2499999999999999E-4</v>
      </c>
      <c r="F1081" s="167">
        <f t="shared" si="258"/>
        <v>61.53846153846154</v>
      </c>
      <c r="G1081" s="159" t="str">
        <f t="shared" si="259"/>
        <v>-</v>
      </c>
      <c r="H1081" s="164" t="str">
        <f t="shared" si="271"/>
        <v>-</v>
      </c>
      <c r="I1081" s="161" t="str">
        <f t="shared" si="260"/>
        <v>-</v>
      </c>
      <c r="J1081" s="161" t="str">
        <f t="shared" si="261"/>
        <v>-</v>
      </c>
      <c r="K1081" s="161" t="str">
        <f t="shared" si="262"/>
        <v>-</v>
      </c>
      <c r="L1081" s="161" t="str">
        <f t="shared" si="263"/>
        <v>-</v>
      </c>
      <c r="M1081" s="166">
        <f t="shared" si="264"/>
        <v>2</v>
      </c>
      <c r="N1081" s="165"/>
      <c r="O1081" s="164" t="str">
        <f t="shared" si="265"/>
        <v>-</v>
      </c>
      <c r="P1081" s="161" t="str">
        <f t="shared" si="266"/>
        <v>-</v>
      </c>
      <c r="Q1081" s="161" t="str">
        <f t="shared" si="267"/>
        <v>-</v>
      </c>
      <c r="R1081" s="161" t="str">
        <f t="shared" si="268"/>
        <v>-</v>
      </c>
      <c r="S1081" s="161" t="str">
        <f t="shared" si="269"/>
        <v>-</v>
      </c>
      <c r="T1081" s="163">
        <f t="shared" si="270"/>
        <v>61.53846153846154</v>
      </c>
    </row>
    <row r="1082" spans="1:20" x14ac:dyDescent="0.15">
      <c r="A1082" s="170">
        <v>0.5</v>
      </c>
      <c r="B1082" s="170">
        <v>0.31</v>
      </c>
      <c r="C1082" s="170">
        <v>2</v>
      </c>
      <c r="D1082" s="169">
        <f t="shared" si="256"/>
        <v>0.01</v>
      </c>
      <c r="E1082" s="168">
        <f t="shared" si="257"/>
        <v>1.55E-4</v>
      </c>
      <c r="F1082" s="167">
        <f t="shared" si="258"/>
        <v>64.516129032258064</v>
      </c>
      <c r="G1082" s="159" t="str">
        <f t="shared" si="259"/>
        <v>-</v>
      </c>
      <c r="H1082" s="164" t="str">
        <f t="shared" si="271"/>
        <v>-</v>
      </c>
      <c r="I1082" s="161" t="str">
        <f t="shared" si="260"/>
        <v>-</v>
      </c>
      <c r="J1082" s="161" t="str">
        <f t="shared" si="261"/>
        <v>-</v>
      </c>
      <c r="K1082" s="161" t="str">
        <f t="shared" si="262"/>
        <v>-</v>
      </c>
      <c r="L1082" s="161" t="str">
        <f t="shared" si="263"/>
        <v>-</v>
      </c>
      <c r="M1082" s="166">
        <f t="shared" si="264"/>
        <v>2</v>
      </c>
      <c r="N1082" s="165"/>
      <c r="O1082" s="164" t="str">
        <f t="shared" si="265"/>
        <v>-</v>
      </c>
      <c r="P1082" s="161" t="str">
        <f t="shared" si="266"/>
        <v>-</v>
      </c>
      <c r="Q1082" s="161" t="str">
        <f t="shared" si="267"/>
        <v>-</v>
      </c>
      <c r="R1082" s="161" t="str">
        <f t="shared" si="268"/>
        <v>-</v>
      </c>
      <c r="S1082" s="161" t="str">
        <f t="shared" si="269"/>
        <v>-</v>
      </c>
      <c r="T1082" s="163">
        <f t="shared" si="270"/>
        <v>64.516129032258064</v>
      </c>
    </row>
    <row r="1083" spans="1:20" x14ac:dyDescent="0.15">
      <c r="A1083" s="170">
        <v>1</v>
      </c>
      <c r="B1083" s="170">
        <v>0.6</v>
      </c>
      <c r="C1083" s="170">
        <v>2</v>
      </c>
      <c r="D1083" s="169">
        <f t="shared" si="256"/>
        <v>0.02</v>
      </c>
      <c r="E1083" s="168">
        <f t="shared" si="257"/>
        <v>2.9999999999999997E-4</v>
      </c>
      <c r="F1083" s="167">
        <f t="shared" si="258"/>
        <v>66.666666666666671</v>
      </c>
      <c r="G1083" s="159" t="str">
        <f t="shared" si="259"/>
        <v>-</v>
      </c>
      <c r="H1083" s="164" t="str">
        <f t="shared" si="271"/>
        <v>-</v>
      </c>
      <c r="I1083" s="161" t="str">
        <f t="shared" si="260"/>
        <v>-</v>
      </c>
      <c r="J1083" s="161" t="str">
        <f t="shared" si="261"/>
        <v>-</v>
      </c>
      <c r="K1083" s="161" t="str">
        <f t="shared" si="262"/>
        <v>-</v>
      </c>
      <c r="L1083" s="161" t="str">
        <f t="shared" si="263"/>
        <v>-</v>
      </c>
      <c r="M1083" s="166">
        <f t="shared" si="264"/>
        <v>2</v>
      </c>
      <c r="N1083" s="165"/>
      <c r="O1083" s="164" t="str">
        <f t="shared" si="265"/>
        <v>-</v>
      </c>
      <c r="P1083" s="161" t="str">
        <f t="shared" si="266"/>
        <v>-</v>
      </c>
      <c r="Q1083" s="161" t="str">
        <f t="shared" si="267"/>
        <v>-</v>
      </c>
      <c r="R1083" s="161" t="str">
        <f t="shared" si="268"/>
        <v>-</v>
      </c>
      <c r="S1083" s="161" t="str">
        <f t="shared" si="269"/>
        <v>-</v>
      </c>
      <c r="T1083" s="163">
        <f t="shared" si="270"/>
        <v>66.666666666666671</v>
      </c>
    </row>
    <row r="1084" spans="1:20" x14ac:dyDescent="0.15">
      <c r="A1084" s="170">
        <v>1</v>
      </c>
      <c r="B1084" s="170">
        <v>0.59</v>
      </c>
      <c r="C1084" s="170">
        <v>2</v>
      </c>
      <c r="D1084" s="169">
        <f t="shared" si="256"/>
        <v>0.02</v>
      </c>
      <c r="E1084" s="168">
        <f t="shared" si="257"/>
        <v>2.9499999999999996E-4</v>
      </c>
      <c r="F1084" s="167">
        <f t="shared" si="258"/>
        <v>67.79661016949153</v>
      </c>
      <c r="G1084" s="159" t="str">
        <f t="shared" si="259"/>
        <v>-</v>
      </c>
      <c r="H1084" s="164" t="str">
        <f t="shared" si="271"/>
        <v>-</v>
      </c>
      <c r="I1084" s="161" t="str">
        <f t="shared" si="260"/>
        <v>-</v>
      </c>
      <c r="J1084" s="161" t="str">
        <f t="shared" si="261"/>
        <v>-</v>
      </c>
      <c r="K1084" s="161" t="str">
        <f t="shared" si="262"/>
        <v>-</v>
      </c>
      <c r="L1084" s="161" t="str">
        <f t="shared" si="263"/>
        <v>-</v>
      </c>
      <c r="M1084" s="166">
        <f t="shared" si="264"/>
        <v>2</v>
      </c>
      <c r="N1084" s="165"/>
      <c r="O1084" s="164" t="str">
        <f t="shared" si="265"/>
        <v>-</v>
      </c>
      <c r="P1084" s="161" t="str">
        <f t="shared" si="266"/>
        <v>-</v>
      </c>
      <c r="Q1084" s="161" t="str">
        <f t="shared" si="267"/>
        <v>-</v>
      </c>
      <c r="R1084" s="161" t="str">
        <f t="shared" si="268"/>
        <v>-</v>
      </c>
      <c r="S1084" s="161" t="str">
        <f t="shared" si="269"/>
        <v>-</v>
      </c>
      <c r="T1084" s="163">
        <f t="shared" si="270"/>
        <v>67.79661016949153</v>
      </c>
    </row>
    <row r="1085" spans="1:20" x14ac:dyDescent="0.15">
      <c r="A1085" s="170">
        <v>1</v>
      </c>
      <c r="B1085" s="170">
        <v>0.57999999999999996</v>
      </c>
      <c r="C1085" s="170">
        <v>2</v>
      </c>
      <c r="D1085" s="169">
        <f t="shared" si="256"/>
        <v>0.02</v>
      </c>
      <c r="E1085" s="168">
        <f t="shared" si="257"/>
        <v>2.9E-4</v>
      </c>
      <c r="F1085" s="167">
        <f t="shared" si="258"/>
        <v>68.965517241379317</v>
      </c>
      <c r="G1085" s="159" t="str">
        <f t="shared" si="259"/>
        <v>-</v>
      </c>
      <c r="H1085" s="164" t="str">
        <f t="shared" si="271"/>
        <v>-</v>
      </c>
      <c r="I1085" s="161" t="str">
        <f t="shared" si="260"/>
        <v>-</v>
      </c>
      <c r="J1085" s="161" t="str">
        <f t="shared" si="261"/>
        <v>-</v>
      </c>
      <c r="K1085" s="161" t="str">
        <f t="shared" si="262"/>
        <v>-</v>
      </c>
      <c r="L1085" s="161" t="str">
        <f t="shared" si="263"/>
        <v>-</v>
      </c>
      <c r="M1085" s="166">
        <f t="shared" si="264"/>
        <v>2</v>
      </c>
      <c r="N1085" s="165"/>
      <c r="O1085" s="164" t="str">
        <f t="shared" si="265"/>
        <v>-</v>
      </c>
      <c r="P1085" s="161" t="str">
        <f t="shared" si="266"/>
        <v>-</v>
      </c>
      <c r="Q1085" s="161" t="str">
        <f t="shared" si="267"/>
        <v>-</v>
      </c>
      <c r="R1085" s="161" t="str">
        <f t="shared" si="268"/>
        <v>-</v>
      </c>
      <c r="S1085" s="161" t="str">
        <f t="shared" si="269"/>
        <v>-</v>
      </c>
      <c r="T1085" s="163">
        <f t="shared" si="270"/>
        <v>68.965517241379317</v>
      </c>
    </row>
    <row r="1086" spans="1:20" x14ac:dyDescent="0.15">
      <c r="A1086" s="170">
        <v>1</v>
      </c>
      <c r="B1086" s="170">
        <v>0.55000000000000004</v>
      </c>
      <c r="C1086" s="170">
        <v>2</v>
      </c>
      <c r="D1086" s="169">
        <f t="shared" si="256"/>
        <v>0.02</v>
      </c>
      <c r="E1086" s="168">
        <f t="shared" si="257"/>
        <v>2.7500000000000002E-4</v>
      </c>
      <c r="F1086" s="167">
        <f t="shared" si="258"/>
        <v>72.72727272727272</v>
      </c>
      <c r="G1086" s="159" t="str">
        <f t="shared" si="259"/>
        <v>-</v>
      </c>
      <c r="H1086" s="164" t="str">
        <f t="shared" si="271"/>
        <v>-</v>
      </c>
      <c r="I1086" s="161" t="str">
        <f t="shared" si="260"/>
        <v>-</v>
      </c>
      <c r="J1086" s="161" t="str">
        <f t="shared" si="261"/>
        <v>-</v>
      </c>
      <c r="K1086" s="161" t="str">
        <f t="shared" si="262"/>
        <v>-</v>
      </c>
      <c r="L1086" s="161" t="str">
        <f t="shared" si="263"/>
        <v>-</v>
      </c>
      <c r="M1086" s="166">
        <f t="shared" si="264"/>
        <v>2</v>
      </c>
      <c r="N1086" s="165"/>
      <c r="O1086" s="164" t="str">
        <f t="shared" si="265"/>
        <v>-</v>
      </c>
      <c r="P1086" s="161" t="str">
        <f t="shared" si="266"/>
        <v>-</v>
      </c>
      <c r="Q1086" s="161" t="str">
        <f t="shared" si="267"/>
        <v>-</v>
      </c>
      <c r="R1086" s="161" t="str">
        <f t="shared" si="268"/>
        <v>-</v>
      </c>
      <c r="S1086" s="161" t="str">
        <f t="shared" si="269"/>
        <v>-</v>
      </c>
      <c r="T1086" s="163">
        <f t="shared" si="270"/>
        <v>72.72727272727272</v>
      </c>
    </row>
    <row r="1087" spans="1:20" x14ac:dyDescent="0.15">
      <c r="A1087" s="170">
        <v>1</v>
      </c>
      <c r="B1087" s="170">
        <v>0.54</v>
      </c>
      <c r="C1087" s="170">
        <v>2</v>
      </c>
      <c r="D1087" s="169">
        <f t="shared" si="256"/>
        <v>0.02</v>
      </c>
      <c r="E1087" s="168">
        <f t="shared" si="257"/>
        <v>2.7E-4</v>
      </c>
      <c r="F1087" s="167">
        <f t="shared" si="258"/>
        <v>74.074074074074076</v>
      </c>
      <c r="G1087" s="159" t="str">
        <f t="shared" si="259"/>
        <v>-</v>
      </c>
      <c r="H1087" s="164" t="str">
        <f t="shared" si="271"/>
        <v>-</v>
      </c>
      <c r="I1087" s="161" t="str">
        <f t="shared" si="260"/>
        <v>-</v>
      </c>
      <c r="J1087" s="161" t="str">
        <f t="shared" si="261"/>
        <v>-</v>
      </c>
      <c r="K1087" s="161" t="str">
        <f t="shared" si="262"/>
        <v>-</v>
      </c>
      <c r="L1087" s="161" t="str">
        <f t="shared" si="263"/>
        <v>-</v>
      </c>
      <c r="M1087" s="166">
        <f t="shared" si="264"/>
        <v>2</v>
      </c>
      <c r="N1087" s="165"/>
      <c r="O1087" s="164" t="str">
        <f t="shared" si="265"/>
        <v>-</v>
      </c>
      <c r="P1087" s="161" t="str">
        <f t="shared" si="266"/>
        <v>-</v>
      </c>
      <c r="Q1087" s="161" t="str">
        <f t="shared" si="267"/>
        <v>-</v>
      </c>
      <c r="R1087" s="161" t="str">
        <f t="shared" si="268"/>
        <v>-</v>
      </c>
      <c r="S1087" s="161" t="str">
        <f t="shared" si="269"/>
        <v>-</v>
      </c>
      <c r="T1087" s="163">
        <f t="shared" si="270"/>
        <v>74.074074074074076</v>
      </c>
    </row>
    <row r="1088" spans="1:20" x14ac:dyDescent="0.15">
      <c r="A1088" s="170">
        <v>1</v>
      </c>
      <c r="B1088" s="170">
        <v>0.5</v>
      </c>
      <c r="C1088" s="170">
        <v>2</v>
      </c>
      <c r="D1088" s="169">
        <f t="shared" si="256"/>
        <v>0.02</v>
      </c>
      <c r="E1088" s="168">
        <f t="shared" si="257"/>
        <v>2.5000000000000001E-4</v>
      </c>
      <c r="F1088" s="167">
        <f t="shared" si="258"/>
        <v>80</v>
      </c>
      <c r="G1088" s="159" t="str">
        <f t="shared" si="259"/>
        <v>-</v>
      </c>
      <c r="H1088" s="164" t="str">
        <f t="shared" si="271"/>
        <v>-</v>
      </c>
      <c r="I1088" s="161" t="str">
        <f t="shared" si="260"/>
        <v>-</v>
      </c>
      <c r="J1088" s="161" t="str">
        <f t="shared" si="261"/>
        <v>-</v>
      </c>
      <c r="K1088" s="161" t="str">
        <f t="shared" si="262"/>
        <v>-</v>
      </c>
      <c r="L1088" s="161" t="str">
        <f t="shared" si="263"/>
        <v>-</v>
      </c>
      <c r="M1088" s="166">
        <f t="shared" si="264"/>
        <v>2</v>
      </c>
      <c r="N1088" s="165"/>
      <c r="O1088" s="164" t="str">
        <f t="shared" si="265"/>
        <v>-</v>
      </c>
      <c r="P1088" s="161" t="str">
        <f t="shared" si="266"/>
        <v>-</v>
      </c>
      <c r="Q1088" s="161" t="str">
        <f t="shared" si="267"/>
        <v>-</v>
      </c>
      <c r="R1088" s="161" t="str">
        <f t="shared" si="268"/>
        <v>-</v>
      </c>
      <c r="S1088" s="161" t="str">
        <f t="shared" si="269"/>
        <v>-</v>
      </c>
      <c r="T1088" s="163">
        <f t="shared" si="270"/>
        <v>80</v>
      </c>
    </row>
    <row r="1089" spans="1:20" x14ac:dyDescent="0.15">
      <c r="A1089" s="170">
        <v>1</v>
      </c>
      <c r="B1089" s="170">
        <v>0.49</v>
      </c>
      <c r="C1089" s="170">
        <v>2</v>
      </c>
      <c r="D1089" s="169">
        <f t="shared" si="256"/>
        <v>0.02</v>
      </c>
      <c r="E1089" s="168">
        <f t="shared" si="257"/>
        <v>2.4499999999999999E-4</v>
      </c>
      <c r="F1089" s="167">
        <f t="shared" si="258"/>
        <v>81.632653061224488</v>
      </c>
      <c r="G1089" s="159" t="str">
        <f t="shared" si="259"/>
        <v>-</v>
      </c>
      <c r="H1089" s="164" t="str">
        <f t="shared" si="271"/>
        <v>-</v>
      </c>
      <c r="I1089" s="161" t="str">
        <f t="shared" si="260"/>
        <v>-</v>
      </c>
      <c r="J1089" s="161" t="str">
        <f t="shared" si="261"/>
        <v>-</v>
      </c>
      <c r="K1089" s="161" t="str">
        <f t="shared" si="262"/>
        <v>-</v>
      </c>
      <c r="L1089" s="161" t="str">
        <f t="shared" si="263"/>
        <v>-</v>
      </c>
      <c r="M1089" s="166">
        <f t="shared" si="264"/>
        <v>2</v>
      </c>
      <c r="N1089" s="165"/>
      <c r="O1089" s="164" t="str">
        <f t="shared" si="265"/>
        <v>-</v>
      </c>
      <c r="P1089" s="161" t="str">
        <f t="shared" si="266"/>
        <v>-</v>
      </c>
      <c r="Q1089" s="161" t="str">
        <f t="shared" si="267"/>
        <v>-</v>
      </c>
      <c r="R1089" s="161" t="str">
        <f t="shared" si="268"/>
        <v>-</v>
      </c>
      <c r="S1089" s="161" t="str">
        <f t="shared" si="269"/>
        <v>-</v>
      </c>
      <c r="T1089" s="163">
        <f t="shared" si="270"/>
        <v>81.632653061224488</v>
      </c>
    </row>
    <row r="1090" spans="1:20" x14ac:dyDescent="0.15">
      <c r="A1090" s="170">
        <v>1</v>
      </c>
      <c r="B1090" s="170">
        <v>0.48</v>
      </c>
      <c r="C1090" s="170">
        <v>2</v>
      </c>
      <c r="D1090" s="169">
        <f t="shared" si="256"/>
        <v>0.02</v>
      </c>
      <c r="E1090" s="168">
        <f t="shared" si="257"/>
        <v>2.3999999999999998E-4</v>
      </c>
      <c r="F1090" s="167">
        <f t="shared" si="258"/>
        <v>83.333333333333343</v>
      </c>
      <c r="G1090" s="159" t="str">
        <f t="shared" si="259"/>
        <v>-</v>
      </c>
      <c r="H1090" s="164" t="str">
        <f t="shared" si="271"/>
        <v>-</v>
      </c>
      <c r="I1090" s="161" t="str">
        <f t="shared" si="260"/>
        <v>-</v>
      </c>
      <c r="J1090" s="161" t="str">
        <f t="shared" si="261"/>
        <v>-</v>
      </c>
      <c r="K1090" s="161" t="str">
        <f t="shared" si="262"/>
        <v>-</v>
      </c>
      <c r="L1090" s="161" t="str">
        <f t="shared" si="263"/>
        <v>-</v>
      </c>
      <c r="M1090" s="166">
        <f t="shared" si="264"/>
        <v>2</v>
      </c>
      <c r="N1090" s="165"/>
      <c r="O1090" s="164" t="str">
        <f t="shared" si="265"/>
        <v>-</v>
      </c>
      <c r="P1090" s="161" t="str">
        <f t="shared" si="266"/>
        <v>-</v>
      </c>
      <c r="Q1090" s="161" t="str">
        <f t="shared" si="267"/>
        <v>-</v>
      </c>
      <c r="R1090" s="161" t="str">
        <f t="shared" si="268"/>
        <v>-</v>
      </c>
      <c r="S1090" s="161" t="str">
        <f t="shared" si="269"/>
        <v>-</v>
      </c>
      <c r="T1090" s="163">
        <f t="shared" si="270"/>
        <v>83.333333333333343</v>
      </c>
    </row>
    <row r="1091" spans="1:20" x14ac:dyDescent="0.15">
      <c r="A1091" s="170">
        <v>1</v>
      </c>
      <c r="B1091" s="170">
        <v>0.48</v>
      </c>
      <c r="C1091" s="170">
        <v>2</v>
      </c>
      <c r="D1091" s="169">
        <f t="shared" ref="D1091:D1100" si="272">A1091*0.02</f>
        <v>0.02</v>
      </c>
      <c r="E1091" s="168">
        <f t="shared" ref="E1091:E1100" si="273">(B1091/2)/1000</f>
        <v>2.3999999999999998E-4</v>
      </c>
      <c r="F1091" s="167">
        <f t="shared" ref="F1091:F1100" si="274">D1091/E1091</f>
        <v>83.333333333333343</v>
      </c>
      <c r="G1091" s="159" t="str">
        <f t="shared" ref="G1091:G1100" si="275">IF(F1091=0,C1091,"-")</f>
        <v>-</v>
      </c>
      <c r="H1091" s="164" t="str">
        <f t="shared" si="271"/>
        <v>-</v>
      </c>
      <c r="I1091" s="161" t="str">
        <f t="shared" si="260"/>
        <v>-</v>
      </c>
      <c r="J1091" s="161" t="str">
        <f t="shared" si="261"/>
        <v>-</v>
      </c>
      <c r="K1091" s="161" t="str">
        <f t="shared" si="262"/>
        <v>-</v>
      </c>
      <c r="L1091" s="161" t="str">
        <f t="shared" si="263"/>
        <v>-</v>
      </c>
      <c r="M1091" s="166">
        <f t="shared" si="264"/>
        <v>2</v>
      </c>
      <c r="N1091" s="165"/>
      <c r="O1091" s="164" t="str">
        <f t="shared" si="265"/>
        <v>-</v>
      </c>
      <c r="P1091" s="161" t="str">
        <f t="shared" si="266"/>
        <v>-</v>
      </c>
      <c r="Q1091" s="161" t="str">
        <f t="shared" si="267"/>
        <v>-</v>
      </c>
      <c r="R1091" s="161" t="str">
        <f t="shared" si="268"/>
        <v>-</v>
      </c>
      <c r="S1091" s="161" t="str">
        <f t="shared" si="269"/>
        <v>-</v>
      </c>
      <c r="T1091" s="163">
        <f t="shared" si="270"/>
        <v>83.333333333333343</v>
      </c>
    </row>
    <row r="1092" spans="1:20" x14ac:dyDescent="0.15">
      <c r="A1092" s="170">
        <v>1</v>
      </c>
      <c r="B1092" s="170">
        <v>0.46</v>
      </c>
      <c r="C1092" s="170">
        <v>2</v>
      </c>
      <c r="D1092" s="169">
        <f t="shared" si="272"/>
        <v>0.02</v>
      </c>
      <c r="E1092" s="168">
        <f t="shared" si="273"/>
        <v>2.3000000000000001E-4</v>
      </c>
      <c r="F1092" s="167">
        <f t="shared" si="274"/>
        <v>86.956521739130437</v>
      </c>
      <c r="G1092" s="159" t="str">
        <f t="shared" si="275"/>
        <v>-</v>
      </c>
      <c r="H1092" s="164" t="str">
        <f t="shared" si="271"/>
        <v>-</v>
      </c>
      <c r="I1092" s="161" t="str">
        <f t="shared" ref="I1092:I1100" si="276">IF(AND($F1092&gt;0.06,$F1092&lt;=0.3),$C1092,"-")</f>
        <v>-</v>
      </c>
      <c r="J1092" s="161" t="str">
        <f t="shared" ref="J1092:J1100" si="277">IF(AND($F1092&gt;0.3,$F1092&lt;=1),$C1092,"-")</f>
        <v>-</v>
      </c>
      <c r="K1092" s="161" t="str">
        <f t="shared" ref="K1092:K1100" si="278">IF(AND($F1092&gt;1,$F1092&lt;=3),$C1092,"-")</f>
        <v>-</v>
      </c>
      <c r="L1092" s="161" t="str">
        <f t="shared" ref="L1092:L1100" si="279">IF(AND($F1092&gt;3,$F1092&lt;=7),$C1092,"-")</f>
        <v>-</v>
      </c>
      <c r="M1092" s="166">
        <f t="shared" ref="M1092:M1100" si="280">IF(F1092&gt;7,C1092,"-")</f>
        <v>2</v>
      </c>
      <c r="N1092" s="165"/>
      <c r="O1092" s="164" t="str">
        <f t="shared" ref="O1092:O1100" si="281">IF(AND($F1092&gt;0,$F1092&lt;=0.06),$F1092,"-")</f>
        <v>-</v>
      </c>
      <c r="P1092" s="161" t="str">
        <f t="shared" ref="P1092:P1100" si="282">IF(AND($F1092&gt;0.06,$F1092&lt;=0.3),$F1092,"-")</f>
        <v>-</v>
      </c>
      <c r="Q1092" s="161" t="str">
        <f t="shared" ref="Q1092:Q1100" si="283">IF(AND($F1092&gt;0.3,$F1092&lt;=1),$F1092,"-")</f>
        <v>-</v>
      </c>
      <c r="R1092" s="161" t="str">
        <f t="shared" ref="R1092:R1100" si="284">IF(AND($F1092&gt;1,$F1092&lt;=3),$F1092,"-")</f>
        <v>-</v>
      </c>
      <c r="S1092" s="161" t="str">
        <f t="shared" ref="S1092:S1100" si="285">IF(AND($F1092&gt;3,$F1092&lt;=7),$F1092,"-")</f>
        <v>-</v>
      </c>
      <c r="T1092" s="163">
        <f t="shared" ref="T1092:T1100" si="286">IF($F1092&gt;7,$F1092,"-")</f>
        <v>86.956521739130437</v>
      </c>
    </row>
    <row r="1093" spans="1:20" x14ac:dyDescent="0.15">
      <c r="A1093" s="170">
        <v>1</v>
      </c>
      <c r="B1093" s="170">
        <v>0.46</v>
      </c>
      <c r="C1093" s="170">
        <v>2</v>
      </c>
      <c r="D1093" s="169">
        <f t="shared" si="272"/>
        <v>0.02</v>
      </c>
      <c r="E1093" s="168">
        <f t="shared" si="273"/>
        <v>2.3000000000000001E-4</v>
      </c>
      <c r="F1093" s="167">
        <f t="shared" si="274"/>
        <v>86.956521739130437</v>
      </c>
      <c r="G1093" s="159" t="str">
        <f t="shared" si="275"/>
        <v>-</v>
      </c>
      <c r="H1093" s="164" t="str">
        <f t="shared" ref="H1093:H1100" si="287">IF(AND($F1093&gt;0,$F1093&lt;=0.06),$C1093,"-")</f>
        <v>-</v>
      </c>
      <c r="I1093" s="161" t="str">
        <f t="shared" si="276"/>
        <v>-</v>
      </c>
      <c r="J1093" s="161" t="str">
        <f t="shared" si="277"/>
        <v>-</v>
      </c>
      <c r="K1093" s="161" t="str">
        <f t="shared" si="278"/>
        <v>-</v>
      </c>
      <c r="L1093" s="161" t="str">
        <f t="shared" si="279"/>
        <v>-</v>
      </c>
      <c r="M1093" s="166">
        <f t="shared" si="280"/>
        <v>2</v>
      </c>
      <c r="N1093" s="165"/>
      <c r="O1093" s="164" t="str">
        <f t="shared" si="281"/>
        <v>-</v>
      </c>
      <c r="P1093" s="161" t="str">
        <f t="shared" si="282"/>
        <v>-</v>
      </c>
      <c r="Q1093" s="161" t="str">
        <f t="shared" si="283"/>
        <v>-</v>
      </c>
      <c r="R1093" s="161" t="str">
        <f t="shared" si="284"/>
        <v>-</v>
      </c>
      <c r="S1093" s="161" t="str">
        <f t="shared" si="285"/>
        <v>-</v>
      </c>
      <c r="T1093" s="163">
        <f t="shared" si="286"/>
        <v>86.956521739130437</v>
      </c>
    </row>
    <row r="1094" spans="1:20" x14ac:dyDescent="0.15">
      <c r="A1094" s="170">
        <v>1</v>
      </c>
      <c r="B1094" s="170">
        <v>0.46</v>
      </c>
      <c r="C1094" s="170">
        <v>2</v>
      </c>
      <c r="D1094" s="169">
        <f t="shared" si="272"/>
        <v>0.02</v>
      </c>
      <c r="E1094" s="168">
        <f t="shared" si="273"/>
        <v>2.3000000000000001E-4</v>
      </c>
      <c r="F1094" s="167">
        <f t="shared" si="274"/>
        <v>86.956521739130437</v>
      </c>
      <c r="G1094" s="159" t="str">
        <f t="shared" si="275"/>
        <v>-</v>
      </c>
      <c r="H1094" s="164" t="str">
        <f t="shared" si="287"/>
        <v>-</v>
      </c>
      <c r="I1094" s="161" t="str">
        <f t="shared" si="276"/>
        <v>-</v>
      </c>
      <c r="J1094" s="161" t="str">
        <f t="shared" si="277"/>
        <v>-</v>
      </c>
      <c r="K1094" s="161" t="str">
        <f t="shared" si="278"/>
        <v>-</v>
      </c>
      <c r="L1094" s="161" t="str">
        <f t="shared" si="279"/>
        <v>-</v>
      </c>
      <c r="M1094" s="166">
        <f t="shared" si="280"/>
        <v>2</v>
      </c>
      <c r="N1094" s="165"/>
      <c r="O1094" s="164" t="str">
        <f t="shared" si="281"/>
        <v>-</v>
      </c>
      <c r="P1094" s="161" t="str">
        <f t="shared" si="282"/>
        <v>-</v>
      </c>
      <c r="Q1094" s="161" t="str">
        <f t="shared" si="283"/>
        <v>-</v>
      </c>
      <c r="R1094" s="161" t="str">
        <f t="shared" si="284"/>
        <v>-</v>
      </c>
      <c r="S1094" s="161" t="str">
        <f t="shared" si="285"/>
        <v>-</v>
      </c>
      <c r="T1094" s="163">
        <f t="shared" si="286"/>
        <v>86.956521739130437</v>
      </c>
    </row>
    <row r="1095" spans="1:20" x14ac:dyDescent="0.15">
      <c r="A1095" s="170">
        <v>1</v>
      </c>
      <c r="B1095" s="170">
        <v>0.4</v>
      </c>
      <c r="C1095" s="170">
        <v>2</v>
      </c>
      <c r="D1095" s="169">
        <f t="shared" si="272"/>
        <v>0.02</v>
      </c>
      <c r="E1095" s="168">
        <f t="shared" si="273"/>
        <v>2.0000000000000001E-4</v>
      </c>
      <c r="F1095" s="167">
        <f t="shared" si="274"/>
        <v>100</v>
      </c>
      <c r="G1095" s="159" t="str">
        <f t="shared" si="275"/>
        <v>-</v>
      </c>
      <c r="H1095" s="164" t="str">
        <f t="shared" si="287"/>
        <v>-</v>
      </c>
      <c r="I1095" s="161" t="str">
        <f t="shared" si="276"/>
        <v>-</v>
      </c>
      <c r="J1095" s="161" t="str">
        <f t="shared" si="277"/>
        <v>-</v>
      </c>
      <c r="K1095" s="161" t="str">
        <f t="shared" si="278"/>
        <v>-</v>
      </c>
      <c r="L1095" s="161" t="str">
        <f t="shared" si="279"/>
        <v>-</v>
      </c>
      <c r="M1095" s="166">
        <f t="shared" si="280"/>
        <v>2</v>
      </c>
      <c r="N1095" s="165"/>
      <c r="O1095" s="164" t="str">
        <f t="shared" si="281"/>
        <v>-</v>
      </c>
      <c r="P1095" s="161" t="str">
        <f t="shared" si="282"/>
        <v>-</v>
      </c>
      <c r="Q1095" s="161" t="str">
        <f t="shared" si="283"/>
        <v>-</v>
      </c>
      <c r="R1095" s="161" t="str">
        <f t="shared" si="284"/>
        <v>-</v>
      </c>
      <c r="S1095" s="161" t="str">
        <f t="shared" si="285"/>
        <v>-</v>
      </c>
      <c r="T1095" s="163">
        <f t="shared" si="286"/>
        <v>100</v>
      </c>
    </row>
    <row r="1096" spans="1:20" x14ac:dyDescent="0.15">
      <c r="A1096" s="170">
        <v>1</v>
      </c>
      <c r="B1096" s="170">
        <v>0.36</v>
      </c>
      <c r="C1096" s="170">
        <v>2</v>
      </c>
      <c r="D1096" s="169">
        <f t="shared" si="272"/>
        <v>0.02</v>
      </c>
      <c r="E1096" s="168">
        <f t="shared" si="273"/>
        <v>1.7999999999999998E-4</v>
      </c>
      <c r="F1096" s="167">
        <f t="shared" si="274"/>
        <v>111.11111111111113</v>
      </c>
      <c r="G1096" s="159" t="str">
        <f t="shared" si="275"/>
        <v>-</v>
      </c>
      <c r="H1096" s="164" t="str">
        <f t="shared" si="287"/>
        <v>-</v>
      </c>
      <c r="I1096" s="161" t="str">
        <f t="shared" si="276"/>
        <v>-</v>
      </c>
      <c r="J1096" s="161" t="str">
        <f t="shared" si="277"/>
        <v>-</v>
      </c>
      <c r="K1096" s="161" t="str">
        <f t="shared" si="278"/>
        <v>-</v>
      </c>
      <c r="L1096" s="161" t="str">
        <f t="shared" si="279"/>
        <v>-</v>
      </c>
      <c r="M1096" s="166">
        <f t="shared" si="280"/>
        <v>2</v>
      </c>
      <c r="N1096" s="165"/>
      <c r="O1096" s="164" t="str">
        <f t="shared" si="281"/>
        <v>-</v>
      </c>
      <c r="P1096" s="161" t="str">
        <f t="shared" si="282"/>
        <v>-</v>
      </c>
      <c r="Q1096" s="161" t="str">
        <f t="shared" si="283"/>
        <v>-</v>
      </c>
      <c r="R1096" s="161" t="str">
        <f t="shared" si="284"/>
        <v>-</v>
      </c>
      <c r="S1096" s="161" t="str">
        <f t="shared" si="285"/>
        <v>-</v>
      </c>
      <c r="T1096" s="163">
        <f t="shared" si="286"/>
        <v>111.11111111111113</v>
      </c>
    </row>
    <row r="1097" spans="1:20" x14ac:dyDescent="0.15">
      <c r="A1097" s="170">
        <v>1</v>
      </c>
      <c r="B1097" s="170">
        <v>0.35</v>
      </c>
      <c r="C1097" s="170">
        <v>2</v>
      </c>
      <c r="D1097" s="169">
        <f t="shared" si="272"/>
        <v>0.02</v>
      </c>
      <c r="E1097" s="168">
        <f t="shared" si="273"/>
        <v>1.75E-4</v>
      </c>
      <c r="F1097" s="167">
        <f t="shared" si="274"/>
        <v>114.28571428571429</v>
      </c>
      <c r="G1097" s="159" t="str">
        <f t="shared" si="275"/>
        <v>-</v>
      </c>
      <c r="H1097" s="164" t="str">
        <f t="shared" si="287"/>
        <v>-</v>
      </c>
      <c r="I1097" s="161" t="str">
        <f t="shared" si="276"/>
        <v>-</v>
      </c>
      <c r="J1097" s="161" t="str">
        <f t="shared" si="277"/>
        <v>-</v>
      </c>
      <c r="K1097" s="161" t="str">
        <f t="shared" si="278"/>
        <v>-</v>
      </c>
      <c r="L1097" s="161" t="str">
        <f t="shared" si="279"/>
        <v>-</v>
      </c>
      <c r="M1097" s="166">
        <f t="shared" si="280"/>
        <v>2</v>
      </c>
      <c r="N1097" s="165"/>
      <c r="O1097" s="164" t="str">
        <f t="shared" si="281"/>
        <v>-</v>
      </c>
      <c r="P1097" s="161" t="str">
        <f t="shared" si="282"/>
        <v>-</v>
      </c>
      <c r="Q1097" s="161" t="str">
        <f t="shared" si="283"/>
        <v>-</v>
      </c>
      <c r="R1097" s="161" t="str">
        <f t="shared" si="284"/>
        <v>-</v>
      </c>
      <c r="S1097" s="161" t="str">
        <f t="shared" si="285"/>
        <v>-</v>
      </c>
      <c r="T1097" s="163">
        <f t="shared" si="286"/>
        <v>114.28571428571429</v>
      </c>
    </row>
    <row r="1098" spans="1:20" x14ac:dyDescent="0.15">
      <c r="A1098" s="170">
        <v>1</v>
      </c>
      <c r="B1098" s="170">
        <v>0.3</v>
      </c>
      <c r="C1098" s="170">
        <v>2</v>
      </c>
      <c r="D1098" s="169">
        <f t="shared" si="272"/>
        <v>0.02</v>
      </c>
      <c r="E1098" s="168">
        <f t="shared" si="273"/>
        <v>1.4999999999999999E-4</v>
      </c>
      <c r="F1098" s="167">
        <f t="shared" si="274"/>
        <v>133.33333333333334</v>
      </c>
      <c r="G1098" s="159" t="str">
        <f t="shared" si="275"/>
        <v>-</v>
      </c>
      <c r="H1098" s="164" t="str">
        <f t="shared" si="287"/>
        <v>-</v>
      </c>
      <c r="I1098" s="161" t="str">
        <f t="shared" si="276"/>
        <v>-</v>
      </c>
      <c r="J1098" s="161" t="str">
        <f t="shared" si="277"/>
        <v>-</v>
      </c>
      <c r="K1098" s="161" t="str">
        <f t="shared" si="278"/>
        <v>-</v>
      </c>
      <c r="L1098" s="161" t="str">
        <f t="shared" si="279"/>
        <v>-</v>
      </c>
      <c r="M1098" s="166">
        <f t="shared" si="280"/>
        <v>2</v>
      </c>
      <c r="N1098" s="165"/>
      <c r="O1098" s="164" t="str">
        <f t="shared" si="281"/>
        <v>-</v>
      </c>
      <c r="P1098" s="161" t="str">
        <f t="shared" si="282"/>
        <v>-</v>
      </c>
      <c r="Q1098" s="161" t="str">
        <f t="shared" si="283"/>
        <v>-</v>
      </c>
      <c r="R1098" s="161" t="str">
        <f t="shared" si="284"/>
        <v>-</v>
      </c>
      <c r="S1098" s="161" t="str">
        <f t="shared" si="285"/>
        <v>-</v>
      </c>
      <c r="T1098" s="163">
        <f t="shared" si="286"/>
        <v>133.33333333333334</v>
      </c>
    </row>
    <row r="1099" spans="1:20" x14ac:dyDescent="0.15">
      <c r="A1099" s="170">
        <v>0.6</v>
      </c>
      <c r="B1099" s="170">
        <v>0.1</v>
      </c>
      <c r="C1099" s="170">
        <v>2</v>
      </c>
      <c r="D1099" s="169">
        <f t="shared" si="272"/>
        <v>1.2E-2</v>
      </c>
      <c r="E1099" s="168">
        <f t="shared" si="273"/>
        <v>5.0000000000000002E-5</v>
      </c>
      <c r="F1099" s="167">
        <f t="shared" si="274"/>
        <v>240</v>
      </c>
      <c r="G1099" s="159" t="str">
        <f t="shared" si="275"/>
        <v>-</v>
      </c>
      <c r="H1099" s="164" t="str">
        <f t="shared" si="287"/>
        <v>-</v>
      </c>
      <c r="I1099" s="161" t="str">
        <f t="shared" si="276"/>
        <v>-</v>
      </c>
      <c r="J1099" s="161" t="str">
        <f t="shared" si="277"/>
        <v>-</v>
      </c>
      <c r="K1099" s="161" t="str">
        <f t="shared" si="278"/>
        <v>-</v>
      </c>
      <c r="L1099" s="161" t="str">
        <f t="shared" si="279"/>
        <v>-</v>
      </c>
      <c r="M1099" s="166">
        <f t="shared" si="280"/>
        <v>2</v>
      </c>
      <c r="N1099" s="165"/>
      <c r="O1099" s="164" t="str">
        <f t="shared" si="281"/>
        <v>-</v>
      </c>
      <c r="P1099" s="161" t="str">
        <f t="shared" si="282"/>
        <v>-</v>
      </c>
      <c r="Q1099" s="161" t="str">
        <f t="shared" si="283"/>
        <v>-</v>
      </c>
      <c r="R1099" s="161" t="str">
        <f t="shared" si="284"/>
        <v>-</v>
      </c>
      <c r="S1099" s="161" t="str">
        <f t="shared" si="285"/>
        <v>-</v>
      </c>
      <c r="T1099" s="163">
        <f t="shared" si="286"/>
        <v>240</v>
      </c>
    </row>
    <row r="1100" spans="1:20" x14ac:dyDescent="0.15">
      <c r="A1100" s="170">
        <v>0.6</v>
      </c>
      <c r="B1100" s="170">
        <v>0.1</v>
      </c>
      <c r="C1100" s="170">
        <v>2</v>
      </c>
      <c r="D1100" s="169">
        <f t="shared" si="272"/>
        <v>1.2E-2</v>
      </c>
      <c r="E1100" s="168">
        <f t="shared" si="273"/>
        <v>5.0000000000000002E-5</v>
      </c>
      <c r="F1100" s="167">
        <f t="shared" si="274"/>
        <v>240</v>
      </c>
      <c r="G1100" s="159" t="str">
        <f t="shared" si="275"/>
        <v>-</v>
      </c>
      <c r="H1100" s="164" t="str">
        <f t="shared" si="287"/>
        <v>-</v>
      </c>
      <c r="I1100" s="161" t="str">
        <f t="shared" si="276"/>
        <v>-</v>
      </c>
      <c r="J1100" s="161" t="str">
        <f t="shared" si="277"/>
        <v>-</v>
      </c>
      <c r="K1100" s="161" t="str">
        <f t="shared" si="278"/>
        <v>-</v>
      </c>
      <c r="L1100" s="161" t="str">
        <f t="shared" si="279"/>
        <v>-</v>
      </c>
      <c r="M1100" s="166">
        <f t="shared" si="280"/>
        <v>2</v>
      </c>
      <c r="N1100" s="165"/>
      <c r="O1100" s="164" t="str">
        <f t="shared" si="281"/>
        <v>-</v>
      </c>
      <c r="P1100" s="161" t="str">
        <f t="shared" si="282"/>
        <v>-</v>
      </c>
      <c r="Q1100" s="161" t="str">
        <f t="shared" si="283"/>
        <v>-</v>
      </c>
      <c r="R1100" s="161" t="str">
        <f t="shared" si="284"/>
        <v>-</v>
      </c>
      <c r="S1100" s="161" t="str">
        <f t="shared" si="285"/>
        <v>-</v>
      </c>
      <c r="T1100" s="163">
        <f t="shared" si="286"/>
        <v>240</v>
      </c>
    </row>
    <row r="1101" spans="1:20" x14ac:dyDescent="0.15">
      <c r="E1101" s="153" t="s">
        <v>69</v>
      </c>
      <c r="G1101" s="156">
        <f>AVERAGE(G3:G1100)</f>
        <v>0.14393939393939395</v>
      </c>
      <c r="H1101" s="155">
        <f t="shared" ref="H1101" si="288">AVERAGE(H3:H1100)</f>
        <v>0.21739130434782608</v>
      </c>
      <c r="I1101" s="155">
        <f t="shared" ref="I1101" si="289">AVERAGE(I3:I1100)</f>
        <v>0.34666666666666668</v>
      </c>
      <c r="J1101" s="155">
        <f t="shared" ref="J1101" si="290">AVERAGE(J3:J1100)</f>
        <v>0.90340909090909094</v>
      </c>
      <c r="K1101" s="155">
        <f t="shared" ref="K1101" si="291">AVERAGE(K3:K1100)</f>
        <v>1.4304635761589404</v>
      </c>
      <c r="L1101" s="155">
        <f t="shared" ref="L1101:M1101" si="292">AVERAGE(L3:L1100)</f>
        <v>1.7289156626506024</v>
      </c>
      <c r="M1101" s="155">
        <f t="shared" si="292"/>
        <v>1.808641975308642</v>
      </c>
      <c r="N1101" s="155"/>
      <c r="O1101" s="162"/>
      <c r="P1101" s="161"/>
      <c r="Q1101" s="161"/>
      <c r="R1101" s="161"/>
      <c r="S1101" s="158"/>
      <c r="T1101" s="158"/>
    </row>
    <row r="1102" spans="1:20" x14ac:dyDescent="0.15">
      <c r="E1102" s="153" t="s">
        <v>10</v>
      </c>
      <c r="G1102" s="160">
        <f t="shared" ref="G1102:H1102" si="293">SUM(G3:G1100)</f>
        <v>19</v>
      </c>
      <c r="H1102" s="159">
        <f t="shared" si="293"/>
        <v>35</v>
      </c>
      <c r="I1102" s="159">
        <f t="shared" ref="I1102" si="294">SUM(I3:I1100)</f>
        <v>52</v>
      </c>
      <c r="J1102" s="159">
        <f t="shared" ref="J1102" si="295">SUM(J3:J1100)</f>
        <v>159</v>
      </c>
      <c r="K1102" s="159">
        <f t="shared" ref="K1102" si="296">SUM(K3:K1100)</f>
        <v>216</v>
      </c>
      <c r="L1102" s="159">
        <f t="shared" ref="L1102:M1102" si="297">SUM(L3:L1100)</f>
        <v>287</v>
      </c>
      <c r="M1102" s="159">
        <f t="shared" si="297"/>
        <v>293</v>
      </c>
      <c r="N1102" s="159"/>
      <c r="R1102" s="158"/>
      <c r="S1102" s="158"/>
      <c r="T1102" s="158"/>
    </row>
    <row r="1103" spans="1:20" x14ac:dyDescent="0.15">
      <c r="E1103" s="153" t="s">
        <v>11</v>
      </c>
      <c r="G1103" s="154">
        <f t="shared" ref="G1103:H1103" si="298">COUNT(G3:G1100)</f>
        <v>132</v>
      </c>
      <c r="H1103" s="153">
        <f t="shared" si="298"/>
        <v>161</v>
      </c>
      <c r="I1103" s="153">
        <f t="shared" ref="I1103" si="299">COUNT(I3:I1100)</f>
        <v>150</v>
      </c>
      <c r="J1103" s="153">
        <f t="shared" ref="J1103" si="300">COUNT(J3:J1100)</f>
        <v>176</v>
      </c>
      <c r="K1103" s="153">
        <f t="shared" ref="K1103" si="301">COUNT(K3:K1100)</f>
        <v>151</v>
      </c>
      <c r="L1103" s="153">
        <f t="shared" ref="L1103:M1103" si="302">COUNT(L3:L1100)</f>
        <v>166</v>
      </c>
      <c r="M1103" s="153">
        <f t="shared" si="302"/>
        <v>162</v>
      </c>
      <c r="R1103" s="158"/>
      <c r="S1103" s="158"/>
      <c r="T1103" s="158"/>
    </row>
    <row r="1104" spans="1:20" x14ac:dyDescent="0.15">
      <c r="E1104" s="153" t="s">
        <v>12</v>
      </c>
      <c r="G1104" s="154">
        <f t="shared" ref="G1104:H1104" si="303">G1103*2</f>
        <v>264</v>
      </c>
      <c r="H1104" s="153">
        <f t="shared" si="303"/>
        <v>322</v>
      </c>
      <c r="I1104" s="153">
        <f t="shared" ref="I1104" si="304">I1103*2</f>
        <v>300</v>
      </c>
      <c r="J1104" s="153">
        <f t="shared" ref="J1104" si="305">J1103*2</f>
        <v>352</v>
      </c>
      <c r="K1104" s="153">
        <f t="shared" ref="K1104" si="306">K1103*2</f>
        <v>302</v>
      </c>
      <c r="L1104" s="153">
        <f t="shared" ref="L1104:M1104" si="307">L1103*2</f>
        <v>332</v>
      </c>
      <c r="M1104" s="153">
        <f t="shared" si="307"/>
        <v>324</v>
      </c>
      <c r="N1104" s="153" t="s">
        <v>53</v>
      </c>
      <c r="R1104" s="158"/>
      <c r="S1104" s="158"/>
      <c r="T1104" s="158"/>
    </row>
    <row r="1105" spans="5:21" x14ac:dyDescent="0.15">
      <c r="E1105" s="153" t="s">
        <v>13</v>
      </c>
      <c r="F1105" s="153" t="s">
        <v>68</v>
      </c>
      <c r="G1105" s="154">
        <f t="shared" ref="G1105:H1105" si="308">G1102/G1104</f>
        <v>7.1969696969696975E-2</v>
      </c>
      <c r="H1105" s="153">
        <f t="shared" si="308"/>
        <v>0.10869565217391304</v>
      </c>
      <c r="I1105" s="153">
        <f t="shared" ref="I1105" si="309">I1102/I1104</f>
        <v>0.17333333333333334</v>
      </c>
      <c r="J1105" s="153">
        <f t="shared" ref="J1105" si="310">J1102/J1104</f>
        <v>0.45170454545454547</v>
      </c>
      <c r="K1105" s="153">
        <f t="shared" ref="K1105" si="311">K1102/K1104</f>
        <v>0.71523178807947019</v>
      </c>
      <c r="L1105" s="153">
        <f t="shared" ref="L1105:M1105" si="312">L1102/L1104</f>
        <v>0.86445783132530118</v>
      </c>
      <c r="M1105" s="153">
        <f t="shared" si="312"/>
        <v>0.90432098765432101</v>
      </c>
      <c r="N1105" s="157" t="s">
        <v>67</v>
      </c>
      <c r="O1105" s="160">
        <f t="shared" ref="O1105:T1105" si="313">MEDIAN(O3:O1100)</f>
        <v>9.9999999999999933E-3</v>
      </c>
      <c r="P1105" s="160">
        <f t="shared" si="313"/>
        <v>0.15325895478567234</v>
      </c>
      <c r="Q1105" s="160">
        <f t="shared" si="313"/>
        <v>0.5</v>
      </c>
      <c r="R1105" s="160">
        <f t="shared" si="313"/>
        <v>1.8181818181818181</v>
      </c>
      <c r="S1105" s="160">
        <f t="shared" si="313"/>
        <v>4.1885964912280702</v>
      </c>
      <c r="T1105" s="160">
        <f t="shared" si="313"/>
        <v>14.099378881987578</v>
      </c>
      <c r="U1105" s="155"/>
    </row>
    <row r="1106" spans="5:21" x14ac:dyDescent="0.15">
      <c r="E1106" s="153" t="s">
        <v>14</v>
      </c>
      <c r="H1106" s="153">
        <f t="shared" ref="H1106:I1106" si="314">STDEV(H3:H1100)</f>
        <v>0.56674125681294196</v>
      </c>
      <c r="I1106" s="153">
        <f t="shared" si="314"/>
        <v>0.59060504372497369</v>
      </c>
      <c r="J1106" s="153">
        <f t="shared" ref="J1106" si="315">STDEV(J3:J1100)</f>
        <v>0.82586043284894972</v>
      </c>
      <c r="K1106" s="153">
        <f t="shared" ref="K1106" si="316">STDEV(K3:K1100)</f>
        <v>0.77897311699300165</v>
      </c>
      <c r="L1106" s="153">
        <f t="shared" ref="L1106:M1106" si="317">STDEV(L3:L1100)</f>
        <v>0.55487484157582845</v>
      </c>
      <c r="M1106" s="153">
        <f t="shared" si="317"/>
        <v>0.51720643087666007</v>
      </c>
    </row>
    <row r="1107" spans="5:21" x14ac:dyDescent="0.15">
      <c r="E1107" s="153" t="s">
        <v>15</v>
      </c>
      <c r="H1107" s="153">
        <f t="shared" ref="H1107:I1107" si="318">H1106/SQRT(H1103-1)</f>
        <v>4.4804830387882917E-2</v>
      </c>
      <c r="I1107" s="153">
        <f t="shared" si="318"/>
        <v>4.8384250423904207E-2</v>
      </c>
      <c r="J1107" s="153">
        <f t="shared" ref="J1107" si="319">J1106/SQRT(J1103-1)</f>
        <v>6.2429180656185114E-2</v>
      </c>
      <c r="K1107" s="153">
        <f t="shared" ref="K1107" si="320">K1106/SQRT(K1103-1)</f>
        <v>6.3602888665939938E-2</v>
      </c>
      <c r="L1107" s="153">
        <f t="shared" ref="L1107:M1107" si="321">L1106/SQRT(L1103-1)</f>
        <v>4.3196947830857479E-2</v>
      </c>
      <c r="M1107" s="153">
        <f t="shared" si="321"/>
        <v>4.0761577034767987E-2</v>
      </c>
    </row>
    <row r="1108" spans="5:21" x14ac:dyDescent="0.15">
      <c r="E1108" s="153" t="s">
        <v>55</v>
      </c>
      <c r="H1108" s="235">
        <f t="shared" ref="H1108:I1108" si="322">(H1105-$G$1105)/(1-$G$1105)</f>
        <v>3.9574090505767517E-2</v>
      </c>
      <c r="I1108" s="235">
        <f t="shared" si="322"/>
        <v>0.10922448979591837</v>
      </c>
      <c r="J1108" s="235">
        <f t="shared" ref="J1108" si="323">(J1105-$G$1105)/(1-$G$1105)</f>
        <v>0.40918367346938778</v>
      </c>
      <c r="K1108" s="235">
        <f t="shared" ref="K1108" si="324">(K1105-$G$1105)/(1-$G$1105)</f>
        <v>0.69314772266522495</v>
      </c>
      <c r="L1108" s="235">
        <f t="shared" ref="L1108:M1108" si="325">(L1105-$G$1105)/(1-$G$1105)</f>
        <v>0.85394639783624293</v>
      </c>
      <c r="M1108" s="235">
        <f t="shared" si="325"/>
        <v>0.89690098261526829</v>
      </c>
    </row>
  </sheetData>
  <autoFilter ref="A1:C1107" xr:uid="{692FD1C5-1135-134E-ABBE-16A1CEC37B53}"/>
  <mergeCells count="1">
    <mergeCell ref="V3:W3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02D3-0C60-4046-8F27-17D0CA705829}">
  <dimension ref="A1:S286"/>
  <sheetViews>
    <sheetView topLeftCell="B252" workbookViewId="0">
      <selection activeCell="S280" sqref="S280"/>
    </sheetView>
  </sheetViews>
  <sheetFormatPr baseColWidth="10" defaultRowHeight="15" x14ac:dyDescent="0.2"/>
  <cols>
    <col min="1" max="1" width="10.83203125" style="204"/>
    <col min="2" max="3" width="10.83203125" style="209"/>
    <col min="4" max="5" width="10.83203125" style="3"/>
    <col min="6" max="6" width="11.5" style="3" customWidth="1"/>
    <col min="7" max="12" width="10.83203125" style="3"/>
    <col min="14" max="18" width="11" style="3" bestFit="1" customWidth="1"/>
    <col min="19" max="19" width="11.6640625" style="3" bestFit="1" customWidth="1"/>
  </cols>
  <sheetData>
    <row r="1" spans="1:19" x14ac:dyDescent="0.2">
      <c r="G1" s="15"/>
      <c r="I1" s="15" t="s">
        <v>9</v>
      </c>
      <c r="Q1" s="15" t="s">
        <v>16</v>
      </c>
    </row>
    <row r="2" spans="1:19" ht="32" x14ac:dyDescent="0.2">
      <c r="A2" s="205" t="s">
        <v>0</v>
      </c>
      <c r="B2" s="14" t="s">
        <v>1</v>
      </c>
      <c r="C2" s="2" t="s">
        <v>2</v>
      </c>
      <c r="D2" s="13" t="s">
        <v>3</v>
      </c>
      <c r="E2" s="1" t="s">
        <v>4</v>
      </c>
      <c r="F2" s="20" t="s">
        <v>5</v>
      </c>
      <c r="G2" s="19">
        <v>0</v>
      </c>
      <c r="H2" s="16" t="s">
        <v>52</v>
      </c>
      <c r="I2" s="17" t="s">
        <v>51</v>
      </c>
      <c r="J2" s="17" t="s">
        <v>48</v>
      </c>
      <c r="K2" s="18" t="s">
        <v>44</v>
      </c>
      <c r="L2" s="18" t="s">
        <v>77</v>
      </c>
      <c r="M2" s="33" t="s">
        <v>78</v>
      </c>
      <c r="N2" s="16" t="s">
        <v>52</v>
      </c>
      <c r="O2" s="17" t="s">
        <v>51</v>
      </c>
      <c r="P2" s="17" t="s">
        <v>79</v>
      </c>
      <c r="Q2" s="18" t="s">
        <v>44</v>
      </c>
      <c r="R2" s="18" t="s">
        <v>77</v>
      </c>
      <c r="S2" s="33" t="s">
        <v>78</v>
      </c>
    </row>
    <row r="3" spans="1:19" x14ac:dyDescent="0.2">
      <c r="A3" s="206">
        <v>0</v>
      </c>
      <c r="B3" s="210">
        <f>6.64-6.26</f>
        <v>0.37999999999999989</v>
      </c>
      <c r="C3" s="211">
        <v>0</v>
      </c>
      <c r="D3" s="5">
        <f t="shared" ref="D3:D66" si="0">A3*0.02</f>
        <v>0</v>
      </c>
      <c r="E3" s="5">
        <f t="shared" ref="E3:E66" si="1">(B3/2)/1000</f>
        <v>1.8999999999999996E-4</v>
      </c>
      <c r="F3" s="21">
        <f t="shared" ref="F3:F66" si="2">D3/E3</f>
        <v>0</v>
      </c>
      <c r="G3" s="3">
        <f t="shared" ref="G3:G66" si="3">IF(F3=0, C3, "-")</f>
        <v>0</v>
      </c>
      <c r="H3" s="3" t="str">
        <f>IF(AND($F3&gt;0,$F3&lt;=0.02),$C3,"-")</f>
        <v>-</v>
      </c>
      <c r="I3" s="3" t="str">
        <f>IF(AND($F3&gt;0.02,$F3&lt;=0.1),$C3,"-")</f>
        <v>-</v>
      </c>
      <c r="J3" s="3" t="str">
        <f>IF(AND($F3&gt;0.1,$F3&lt;=1),$C3,"-")</f>
        <v>-</v>
      </c>
      <c r="K3" s="3" t="str">
        <f>IF(AND($F3&gt;1,$F3&lt;=5),$C3,"-")</f>
        <v>-</v>
      </c>
      <c r="L3" s="3" t="str">
        <f>IF(AND($F3&gt;5,$F3&lt;=50),$C3,"-")</f>
        <v>-</v>
      </c>
      <c r="M3" s="34" t="str">
        <f>IF(F3&gt;50, C3, "-")</f>
        <v>-</v>
      </c>
      <c r="N3" s="3" t="str">
        <f>IF(AND($F3&gt;0, $F3&lt;=0.02), $F3, "-")</f>
        <v>-</v>
      </c>
      <c r="O3" s="3" t="str">
        <f>IF(AND($F3&gt;0.02, $F3&lt;=0.1), $F3, "-")</f>
        <v>-</v>
      </c>
      <c r="P3" s="3" t="str">
        <f>IF(AND($F3&gt;0.1, $F3&lt;=1), $F3, "-")</f>
        <v>-</v>
      </c>
      <c r="Q3" s="3" t="str">
        <f>IF(AND($F3&gt;1, $F3&lt;=5), $F3, "-")</f>
        <v>-</v>
      </c>
      <c r="R3" s="3" t="str">
        <f>IF(AND($F3&gt;5, $F3&lt;=50), $F3, "-")</f>
        <v>-</v>
      </c>
      <c r="S3" s="34" t="str">
        <f>IF($F3&gt;50, $F3, "-")</f>
        <v>-</v>
      </c>
    </row>
    <row r="4" spans="1:19" x14ac:dyDescent="0.2">
      <c r="A4" s="207">
        <v>0</v>
      </c>
      <c r="B4" s="212">
        <v>0.8</v>
      </c>
      <c r="C4" s="213">
        <v>0</v>
      </c>
      <c r="D4" s="7">
        <f t="shared" si="0"/>
        <v>0</v>
      </c>
      <c r="E4" s="7">
        <f t="shared" si="1"/>
        <v>4.0000000000000002E-4</v>
      </c>
      <c r="F4" s="23">
        <f t="shared" si="2"/>
        <v>0</v>
      </c>
      <c r="G4" s="3">
        <f t="shared" si="3"/>
        <v>0</v>
      </c>
      <c r="H4" s="3" t="str">
        <f t="shared" ref="H4:H67" si="4">IF(AND($F4&gt;0,$F4&lt;=0.02),$C4,"-")</f>
        <v>-</v>
      </c>
      <c r="I4" s="3" t="str">
        <f t="shared" ref="I4:I67" si="5">IF(AND($F4&gt;0.02,$F4&lt;=0.1),$C4,"-")</f>
        <v>-</v>
      </c>
      <c r="J4" s="3" t="str">
        <f t="shared" ref="J4:J67" si="6">IF(AND($F4&gt;0.1,$F4&lt;=1),$C4,"-")</f>
        <v>-</v>
      </c>
      <c r="K4" s="3" t="str">
        <f t="shared" ref="K4:K67" si="7">IF(AND($F4&gt;1,$F4&lt;=5),$C4,"-")</f>
        <v>-</v>
      </c>
      <c r="L4" s="3" t="str">
        <f t="shared" ref="L4:L67" si="8">IF(AND($F4&gt;5,$F4&lt;=50),$C4,"-")</f>
        <v>-</v>
      </c>
      <c r="M4" s="34" t="str">
        <f t="shared" ref="M4:M67" si="9">IF(F4&gt;50, C4, "-")</f>
        <v>-</v>
      </c>
      <c r="N4" s="3" t="str">
        <f t="shared" ref="N4:N67" si="10">IF(AND($F4&gt;0, $F4&lt;=0.02), $F4, "-")</f>
        <v>-</v>
      </c>
      <c r="O4" s="3" t="str">
        <f t="shared" ref="O4:O67" si="11">IF(AND($F4&gt;0.02, $F4&lt;=0.1), $F4, "-")</f>
        <v>-</v>
      </c>
      <c r="P4" s="3" t="str">
        <f t="shared" ref="P4:P67" si="12">IF(AND($F4&gt;0.1, $F4&lt;=1), $F4, "-")</f>
        <v>-</v>
      </c>
      <c r="Q4" s="3" t="str">
        <f t="shared" ref="Q4:Q67" si="13">IF(AND($F4&gt;1, $F4&lt;=5), $F4, "-")</f>
        <v>-</v>
      </c>
      <c r="R4" s="3" t="str">
        <f t="shared" ref="R4:R67" si="14">IF(AND($F4&gt;5, $F4&lt;=50), $F4, "-")</f>
        <v>-</v>
      </c>
      <c r="S4" s="34" t="str">
        <f t="shared" ref="S4:S67" si="15">IF($F4&gt;50, $F4, "-")</f>
        <v>-</v>
      </c>
    </row>
    <row r="5" spans="1:19" x14ac:dyDescent="0.2">
      <c r="A5" s="207">
        <v>0</v>
      </c>
      <c r="B5" s="212">
        <f>6.71-6.32</f>
        <v>0.38999999999999968</v>
      </c>
      <c r="C5" s="213">
        <v>0</v>
      </c>
      <c r="D5" s="7">
        <f t="shared" si="0"/>
        <v>0</v>
      </c>
      <c r="E5" s="7">
        <f t="shared" si="1"/>
        <v>1.9499999999999983E-4</v>
      </c>
      <c r="F5" s="23">
        <f t="shared" si="2"/>
        <v>0</v>
      </c>
      <c r="G5" s="3">
        <f t="shared" si="3"/>
        <v>0</v>
      </c>
      <c r="H5" s="3" t="str">
        <f t="shared" si="4"/>
        <v>-</v>
      </c>
      <c r="I5" s="3" t="str">
        <f t="shared" si="5"/>
        <v>-</v>
      </c>
      <c r="J5" s="3" t="str">
        <f t="shared" si="6"/>
        <v>-</v>
      </c>
      <c r="K5" s="3" t="str">
        <f t="shared" si="7"/>
        <v>-</v>
      </c>
      <c r="L5" s="3" t="str">
        <f t="shared" si="8"/>
        <v>-</v>
      </c>
      <c r="M5" s="34" t="str">
        <f t="shared" si="9"/>
        <v>-</v>
      </c>
      <c r="N5" s="3" t="str">
        <f t="shared" si="10"/>
        <v>-</v>
      </c>
      <c r="O5" s="3" t="str">
        <f t="shared" si="11"/>
        <v>-</v>
      </c>
      <c r="P5" s="3" t="str">
        <f t="shared" si="12"/>
        <v>-</v>
      </c>
      <c r="Q5" s="3" t="str">
        <f t="shared" si="13"/>
        <v>-</v>
      </c>
      <c r="R5" s="3" t="str">
        <f t="shared" si="14"/>
        <v>-</v>
      </c>
      <c r="S5" s="34" t="str">
        <f t="shared" si="15"/>
        <v>-</v>
      </c>
    </row>
    <row r="6" spans="1:19" x14ac:dyDescent="0.2">
      <c r="A6" s="207">
        <v>0</v>
      </c>
      <c r="B6" s="212">
        <v>0.66</v>
      </c>
      <c r="C6" s="213">
        <v>0</v>
      </c>
      <c r="D6" s="7">
        <f t="shared" si="0"/>
        <v>0</v>
      </c>
      <c r="E6" s="7">
        <f t="shared" si="1"/>
        <v>3.3E-4</v>
      </c>
      <c r="F6" s="23">
        <f t="shared" si="2"/>
        <v>0</v>
      </c>
      <c r="G6" s="3">
        <f t="shared" si="3"/>
        <v>0</v>
      </c>
      <c r="H6" s="3" t="str">
        <f t="shared" si="4"/>
        <v>-</v>
      </c>
      <c r="I6" s="3" t="str">
        <f t="shared" si="5"/>
        <v>-</v>
      </c>
      <c r="J6" s="3" t="str">
        <f t="shared" si="6"/>
        <v>-</v>
      </c>
      <c r="K6" s="3" t="str">
        <f t="shared" si="7"/>
        <v>-</v>
      </c>
      <c r="L6" s="3" t="str">
        <f t="shared" si="8"/>
        <v>-</v>
      </c>
      <c r="M6" s="34" t="str">
        <f t="shared" si="9"/>
        <v>-</v>
      </c>
      <c r="N6" s="3" t="str">
        <f t="shared" si="10"/>
        <v>-</v>
      </c>
      <c r="O6" s="3" t="str">
        <f t="shared" si="11"/>
        <v>-</v>
      </c>
      <c r="P6" s="3" t="str">
        <f t="shared" si="12"/>
        <v>-</v>
      </c>
      <c r="Q6" s="3" t="str">
        <f t="shared" si="13"/>
        <v>-</v>
      </c>
      <c r="R6" s="3" t="str">
        <f t="shared" si="14"/>
        <v>-</v>
      </c>
      <c r="S6" s="34" t="str">
        <f t="shared" si="15"/>
        <v>-</v>
      </c>
    </row>
    <row r="7" spans="1:19" x14ac:dyDescent="0.2">
      <c r="A7" s="207">
        <v>0</v>
      </c>
      <c r="B7" s="212">
        <f>0.9-0.18</f>
        <v>0.72</v>
      </c>
      <c r="C7" s="213">
        <v>2</v>
      </c>
      <c r="D7" s="7">
        <f t="shared" si="0"/>
        <v>0</v>
      </c>
      <c r="E7" s="7">
        <f t="shared" si="1"/>
        <v>3.5999999999999997E-4</v>
      </c>
      <c r="F7" s="23">
        <f t="shared" si="2"/>
        <v>0</v>
      </c>
      <c r="G7" s="3">
        <f t="shared" si="3"/>
        <v>2</v>
      </c>
      <c r="H7" s="3" t="str">
        <f t="shared" si="4"/>
        <v>-</v>
      </c>
      <c r="I7" s="3" t="str">
        <f t="shared" si="5"/>
        <v>-</v>
      </c>
      <c r="J7" s="3" t="str">
        <f t="shared" si="6"/>
        <v>-</v>
      </c>
      <c r="K7" s="3" t="str">
        <f t="shared" si="7"/>
        <v>-</v>
      </c>
      <c r="L7" s="3" t="str">
        <f t="shared" si="8"/>
        <v>-</v>
      </c>
      <c r="M7" s="34" t="str">
        <f t="shared" si="9"/>
        <v>-</v>
      </c>
      <c r="N7" s="3" t="str">
        <f t="shared" si="10"/>
        <v>-</v>
      </c>
      <c r="O7" s="3" t="str">
        <f t="shared" si="11"/>
        <v>-</v>
      </c>
      <c r="P7" s="3" t="str">
        <f t="shared" si="12"/>
        <v>-</v>
      </c>
      <c r="Q7" s="3" t="str">
        <f t="shared" si="13"/>
        <v>-</v>
      </c>
      <c r="R7" s="3" t="str">
        <f t="shared" si="14"/>
        <v>-</v>
      </c>
      <c r="S7" s="34" t="str">
        <f t="shared" si="15"/>
        <v>-</v>
      </c>
    </row>
    <row r="8" spans="1:19" x14ac:dyDescent="0.2">
      <c r="A8" s="207">
        <v>0</v>
      </c>
      <c r="B8" s="212">
        <f>6.73-6.27</f>
        <v>0.46000000000000085</v>
      </c>
      <c r="C8" s="213">
        <v>1</v>
      </c>
      <c r="D8" s="7">
        <f t="shared" si="0"/>
        <v>0</v>
      </c>
      <c r="E8" s="7">
        <f t="shared" si="1"/>
        <v>2.3000000000000041E-4</v>
      </c>
      <c r="F8" s="23">
        <f t="shared" si="2"/>
        <v>0</v>
      </c>
      <c r="G8" s="3">
        <f t="shared" si="3"/>
        <v>1</v>
      </c>
      <c r="H8" s="3" t="str">
        <f t="shared" si="4"/>
        <v>-</v>
      </c>
      <c r="I8" s="3" t="str">
        <f t="shared" si="5"/>
        <v>-</v>
      </c>
      <c r="J8" s="3" t="str">
        <f t="shared" si="6"/>
        <v>-</v>
      </c>
      <c r="K8" s="3" t="str">
        <f t="shared" si="7"/>
        <v>-</v>
      </c>
      <c r="L8" s="3" t="str">
        <f t="shared" si="8"/>
        <v>-</v>
      </c>
      <c r="M8" s="34" t="str">
        <f t="shared" si="9"/>
        <v>-</v>
      </c>
      <c r="N8" s="3" t="str">
        <f t="shared" si="10"/>
        <v>-</v>
      </c>
      <c r="O8" s="3" t="str">
        <f t="shared" si="11"/>
        <v>-</v>
      </c>
      <c r="P8" s="3" t="str">
        <f t="shared" si="12"/>
        <v>-</v>
      </c>
      <c r="Q8" s="3" t="str">
        <f t="shared" si="13"/>
        <v>-</v>
      </c>
      <c r="R8" s="3" t="str">
        <f t="shared" si="14"/>
        <v>-</v>
      </c>
      <c r="S8" s="34" t="str">
        <f t="shared" si="15"/>
        <v>-</v>
      </c>
    </row>
    <row r="9" spans="1:19" x14ac:dyDescent="0.2">
      <c r="A9" s="207">
        <v>0</v>
      </c>
      <c r="B9" s="212">
        <v>0.88</v>
      </c>
      <c r="C9" s="213">
        <v>2</v>
      </c>
      <c r="D9" s="7">
        <f t="shared" si="0"/>
        <v>0</v>
      </c>
      <c r="E9" s="7">
        <f t="shared" si="1"/>
        <v>4.4000000000000002E-4</v>
      </c>
      <c r="F9" s="23">
        <f t="shared" si="2"/>
        <v>0</v>
      </c>
      <c r="G9" s="3">
        <f t="shared" si="3"/>
        <v>2</v>
      </c>
      <c r="H9" s="3" t="str">
        <f t="shared" si="4"/>
        <v>-</v>
      </c>
      <c r="I9" s="3" t="str">
        <f t="shared" si="5"/>
        <v>-</v>
      </c>
      <c r="J9" s="3" t="str">
        <f t="shared" si="6"/>
        <v>-</v>
      </c>
      <c r="K9" s="3" t="str">
        <f t="shared" si="7"/>
        <v>-</v>
      </c>
      <c r="L9" s="3" t="str">
        <f t="shared" si="8"/>
        <v>-</v>
      </c>
      <c r="M9" s="34" t="str">
        <f t="shared" si="9"/>
        <v>-</v>
      </c>
      <c r="N9" s="3" t="str">
        <f t="shared" si="10"/>
        <v>-</v>
      </c>
      <c r="O9" s="3" t="str">
        <f t="shared" si="11"/>
        <v>-</v>
      </c>
      <c r="P9" s="3" t="str">
        <f t="shared" si="12"/>
        <v>-</v>
      </c>
      <c r="Q9" s="3" t="str">
        <f t="shared" si="13"/>
        <v>-</v>
      </c>
      <c r="R9" s="3" t="str">
        <f t="shared" si="14"/>
        <v>-</v>
      </c>
      <c r="S9" s="34" t="str">
        <f t="shared" si="15"/>
        <v>-</v>
      </c>
    </row>
    <row r="10" spans="1:19" x14ac:dyDescent="0.2">
      <c r="A10" s="207">
        <v>0</v>
      </c>
      <c r="B10" s="212">
        <f>7.1-6.25</f>
        <v>0.84999999999999964</v>
      </c>
      <c r="C10" s="213">
        <v>0</v>
      </c>
      <c r="D10" s="7">
        <f t="shared" si="0"/>
        <v>0</v>
      </c>
      <c r="E10" s="7">
        <f t="shared" si="1"/>
        <v>4.2499999999999981E-4</v>
      </c>
      <c r="F10" s="23">
        <f t="shared" si="2"/>
        <v>0</v>
      </c>
      <c r="G10" s="3">
        <f t="shared" si="3"/>
        <v>0</v>
      </c>
      <c r="H10" s="3" t="str">
        <f t="shared" si="4"/>
        <v>-</v>
      </c>
      <c r="I10" s="3" t="str">
        <f t="shared" si="5"/>
        <v>-</v>
      </c>
      <c r="J10" s="3" t="str">
        <f t="shared" si="6"/>
        <v>-</v>
      </c>
      <c r="K10" s="3" t="str">
        <f t="shared" si="7"/>
        <v>-</v>
      </c>
      <c r="L10" s="3" t="str">
        <f t="shared" si="8"/>
        <v>-</v>
      </c>
      <c r="M10" s="34" t="str">
        <f t="shared" si="9"/>
        <v>-</v>
      </c>
      <c r="N10" s="3" t="str">
        <f t="shared" si="10"/>
        <v>-</v>
      </c>
      <c r="O10" s="3" t="str">
        <f t="shared" si="11"/>
        <v>-</v>
      </c>
      <c r="P10" s="3" t="str">
        <f t="shared" si="12"/>
        <v>-</v>
      </c>
      <c r="Q10" s="3" t="str">
        <f t="shared" si="13"/>
        <v>-</v>
      </c>
      <c r="R10" s="3" t="str">
        <f t="shared" si="14"/>
        <v>-</v>
      </c>
      <c r="S10" s="34" t="str">
        <f t="shared" si="15"/>
        <v>-</v>
      </c>
    </row>
    <row r="11" spans="1:19" x14ac:dyDescent="0.2">
      <c r="A11" s="207">
        <v>0</v>
      </c>
      <c r="B11" s="212">
        <f>6.78-6.34</f>
        <v>0.44000000000000039</v>
      </c>
      <c r="C11" s="213">
        <v>0</v>
      </c>
      <c r="D11" s="7">
        <f t="shared" si="0"/>
        <v>0</v>
      </c>
      <c r="E11" s="7">
        <f t="shared" si="1"/>
        <v>2.200000000000002E-4</v>
      </c>
      <c r="F11" s="23">
        <f t="shared" si="2"/>
        <v>0</v>
      </c>
      <c r="G11" s="3">
        <f t="shared" si="3"/>
        <v>0</v>
      </c>
      <c r="H11" s="3" t="str">
        <f t="shared" si="4"/>
        <v>-</v>
      </c>
      <c r="I11" s="3" t="str">
        <f t="shared" si="5"/>
        <v>-</v>
      </c>
      <c r="J11" s="3" t="str">
        <f t="shared" si="6"/>
        <v>-</v>
      </c>
      <c r="K11" s="3" t="str">
        <f t="shared" si="7"/>
        <v>-</v>
      </c>
      <c r="L11" s="3" t="str">
        <f t="shared" si="8"/>
        <v>-</v>
      </c>
      <c r="M11" s="34" t="str">
        <f t="shared" si="9"/>
        <v>-</v>
      </c>
      <c r="N11" s="3" t="str">
        <f t="shared" si="10"/>
        <v>-</v>
      </c>
      <c r="O11" s="3" t="str">
        <f t="shared" si="11"/>
        <v>-</v>
      </c>
      <c r="P11" s="3" t="str">
        <f t="shared" si="12"/>
        <v>-</v>
      </c>
      <c r="Q11" s="3" t="str">
        <f t="shared" si="13"/>
        <v>-</v>
      </c>
      <c r="R11" s="3" t="str">
        <f t="shared" si="14"/>
        <v>-</v>
      </c>
      <c r="S11" s="34" t="str">
        <f t="shared" si="15"/>
        <v>-</v>
      </c>
    </row>
    <row r="12" spans="1:19" x14ac:dyDescent="0.2">
      <c r="A12" s="207">
        <v>0</v>
      </c>
      <c r="B12" s="212">
        <v>0.19</v>
      </c>
      <c r="C12" s="213">
        <v>0</v>
      </c>
      <c r="D12" s="7">
        <f t="shared" si="0"/>
        <v>0</v>
      </c>
      <c r="E12" s="7">
        <f t="shared" si="1"/>
        <v>9.5000000000000005E-5</v>
      </c>
      <c r="F12" s="23">
        <f t="shared" si="2"/>
        <v>0</v>
      </c>
      <c r="G12" s="3">
        <f t="shared" si="3"/>
        <v>0</v>
      </c>
      <c r="H12" s="3" t="str">
        <f t="shared" si="4"/>
        <v>-</v>
      </c>
      <c r="I12" s="3" t="str">
        <f t="shared" si="5"/>
        <v>-</v>
      </c>
      <c r="J12" s="3" t="str">
        <f t="shared" si="6"/>
        <v>-</v>
      </c>
      <c r="K12" s="3" t="str">
        <f t="shared" si="7"/>
        <v>-</v>
      </c>
      <c r="L12" s="3" t="str">
        <f t="shared" si="8"/>
        <v>-</v>
      </c>
      <c r="M12" s="34" t="str">
        <f t="shared" si="9"/>
        <v>-</v>
      </c>
      <c r="N12" s="3" t="str">
        <f t="shared" si="10"/>
        <v>-</v>
      </c>
      <c r="O12" s="3" t="str">
        <f t="shared" si="11"/>
        <v>-</v>
      </c>
      <c r="P12" s="3" t="str">
        <f t="shared" si="12"/>
        <v>-</v>
      </c>
      <c r="Q12" s="3" t="str">
        <f t="shared" si="13"/>
        <v>-</v>
      </c>
      <c r="R12" s="3" t="str">
        <f t="shared" si="14"/>
        <v>-</v>
      </c>
      <c r="S12" s="34" t="str">
        <f t="shared" si="15"/>
        <v>-</v>
      </c>
    </row>
    <row r="13" spans="1:19" x14ac:dyDescent="0.2">
      <c r="A13" s="207">
        <v>0</v>
      </c>
      <c r="B13" s="212">
        <v>0.61699999999999999</v>
      </c>
      <c r="C13" s="213">
        <v>0</v>
      </c>
      <c r="D13" s="7">
        <f t="shared" si="0"/>
        <v>0</v>
      </c>
      <c r="E13" s="7">
        <f t="shared" si="1"/>
        <v>3.0850000000000002E-4</v>
      </c>
      <c r="F13" s="23">
        <f t="shared" si="2"/>
        <v>0</v>
      </c>
      <c r="G13" s="3">
        <f t="shared" si="3"/>
        <v>0</v>
      </c>
      <c r="H13" s="3" t="str">
        <f t="shared" si="4"/>
        <v>-</v>
      </c>
      <c r="I13" s="3" t="str">
        <f t="shared" si="5"/>
        <v>-</v>
      </c>
      <c r="J13" s="3" t="str">
        <f t="shared" si="6"/>
        <v>-</v>
      </c>
      <c r="K13" s="3" t="str">
        <f t="shared" si="7"/>
        <v>-</v>
      </c>
      <c r="L13" s="3" t="str">
        <f t="shared" si="8"/>
        <v>-</v>
      </c>
      <c r="M13" s="34" t="str">
        <f t="shared" si="9"/>
        <v>-</v>
      </c>
      <c r="N13" s="3" t="str">
        <f t="shared" si="10"/>
        <v>-</v>
      </c>
      <c r="O13" s="3" t="str">
        <f t="shared" si="11"/>
        <v>-</v>
      </c>
      <c r="P13" s="3" t="str">
        <f t="shared" si="12"/>
        <v>-</v>
      </c>
      <c r="Q13" s="3" t="str">
        <f t="shared" si="13"/>
        <v>-</v>
      </c>
      <c r="R13" s="3" t="str">
        <f t="shared" si="14"/>
        <v>-</v>
      </c>
      <c r="S13" s="34" t="str">
        <f t="shared" si="15"/>
        <v>-</v>
      </c>
    </row>
    <row r="14" spans="1:19" x14ac:dyDescent="0.2">
      <c r="A14" s="207">
        <v>0</v>
      </c>
      <c r="B14" s="212">
        <v>0.40500000000000003</v>
      </c>
      <c r="C14" s="213">
        <v>0</v>
      </c>
      <c r="D14" s="7">
        <f t="shared" si="0"/>
        <v>0</v>
      </c>
      <c r="E14" s="7">
        <f t="shared" si="1"/>
        <v>2.0250000000000002E-4</v>
      </c>
      <c r="F14" s="23">
        <f t="shared" si="2"/>
        <v>0</v>
      </c>
      <c r="G14" s="3">
        <f t="shared" si="3"/>
        <v>0</v>
      </c>
      <c r="H14" s="3" t="str">
        <f t="shared" si="4"/>
        <v>-</v>
      </c>
      <c r="I14" s="3" t="str">
        <f t="shared" si="5"/>
        <v>-</v>
      </c>
      <c r="J14" s="3" t="str">
        <f t="shared" si="6"/>
        <v>-</v>
      </c>
      <c r="K14" s="3" t="str">
        <f t="shared" si="7"/>
        <v>-</v>
      </c>
      <c r="L14" s="3" t="str">
        <f t="shared" si="8"/>
        <v>-</v>
      </c>
      <c r="M14" s="34" t="str">
        <f t="shared" si="9"/>
        <v>-</v>
      </c>
      <c r="N14" s="3" t="str">
        <f t="shared" si="10"/>
        <v>-</v>
      </c>
      <c r="O14" s="3" t="str">
        <f t="shared" si="11"/>
        <v>-</v>
      </c>
      <c r="P14" s="3" t="str">
        <f t="shared" si="12"/>
        <v>-</v>
      </c>
      <c r="Q14" s="3" t="str">
        <f t="shared" si="13"/>
        <v>-</v>
      </c>
      <c r="R14" s="3" t="str">
        <f t="shared" si="14"/>
        <v>-</v>
      </c>
      <c r="S14" s="34" t="str">
        <f t="shared" si="15"/>
        <v>-</v>
      </c>
    </row>
    <row r="15" spans="1:19" x14ac:dyDescent="0.2">
      <c r="A15" s="207">
        <v>0</v>
      </c>
      <c r="B15" s="212">
        <v>1.1399999999999999</v>
      </c>
      <c r="C15" s="213">
        <v>0</v>
      </c>
      <c r="D15" s="7">
        <f t="shared" si="0"/>
        <v>0</v>
      </c>
      <c r="E15" s="7">
        <f t="shared" si="1"/>
        <v>5.6999999999999998E-4</v>
      </c>
      <c r="F15" s="23">
        <f t="shared" si="2"/>
        <v>0</v>
      </c>
      <c r="G15" s="3">
        <f t="shared" si="3"/>
        <v>0</v>
      </c>
      <c r="H15" s="3" t="str">
        <f t="shared" si="4"/>
        <v>-</v>
      </c>
      <c r="I15" s="3" t="str">
        <f t="shared" si="5"/>
        <v>-</v>
      </c>
      <c r="J15" s="3" t="str">
        <f t="shared" si="6"/>
        <v>-</v>
      </c>
      <c r="K15" s="3" t="str">
        <f t="shared" si="7"/>
        <v>-</v>
      </c>
      <c r="L15" s="3" t="str">
        <f t="shared" si="8"/>
        <v>-</v>
      </c>
      <c r="M15" s="34" t="str">
        <f t="shared" si="9"/>
        <v>-</v>
      </c>
      <c r="N15" s="3" t="str">
        <f t="shared" si="10"/>
        <v>-</v>
      </c>
      <c r="O15" s="3" t="str">
        <f t="shared" si="11"/>
        <v>-</v>
      </c>
      <c r="P15" s="3" t="str">
        <f t="shared" si="12"/>
        <v>-</v>
      </c>
      <c r="Q15" s="3" t="str">
        <f t="shared" si="13"/>
        <v>-</v>
      </c>
      <c r="R15" s="3" t="str">
        <f t="shared" si="14"/>
        <v>-</v>
      </c>
      <c r="S15" s="34" t="str">
        <f t="shared" si="15"/>
        <v>-</v>
      </c>
    </row>
    <row r="16" spans="1:19" x14ac:dyDescent="0.2">
      <c r="A16" s="207">
        <v>0</v>
      </c>
      <c r="B16" s="212">
        <v>0.7</v>
      </c>
      <c r="C16" s="213">
        <v>0</v>
      </c>
      <c r="D16" s="7">
        <f t="shared" si="0"/>
        <v>0</v>
      </c>
      <c r="E16" s="7">
        <f t="shared" si="1"/>
        <v>3.5E-4</v>
      </c>
      <c r="F16" s="23">
        <f t="shared" si="2"/>
        <v>0</v>
      </c>
      <c r="G16" s="3">
        <f t="shared" si="3"/>
        <v>0</v>
      </c>
      <c r="H16" s="3" t="str">
        <f t="shared" si="4"/>
        <v>-</v>
      </c>
      <c r="I16" s="3" t="str">
        <f t="shared" si="5"/>
        <v>-</v>
      </c>
      <c r="J16" s="3" t="str">
        <f t="shared" si="6"/>
        <v>-</v>
      </c>
      <c r="K16" s="3" t="str">
        <f t="shared" si="7"/>
        <v>-</v>
      </c>
      <c r="L16" s="3" t="str">
        <f t="shared" si="8"/>
        <v>-</v>
      </c>
      <c r="M16" s="34" t="str">
        <f t="shared" si="9"/>
        <v>-</v>
      </c>
      <c r="N16" s="3" t="str">
        <f t="shared" si="10"/>
        <v>-</v>
      </c>
      <c r="O16" s="3" t="str">
        <f t="shared" si="11"/>
        <v>-</v>
      </c>
      <c r="P16" s="3" t="str">
        <f t="shared" si="12"/>
        <v>-</v>
      </c>
      <c r="Q16" s="3" t="str">
        <f t="shared" si="13"/>
        <v>-</v>
      </c>
      <c r="R16" s="3" t="str">
        <f t="shared" si="14"/>
        <v>-</v>
      </c>
      <c r="S16" s="34" t="str">
        <f t="shared" si="15"/>
        <v>-</v>
      </c>
    </row>
    <row r="17" spans="1:19" x14ac:dyDescent="0.2">
      <c r="A17" s="207">
        <v>0</v>
      </c>
      <c r="B17" s="212">
        <v>0.36</v>
      </c>
      <c r="C17" s="213">
        <v>0</v>
      </c>
      <c r="D17" s="7">
        <f t="shared" si="0"/>
        <v>0</v>
      </c>
      <c r="E17" s="7">
        <f t="shared" si="1"/>
        <v>1.7999999999999998E-4</v>
      </c>
      <c r="F17" s="23">
        <f t="shared" si="2"/>
        <v>0</v>
      </c>
      <c r="G17" s="3">
        <f t="shared" si="3"/>
        <v>0</v>
      </c>
      <c r="H17" s="3" t="str">
        <f t="shared" si="4"/>
        <v>-</v>
      </c>
      <c r="I17" s="3" t="str">
        <f t="shared" si="5"/>
        <v>-</v>
      </c>
      <c r="J17" s="3" t="str">
        <f t="shared" si="6"/>
        <v>-</v>
      </c>
      <c r="K17" s="3" t="str">
        <f t="shared" si="7"/>
        <v>-</v>
      </c>
      <c r="L17" s="3" t="str">
        <f t="shared" si="8"/>
        <v>-</v>
      </c>
      <c r="M17" s="34" t="str">
        <f t="shared" si="9"/>
        <v>-</v>
      </c>
      <c r="N17" s="3" t="str">
        <f t="shared" si="10"/>
        <v>-</v>
      </c>
      <c r="O17" s="3" t="str">
        <f t="shared" si="11"/>
        <v>-</v>
      </c>
      <c r="P17" s="3" t="str">
        <f t="shared" si="12"/>
        <v>-</v>
      </c>
      <c r="Q17" s="3" t="str">
        <f t="shared" si="13"/>
        <v>-</v>
      </c>
      <c r="R17" s="3" t="str">
        <f t="shared" si="14"/>
        <v>-</v>
      </c>
      <c r="S17" s="34" t="str">
        <f t="shared" si="15"/>
        <v>-</v>
      </c>
    </row>
    <row r="18" spans="1:19" x14ac:dyDescent="0.2">
      <c r="A18" s="207">
        <v>0</v>
      </c>
      <c r="B18" s="212">
        <v>0.48</v>
      </c>
      <c r="C18" s="213">
        <v>0</v>
      </c>
      <c r="D18" s="7">
        <f t="shared" si="0"/>
        <v>0</v>
      </c>
      <c r="E18" s="7">
        <f t="shared" si="1"/>
        <v>2.3999999999999998E-4</v>
      </c>
      <c r="F18" s="23">
        <f t="shared" si="2"/>
        <v>0</v>
      </c>
      <c r="G18" s="3">
        <f t="shared" si="3"/>
        <v>0</v>
      </c>
      <c r="H18" s="3" t="str">
        <f t="shared" si="4"/>
        <v>-</v>
      </c>
      <c r="I18" s="3" t="str">
        <f t="shared" si="5"/>
        <v>-</v>
      </c>
      <c r="J18" s="3" t="str">
        <f t="shared" si="6"/>
        <v>-</v>
      </c>
      <c r="K18" s="3" t="str">
        <f t="shared" si="7"/>
        <v>-</v>
      </c>
      <c r="L18" s="3" t="str">
        <f t="shared" si="8"/>
        <v>-</v>
      </c>
      <c r="M18" s="34" t="str">
        <f t="shared" si="9"/>
        <v>-</v>
      </c>
      <c r="N18" s="3" t="str">
        <f t="shared" si="10"/>
        <v>-</v>
      </c>
      <c r="O18" s="3" t="str">
        <f t="shared" si="11"/>
        <v>-</v>
      </c>
      <c r="P18" s="3" t="str">
        <f t="shared" si="12"/>
        <v>-</v>
      </c>
      <c r="Q18" s="3" t="str">
        <f t="shared" si="13"/>
        <v>-</v>
      </c>
      <c r="R18" s="3" t="str">
        <f t="shared" si="14"/>
        <v>-</v>
      </c>
      <c r="S18" s="34" t="str">
        <f t="shared" si="15"/>
        <v>-</v>
      </c>
    </row>
    <row r="19" spans="1:19" x14ac:dyDescent="0.2">
      <c r="A19" s="207">
        <v>0</v>
      </c>
      <c r="B19" s="212">
        <v>1.04</v>
      </c>
      <c r="C19" s="213">
        <v>0</v>
      </c>
      <c r="D19" s="7">
        <f t="shared" si="0"/>
        <v>0</v>
      </c>
      <c r="E19" s="7">
        <f t="shared" si="1"/>
        <v>5.2000000000000006E-4</v>
      </c>
      <c r="F19" s="23">
        <f t="shared" si="2"/>
        <v>0</v>
      </c>
      <c r="G19" s="3">
        <f t="shared" si="3"/>
        <v>0</v>
      </c>
      <c r="H19" s="3" t="str">
        <f t="shared" si="4"/>
        <v>-</v>
      </c>
      <c r="I19" s="3" t="str">
        <f t="shared" si="5"/>
        <v>-</v>
      </c>
      <c r="J19" s="3" t="str">
        <f t="shared" si="6"/>
        <v>-</v>
      </c>
      <c r="K19" s="3" t="str">
        <f t="shared" si="7"/>
        <v>-</v>
      </c>
      <c r="L19" s="3" t="str">
        <f t="shared" si="8"/>
        <v>-</v>
      </c>
      <c r="M19" s="34" t="str">
        <f t="shared" si="9"/>
        <v>-</v>
      </c>
      <c r="N19" s="3" t="str">
        <f t="shared" si="10"/>
        <v>-</v>
      </c>
      <c r="O19" s="3" t="str">
        <f t="shared" si="11"/>
        <v>-</v>
      </c>
      <c r="P19" s="3" t="str">
        <f t="shared" si="12"/>
        <v>-</v>
      </c>
      <c r="Q19" s="3" t="str">
        <f t="shared" si="13"/>
        <v>-</v>
      </c>
      <c r="R19" s="3" t="str">
        <f t="shared" si="14"/>
        <v>-</v>
      </c>
      <c r="S19" s="34" t="str">
        <f t="shared" si="15"/>
        <v>-</v>
      </c>
    </row>
    <row r="20" spans="1:19" x14ac:dyDescent="0.2">
      <c r="A20" s="207">
        <v>0</v>
      </c>
      <c r="B20" s="212">
        <v>1.1499999999999999</v>
      </c>
      <c r="C20" s="213">
        <v>0</v>
      </c>
      <c r="D20" s="7">
        <f t="shared" si="0"/>
        <v>0</v>
      </c>
      <c r="E20" s="7">
        <f t="shared" si="1"/>
        <v>5.7499999999999999E-4</v>
      </c>
      <c r="F20" s="23">
        <f t="shared" si="2"/>
        <v>0</v>
      </c>
      <c r="G20" s="3">
        <f t="shared" si="3"/>
        <v>0</v>
      </c>
      <c r="H20" s="3" t="str">
        <f t="shared" si="4"/>
        <v>-</v>
      </c>
      <c r="I20" s="3" t="str">
        <f t="shared" si="5"/>
        <v>-</v>
      </c>
      <c r="J20" s="3" t="str">
        <f t="shared" si="6"/>
        <v>-</v>
      </c>
      <c r="K20" s="3" t="str">
        <f t="shared" si="7"/>
        <v>-</v>
      </c>
      <c r="L20" s="3" t="str">
        <f t="shared" si="8"/>
        <v>-</v>
      </c>
      <c r="M20" s="34" t="str">
        <f t="shared" si="9"/>
        <v>-</v>
      </c>
      <c r="N20" s="3" t="str">
        <f t="shared" si="10"/>
        <v>-</v>
      </c>
      <c r="O20" s="3" t="str">
        <f t="shared" si="11"/>
        <v>-</v>
      </c>
      <c r="P20" s="3" t="str">
        <f t="shared" si="12"/>
        <v>-</v>
      </c>
      <c r="Q20" s="3" t="str">
        <f t="shared" si="13"/>
        <v>-</v>
      </c>
      <c r="R20" s="3" t="str">
        <f t="shared" si="14"/>
        <v>-</v>
      </c>
      <c r="S20" s="34" t="str">
        <f t="shared" si="15"/>
        <v>-</v>
      </c>
    </row>
    <row r="21" spans="1:19" x14ac:dyDescent="0.2">
      <c r="A21" s="207">
        <v>0</v>
      </c>
      <c r="B21" s="214">
        <v>0.71</v>
      </c>
      <c r="C21" s="213">
        <v>0</v>
      </c>
      <c r="D21" s="7">
        <f t="shared" si="0"/>
        <v>0</v>
      </c>
      <c r="E21" s="7">
        <f t="shared" si="1"/>
        <v>3.5499999999999996E-4</v>
      </c>
      <c r="F21" s="23">
        <f t="shared" si="2"/>
        <v>0</v>
      </c>
      <c r="G21" s="3">
        <f t="shared" si="3"/>
        <v>0</v>
      </c>
      <c r="H21" s="3" t="str">
        <f t="shared" si="4"/>
        <v>-</v>
      </c>
      <c r="I21" s="3" t="str">
        <f t="shared" si="5"/>
        <v>-</v>
      </c>
      <c r="J21" s="3" t="str">
        <f t="shared" si="6"/>
        <v>-</v>
      </c>
      <c r="K21" s="3" t="str">
        <f t="shared" si="7"/>
        <v>-</v>
      </c>
      <c r="L21" s="3" t="str">
        <f t="shared" si="8"/>
        <v>-</v>
      </c>
      <c r="M21" s="34" t="str">
        <f t="shared" si="9"/>
        <v>-</v>
      </c>
      <c r="N21" s="3" t="str">
        <f t="shared" si="10"/>
        <v>-</v>
      </c>
      <c r="O21" s="3" t="str">
        <f t="shared" si="11"/>
        <v>-</v>
      </c>
      <c r="P21" s="3" t="str">
        <f t="shared" si="12"/>
        <v>-</v>
      </c>
      <c r="Q21" s="3" t="str">
        <f t="shared" si="13"/>
        <v>-</v>
      </c>
      <c r="R21" s="3" t="str">
        <f t="shared" si="14"/>
        <v>-</v>
      </c>
      <c r="S21" s="34" t="str">
        <f t="shared" si="15"/>
        <v>-</v>
      </c>
    </row>
    <row r="22" spans="1:19" x14ac:dyDescent="0.2">
      <c r="A22" s="207">
        <v>0</v>
      </c>
      <c r="B22" s="212">
        <v>1.24</v>
      </c>
      <c r="C22" s="213">
        <v>0</v>
      </c>
      <c r="D22" s="7">
        <f t="shared" si="0"/>
        <v>0</v>
      </c>
      <c r="E22" s="7">
        <f t="shared" si="1"/>
        <v>6.2E-4</v>
      </c>
      <c r="F22" s="23">
        <f t="shared" si="2"/>
        <v>0</v>
      </c>
      <c r="G22" s="3">
        <f t="shared" si="3"/>
        <v>0</v>
      </c>
      <c r="H22" s="3" t="str">
        <f t="shared" si="4"/>
        <v>-</v>
      </c>
      <c r="I22" s="3" t="str">
        <f t="shared" si="5"/>
        <v>-</v>
      </c>
      <c r="J22" s="3" t="str">
        <f t="shared" si="6"/>
        <v>-</v>
      </c>
      <c r="K22" s="3" t="str">
        <f t="shared" si="7"/>
        <v>-</v>
      </c>
      <c r="L22" s="3" t="str">
        <f t="shared" si="8"/>
        <v>-</v>
      </c>
      <c r="M22" s="34" t="str">
        <f t="shared" si="9"/>
        <v>-</v>
      </c>
      <c r="N22" s="3" t="str">
        <f t="shared" si="10"/>
        <v>-</v>
      </c>
      <c r="O22" s="3" t="str">
        <f t="shared" si="11"/>
        <v>-</v>
      </c>
      <c r="P22" s="3" t="str">
        <f t="shared" si="12"/>
        <v>-</v>
      </c>
      <c r="Q22" s="3" t="str">
        <f t="shared" si="13"/>
        <v>-</v>
      </c>
      <c r="R22" s="3" t="str">
        <f t="shared" si="14"/>
        <v>-</v>
      </c>
      <c r="S22" s="34" t="str">
        <f t="shared" si="15"/>
        <v>-</v>
      </c>
    </row>
    <row r="23" spans="1:19" x14ac:dyDescent="0.2">
      <c r="A23" s="207">
        <v>0</v>
      </c>
      <c r="B23" s="212">
        <v>0.86</v>
      </c>
      <c r="C23" s="213">
        <v>0</v>
      </c>
      <c r="D23" s="7">
        <f t="shared" si="0"/>
        <v>0</v>
      </c>
      <c r="E23" s="7">
        <f t="shared" si="1"/>
        <v>4.2999999999999999E-4</v>
      </c>
      <c r="F23" s="23">
        <f t="shared" si="2"/>
        <v>0</v>
      </c>
      <c r="G23" s="3">
        <f t="shared" si="3"/>
        <v>0</v>
      </c>
      <c r="H23" s="3" t="str">
        <f t="shared" si="4"/>
        <v>-</v>
      </c>
      <c r="I23" s="3" t="str">
        <f t="shared" si="5"/>
        <v>-</v>
      </c>
      <c r="J23" s="3" t="str">
        <f t="shared" si="6"/>
        <v>-</v>
      </c>
      <c r="K23" s="3" t="str">
        <f t="shared" si="7"/>
        <v>-</v>
      </c>
      <c r="L23" s="3" t="str">
        <f t="shared" si="8"/>
        <v>-</v>
      </c>
      <c r="M23" s="34" t="str">
        <f t="shared" si="9"/>
        <v>-</v>
      </c>
      <c r="N23" s="3" t="str">
        <f t="shared" si="10"/>
        <v>-</v>
      </c>
      <c r="O23" s="3" t="str">
        <f t="shared" si="11"/>
        <v>-</v>
      </c>
      <c r="P23" s="3" t="str">
        <f t="shared" si="12"/>
        <v>-</v>
      </c>
      <c r="Q23" s="3" t="str">
        <f t="shared" si="13"/>
        <v>-</v>
      </c>
      <c r="R23" s="3" t="str">
        <f t="shared" si="14"/>
        <v>-</v>
      </c>
      <c r="S23" s="34" t="str">
        <f t="shared" si="15"/>
        <v>-</v>
      </c>
    </row>
    <row r="24" spans="1:19" x14ac:dyDescent="0.2">
      <c r="A24" s="118">
        <v>0</v>
      </c>
      <c r="B24" s="212">
        <v>0.44</v>
      </c>
      <c r="C24" s="213">
        <v>0</v>
      </c>
      <c r="D24" s="7">
        <f t="shared" si="0"/>
        <v>0</v>
      </c>
      <c r="E24" s="7">
        <f t="shared" si="1"/>
        <v>2.2000000000000001E-4</v>
      </c>
      <c r="F24" s="23">
        <f t="shared" si="2"/>
        <v>0</v>
      </c>
      <c r="G24" s="3">
        <f t="shared" si="3"/>
        <v>0</v>
      </c>
      <c r="H24" s="3" t="str">
        <f t="shared" si="4"/>
        <v>-</v>
      </c>
      <c r="I24" s="3" t="str">
        <f t="shared" si="5"/>
        <v>-</v>
      </c>
      <c r="J24" s="3" t="str">
        <f t="shared" si="6"/>
        <v>-</v>
      </c>
      <c r="K24" s="3" t="str">
        <f t="shared" si="7"/>
        <v>-</v>
      </c>
      <c r="L24" s="3" t="str">
        <f t="shared" si="8"/>
        <v>-</v>
      </c>
      <c r="M24" s="34" t="str">
        <f t="shared" si="9"/>
        <v>-</v>
      </c>
      <c r="N24" s="3" t="str">
        <f t="shared" si="10"/>
        <v>-</v>
      </c>
      <c r="O24" s="3" t="str">
        <f t="shared" si="11"/>
        <v>-</v>
      </c>
      <c r="P24" s="3" t="str">
        <f t="shared" si="12"/>
        <v>-</v>
      </c>
      <c r="Q24" s="3" t="str">
        <f t="shared" si="13"/>
        <v>-</v>
      </c>
      <c r="R24" s="3" t="str">
        <f t="shared" si="14"/>
        <v>-</v>
      </c>
      <c r="S24" s="34" t="str">
        <f t="shared" si="15"/>
        <v>-</v>
      </c>
    </row>
    <row r="25" spans="1:19" x14ac:dyDescent="0.2">
      <c r="A25" s="118">
        <v>0</v>
      </c>
      <c r="B25" s="212">
        <v>0.25300000000000011</v>
      </c>
      <c r="C25" s="213">
        <v>0</v>
      </c>
      <c r="D25" s="7">
        <f t="shared" si="0"/>
        <v>0</v>
      </c>
      <c r="E25" s="7">
        <f t="shared" si="1"/>
        <v>1.2650000000000007E-4</v>
      </c>
      <c r="F25" s="23">
        <f t="shared" si="2"/>
        <v>0</v>
      </c>
      <c r="G25" s="3">
        <f t="shared" si="3"/>
        <v>0</v>
      </c>
      <c r="H25" s="3" t="str">
        <f t="shared" si="4"/>
        <v>-</v>
      </c>
      <c r="I25" s="3" t="str">
        <f t="shared" si="5"/>
        <v>-</v>
      </c>
      <c r="J25" s="3" t="str">
        <f t="shared" si="6"/>
        <v>-</v>
      </c>
      <c r="K25" s="3" t="str">
        <f t="shared" si="7"/>
        <v>-</v>
      </c>
      <c r="L25" s="3" t="str">
        <f t="shared" si="8"/>
        <v>-</v>
      </c>
      <c r="M25" s="34" t="str">
        <f t="shared" si="9"/>
        <v>-</v>
      </c>
      <c r="N25" s="3" t="str">
        <f t="shared" si="10"/>
        <v>-</v>
      </c>
      <c r="O25" s="3" t="str">
        <f t="shared" si="11"/>
        <v>-</v>
      </c>
      <c r="P25" s="3" t="str">
        <f t="shared" si="12"/>
        <v>-</v>
      </c>
      <c r="Q25" s="3" t="str">
        <f t="shared" si="13"/>
        <v>-</v>
      </c>
      <c r="R25" s="3" t="str">
        <f t="shared" si="14"/>
        <v>-</v>
      </c>
      <c r="S25" s="34" t="str">
        <f t="shared" si="15"/>
        <v>-</v>
      </c>
    </row>
    <row r="26" spans="1:19" x14ac:dyDescent="0.2">
      <c r="A26" s="118">
        <v>0</v>
      </c>
      <c r="B26" s="212">
        <v>0.41000000000000014</v>
      </c>
      <c r="C26" s="213">
        <v>1</v>
      </c>
      <c r="D26" s="7">
        <f t="shared" si="0"/>
        <v>0</v>
      </c>
      <c r="E26" s="7">
        <f t="shared" si="1"/>
        <v>2.0500000000000008E-4</v>
      </c>
      <c r="F26" s="23">
        <f t="shared" si="2"/>
        <v>0</v>
      </c>
      <c r="G26" s="3">
        <f t="shared" si="3"/>
        <v>1</v>
      </c>
      <c r="H26" s="3" t="str">
        <f t="shared" si="4"/>
        <v>-</v>
      </c>
      <c r="I26" s="3" t="str">
        <f t="shared" si="5"/>
        <v>-</v>
      </c>
      <c r="J26" s="3" t="str">
        <f t="shared" si="6"/>
        <v>-</v>
      </c>
      <c r="K26" s="3" t="str">
        <f t="shared" si="7"/>
        <v>-</v>
      </c>
      <c r="L26" s="3" t="str">
        <f t="shared" si="8"/>
        <v>-</v>
      </c>
      <c r="M26" s="34" t="str">
        <f t="shared" si="9"/>
        <v>-</v>
      </c>
      <c r="N26" s="3" t="str">
        <f t="shared" si="10"/>
        <v>-</v>
      </c>
      <c r="O26" s="3" t="str">
        <f t="shared" si="11"/>
        <v>-</v>
      </c>
      <c r="P26" s="3" t="str">
        <f t="shared" si="12"/>
        <v>-</v>
      </c>
      <c r="Q26" s="3" t="str">
        <f t="shared" si="13"/>
        <v>-</v>
      </c>
      <c r="R26" s="3" t="str">
        <f t="shared" si="14"/>
        <v>-</v>
      </c>
      <c r="S26" s="34" t="str">
        <f t="shared" si="15"/>
        <v>-</v>
      </c>
    </row>
    <row r="27" spans="1:19" x14ac:dyDescent="0.2">
      <c r="A27" s="118">
        <v>0</v>
      </c>
      <c r="B27" s="212">
        <v>0.44</v>
      </c>
      <c r="C27" s="213">
        <v>0</v>
      </c>
      <c r="D27" s="7">
        <f t="shared" si="0"/>
        <v>0</v>
      </c>
      <c r="E27" s="7">
        <f t="shared" si="1"/>
        <v>2.2000000000000001E-4</v>
      </c>
      <c r="F27" s="23">
        <f t="shared" si="2"/>
        <v>0</v>
      </c>
      <c r="G27" s="3">
        <f t="shared" si="3"/>
        <v>0</v>
      </c>
      <c r="H27" s="3" t="str">
        <f t="shared" si="4"/>
        <v>-</v>
      </c>
      <c r="I27" s="3" t="str">
        <f t="shared" si="5"/>
        <v>-</v>
      </c>
      <c r="J27" s="3" t="str">
        <f t="shared" si="6"/>
        <v>-</v>
      </c>
      <c r="K27" s="3" t="str">
        <f t="shared" si="7"/>
        <v>-</v>
      </c>
      <c r="L27" s="3" t="str">
        <f t="shared" si="8"/>
        <v>-</v>
      </c>
      <c r="M27" s="34" t="str">
        <f t="shared" si="9"/>
        <v>-</v>
      </c>
      <c r="N27" s="3" t="str">
        <f t="shared" si="10"/>
        <v>-</v>
      </c>
      <c r="O27" s="3" t="str">
        <f t="shared" si="11"/>
        <v>-</v>
      </c>
      <c r="P27" s="3" t="str">
        <f t="shared" si="12"/>
        <v>-</v>
      </c>
      <c r="Q27" s="3" t="str">
        <f t="shared" si="13"/>
        <v>-</v>
      </c>
      <c r="R27" s="3" t="str">
        <f t="shared" si="14"/>
        <v>-</v>
      </c>
      <c r="S27" s="34" t="str">
        <f t="shared" si="15"/>
        <v>-</v>
      </c>
    </row>
    <row r="28" spans="1:19" x14ac:dyDescent="0.2">
      <c r="A28" s="118">
        <v>0</v>
      </c>
      <c r="B28" s="212">
        <v>0.19</v>
      </c>
      <c r="C28" s="213">
        <v>0</v>
      </c>
      <c r="D28" s="7">
        <f t="shared" si="0"/>
        <v>0</v>
      </c>
      <c r="E28" s="7">
        <f t="shared" si="1"/>
        <v>9.5000000000000005E-5</v>
      </c>
      <c r="F28" s="23">
        <f t="shared" si="2"/>
        <v>0</v>
      </c>
      <c r="G28" s="3">
        <f t="shared" si="3"/>
        <v>0</v>
      </c>
      <c r="H28" s="3" t="str">
        <f t="shared" si="4"/>
        <v>-</v>
      </c>
      <c r="I28" s="3" t="str">
        <f t="shared" si="5"/>
        <v>-</v>
      </c>
      <c r="J28" s="3" t="str">
        <f t="shared" si="6"/>
        <v>-</v>
      </c>
      <c r="K28" s="3" t="str">
        <f t="shared" si="7"/>
        <v>-</v>
      </c>
      <c r="L28" s="3" t="str">
        <f t="shared" si="8"/>
        <v>-</v>
      </c>
      <c r="M28" s="34" t="str">
        <f t="shared" si="9"/>
        <v>-</v>
      </c>
      <c r="N28" s="3" t="str">
        <f t="shared" si="10"/>
        <v>-</v>
      </c>
      <c r="O28" s="3" t="str">
        <f t="shared" si="11"/>
        <v>-</v>
      </c>
      <c r="P28" s="3" t="str">
        <f t="shared" si="12"/>
        <v>-</v>
      </c>
      <c r="Q28" s="3" t="str">
        <f t="shared" si="13"/>
        <v>-</v>
      </c>
      <c r="R28" s="3" t="str">
        <f t="shared" si="14"/>
        <v>-</v>
      </c>
      <c r="S28" s="34" t="str">
        <f t="shared" si="15"/>
        <v>-</v>
      </c>
    </row>
    <row r="29" spans="1:19" x14ac:dyDescent="0.2">
      <c r="A29" s="118">
        <v>0</v>
      </c>
      <c r="B29" s="212">
        <v>0.16000000000000014</v>
      </c>
      <c r="C29" s="215">
        <v>0</v>
      </c>
      <c r="D29" s="7">
        <f t="shared" si="0"/>
        <v>0</v>
      </c>
      <c r="E29" s="7">
        <f t="shared" si="1"/>
        <v>8.0000000000000074E-5</v>
      </c>
      <c r="F29" s="23">
        <f t="shared" si="2"/>
        <v>0</v>
      </c>
      <c r="G29" s="3">
        <f t="shared" si="3"/>
        <v>0</v>
      </c>
      <c r="H29" s="3" t="str">
        <f t="shared" si="4"/>
        <v>-</v>
      </c>
      <c r="I29" s="3" t="str">
        <f t="shared" si="5"/>
        <v>-</v>
      </c>
      <c r="J29" s="3" t="str">
        <f t="shared" si="6"/>
        <v>-</v>
      </c>
      <c r="K29" s="3" t="str">
        <f t="shared" si="7"/>
        <v>-</v>
      </c>
      <c r="L29" s="3" t="str">
        <f t="shared" si="8"/>
        <v>-</v>
      </c>
      <c r="M29" s="34" t="str">
        <f t="shared" si="9"/>
        <v>-</v>
      </c>
      <c r="N29" s="3" t="str">
        <f t="shared" si="10"/>
        <v>-</v>
      </c>
      <c r="O29" s="3" t="str">
        <f t="shared" si="11"/>
        <v>-</v>
      </c>
      <c r="P29" s="3" t="str">
        <f t="shared" si="12"/>
        <v>-</v>
      </c>
      <c r="Q29" s="3" t="str">
        <f t="shared" si="13"/>
        <v>-</v>
      </c>
      <c r="R29" s="3" t="str">
        <f t="shared" si="14"/>
        <v>-</v>
      </c>
      <c r="S29" s="34" t="str">
        <f t="shared" si="15"/>
        <v>-</v>
      </c>
    </row>
    <row r="30" spans="1:19" x14ac:dyDescent="0.2">
      <c r="A30" s="118">
        <v>0</v>
      </c>
      <c r="B30" s="212">
        <v>0.34999999999999964</v>
      </c>
      <c r="C30" s="215">
        <v>0</v>
      </c>
      <c r="D30" s="7">
        <f t="shared" si="0"/>
        <v>0</v>
      </c>
      <c r="E30" s="7">
        <f t="shared" si="1"/>
        <v>1.7499999999999984E-4</v>
      </c>
      <c r="F30" s="23">
        <f t="shared" si="2"/>
        <v>0</v>
      </c>
      <c r="G30" s="3">
        <f t="shared" si="3"/>
        <v>0</v>
      </c>
      <c r="H30" s="3" t="str">
        <f t="shared" si="4"/>
        <v>-</v>
      </c>
      <c r="I30" s="3" t="str">
        <f t="shared" si="5"/>
        <v>-</v>
      </c>
      <c r="J30" s="3" t="str">
        <f t="shared" si="6"/>
        <v>-</v>
      </c>
      <c r="K30" s="3" t="str">
        <f t="shared" si="7"/>
        <v>-</v>
      </c>
      <c r="L30" s="3" t="str">
        <f t="shared" si="8"/>
        <v>-</v>
      </c>
      <c r="M30" s="34" t="str">
        <f t="shared" si="9"/>
        <v>-</v>
      </c>
      <c r="N30" s="3" t="str">
        <f t="shared" si="10"/>
        <v>-</v>
      </c>
      <c r="O30" s="3" t="str">
        <f t="shared" si="11"/>
        <v>-</v>
      </c>
      <c r="P30" s="3" t="str">
        <f t="shared" si="12"/>
        <v>-</v>
      </c>
      <c r="Q30" s="3" t="str">
        <f t="shared" si="13"/>
        <v>-</v>
      </c>
      <c r="R30" s="3" t="str">
        <f t="shared" si="14"/>
        <v>-</v>
      </c>
      <c r="S30" s="34" t="str">
        <f t="shared" si="15"/>
        <v>-</v>
      </c>
    </row>
    <row r="31" spans="1:19" x14ac:dyDescent="0.2">
      <c r="A31" s="118">
        <v>0</v>
      </c>
      <c r="B31" s="212">
        <v>0.46</v>
      </c>
      <c r="C31" s="215">
        <v>0</v>
      </c>
      <c r="D31" s="7">
        <f t="shared" si="0"/>
        <v>0</v>
      </c>
      <c r="E31" s="7">
        <f t="shared" si="1"/>
        <v>2.3000000000000001E-4</v>
      </c>
      <c r="F31" s="23">
        <f t="shared" si="2"/>
        <v>0</v>
      </c>
      <c r="G31" s="3">
        <f t="shared" si="3"/>
        <v>0</v>
      </c>
      <c r="H31" s="3" t="str">
        <f t="shared" si="4"/>
        <v>-</v>
      </c>
      <c r="I31" s="3" t="str">
        <f t="shared" si="5"/>
        <v>-</v>
      </c>
      <c r="J31" s="3" t="str">
        <f t="shared" si="6"/>
        <v>-</v>
      </c>
      <c r="K31" s="3" t="str">
        <f t="shared" si="7"/>
        <v>-</v>
      </c>
      <c r="L31" s="3" t="str">
        <f t="shared" si="8"/>
        <v>-</v>
      </c>
      <c r="M31" s="34" t="str">
        <f t="shared" si="9"/>
        <v>-</v>
      </c>
      <c r="N31" s="3" t="str">
        <f t="shared" si="10"/>
        <v>-</v>
      </c>
      <c r="O31" s="3" t="str">
        <f t="shared" si="11"/>
        <v>-</v>
      </c>
      <c r="P31" s="3" t="str">
        <f t="shared" si="12"/>
        <v>-</v>
      </c>
      <c r="Q31" s="3" t="str">
        <f t="shared" si="13"/>
        <v>-</v>
      </c>
      <c r="R31" s="3" t="str">
        <f t="shared" si="14"/>
        <v>-</v>
      </c>
      <c r="S31" s="34" t="str">
        <f t="shared" si="15"/>
        <v>-</v>
      </c>
    </row>
    <row r="32" spans="1:19" x14ac:dyDescent="0.2">
      <c r="A32" s="118">
        <v>0</v>
      </c>
      <c r="B32" s="212">
        <v>0.38</v>
      </c>
      <c r="C32" s="215">
        <v>0</v>
      </c>
      <c r="D32" s="7">
        <f t="shared" si="0"/>
        <v>0</v>
      </c>
      <c r="E32" s="7">
        <f t="shared" si="1"/>
        <v>1.9000000000000001E-4</v>
      </c>
      <c r="F32" s="23">
        <f t="shared" si="2"/>
        <v>0</v>
      </c>
      <c r="G32" s="3">
        <f t="shared" si="3"/>
        <v>0</v>
      </c>
      <c r="H32" s="3" t="str">
        <f t="shared" si="4"/>
        <v>-</v>
      </c>
      <c r="I32" s="3" t="str">
        <f t="shared" si="5"/>
        <v>-</v>
      </c>
      <c r="J32" s="3" t="str">
        <f t="shared" si="6"/>
        <v>-</v>
      </c>
      <c r="K32" s="3" t="str">
        <f t="shared" si="7"/>
        <v>-</v>
      </c>
      <c r="L32" s="3" t="str">
        <f t="shared" si="8"/>
        <v>-</v>
      </c>
      <c r="M32" s="34" t="str">
        <f t="shared" si="9"/>
        <v>-</v>
      </c>
      <c r="N32" s="3" t="str">
        <f t="shared" si="10"/>
        <v>-</v>
      </c>
      <c r="O32" s="3" t="str">
        <f t="shared" si="11"/>
        <v>-</v>
      </c>
      <c r="P32" s="3" t="str">
        <f t="shared" si="12"/>
        <v>-</v>
      </c>
      <c r="Q32" s="3" t="str">
        <f t="shared" si="13"/>
        <v>-</v>
      </c>
      <c r="R32" s="3" t="str">
        <f t="shared" si="14"/>
        <v>-</v>
      </c>
      <c r="S32" s="34" t="str">
        <f t="shared" si="15"/>
        <v>-</v>
      </c>
    </row>
    <row r="33" spans="1:19" x14ac:dyDescent="0.2">
      <c r="A33" s="118">
        <v>0</v>
      </c>
      <c r="B33" s="212">
        <v>0.33999999999999986</v>
      </c>
      <c r="C33" s="215">
        <v>2</v>
      </c>
      <c r="D33" s="7">
        <f t="shared" si="0"/>
        <v>0</v>
      </c>
      <c r="E33" s="7">
        <f t="shared" si="1"/>
        <v>1.6999999999999993E-4</v>
      </c>
      <c r="F33" s="23">
        <f t="shared" si="2"/>
        <v>0</v>
      </c>
      <c r="G33" s="3">
        <f t="shared" si="3"/>
        <v>2</v>
      </c>
      <c r="H33" s="3" t="str">
        <f t="shared" si="4"/>
        <v>-</v>
      </c>
      <c r="I33" s="3" t="str">
        <f t="shared" si="5"/>
        <v>-</v>
      </c>
      <c r="J33" s="3" t="str">
        <f t="shared" si="6"/>
        <v>-</v>
      </c>
      <c r="K33" s="3" t="str">
        <f t="shared" si="7"/>
        <v>-</v>
      </c>
      <c r="L33" s="3" t="str">
        <f t="shared" si="8"/>
        <v>-</v>
      </c>
      <c r="M33" s="34" t="str">
        <f t="shared" si="9"/>
        <v>-</v>
      </c>
      <c r="N33" s="3" t="str">
        <f t="shared" si="10"/>
        <v>-</v>
      </c>
      <c r="O33" s="3" t="str">
        <f t="shared" si="11"/>
        <v>-</v>
      </c>
      <c r="P33" s="3" t="str">
        <f t="shared" si="12"/>
        <v>-</v>
      </c>
      <c r="Q33" s="3" t="str">
        <f t="shared" si="13"/>
        <v>-</v>
      </c>
      <c r="R33" s="3" t="str">
        <f t="shared" si="14"/>
        <v>-</v>
      </c>
      <c r="S33" s="34" t="str">
        <f t="shared" si="15"/>
        <v>-</v>
      </c>
    </row>
    <row r="34" spans="1:19" x14ac:dyDescent="0.2">
      <c r="A34" s="118">
        <v>0</v>
      </c>
      <c r="B34" s="212">
        <v>0.20999999999999996</v>
      </c>
      <c r="C34" s="215">
        <v>1</v>
      </c>
      <c r="D34" s="7">
        <f t="shared" si="0"/>
        <v>0</v>
      </c>
      <c r="E34" s="7">
        <f t="shared" si="1"/>
        <v>1.0499999999999998E-4</v>
      </c>
      <c r="F34" s="23">
        <f t="shared" si="2"/>
        <v>0</v>
      </c>
      <c r="G34" s="3">
        <f t="shared" si="3"/>
        <v>1</v>
      </c>
      <c r="H34" s="3" t="str">
        <f t="shared" si="4"/>
        <v>-</v>
      </c>
      <c r="I34" s="3" t="str">
        <f t="shared" si="5"/>
        <v>-</v>
      </c>
      <c r="J34" s="3" t="str">
        <f t="shared" si="6"/>
        <v>-</v>
      </c>
      <c r="K34" s="3" t="str">
        <f t="shared" si="7"/>
        <v>-</v>
      </c>
      <c r="L34" s="3" t="str">
        <f t="shared" si="8"/>
        <v>-</v>
      </c>
      <c r="M34" s="34" t="str">
        <f t="shared" si="9"/>
        <v>-</v>
      </c>
      <c r="N34" s="3" t="str">
        <f t="shared" si="10"/>
        <v>-</v>
      </c>
      <c r="O34" s="3" t="str">
        <f t="shared" si="11"/>
        <v>-</v>
      </c>
      <c r="P34" s="3" t="str">
        <f t="shared" si="12"/>
        <v>-</v>
      </c>
      <c r="Q34" s="3" t="str">
        <f t="shared" si="13"/>
        <v>-</v>
      </c>
      <c r="R34" s="3" t="str">
        <f t="shared" si="14"/>
        <v>-</v>
      </c>
      <c r="S34" s="34" t="str">
        <f t="shared" si="15"/>
        <v>-</v>
      </c>
    </row>
    <row r="35" spans="1:19" x14ac:dyDescent="0.2">
      <c r="A35" s="118">
        <v>0</v>
      </c>
      <c r="B35" s="212">
        <v>0.23</v>
      </c>
      <c r="C35" s="215">
        <v>0</v>
      </c>
      <c r="D35" s="7">
        <f t="shared" si="0"/>
        <v>0</v>
      </c>
      <c r="E35" s="7">
        <f t="shared" si="1"/>
        <v>1.15E-4</v>
      </c>
      <c r="F35" s="23">
        <f t="shared" si="2"/>
        <v>0</v>
      </c>
      <c r="G35" s="3">
        <f t="shared" si="3"/>
        <v>0</v>
      </c>
      <c r="H35" s="3" t="str">
        <f t="shared" si="4"/>
        <v>-</v>
      </c>
      <c r="I35" s="3" t="str">
        <f t="shared" si="5"/>
        <v>-</v>
      </c>
      <c r="J35" s="3" t="str">
        <f t="shared" si="6"/>
        <v>-</v>
      </c>
      <c r="K35" s="3" t="str">
        <f t="shared" si="7"/>
        <v>-</v>
      </c>
      <c r="L35" s="3" t="str">
        <f t="shared" si="8"/>
        <v>-</v>
      </c>
      <c r="M35" s="34" t="str">
        <f t="shared" si="9"/>
        <v>-</v>
      </c>
      <c r="N35" s="3" t="str">
        <f t="shared" si="10"/>
        <v>-</v>
      </c>
      <c r="O35" s="3" t="str">
        <f t="shared" si="11"/>
        <v>-</v>
      </c>
      <c r="P35" s="3" t="str">
        <f t="shared" si="12"/>
        <v>-</v>
      </c>
      <c r="Q35" s="3" t="str">
        <f t="shared" si="13"/>
        <v>-</v>
      </c>
      <c r="R35" s="3" t="str">
        <f t="shared" si="14"/>
        <v>-</v>
      </c>
      <c r="S35" s="34" t="str">
        <f t="shared" si="15"/>
        <v>-</v>
      </c>
    </row>
    <row r="36" spans="1:19" x14ac:dyDescent="0.2">
      <c r="A36" s="118">
        <v>0</v>
      </c>
      <c r="B36" s="212">
        <v>0.37699999999999978</v>
      </c>
      <c r="C36" s="215">
        <v>0</v>
      </c>
      <c r="D36" s="7">
        <f t="shared" si="0"/>
        <v>0</v>
      </c>
      <c r="E36" s="7">
        <f t="shared" si="1"/>
        <v>1.8849999999999989E-4</v>
      </c>
      <c r="F36" s="23">
        <f t="shared" si="2"/>
        <v>0</v>
      </c>
      <c r="G36" s="3">
        <f t="shared" si="3"/>
        <v>0</v>
      </c>
      <c r="H36" s="3" t="str">
        <f t="shared" si="4"/>
        <v>-</v>
      </c>
      <c r="I36" s="3" t="str">
        <f t="shared" si="5"/>
        <v>-</v>
      </c>
      <c r="J36" s="3" t="str">
        <f t="shared" si="6"/>
        <v>-</v>
      </c>
      <c r="K36" s="3" t="str">
        <f t="shared" si="7"/>
        <v>-</v>
      </c>
      <c r="L36" s="3" t="str">
        <f t="shared" si="8"/>
        <v>-</v>
      </c>
      <c r="M36" s="34" t="str">
        <f t="shared" si="9"/>
        <v>-</v>
      </c>
      <c r="N36" s="3" t="str">
        <f t="shared" si="10"/>
        <v>-</v>
      </c>
      <c r="O36" s="3" t="str">
        <f t="shared" si="11"/>
        <v>-</v>
      </c>
      <c r="P36" s="3" t="str">
        <f t="shared" si="12"/>
        <v>-</v>
      </c>
      <c r="Q36" s="3" t="str">
        <f t="shared" si="13"/>
        <v>-</v>
      </c>
      <c r="R36" s="3" t="str">
        <f t="shared" si="14"/>
        <v>-</v>
      </c>
      <c r="S36" s="34" t="str">
        <f t="shared" si="15"/>
        <v>-</v>
      </c>
    </row>
    <row r="37" spans="1:19" x14ac:dyDescent="0.2">
      <c r="A37" s="118">
        <v>0</v>
      </c>
      <c r="B37" s="212">
        <v>0.64299999999999979</v>
      </c>
      <c r="C37" s="215">
        <v>0</v>
      </c>
      <c r="D37" s="7">
        <f t="shared" si="0"/>
        <v>0</v>
      </c>
      <c r="E37" s="7">
        <f t="shared" si="1"/>
        <v>3.214999999999999E-4</v>
      </c>
      <c r="F37" s="23">
        <f t="shared" si="2"/>
        <v>0</v>
      </c>
      <c r="G37" s="3">
        <f t="shared" si="3"/>
        <v>0</v>
      </c>
      <c r="H37" s="3" t="str">
        <f t="shared" si="4"/>
        <v>-</v>
      </c>
      <c r="I37" s="3" t="str">
        <f t="shared" si="5"/>
        <v>-</v>
      </c>
      <c r="J37" s="3" t="str">
        <f t="shared" si="6"/>
        <v>-</v>
      </c>
      <c r="K37" s="3" t="str">
        <f t="shared" si="7"/>
        <v>-</v>
      </c>
      <c r="L37" s="3" t="str">
        <f t="shared" si="8"/>
        <v>-</v>
      </c>
      <c r="M37" s="34" t="str">
        <f t="shared" si="9"/>
        <v>-</v>
      </c>
      <c r="N37" s="3" t="str">
        <f t="shared" si="10"/>
        <v>-</v>
      </c>
      <c r="O37" s="3" t="str">
        <f t="shared" si="11"/>
        <v>-</v>
      </c>
      <c r="P37" s="3" t="str">
        <f t="shared" si="12"/>
        <v>-</v>
      </c>
      <c r="Q37" s="3" t="str">
        <f t="shared" si="13"/>
        <v>-</v>
      </c>
      <c r="R37" s="3" t="str">
        <f t="shared" si="14"/>
        <v>-</v>
      </c>
      <c r="S37" s="34" t="str">
        <f t="shared" si="15"/>
        <v>-</v>
      </c>
    </row>
    <row r="38" spans="1:19" x14ac:dyDescent="0.2">
      <c r="A38" s="118">
        <v>0</v>
      </c>
      <c r="B38" s="212">
        <v>0.32399999999999984</v>
      </c>
      <c r="C38" s="215">
        <v>0</v>
      </c>
      <c r="D38" s="7">
        <f t="shared" si="0"/>
        <v>0</v>
      </c>
      <c r="E38" s="7">
        <f t="shared" si="1"/>
        <v>1.6199999999999993E-4</v>
      </c>
      <c r="F38" s="23">
        <f t="shared" si="2"/>
        <v>0</v>
      </c>
      <c r="G38" s="3">
        <f t="shared" si="3"/>
        <v>0</v>
      </c>
      <c r="H38" s="3" t="str">
        <f t="shared" si="4"/>
        <v>-</v>
      </c>
      <c r="I38" s="3" t="str">
        <f t="shared" si="5"/>
        <v>-</v>
      </c>
      <c r="J38" s="3" t="str">
        <f t="shared" si="6"/>
        <v>-</v>
      </c>
      <c r="K38" s="3" t="str">
        <f t="shared" si="7"/>
        <v>-</v>
      </c>
      <c r="L38" s="3" t="str">
        <f t="shared" si="8"/>
        <v>-</v>
      </c>
      <c r="M38" s="34" t="str">
        <f t="shared" si="9"/>
        <v>-</v>
      </c>
      <c r="N38" s="3" t="str">
        <f t="shared" si="10"/>
        <v>-</v>
      </c>
      <c r="O38" s="3" t="str">
        <f t="shared" si="11"/>
        <v>-</v>
      </c>
      <c r="P38" s="3" t="str">
        <f t="shared" si="12"/>
        <v>-</v>
      </c>
      <c r="Q38" s="3" t="str">
        <f t="shared" si="13"/>
        <v>-</v>
      </c>
      <c r="R38" s="3" t="str">
        <f t="shared" si="14"/>
        <v>-</v>
      </c>
      <c r="S38" s="34" t="str">
        <f t="shared" si="15"/>
        <v>-</v>
      </c>
    </row>
    <row r="39" spans="1:19" x14ac:dyDescent="0.2">
      <c r="A39" s="118">
        <v>0</v>
      </c>
      <c r="B39" s="212">
        <v>0.30999999999999961</v>
      </c>
      <c r="C39" s="215">
        <v>1</v>
      </c>
      <c r="D39" s="7">
        <f t="shared" si="0"/>
        <v>0</v>
      </c>
      <c r="E39" s="7">
        <f t="shared" si="1"/>
        <v>1.5499999999999981E-4</v>
      </c>
      <c r="F39" s="23">
        <f t="shared" si="2"/>
        <v>0</v>
      </c>
      <c r="G39" s="3">
        <f t="shared" si="3"/>
        <v>1</v>
      </c>
      <c r="H39" s="3" t="str">
        <f t="shared" si="4"/>
        <v>-</v>
      </c>
      <c r="I39" s="3" t="str">
        <f t="shared" si="5"/>
        <v>-</v>
      </c>
      <c r="J39" s="3" t="str">
        <f t="shared" si="6"/>
        <v>-</v>
      </c>
      <c r="K39" s="3" t="str">
        <f t="shared" si="7"/>
        <v>-</v>
      </c>
      <c r="L39" s="3" t="str">
        <f t="shared" si="8"/>
        <v>-</v>
      </c>
      <c r="M39" s="34" t="str">
        <f t="shared" si="9"/>
        <v>-</v>
      </c>
      <c r="N39" s="3" t="str">
        <f t="shared" si="10"/>
        <v>-</v>
      </c>
      <c r="O39" s="3" t="str">
        <f t="shared" si="11"/>
        <v>-</v>
      </c>
      <c r="P39" s="3" t="str">
        <f t="shared" si="12"/>
        <v>-</v>
      </c>
      <c r="Q39" s="3" t="str">
        <f t="shared" si="13"/>
        <v>-</v>
      </c>
      <c r="R39" s="3" t="str">
        <f t="shared" si="14"/>
        <v>-</v>
      </c>
      <c r="S39" s="34" t="str">
        <f t="shared" si="15"/>
        <v>-</v>
      </c>
    </row>
    <row r="40" spans="1:19" x14ac:dyDescent="0.2">
      <c r="A40" s="118">
        <v>0</v>
      </c>
      <c r="B40" s="212">
        <v>0.41000000000000014</v>
      </c>
      <c r="C40" s="215">
        <v>1</v>
      </c>
      <c r="D40" s="7">
        <f t="shared" si="0"/>
        <v>0</v>
      </c>
      <c r="E40" s="7">
        <f t="shared" si="1"/>
        <v>2.0500000000000008E-4</v>
      </c>
      <c r="F40" s="23">
        <f t="shared" si="2"/>
        <v>0</v>
      </c>
      <c r="G40" s="3">
        <f t="shared" si="3"/>
        <v>1</v>
      </c>
      <c r="H40" s="3" t="str">
        <f t="shared" si="4"/>
        <v>-</v>
      </c>
      <c r="I40" s="3" t="str">
        <f t="shared" si="5"/>
        <v>-</v>
      </c>
      <c r="J40" s="3" t="str">
        <f t="shared" si="6"/>
        <v>-</v>
      </c>
      <c r="K40" s="3" t="str">
        <f t="shared" si="7"/>
        <v>-</v>
      </c>
      <c r="L40" s="3" t="str">
        <f t="shared" si="8"/>
        <v>-</v>
      </c>
      <c r="M40" s="34" t="str">
        <f t="shared" si="9"/>
        <v>-</v>
      </c>
      <c r="N40" s="3" t="str">
        <f t="shared" si="10"/>
        <v>-</v>
      </c>
      <c r="O40" s="3" t="str">
        <f t="shared" si="11"/>
        <v>-</v>
      </c>
      <c r="P40" s="3" t="str">
        <f t="shared" si="12"/>
        <v>-</v>
      </c>
      <c r="Q40" s="3" t="str">
        <f t="shared" si="13"/>
        <v>-</v>
      </c>
      <c r="R40" s="3" t="str">
        <f t="shared" si="14"/>
        <v>-</v>
      </c>
      <c r="S40" s="34" t="str">
        <f t="shared" si="15"/>
        <v>-</v>
      </c>
    </row>
    <row r="41" spans="1:19" x14ac:dyDescent="0.2">
      <c r="A41" s="207">
        <v>1.0000000000000001E-5</v>
      </c>
      <c r="B41" s="212">
        <v>0.75</v>
      </c>
      <c r="C41" s="213">
        <v>0</v>
      </c>
      <c r="D41" s="7">
        <f t="shared" si="0"/>
        <v>2.0000000000000002E-7</v>
      </c>
      <c r="E41" s="7">
        <f t="shared" si="1"/>
        <v>3.7500000000000001E-4</v>
      </c>
      <c r="F41" s="23">
        <f t="shared" si="2"/>
        <v>5.3333333333333336E-4</v>
      </c>
      <c r="G41" s="3" t="str">
        <f t="shared" si="3"/>
        <v>-</v>
      </c>
      <c r="H41" s="3">
        <f t="shared" si="4"/>
        <v>0</v>
      </c>
      <c r="I41" s="3" t="str">
        <f t="shared" si="5"/>
        <v>-</v>
      </c>
      <c r="J41" s="3" t="str">
        <f t="shared" si="6"/>
        <v>-</v>
      </c>
      <c r="K41" s="3" t="str">
        <f t="shared" si="7"/>
        <v>-</v>
      </c>
      <c r="L41" s="3" t="str">
        <f t="shared" si="8"/>
        <v>-</v>
      </c>
      <c r="M41" s="34" t="str">
        <f t="shared" si="9"/>
        <v>-</v>
      </c>
      <c r="N41" s="3">
        <f t="shared" si="10"/>
        <v>5.3333333333333336E-4</v>
      </c>
      <c r="O41" s="3" t="str">
        <f t="shared" si="11"/>
        <v>-</v>
      </c>
      <c r="P41" s="3" t="str">
        <f t="shared" si="12"/>
        <v>-</v>
      </c>
      <c r="Q41" s="3" t="str">
        <f t="shared" si="13"/>
        <v>-</v>
      </c>
      <c r="R41" s="3" t="str">
        <f t="shared" si="14"/>
        <v>-</v>
      </c>
      <c r="S41" s="34" t="str">
        <f t="shared" si="15"/>
        <v>-</v>
      </c>
    </row>
    <row r="42" spans="1:19" x14ac:dyDescent="0.2">
      <c r="A42" s="207">
        <v>1.0000000000000001E-5</v>
      </c>
      <c r="B42" s="212">
        <v>0.51</v>
      </c>
      <c r="C42" s="213">
        <v>2</v>
      </c>
      <c r="D42" s="7">
        <f t="shared" si="0"/>
        <v>2.0000000000000002E-7</v>
      </c>
      <c r="E42" s="7">
        <f t="shared" si="1"/>
        <v>2.5500000000000002E-4</v>
      </c>
      <c r="F42" s="23">
        <f t="shared" si="2"/>
        <v>7.8431372549019605E-4</v>
      </c>
      <c r="G42" s="3" t="str">
        <f t="shared" si="3"/>
        <v>-</v>
      </c>
      <c r="H42" s="3">
        <f t="shared" si="4"/>
        <v>2</v>
      </c>
      <c r="I42" s="3" t="str">
        <f t="shared" si="5"/>
        <v>-</v>
      </c>
      <c r="J42" s="3" t="str">
        <f t="shared" si="6"/>
        <v>-</v>
      </c>
      <c r="K42" s="3" t="str">
        <f t="shared" si="7"/>
        <v>-</v>
      </c>
      <c r="L42" s="3" t="str">
        <f t="shared" si="8"/>
        <v>-</v>
      </c>
      <c r="M42" s="34" t="str">
        <f t="shared" si="9"/>
        <v>-</v>
      </c>
      <c r="N42" s="3">
        <f t="shared" si="10"/>
        <v>7.8431372549019605E-4</v>
      </c>
      <c r="O42" s="3" t="str">
        <f t="shared" si="11"/>
        <v>-</v>
      </c>
      <c r="P42" s="3" t="str">
        <f t="shared" si="12"/>
        <v>-</v>
      </c>
      <c r="Q42" s="3" t="str">
        <f t="shared" si="13"/>
        <v>-</v>
      </c>
      <c r="R42" s="3" t="str">
        <f t="shared" si="14"/>
        <v>-</v>
      </c>
      <c r="S42" s="34" t="str">
        <f t="shared" si="15"/>
        <v>-</v>
      </c>
    </row>
    <row r="43" spans="1:19" x14ac:dyDescent="0.2">
      <c r="A43" s="207">
        <v>1E-4</v>
      </c>
      <c r="B43" s="212">
        <f>7.37-6.23</f>
        <v>1.1399999999999997</v>
      </c>
      <c r="C43" s="213">
        <v>2</v>
      </c>
      <c r="D43" s="7">
        <f t="shared" si="0"/>
        <v>2.0000000000000003E-6</v>
      </c>
      <c r="E43" s="7">
        <f t="shared" si="1"/>
        <v>5.6999999999999987E-4</v>
      </c>
      <c r="F43" s="23">
        <f t="shared" si="2"/>
        <v>3.5087719298245628E-3</v>
      </c>
      <c r="G43" s="3" t="str">
        <f t="shared" si="3"/>
        <v>-</v>
      </c>
      <c r="H43" s="3">
        <f t="shared" si="4"/>
        <v>2</v>
      </c>
      <c r="I43" s="3" t="str">
        <f t="shared" si="5"/>
        <v>-</v>
      </c>
      <c r="J43" s="3" t="str">
        <f t="shared" si="6"/>
        <v>-</v>
      </c>
      <c r="K43" s="3" t="str">
        <f t="shared" si="7"/>
        <v>-</v>
      </c>
      <c r="L43" s="3" t="str">
        <f t="shared" si="8"/>
        <v>-</v>
      </c>
      <c r="M43" s="34" t="str">
        <f t="shared" si="9"/>
        <v>-</v>
      </c>
      <c r="N43" s="3">
        <f t="shared" si="10"/>
        <v>3.5087719298245628E-3</v>
      </c>
      <c r="O43" s="3" t="str">
        <f t="shared" si="11"/>
        <v>-</v>
      </c>
      <c r="P43" s="3" t="str">
        <f t="shared" si="12"/>
        <v>-</v>
      </c>
      <c r="Q43" s="3" t="str">
        <f t="shared" si="13"/>
        <v>-</v>
      </c>
      <c r="R43" s="3" t="str">
        <f t="shared" si="14"/>
        <v>-</v>
      </c>
      <c r="S43" s="34" t="str">
        <f t="shared" si="15"/>
        <v>-</v>
      </c>
    </row>
    <row r="44" spans="1:19" x14ac:dyDescent="0.2">
      <c r="A44" s="207">
        <v>1E-4</v>
      </c>
      <c r="B44" s="212">
        <v>0.88</v>
      </c>
      <c r="C44" s="213">
        <v>0</v>
      </c>
      <c r="D44" s="7">
        <f t="shared" si="0"/>
        <v>2.0000000000000003E-6</v>
      </c>
      <c r="E44" s="7">
        <f t="shared" si="1"/>
        <v>4.4000000000000002E-4</v>
      </c>
      <c r="F44" s="23">
        <f t="shared" si="2"/>
        <v>4.5454545454545461E-3</v>
      </c>
      <c r="G44" s="3" t="str">
        <f t="shared" si="3"/>
        <v>-</v>
      </c>
      <c r="H44" s="3">
        <f t="shared" si="4"/>
        <v>0</v>
      </c>
      <c r="I44" s="3" t="str">
        <f t="shared" si="5"/>
        <v>-</v>
      </c>
      <c r="J44" s="3" t="str">
        <f t="shared" si="6"/>
        <v>-</v>
      </c>
      <c r="K44" s="3" t="str">
        <f t="shared" si="7"/>
        <v>-</v>
      </c>
      <c r="L44" s="3" t="str">
        <f t="shared" si="8"/>
        <v>-</v>
      </c>
      <c r="M44" s="34" t="str">
        <f t="shared" si="9"/>
        <v>-</v>
      </c>
      <c r="N44" s="3">
        <f t="shared" si="10"/>
        <v>4.5454545454545461E-3</v>
      </c>
      <c r="O44" s="3" t="str">
        <f t="shared" si="11"/>
        <v>-</v>
      </c>
      <c r="P44" s="3" t="str">
        <f t="shared" si="12"/>
        <v>-</v>
      </c>
      <c r="Q44" s="3" t="str">
        <f t="shared" si="13"/>
        <v>-</v>
      </c>
      <c r="R44" s="3" t="str">
        <f t="shared" si="14"/>
        <v>-</v>
      </c>
      <c r="S44" s="34" t="str">
        <f t="shared" si="15"/>
        <v>-</v>
      </c>
    </row>
    <row r="45" spans="1:19" x14ac:dyDescent="0.2">
      <c r="A45" s="207">
        <v>1E-4</v>
      </c>
      <c r="B45" s="212">
        <v>0.86</v>
      </c>
      <c r="C45" s="213">
        <v>0</v>
      </c>
      <c r="D45" s="7">
        <f t="shared" si="0"/>
        <v>2.0000000000000003E-6</v>
      </c>
      <c r="E45" s="7">
        <f t="shared" si="1"/>
        <v>4.2999999999999999E-4</v>
      </c>
      <c r="F45" s="23">
        <f t="shared" si="2"/>
        <v>4.6511627906976752E-3</v>
      </c>
      <c r="G45" s="3" t="str">
        <f t="shared" si="3"/>
        <v>-</v>
      </c>
      <c r="H45" s="3">
        <f t="shared" si="4"/>
        <v>0</v>
      </c>
      <c r="I45" s="3" t="str">
        <f t="shared" si="5"/>
        <v>-</v>
      </c>
      <c r="J45" s="3" t="str">
        <f t="shared" si="6"/>
        <v>-</v>
      </c>
      <c r="K45" s="3" t="str">
        <f t="shared" si="7"/>
        <v>-</v>
      </c>
      <c r="L45" s="3" t="str">
        <f t="shared" si="8"/>
        <v>-</v>
      </c>
      <c r="M45" s="34" t="str">
        <f t="shared" si="9"/>
        <v>-</v>
      </c>
      <c r="N45" s="3">
        <f t="shared" si="10"/>
        <v>4.6511627906976752E-3</v>
      </c>
      <c r="O45" s="3" t="str">
        <f t="shared" si="11"/>
        <v>-</v>
      </c>
      <c r="P45" s="3" t="str">
        <f t="shared" si="12"/>
        <v>-</v>
      </c>
      <c r="Q45" s="3" t="str">
        <f t="shared" si="13"/>
        <v>-</v>
      </c>
      <c r="R45" s="3" t="str">
        <f t="shared" si="14"/>
        <v>-</v>
      </c>
      <c r="S45" s="34" t="str">
        <f t="shared" si="15"/>
        <v>-</v>
      </c>
    </row>
    <row r="46" spans="1:19" x14ac:dyDescent="0.2">
      <c r="A46" s="207">
        <v>1E-4</v>
      </c>
      <c r="B46" s="212">
        <v>0.85</v>
      </c>
      <c r="C46" s="213">
        <v>1</v>
      </c>
      <c r="D46" s="7">
        <f t="shared" si="0"/>
        <v>2.0000000000000003E-6</v>
      </c>
      <c r="E46" s="7">
        <f t="shared" si="1"/>
        <v>4.2499999999999998E-4</v>
      </c>
      <c r="F46" s="23">
        <f t="shared" si="2"/>
        <v>4.7058823529411778E-3</v>
      </c>
      <c r="G46" s="3" t="str">
        <f t="shared" si="3"/>
        <v>-</v>
      </c>
      <c r="H46" s="3">
        <f t="shared" si="4"/>
        <v>1</v>
      </c>
      <c r="I46" s="3" t="str">
        <f t="shared" si="5"/>
        <v>-</v>
      </c>
      <c r="J46" s="3" t="str">
        <f t="shared" si="6"/>
        <v>-</v>
      </c>
      <c r="K46" s="3" t="str">
        <f t="shared" si="7"/>
        <v>-</v>
      </c>
      <c r="L46" s="3" t="str">
        <f t="shared" si="8"/>
        <v>-</v>
      </c>
      <c r="M46" s="34" t="str">
        <f t="shared" si="9"/>
        <v>-</v>
      </c>
      <c r="N46" s="3">
        <f t="shared" si="10"/>
        <v>4.7058823529411778E-3</v>
      </c>
      <c r="O46" s="3" t="str">
        <f t="shared" si="11"/>
        <v>-</v>
      </c>
      <c r="P46" s="3" t="str">
        <f t="shared" si="12"/>
        <v>-</v>
      </c>
      <c r="Q46" s="3" t="str">
        <f t="shared" si="13"/>
        <v>-</v>
      </c>
      <c r="R46" s="3" t="str">
        <f t="shared" si="14"/>
        <v>-</v>
      </c>
      <c r="S46" s="34" t="str">
        <f t="shared" si="15"/>
        <v>-</v>
      </c>
    </row>
    <row r="47" spans="1:19" x14ac:dyDescent="0.2">
      <c r="A47" s="207">
        <v>1E-4</v>
      </c>
      <c r="B47" s="212">
        <v>0.83</v>
      </c>
      <c r="C47" s="213">
        <v>0</v>
      </c>
      <c r="D47" s="7">
        <f t="shared" si="0"/>
        <v>2.0000000000000003E-6</v>
      </c>
      <c r="E47" s="7">
        <f t="shared" si="1"/>
        <v>4.15E-4</v>
      </c>
      <c r="F47" s="23">
        <f t="shared" si="2"/>
        <v>4.8192771084337354E-3</v>
      </c>
      <c r="G47" s="3" t="str">
        <f t="shared" si="3"/>
        <v>-</v>
      </c>
      <c r="H47" s="3">
        <f t="shared" si="4"/>
        <v>0</v>
      </c>
      <c r="I47" s="3" t="str">
        <f t="shared" si="5"/>
        <v>-</v>
      </c>
      <c r="J47" s="3" t="str">
        <f t="shared" si="6"/>
        <v>-</v>
      </c>
      <c r="K47" s="3" t="str">
        <f t="shared" si="7"/>
        <v>-</v>
      </c>
      <c r="L47" s="3" t="str">
        <f t="shared" si="8"/>
        <v>-</v>
      </c>
      <c r="M47" s="34" t="str">
        <f t="shared" si="9"/>
        <v>-</v>
      </c>
      <c r="N47" s="3">
        <f t="shared" si="10"/>
        <v>4.8192771084337354E-3</v>
      </c>
      <c r="O47" s="3" t="str">
        <f t="shared" si="11"/>
        <v>-</v>
      </c>
      <c r="P47" s="3" t="str">
        <f t="shared" si="12"/>
        <v>-</v>
      </c>
      <c r="Q47" s="3" t="str">
        <f t="shared" si="13"/>
        <v>-</v>
      </c>
      <c r="R47" s="3" t="str">
        <f t="shared" si="14"/>
        <v>-</v>
      </c>
      <c r="S47" s="34" t="str">
        <f t="shared" si="15"/>
        <v>-</v>
      </c>
    </row>
    <row r="48" spans="1:19" x14ac:dyDescent="0.2">
      <c r="A48" s="207">
        <v>1E-4</v>
      </c>
      <c r="B48" s="212">
        <v>0.81</v>
      </c>
      <c r="C48" s="213">
        <v>0</v>
      </c>
      <c r="D48" s="7">
        <f t="shared" si="0"/>
        <v>2.0000000000000003E-6</v>
      </c>
      <c r="E48" s="7">
        <f t="shared" si="1"/>
        <v>4.0500000000000003E-4</v>
      </c>
      <c r="F48" s="23">
        <f t="shared" si="2"/>
        <v>4.9382716049382724E-3</v>
      </c>
      <c r="G48" s="3" t="str">
        <f t="shared" si="3"/>
        <v>-</v>
      </c>
      <c r="H48" s="3">
        <f t="shared" si="4"/>
        <v>0</v>
      </c>
      <c r="I48" s="3" t="str">
        <f t="shared" si="5"/>
        <v>-</v>
      </c>
      <c r="J48" s="3" t="str">
        <f t="shared" si="6"/>
        <v>-</v>
      </c>
      <c r="K48" s="3" t="str">
        <f t="shared" si="7"/>
        <v>-</v>
      </c>
      <c r="L48" s="3" t="str">
        <f t="shared" si="8"/>
        <v>-</v>
      </c>
      <c r="M48" s="34" t="str">
        <f t="shared" si="9"/>
        <v>-</v>
      </c>
      <c r="N48" s="3">
        <f t="shared" si="10"/>
        <v>4.9382716049382724E-3</v>
      </c>
      <c r="O48" s="3" t="str">
        <f t="shared" si="11"/>
        <v>-</v>
      </c>
      <c r="P48" s="3" t="str">
        <f t="shared" si="12"/>
        <v>-</v>
      </c>
      <c r="Q48" s="3" t="str">
        <f t="shared" si="13"/>
        <v>-</v>
      </c>
      <c r="R48" s="3" t="str">
        <f t="shared" si="14"/>
        <v>-</v>
      </c>
      <c r="S48" s="34" t="str">
        <f t="shared" si="15"/>
        <v>-</v>
      </c>
    </row>
    <row r="49" spans="1:19" x14ac:dyDescent="0.2">
      <c r="A49" s="207">
        <v>1E-4</v>
      </c>
      <c r="B49" s="212">
        <v>0.76</v>
      </c>
      <c r="C49" s="213">
        <v>0</v>
      </c>
      <c r="D49" s="7">
        <f t="shared" si="0"/>
        <v>2.0000000000000003E-6</v>
      </c>
      <c r="E49" s="7">
        <f t="shared" si="1"/>
        <v>3.8000000000000002E-4</v>
      </c>
      <c r="F49" s="23">
        <f t="shared" si="2"/>
        <v>5.2631578947368429E-3</v>
      </c>
      <c r="G49" s="3" t="str">
        <f t="shared" si="3"/>
        <v>-</v>
      </c>
      <c r="H49" s="3">
        <f t="shared" si="4"/>
        <v>0</v>
      </c>
      <c r="I49" s="3" t="str">
        <f t="shared" si="5"/>
        <v>-</v>
      </c>
      <c r="J49" s="3" t="str">
        <f t="shared" si="6"/>
        <v>-</v>
      </c>
      <c r="K49" s="3" t="str">
        <f t="shared" si="7"/>
        <v>-</v>
      </c>
      <c r="L49" s="3" t="str">
        <f t="shared" si="8"/>
        <v>-</v>
      </c>
      <c r="M49" s="34" t="str">
        <f t="shared" si="9"/>
        <v>-</v>
      </c>
      <c r="N49" s="3">
        <f t="shared" si="10"/>
        <v>5.2631578947368429E-3</v>
      </c>
      <c r="O49" s="3" t="str">
        <f t="shared" si="11"/>
        <v>-</v>
      </c>
      <c r="P49" s="3" t="str">
        <f t="shared" si="12"/>
        <v>-</v>
      </c>
      <c r="Q49" s="3" t="str">
        <f t="shared" si="13"/>
        <v>-</v>
      </c>
      <c r="R49" s="3" t="str">
        <f t="shared" si="14"/>
        <v>-</v>
      </c>
      <c r="S49" s="34" t="str">
        <f t="shared" si="15"/>
        <v>-</v>
      </c>
    </row>
    <row r="50" spans="1:19" x14ac:dyDescent="0.2">
      <c r="A50" s="207">
        <v>1E-4</v>
      </c>
      <c r="B50" s="212">
        <f>6.81-6.12</f>
        <v>0.6899999999999995</v>
      </c>
      <c r="C50" s="213">
        <v>0</v>
      </c>
      <c r="D50" s="7">
        <f t="shared" si="0"/>
        <v>2.0000000000000003E-6</v>
      </c>
      <c r="E50" s="7">
        <f t="shared" si="1"/>
        <v>3.4499999999999977E-4</v>
      </c>
      <c r="F50" s="23">
        <f t="shared" si="2"/>
        <v>5.7971014492753676E-3</v>
      </c>
      <c r="G50" s="3" t="str">
        <f t="shared" si="3"/>
        <v>-</v>
      </c>
      <c r="H50" s="3">
        <f t="shared" si="4"/>
        <v>0</v>
      </c>
      <c r="I50" s="3" t="str">
        <f t="shared" si="5"/>
        <v>-</v>
      </c>
      <c r="J50" s="3" t="str">
        <f t="shared" si="6"/>
        <v>-</v>
      </c>
      <c r="K50" s="3" t="str">
        <f t="shared" si="7"/>
        <v>-</v>
      </c>
      <c r="L50" s="3" t="str">
        <f t="shared" si="8"/>
        <v>-</v>
      </c>
      <c r="M50" s="34" t="str">
        <f t="shared" si="9"/>
        <v>-</v>
      </c>
      <c r="N50" s="3">
        <f t="shared" si="10"/>
        <v>5.7971014492753676E-3</v>
      </c>
      <c r="O50" s="3" t="str">
        <f t="shared" si="11"/>
        <v>-</v>
      </c>
      <c r="P50" s="3" t="str">
        <f t="shared" si="12"/>
        <v>-</v>
      </c>
      <c r="Q50" s="3" t="str">
        <f t="shared" si="13"/>
        <v>-</v>
      </c>
      <c r="R50" s="3" t="str">
        <f t="shared" si="14"/>
        <v>-</v>
      </c>
      <c r="S50" s="34" t="str">
        <f t="shared" si="15"/>
        <v>-</v>
      </c>
    </row>
    <row r="51" spans="1:19" x14ac:dyDescent="0.2">
      <c r="A51" s="207">
        <v>1E-4</v>
      </c>
      <c r="B51" s="212">
        <v>0.66</v>
      </c>
      <c r="C51" s="213">
        <v>0</v>
      </c>
      <c r="D51" s="7">
        <f t="shared" si="0"/>
        <v>2.0000000000000003E-6</v>
      </c>
      <c r="E51" s="7">
        <f t="shared" si="1"/>
        <v>3.3E-4</v>
      </c>
      <c r="F51" s="23">
        <f t="shared" si="2"/>
        <v>6.0606060606060615E-3</v>
      </c>
      <c r="G51" s="3" t="str">
        <f t="shared" si="3"/>
        <v>-</v>
      </c>
      <c r="H51" s="3">
        <f t="shared" si="4"/>
        <v>0</v>
      </c>
      <c r="I51" s="3" t="str">
        <f t="shared" si="5"/>
        <v>-</v>
      </c>
      <c r="J51" s="3" t="str">
        <f t="shared" si="6"/>
        <v>-</v>
      </c>
      <c r="K51" s="3" t="str">
        <f t="shared" si="7"/>
        <v>-</v>
      </c>
      <c r="L51" s="3" t="str">
        <f t="shared" si="8"/>
        <v>-</v>
      </c>
      <c r="M51" s="34" t="str">
        <f t="shared" si="9"/>
        <v>-</v>
      </c>
      <c r="N51" s="3">
        <f t="shared" si="10"/>
        <v>6.0606060606060615E-3</v>
      </c>
      <c r="O51" s="3" t="str">
        <f t="shared" si="11"/>
        <v>-</v>
      </c>
      <c r="P51" s="3" t="str">
        <f t="shared" si="12"/>
        <v>-</v>
      </c>
      <c r="Q51" s="3" t="str">
        <f t="shared" si="13"/>
        <v>-</v>
      </c>
      <c r="R51" s="3" t="str">
        <f t="shared" si="14"/>
        <v>-</v>
      </c>
      <c r="S51" s="34" t="str">
        <f t="shared" si="15"/>
        <v>-</v>
      </c>
    </row>
    <row r="52" spans="1:19" x14ac:dyDescent="0.2">
      <c r="A52" s="207">
        <v>1E-4</v>
      </c>
      <c r="B52" s="214">
        <v>0.65</v>
      </c>
      <c r="C52" s="213">
        <v>0</v>
      </c>
      <c r="D52" s="7">
        <f t="shared" si="0"/>
        <v>2.0000000000000003E-6</v>
      </c>
      <c r="E52" s="7">
        <f t="shared" si="1"/>
        <v>3.2499999999999999E-4</v>
      </c>
      <c r="F52" s="23">
        <f t="shared" si="2"/>
        <v>6.1538461538461556E-3</v>
      </c>
      <c r="G52" s="3" t="str">
        <f t="shared" si="3"/>
        <v>-</v>
      </c>
      <c r="H52" s="3">
        <f t="shared" si="4"/>
        <v>0</v>
      </c>
      <c r="I52" s="3" t="str">
        <f t="shared" si="5"/>
        <v>-</v>
      </c>
      <c r="J52" s="3" t="str">
        <f t="shared" si="6"/>
        <v>-</v>
      </c>
      <c r="K52" s="3" t="str">
        <f t="shared" si="7"/>
        <v>-</v>
      </c>
      <c r="L52" s="3" t="str">
        <f t="shared" si="8"/>
        <v>-</v>
      </c>
      <c r="M52" s="34" t="str">
        <f t="shared" si="9"/>
        <v>-</v>
      </c>
      <c r="N52" s="3">
        <f t="shared" si="10"/>
        <v>6.1538461538461556E-3</v>
      </c>
      <c r="O52" s="3" t="str">
        <f t="shared" si="11"/>
        <v>-</v>
      </c>
      <c r="P52" s="3" t="str">
        <f t="shared" si="12"/>
        <v>-</v>
      </c>
      <c r="Q52" s="3" t="str">
        <f t="shared" si="13"/>
        <v>-</v>
      </c>
      <c r="R52" s="3" t="str">
        <f t="shared" si="14"/>
        <v>-</v>
      </c>
      <c r="S52" s="34" t="str">
        <f t="shared" si="15"/>
        <v>-</v>
      </c>
    </row>
    <row r="53" spans="1:19" x14ac:dyDescent="0.2">
      <c r="A53" s="207">
        <v>1E-4</v>
      </c>
      <c r="B53" s="212">
        <v>0.63800000000000001</v>
      </c>
      <c r="C53" s="213">
        <v>0</v>
      </c>
      <c r="D53" s="7">
        <f t="shared" si="0"/>
        <v>2.0000000000000003E-6</v>
      </c>
      <c r="E53" s="7">
        <f t="shared" si="1"/>
        <v>3.19E-4</v>
      </c>
      <c r="F53" s="23">
        <f t="shared" si="2"/>
        <v>6.2695924764890288E-3</v>
      </c>
      <c r="G53" s="3" t="str">
        <f t="shared" si="3"/>
        <v>-</v>
      </c>
      <c r="H53" s="3">
        <f t="shared" si="4"/>
        <v>0</v>
      </c>
      <c r="I53" s="3" t="str">
        <f t="shared" si="5"/>
        <v>-</v>
      </c>
      <c r="J53" s="3" t="str">
        <f t="shared" si="6"/>
        <v>-</v>
      </c>
      <c r="K53" s="3" t="str">
        <f t="shared" si="7"/>
        <v>-</v>
      </c>
      <c r="L53" s="3" t="str">
        <f t="shared" si="8"/>
        <v>-</v>
      </c>
      <c r="M53" s="34" t="str">
        <f t="shared" si="9"/>
        <v>-</v>
      </c>
      <c r="N53" s="3">
        <f t="shared" si="10"/>
        <v>6.2695924764890288E-3</v>
      </c>
      <c r="O53" s="3" t="str">
        <f t="shared" si="11"/>
        <v>-</v>
      </c>
      <c r="P53" s="3" t="str">
        <f t="shared" si="12"/>
        <v>-</v>
      </c>
      <c r="Q53" s="3" t="str">
        <f t="shared" si="13"/>
        <v>-</v>
      </c>
      <c r="R53" s="3" t="str">
        <f t="shared" si="14"/>
        <v>-</v>
      </c>
      <c r="S53" s="34" t="str">
        <f t="shared" si="15"/>
        <v>-</v>
      </c>
    </row>
    <row r="54" spans="1:19" x14ac:dyDescent="0.2">
      <c r="A54" s="207">
        <v>1E-4</v>
      </c>
      <c r="B54" s="212">
        <f>6.75-6.18</f>
        <v>0.57000000000000028</v>
      </c>
      <c r="C54" s="213">
        <v>0</v>
      </c>
      <c r="D54" s="7">
        <f t="shared" si="0"/>
        <v>2.0000000000000003E-6</v>
      </c>
      <c r="E54" s="7">
        <f t="shared" si="1"/>
        <v>2.8500000000000015E-4</v>
      </c>
      <c r="F54" s="23">
        <f t="shared" si="2"/>
        <v>7.0175438596491203E-3</v>
      </c>
      <c r="G54" s="3" t="str">
        <f t="shared" si="3"/>
        <v>-</v>
      </c>
      <c r="H54" s="3">
        <f t="shared" si="4"/>
        <v>0</v>
      </c>
      <c r="I54" s="3" t="str">
        <f t="shared" si="5"/>
        <v>-</v>
      </c>
      <c r="J54" s="3" t="str">
        <f t="shared" si="6"/>
        <v>-</v>
      </c>
      <c r="K54" s="3" t="str">
        <f t="shared" si="7"/>
        <v>-</v>
      </c>
      <c r="L54" s="3" t="str">
        <f t="shared" si="8"/>
        <v>-</v>
      </c>
      <c r="M54" s="34" t="str">
        <f t="shared" si="9"/>
        <v>-</v>
      </c>
      <c r="N54" s="3">
        <f t="shared" si="10"/>
        <v>7.0175438596491203E-3</v>
      </c>
      <c r="O54" s="3" t="str">
        <f t="shared" si="11"/>
        <v>-</v>
      </c>
      <c r="P54" s="3" t="str">
        <f t="shared" si="12"/>
        <v>-</v>
      </c>
      <c r="Q54" s="3" t="str">
        <f t="shared" si="13"/>
        <v>-</v>
      </c>
      <c r="R54" s="3" t="str">
        <f t="shared" si="14"/>
        <v>-</v>
      </c>
      <c r="S54" s="34" t="str">
        <f t="shared" si="15"/>
        <v>-</v>
      </c>
    </row>
    <row r="55" spans="1:19" x14ac:dyDescent="0.2">
      <c r="A55" s="207">
        <v>1E-4</v>
      </c>
      <c r="B55" s="212">
        <v>0.56000000000000005</v>
      </c>
      <c r="C55" s="213">
        <v>2</v>
      </c>
      <c r="D55" s="7">
        <f t="shared" si="0"/>
        <v>2.0000000000000003E-6</v>
      </c>
      <c r="E55" s="7">
        <f t="shared" si="1"/>
        <v>2.8000000000000003E-4</v>
      </c>
      <c r="F55" s="23">
        <f t="shared" si="2"/>
        <v>7.1428571428571435E-3</v>
      </c>
      <c r="G55" s="3" t="str">
        <f t="shared" si="3"/>
        <v>-</v>
      </c>
      <c r="H55" s="3">
        <f t="shared" si="4"/>
        <v>2</v>
      </c>
      <c r="I55" s="3" t="str">
        <f t="shared" si="5"/>
        <v>-</v>
      </c>
      <c r="J55" s="3" t="str">
        <f t="shared" si="6"/>
        <v>-</v>
      </c>
      <c r="K55" s="3" t="str">
        <f t="shared" si="7"/>
        <v>-</v>
      </c>
      <c r="L55" s="3" t="str">
        <f t="shared" si="8"/>
        <v>-</v>
      </c>
      <c r="M55" s="34" t="str">
        <f t="shared" si="9"/>
        <v>-</v>
      </c>
      <c r="N55" s="3">
        <f t="shared" si="10"/>
        <v>7.1428571428571435E-3</v>
      </c>
      <c r="O55" s="3" t="str">
        <f t="shared" si="11"/>
        <v>-</v>
      </c>
      <c r="P55" s="3" t="str">
        <f t="shared" si="12"/>
        <v>-</v>
      </c>
      <c r="Q55" s="3" t="str">
        <f t="shared" si="13"/>
        <v>-</v>
      </c>
      <c r="R55" s="3" t="str">
        <f t="shared" si="14"/>
        <v>-</v>
      </c>
      <c r="S55" s="34" t="str">
        <f t="shared" si="15"/>
        <v>-</v>
      </c>
    </row>
    <row r="56" spans="1:19" x14ac:dyDescent="0.2">
      <c r="A56" s="207">
        <v>1E-4</v>
      </c>
      <c r="B56" s="212">
        <f>7-6.44</f>
        <v>0.55999999999999961</v>
      </c>
      <c r="C56" s="213">
        <v>0</v>
      </c>
      <c r="D56" s="7">
        <f t="shared" si="0"/>
        <v>2.0000000000000003E-6</v>
      </c>
      <c r="E56" s="7">
        <f t="shared" si="1"/>
        <v>2.7999999999999981E-4</v>
      </c>
      <c r="F56" s="23">
        <f t="shared" si="2"/>
        <v>7.1428571428571487E-3</v>
      </c>
      <c r="G56" s="3" t="str">
        <f t="shared" si="3"/>
        <v>-</v>
      </c>
      <c r="H56" s="3">
        <f t="shared" si="4"/>
        <v>0</v>
      </c>
      <c r="I56" s="3" t="str">
        <f t="shared" si="5"/>
        <v>-</v>
      </c>
      <c r="J56" s="3" t="str">
        <f t="shared" si="6"/>
        <v>-</v>
      </c>
      <c r="K56" s="3" t="str">
        <f t="shared" si="7"/>
        <v>-</v>
      </c>
      <c r="L56" s="3" t="str">
        <f t="shared" si="8"/>
        <v>-</v>
      </c>
      <c r="M56" s="34" t="str">
        <f t="shared" si="9"/>
        <v>-</v>
      </c>
      <c r="N56" s="3">
        <f t="shared" si="10"/>
        <v>7.1428571428571487E-3</v>
      </c>
      <c r="O56" s="3" t="str">
        <f t="shared" si="11"/>
        <v>-</v>
      </c>
      <c r="P56" s="3" t="str">
        <f t="shared" si="12"/>
        <v>-</v>
      </c>
      <c r="Q56" s="3" t="str">
        <f t="shared" si="13"/>
        <v>-</v>
      </c>
      <c r="R56" s="3" t="str">
        <f t="shared" si="14"/>
        <v>-</v>
      </c>
      <c r="S56" s="34" t="str">
        <f t="shared" si="15"/>
        <v>-</v>
      </c>
    </row>
    <row r="57" spans="1:19" x14ac:dyDescent="0.2">
      <c r="A57" s="207">
        <v>1E-4</v>
      </c>
      <c r="B57" s="212">
        <v>0.52</v>
      </c>
      <c r="C57" s="213">
        <v>0</v>
      </c>
      <c r="D57" s="7">
        <f t="shared" si="0"/>
        <v>2.0000000000000003E-6</v>
      </c>
      <c r="E57" s="7">
        <f t="shared" si="1"/>
        <v>2.6000000000000003E-4</v>
      </c>
      <c r="F57" s="23">
        <f t="shared" si="2"/>
        <v>7.6923076923076927E-3</v>
      </c>
      <c r="G57" s="3" t="str">
        <f t="shared" si="3"/>
        <v>-</v>
      </c>
      <c r="H57" s="3">
        <f t="shared" si="4"/>
        <v>0</v>
      </c>
      <c r="I57" s="3" t="str">
        <f t="shared" si="5"/>
        <v>-</v>
      </c>
      <c r="J57" s="3" t="str">
        <f t="shared" si="6"/>
        <v>-</v>
      </c>
      <c r="K57" s="3" t="str">
        <f t="shared" si="7"/>
        <v>-</v>
      </c>
      <c r="L57" s="3" t="str">
        <f t="shared" si="8"/>
        <v>-</v>
      </c>
      <c r="M57" s="34" t="str">
        <f t="shared" si="9"/>
        <v>-</v>
      </c>
      <c r="N57" s="3">
        <f t="shared" si="10"/>
        <v>7.6923076923076927E-3</v>
      </c>
      <c r="O57" s="3" t="str">
        <f t="shared" si="11"/>
        <v>-</v>
      </c>
      <c r="P57" s="3" t="str">
        <f t="shared" si="12"/>
        <v>-</v>
      </c>
      <c r="Q57" s="3" t="str">
        <f t="shared" si="13"/>
        <v>-</v>
      </c>
      <c r="R57" s="3" t="str">
        <f t="shared" si="14"/>
        <v>-</v>
      </c>
      <c r="S57" s="34" t="str">
        <f t="shared" si="15"/>
        <v>-</v>
      </c>
    </row>
    <row r="58" spans="1:19" x14ac:dyDescent="0.2">
      <c r="A58" s="207">
        <v>1E-4</v>
      </c>
      <c r="B58" s="212">
        <v>0.52</v>
      </c>
      <c r="C58" s="213">
        <v>2</v>
      </c>
      <c r="D58" s="7">
        <f t="shared" si="0"/>
        <v>2.0000000000000003E-6</v>
      </c>
      <c r="E58" s="7">
        <f t="shared" si="1"/>
        <v>2.6000000000000003E-4</v>
      </c>
      <c r="F58" s="23">
        <f t="shared" si="2"/>
        <v>7.6923076923076927E-3</v>
      </c>
      <c r="G58" s="3" t="str">
        <f t="shared" si="3"/>
        <v>-</v>
      </c>
      <c r="H58" s="3">
        <f t="shared" si="4"/>
        <v>2</v>
      </c>
      <c r="I58" s="3" t="str">
        <f t="shared" si="5"/>
        <v>-</v>
      </c>
      <c r="J58" s="3" t="str">
        <f t="shared" si="6"/>
        <v>-</v>
      </c>
      <c r="K58" s="3" t="str">
        <f t="shared" si="7"/>
        <v>-</v>
      </c>
      <c r="L58" s="3" t="str">
        <f t="shared" si="8"/>
        <v>-</v>
      </c>
      <c r="M58" s="34" t="str">
        <f t="shared" si="9"/>
        <v>-</v>
      </c>
      <c r="N58" s="3">
        <f t="shared" si="10"/>
        <v>7.6923076923076927E-3</v>
      </c>
      <c r="O58" s="3" t="str">
        <f t="shared" si="11"/>
        <v>-</v>
      </c>
      <c r="P58" s="3" t="str">
        <f t="shared" si="12"/>
        <v>-</v>
      </c>
      <c r="Q58" s="3" t="str">
        <f t="shared" si="13"/>
        <v>-</v>
      </c>
      <c r="R58" s="3" t="str">
        <f t="shared" si="14"/>
        <v>-</v>
      </c>
      <c r="S58" s="34" t="str">
        <f t="shared" si="15"/>
        <v>-</v>
      </c>
    </row>
    <row r="59" spans="1:19" x14ac:dyDescent="0.2">
      <c r="A59" s="207">
        <v>1E-4</v>
      </c>
      <c r="B59" s="212">
        <v>0.5</v>
      </c>
      <c r="C59" s="213">
        <v>0</v>
      </c>
      <c r="D59" s="7">
        <f t="shared" si="0"/>
        <v>2.0000000000000003E-6</v>
      </c>
      <c r="E59" s="7">
        <f t="shared" si="1"/>
        <v>2.5000000000000001E-4</v>
      </c>
      <c r="F59" s="23">
        <f t="shared" si="2"/>
        <v>8.0000000000000019E-3</v>
      </c>
      <c r="G59" s="3" t="str">
        <f t="shared" si="3"/>
        <v>-</v>
      </c>
      <c r="H59" s="3">
        <f t="shared" si="4"/>
        <v>0</v>
      </c>
      <c r="I59" s="3" t="str">
        <f t="shared" si="5"/>
        <v>-</v>
      </c>
      <c r="J59" s="3" t="str">
        <f t="shared" si="6"/>
        <v>-</v>
      </c>
      <c r="K59" s="3" t="str">
        <f t="shared" si="7"/>
        <v>-</v>
      </c>
      <c r="L59" s="3" t="str">
        <f t="shared" si="8"/>
        <v>-</v>
      </c>
      <c r="M59" s="34" t="str">
        <f t="shared" si="9"/>
        <v>-</v>
      </c>
      <c r="N59" s="3">
        <f t="shared" si="10"/>
        <v>8.0000000000000019E-3</v>
      </c>
      <c r="O59" s="3" t="str">
        <f t="shared" si="11"/>
        <v>-</v>
      </c>
      <c r="P59" s="3" t="str">
        <f t="shared" si="12"/>
        <v>-</v>
      </c>
      <c r="Q59" s="3" t="str">
        <f t="shared" si="13"/>
        <v>-</v>
      </c>
      <c r="R59" s="3" t="str">
        <f t="shared" si="14"/>
        <v>-</v>
      </c>
      <c r="S59" s="34" t="str">
        <f t="shared" si="15"/>
        <v>-</v>
      </c>
    </row>
    <row r="60" spans="1:19" x14ac:dyDescent="0.2">
      <c r="A60" s="118">
        <v>9.9999999999999991E-5</v>
      </c>
      <c r="B60" s="212">
        <v>0.48</v>
      </c>
      <c r="C60" s="215">
        <v>1</v>
      </c>
      <c r="D60" s="7">
        <f t="shared" si="0"/>
        <v>1.9999999999999999E-6</v>
      </c>
      <c r="E60" s="7">
        <f t="shared" si="1"/>
        <v>2.3999999999999998E-4</v>
      </c>
      <c r="F60" s="23">
        <f t="shared" si="2"/>
        <v>8.3333333333333332E-3</v>
      </c>
      <c r="G60" s="3" t="str">
        <f t="shared" si="3"/>
        <v>-</v>
      </c>
      <c r="H60" s="3">
        <f t="shared" si="4"/>
        <v>1</v>
      </c>
      <c r="I60" s="3" t="str">
        <f t="shared" si="5"/>
        <v>-</v>
      </c>
      <c r="J60" s="3" t="str">
        <f t="shared" si="6"/>
        <v>-</v>
      </c>
      <c r="K60" s="3" t="str">
        <f t="shared" si="7"/>
        <v>-</v>
      </c>
      <c r="L60" s="3" t="str">
        <f t="shared" si="8"/>
        <v>-</v>
      </c>
      <c r="M60" s="34" t="str">
        <f t="shared" si="9"/>
        <v>-</v>
      </c>
      <c r="N60" s="3">
        <f t="shared" si="10"/>
        <v>8.3333333333333332E-3</v>
      </c>
      <c r="O60" s="3" t="str">
        <f t="shared" si="11"/>
        <v>-</v>
      </c>
      <c r="P60" s="3" t="str">
        <f t="shared" si="12"/>
        <v>-</v>
      </c>
      <c r="Q60" s="3" t="str">
        <f t="shared" si="13"/>
        <v>-</v>
      </c>
      <c r="R60" s="3" t="str">
        <f t="shared" si="14"/>
        <v>-</v>
      </c>
      <c r="S60" s="34" t="str">
        <f t="shared" si="15"/>
        <v>-</v>
      </c>
    </row>
    <row r="61" spans="1:19" x14ac:dyDescent="0.2">
      <c r="A61" s="207">
        <v>1E-4</v>
      </c>
      <c r="B61" s="212">
        <v>0.45200000000000001</v>
      </c>
      <c r="C61" s="213">
        <v>0</v>
      </c>
      <c r="D61" s="7">
        <f t="shared" si="0"/>
        <v>2.0000000000000003E-6</v>
      </c>
      <c r="E61" s="7">
        <f t="shared" si="1"/>
        <v>2.2600000000000002E-4</v>
      </c>
      <c r="F61" s="23">
        <f t="shared" si="2"/>
        <v>8.8495575221238954E-3</v>
      </c>
      <c r="G61" s="3" t="str">
        <f t="shared" si="3"/>
        <v>-</v>
      </c>
      <c r="H61" s="3">
        <f t="shared" si="4"/>
        <v>0</v>
      </c>
      <c r="I61" s="3" t="str">
        <f t="shared" si="5"/>
        <v>-</v>
      </c>
      <c r="J61" s="3" t="str">
        <f t="shared" si="6"/>
        <v>-</v>
      </c>
      <c r="K61" s="3" t="str">
        <f t="shared" si="7"/>
        <v>-</v>
      </c>
      <c r="L61" s="3" t="str">
        <f t="shared" si="8"/>
        <v>-</v>
      </c>
      <c r="M61" s="34" t="str">
        <f t="shared" si="9"/>
        <v>-</v>
      </c>
      <c r="N61" s="3">
        <f t="shared" si="10"/>
        <v>8.8495575221238954E-3</v>
      </c>
      <c r="O61" s="3" t="str">
        <f t="shared" si="11"/>
        <v>-</v>
      </c>
      <c r="P61" s="3" t="str">
        <f t="shared" si="12"/>
        <v>-</v>
      </c>
      <c r="Q61" s="3" t="str">
        <f t="shared" si="13"/>
        <v>-</v>
      </c>
      <c r="R61" s="3" t="str">
        <f t="shared" si="14"/>
        <v>-</v>
      </c>
      <c r="S61" s="34" t="str">
        <f t="shared" si="15"/>
        <v>-</v>
      </c>
    </row>
    <row r="62" spans="1:19" x14ac:dyDescent="0.2">
      <c r="A62" s="207">
        <v>1E-4</v>
      </c>
      <c r="B62" s="212">
        <v>0.45</v>
      </c>
      <c r="C62" s="213">
        <v>0</v>
      </c>
      <c r="D62" s="7">
        <f t="shared" si="0"/>
        <v>2.0000000000000003E-6</v>
      </c>
      <c r="E62" s="7">
        <f t="shared" si="1"/>
        <v>2.2499999999999999E-4</v>
      </c>
      <c r="F62" s="23">
        <f t="shared" si="2"/>
        <v>8.8888888888888906E-3</v>
      </c>
      <c r="G62" s="3" t="str">
        <f t="shared" si="3"/>
        <v>-</v>
      </c>
      <c r="H62" s="3">
        <f t="shared" si="4"/>
        <v>0</v>
      </c>
      <c r="I62" s="3" t="str">
        <f t="shared" si="5"/>
        <v>-</v>
      </c>
      <c r="J62" s="3" t="str">
        <f t="shared" si="6"/>
        <v>-</v>
      </c>
      <c r="K62" s="3" t="str">
        <f t="shared" si="7"/>
        <v>-</v>
      </c>
      <c r="L62" s="3" t="str">
        <f t="shared" si="8"/>
        <v>-</v>
      </c>
      <c r="M62" s="34" t="str">
        <f t="shared" si="9"/>
        <v>-</v>
      </c>
      <c r="N62" s="3">
        <f t="shared" si="10"/>
        <v>8.8888888888888906E-3</v>
      </c>
      <c r="O62" s="3" t="str">
        <f t="shared" si="11"/>
        <v>-</v>
      </c>
      <c r="P62" s="3" t="str">
        <f t="shared" si="12"/>
        <v>-</v>
      </c>
      <c r="Q62" s="3" t="str">
        <f t="shared" si="13"/>
        <v>-</v>
      </c>
      <c r="R62" s="3" t="str">
        <f t="shared" si="14"/>
        <v>-</v>
      </c>
      <c r="S62" s="34" t="str">
        <f t="shared" si="15"/>
        <v>-</v>
      </c>
    </row>
    <row r="63" spans="1:19" x14ac:dyDescent="0.2">
      <c r="A63" s="118">
        <v>9.9999999999999991E-5</v>
      </c>
      <c r="B63" s="212">
        <v>0.4269999999999996</v>
      </c>
      <c r="C63" s="213">
        <v>0</v>
      </c>
      <c r="D63" s="7">
        <f t="shared" si="0"/>
        <v>1.9999999999999999E-6</v>
      </c>
      <c r="E63" s="7">
        <f t="shared" si="1"/>
        <v>2.134999999999998E-4</v>
      </c>
      <c r="F63" s="23">
        <f t="shared" si="2"/>
        <v>9.3676814988290485E-3</v>
      </c>
      <c r="G63" s="3" t="str">
        <f t="shared" si="3"/>
        <v>-</v>
      </c>
      <c r="H63" s="3">
        <f t="shared" si="4"/>
        <v>0</v>
      </c>
      <c r="I63" s="3" t="str">
        <f t="shared" si="5"/>
        <v>-</v>
      </c>
      <c r="J63" s="3" t="str">
        <f t="shared" si="6"/>
        <v>-</v>
      </c>
      <c r="K63" s="3" t="str">
        <f t="shared" si="7"/>
        <v>-</v>
      </c>
      <c r="L63" s="3" t="str">
        <f t="shared" si="8"/>
        <v>-</v>
      </c>
      <c r="M63" s="34" t="str">
        <f t="shared" si="9"/>
        <v>-</v>
      </c>
      <c r="N63" s="3">
        <f t="shared" si="10"/>
        <v>9.3676814988290485E-3</v>
      </c>
      <c r="O63" s="3" t="str">
        <f t="shared" si="11"/>
        <v>-</v>
      </c>
      <c r="P63" s="3" t="str">
        <f t="shared" si="12"/>
        <v>-</v>
      </c>
      <c r="Q63" s="3" t="str">
        <f t="shared" si="13"/>
        <v>-</v>
      </c>
      <c r="R63" s="3" t="str">
        <f t="shared" si="14"/>
        <v>-</v>
      </c>
      <c r="S63" s="34" t="str">
        <f t="shared" si="15"/>
        <v>-</v>
      </c>
    </row>
    <row r="64" spans="1:19" x14ac:dyDescent="0.2">
      <c r="A64" s="118">
        <v>1E-4</v>
      </c>
      <c r="B64" s="212">
        <v>0.42</v>
      </c>
      <c r="C64" s="213">
        <v>0</v>
      </c>
      <c r="D64" s="7">
        <f t="shared" si="0"/>
        <v>2.0000000000000003E-6</v>
      </c>
      <c r="E64" s="7">
        <f t="shared" si="1"/>
        <v>2.0999999999999998E-4</v>
      </c>
      <c r="F64" s="23">
        <f t="shared" si="2"/>
        <v>9.5238095238095264E-3</v>
      </c>
      <c r="G64" s="3" t="str">
        <f t="shared" si="3"/>
        <v>-</v>
      </c>
      <c r="H64" s="3">
        <f t="shared" si="4"/>
        <v>0</v>
      </c>
      <c r="I64" s="3" t="str">
        <f t="shared" si="5"/>
        <v>-</v>
      </c>
      <c r="J64" s="3" t="str">
        <f t="shared" si="6"/>
        <v>-</v>
      </c>
      <c r="K64" s="3" t="str">
        <f t="shared" si="7"/>
        <v>-</v>
      </c>
      <c r="L64" s="3" t="str">
        <f t="shared" si="8"/>
        <v>-</v>
      </c>
      <c r="M64" s="34" t="str">
        <f t="shared" si="9"/>
        <v>-</v>
      </c>
      <c r="N64" s="3">
        <f t="shared" si="10"/>
        <v>9.5238095238095264E-3</v>
      </c>
      <c r="O64" s="3" t="str">
        <f t="shared" si="11"/>
        <v>-</v>
      </c>
      <c r="P64" s="3" t="str">
        <f t="shared" si="12"/>
        <v>-</v>
      </c>
      <c r="Q64" s="3" t="str">
        <f t="shared" si="13"/>
        <v>-</v>
      </c>
      <c r="R64" s="3" t="str">
        <f t="shared" si="14"/>
        <v>-</v>
      </c>
      <c r="S64" s="34" t="str">
        <f t="shared" si="15"/>
        <v>-</v>
      </c>
    </row>
    <row r="65" spans="1:19" x14ac:dyDescent="0.2">
      <c r="A65" s="118">
        <v>9.9999999999999991E-5</v>
      </c>
      <c r="B65" s="212">
        <v>0.41000000000000014</v>
      </c>
      <c r="C65" s="215">
        <v>2</v>
      </c>
      <c r="D65" s="7">
        <f t="shared" si="0"/>
        <v>1.9999999999999999E-6</v>
      </c>
      <c r="E65" s="7">
        <f t="shared" si="1"/>
        <v>2.0500000000000008E-4</v>
      </c>
      <c r="F65" s="23">
        <f t="shared" si="2"/>
        <v>9.7560975609756063E-3</v>
      </c>
      <c r="G65" s="3" t="str">
        <f t="shared" si="3"/>
        <v>-</v>
      </c>
      <c r="H65" s="3">
        <f t="shared" si="4"/>
        <v>2</v>
      </c>
      <c r="I65" s="3" t="str">
        <f t="shared" si="5"/>
        <v>-</v>
      </c>
      <c r="J65" s="3" t="str">
        <f t="shared" si="6"/>
        <v>-</v>
      </c>
      <c r="K65" s="3" t="str">
        <f t="shared" si="7"/>
        <v>-</v>
      </c>
      <c r="L65" s="3" t="str">
        <f t="shared" si="8"/>
        <v>-</v>
      </c>
      <c r="M65" s="34" t="str">
        <f t="shared" si="9"/>
        <v>-</v>
      </c>
      <c r="N65" s="3">
        <f t="shared" si="10"/>
        <v>9.7560975609756063E-3</v>
      </c>
      <c r="O65" s="3" t="str">
        <f t="shared" si="11"/>
        <v>-</v>
      </c>
      <c r="P65" s="3" t="str">
        <f t="shared" si="12"/>
        <v>-</v>
      </c>
      <c r="Q65" s="3" t="str">
        <f t="shared" si="13"/>
        <v>-</v>
      </c>
      <c r="R65" s="3" t="str">
        <f t="shared" si="14"/>
        <v>-</v>
      </c>
      <c r="S65" s="34" t="str">
        <f t="shared" si="15"/>
        <v>-</v>
      </c>
    </row>
    <row r="66" spans="1:19" x14ac:dyDescent="0.2">
      <c r="A66" s="207">
        <v>1E-4</v>
      </c>
      <c r="B66" s="212">
        <v>0.38</v>
      </c>
      <c r="C66" s="213">
        <v>1</v>
      </c>
      <c r="D66" s="7">
        <f t="shared" si="0"/>
        <v>2.0000000000000003E-6</v>
      </c>
      <c r="E66" s="7">
        <f t="shared" si="1"/>
        <v>1.9000000000000001E-4</v>
      </c>
      <c r="F66" s="23">
        <f t="shared" si="2"/>
        <v>1.0526315789473686E-2</v>
      </c>
      <c r="G66" s="3" t="str">
        <f t="shared" si="3"/>
        <v>-</v>
      </c>
      <c r="H66" s="3">
        <f t="shared" si="4"/>
        <v>1</v>
      </c>
      <c r="I66" s="3" t="str">
        <f t="shared" si="5"/>
        <v>-</v>
      </c>
      <c r="J66" s="3" t="str">
        <f t="shared" si="6"/>
        <v>-</v>
      </c>
      <c r="K66" s="3" t="str">
        <f t="shared" si="7"/>
        <v>-</v>
      </c>
      <c r="L66" s="3" t="str">
        <f t="shared" si="8"/>
        <v>-</v>
      </c>
      <c r="M66" s="34" t="str">
        <f t="shared" si="9"/>
        <v>-</v>
      </c>
      <c r="N66" s="3">
        <f t="shared" si="10"/>
        <v>1.0526315789473686E-2</v>
      </c>
      <c r="O66" s="3" t="str">
        <f t="shared" si="11"/>
        <v>-</v>
      </c>
      <c r="P66" s="3" t="str">
        <f t="shared" si="12"/>
        <v>-</v>
      </c>
      <c r="Q66" s="3" t="str">
        <f t="shared" si="13"/>
        <v>-</v>
      </c>
      <c r="R66" s="3" t="str">
        <f t="shared" si="14"/>
        <v>-</v>
      </c>
      <c r="S66" s="34" t="str">
        <f t="shared" si="15"/>
        <v>-</v>
      </c>
    </row>
    <row r="67" spans="1:19" x14ac:dyDescent="0.2">
      <c r="A67" s="118">
        <v>9.9999999999999991E-5</v>
      </c>
      <c r="B67" s="212">
        <v>0.37999999999999989</v>
      </c>
      <c r="C67" s="215">
        <v>1</v>
      </c>
      <c r="D67" s="7">
        <f t="shared" ref="D67:D130" si="16">A67*0.02</f>
        <v>1.9999999999999999E-6</v>
      </c>
      <c r="E67" s="7">
        <f t="shared" ref="E67:E130" si="17">(B67/2)/1000</f>
        <v>1.8999999999999996E-4</v>
      </c>
      <c r="F67" s="23">
        <f t="shared" ref="F67:F130" si="18">D67/E67</f>
        <v>1.0526315789473686E-2</v>
      </c>
      <c r="G67" s="3" t="str">
        <f t="shared" ref="G67:G130" si="19">IF(F67=0, C67, "-")</f>
        <v>-</v>
      </c>
      <c r="H67" s="3">
        <f t="shared" si="4"/>
        <v>1</v>
      </c>
      <c r="I67" s="3" t="str">
        <f t="shared" si="5"/>
        <v>-</v>
      </c>
      <c r="J67" s="3" t="str">
        <f t="shared" si="6"/>
        <v>-</v>
      </c>
      <c r="K67" s="3" t="str">
        <f t="shared" si="7"/>
        <v>-</v>
      </c>
      <c r="L67" s="3" t="str">
        <f t="shared" si="8"/>
        <v>-</v>
      </c>
      <c r="M67" s="34" t="str">
        <f t="shared" si="9"/>
        <v>-</v>
      </c>
      <c r="N67" s="3">
        <f t="shared" si="10"/>
        <v>1.0526315789473686E-2</v>
      </c>
      <c r="O67" s="3" t="str">
        <f t="shared" si="11"/>
        <v>-</v>
      </c>
      <c r="P67" s="3" t="str">
        <f t="shared" si="12"/>
        <v>-</v>
      </c>
      <c r="Q67" s="3" t="str">
        <f t="shared" si="13"/>
        <v>-</v>
      </c>
      <c r="R67" s="3" t="str">
        <f t="shared" si="14"/>
        <v>-</v>
      </c>
      <c r="S67" s="34" t="str">
        <f t="shared" si="15"/>
        <v>-</v>
      </c>
    </row>
    <row r="68" spans="1:19" x14ac:dyDescent="0.2">
      <c r="A68" s="207">
        <v>1E-4</v>
      </c>
      <c r="B68" s="212">
        <f>6.53-6.17</f>
        <v>0.36000000000000032</v>
      </c>
      <c r="C68" s="213">
        <v>0</v>
      </c>
      <c r="D68" s="7">
        <f t="shared" si="16"/>
        <v>2.0000000000000003E-6</v>
      </c>
      <c r="E68" s="7">
        <f t="shared" si="17"/>
        <v>1.8000000000000015E-4</v>
      </c>
      <c r="F68" s="23">
        <f t="shared" si="18"/>
        <v>1.1111111111111105E-2</v>
      </c>
      <c r="G68" s="3" t="str">
        <f t="shared" si="19"/>
        <v>-</v>
      </c>
      <c r="H68" s="3">
        <f t="shared" ref="H68:H131" si="20">IF(AND($F68&gt;0,$F68&lt;=0.02),$C68,"-")</f>
        <v>0</v>
      </c>
      <c r="I68" s="3" t="str">
        <f t="shared" ref="I68:I131" si="21">IF(AND($F68&gt;0.02,$F68&lt;=0.1),$C68,"-")</f>
        <v>-</v>
      </c>
      <c r="J68" s="3" t="str">
        <f t="shared" ref="J68:J131" si="22">IF(AND($F68&gt;0.1,$F68&lt;=1),$C68,"-")</f>
        <v>-</v>
      </c>
      <c r="K68" s="3" t="str">
        <f t="shared" ref="K68:K131" si="23">IF(AND($F68&gt;1,$F68&lt;=5),$C68,"-")</f>
        <v>-</v>
      </c>
      <c r="L68" s="3" t="str">
        <f t="shared" ref="L68:L131" si="24">IF(AND($F68&gt;5,$F68&lt;=50),$C68,"-")</f>
        <v>-</v>
      </c>
      <c r="M68" s="34" t="str">
        <f t="shared" ref="M68:M131" si="25">IF(F68&gt;50, C68, "-")</f>
        <v>-</v>
      </c>
      <c r="N68" s="3">
        <f t="shared" ref="N68:N131" si="26">IF(AND($F68&gt;0, $F68&lt;=0.02), $F68, "-")</f>
        <v>1.1111111111111105E-2</v>
      </c>
      <c r="O68" s="3" t="str">
        <f t="shared" ref="O68:O131" si="27">IF(AND($F68&gt;0.02, $F68&lt;=0.1), $F68, "-")</f>
        <v>-</v>
      </c>
      <c r="P68" s="3" t="str">
        <f t="shared" ref="P68:P131" si="28">IF(AND($F68&gt;0.1, $F68&lt;=1), $F68, "-")</f>
        <v>-</v>
      </c>
      <c r="Q68" s="3" t="str">
        <f t="shared" ref="Q68:Q131" si="29">IF(AND($F68&gt;1, $F68&lt;=5), $F68, "-")</f>
        <v>-</v>
      </c>
      <c r="R68" s="3" t="str">
        <f t="shared" ref="R68:R131" si="30">IF(AND($F68&gt;5, $F68&lt;=50), $F68, "-")</f>
        <v>-</v>
      </c>
      <c r="S68" s="34" t="str">
        <f t="shared" ref="S68:S131" si="31">IF($F68&gt;50, $F68, "-")</f>
        <v>-</v>
      </c>
    </row>
    <row r="69" spans="1:19" x14ac:dyDescent="0.2">
      <c r="A69" s="118">
        <v>9.9999999999999991E-5</v>
      </c>
      <c r="B69" s="212">
        <v>0.35999999999999943</v>
      </c>
      <c r="C69" s="215">
        <v>0</v>
      </c>
      <c r="D69" s="7">
        <f t="shared" si="16"/>
        <v>1.9999999999999999E-6</v>
      </c>
      <c r="E69" s="7">
        <f t="shared" si="17"/>
        <v>1.7999999999999971E-4</v>
      </c>
      <c r="F69" s="23">
        <f t="shared" si="18"/>
        <v>1.1111111111111129E-2</v>
      </c>
      <c r="G69" s="3" t="str">
        <f t="shared" si="19"/>
        <v>-</v>
      </c>
      <c r="H69" s="3">
        <f t="shared" si="20"/>
        <v>0</v>
      </c>
      <c r="I69" s="3" t="str">
        <f t="shared" si="21"/>
        <v>-</v>
      </c>
      <c r="J69" s="3" t="str">
        <f t="shared" si="22"/>
        <v>-</v>
      </c>
      <c r="K69" s="3" t="str">
        <f t="shared" si="23"/>
        <v>-</v>
      </c>
      <c r="L69" s="3" t="str">
        <f t="shared" si="24"/>
        <v>-</v>
      </c>
      <c r="M69" s="34" t="str">
        <f t="shared" si="25"/>
        <v>-</v>
      </c>
      <c r="N69" s="3">
        <f t="shared" si="26"/>
        <v>1.1111111111111129E-2</v>
      </c>
      <c r="O69" s="3" t="str">
        <f t="shared" si="27"/>
        <v>-</v>
      </c>
      <c r="P69" s="3" t="str">
        <f t="shared" si="28"/>
        <v>-</v>
      </c>
      <c r="Q69" s="3" t="str">
        <f t="shared" si="29"/>
        <v>-</v>
      </c>
      <c r="R69" s="3" t="str">
        <f t="shared" si="30"/>
        <v>-</v>
      </c>
      <c r="S69" s="34" t="str">
        <f t="shared" si="31"/>
        <v>-</v>
      </c>
    </row>
    <row r="70" spans="1:19" x14ac:dyDescent="0.2">
      <c r="A70" s="118">
        <v>9.9999999999999991E-5</v>
      </c>
      <c r="B70" s="212">
        <v>0.34</v>
      </c>
      <c r="C70" s="215">
        <v>0</v>
      </c>
      <c r="D70" s="7">
        <f t="shared" si="16"/>
        <v>1.9999999999999999E-6</v>
      </c>
      <c r="E70" s="7">
        <f t="shared" si="17"/>
        <v>1.7000000000000001E-4</v>
      </c>
      <c r="F70" s="23">
        <f t="shared" si="18"/>
        <v>1.1764705882352939E-2</v>
      </c>
      <c r="G70" s="3" t="str">
        <f t="shared" si="19"/>
        <v>-</v>
      </c>
      <c r="H70" s="3">
        <f t="shared" si="20"/>
        <v>0</v>
      </c>
      <c r="I70" s="3" t="str">
        <f t="shared" si="21"/>
        <v>-</v>
      </c>
      <c r="J70" s="3" t="str">
        <f t="shared" si="22"/>
        <v>-</v>
      </c>
      <c r="K70" s="3" t="str">
        <f t="shared" si="23"/>
        <v>-</v>
      </c>
      <c r="L70" s="3" t="str">
        <f t="shared" si="24"/>
        <v>-</v>
      </c>
      <c r="M70" s="34" t="str">
        <f t="shared" si="25"/>
        <v>-</v>
      </c>
      <c r="N70" s="3">
        <f t="shared" si="26"/>
        <v>1.1764705882352939E-2</v>
      </c>
      <c r="O70" s="3" t="str">
        <f t="shared" si="27"/>
        <v>-</v>
      </c>
      <c r="P70" s="3" t="str">
        <f t="shared" si="28"/>
        <v>-</v>
      </c>
      <c r="Q70" s="3" t="str">
        <f t="shared" si="29"/>
        <v>-</v>
      </c>
      <c r="R70" s="3" t="str">
        <f t="shared" si="30"/>
        <v>-</v>
      </c>
      <c r="S70" s="34" t="str">
        <f t="shared" si="31"/>
        <v>-</v>
      </c>
    </row>
    <row r="71" spans="1:19" x14ac:dyDescent="0.2">
      <c r="A71" s="118">
        <v>9.9999999999999991E-5</v>
      </c>
      <c r="B71" s="212">
        <v>0.32000000000000028</v>
      </c>
      <c r="C71" s="215">
        <v>0</v>
      </c>
      <c r="D71" s="7">
        <f t="shared" si="16"/>
        <v>1.9999999999999999E-6</v>
      </c>
      <c r="E71" s="7">
        <f t="shared" si="17"/>
        <v>1.6000000000000015E-4</v>
      </c>
      <c r="F71" s="23">
        <f t="shared" si="18"/>
        <v>1.2499999999999989E-2</v>
      </c>
      <c r="G71" s="3" t="str">
        <f t="shared" si="19"/>
        <v>-</v>
      </c>
      <c r="H71" s="3">
        <f t="shared" si="20"/>
        <v>0</v>
      </c>
      <c r="I71" s="3" t="str">
        <f t="shared" si="21"/>
        <v>-</v>
      </c>
      <c r="J71" s="3" t="str">
        <f t="shared" si="22"/>
        <v>-</v>
      </c>
      <c r="K71" s="3" t="str">
        <f t="shared" si="23"/>
        <v>-</v>
      </c>
      <c r="L71" s="3" t="str">
        <f t="shared" si="24"/>
        <v>-</v>
      </c>
      <c r="M71" s="34" t="str">
        <f t="shared" si="25"/>
        <v>-</v>
      </c>
      <c r="N71" s="3">
        <f t="shared" si="26"/>
        <v>1.2499999999999989E-2</v>
      </c>
      <c r="O71" s="3" t="str">
        <f t="shared" si="27"/>
        <v>-</v>
      </c>
      <c r="P71" s="3" t="str">
        <f t="shared" si="28"/>
        <v>-</v>
      </c>
      <c r="Q71" s="3" t="str">
        <f t="shared" si="29"/>
        <v>-</v>
      </c>
      <c r="R71" s="3" t="str">
        <f t="shared" si="30"/>
        <v>-</v>
      </c>
      <c r="S71" s="34" t="str">
        <f t="shared" si="31"/>
        <v>-</v>
      </c>
    </row>
    <row r="72" spans="1:19" x14ac:dyDescent="0.2">
      <c r="A72" s="118">
        <v>9.9999999999999991E-5</v>
      </c>
      <c r="B72" s="212">
        <v>0.32</v>
      </c>
      <c r="C72" s="213">
        <v>1</v>
      </c>
      <c r="D72" s="7">
        <f t="shared" si="16"/>
        <v>1.9999999999999999E-6</v>
      </c>
      <c r="E72" s="7">
        <f t="shared" si="17"/>
        <v>1.6000000000000001E-4</v>
      </c>
      <c r="F72" s="23">
        <f t="shared" si="18"/>
        <v>1.2499999999999999E-2</v>
      </c>
      <c r="G72" s="3" t="str">
        <f t="shared" si="19"/>
        <v>-</v>
      </c>
      <c r="H72" s="3">
        <f t="shared" si="20"/>
        <v>1</v>
      </c>
      <c r="I72" s="3" t="str">
        <f t="shared" si="21"/>
        <v>-</v>
      </c>
      <c r="J72" s="3" t="str">
        <f t="shared" si="22"/>
        <v>-</v>
      </c>
      <c r="K72" s="3" t="str">
        <f t="shared" si="23"/>
        <v>-</v>
      </c>
      <c r="L72" s="3" t="str">
        <f t="shared" si="24"/>
        <v>-</v>
      </c>
      <c r="M72" s="34" t="str">
        <f t="shared" si="25"/>
        <v>-</v>
      </c>
      <c r="N72" s="3">
        <f t="shared" si="26"/>
        <v>1.2499999999999999E-2</v>
      </c>
      <c r="O72" s="3" t="str">
        <f t="shared" si="27"/>
        <v>-</v>
      </c>
      <c r="P72" s="3" t="str">
        <f t="shared" si="28"/>
        <v>-</v>
      </c>
      <c r="Q72" s="3" t="str">
        <f t="shared" si="29"/>
        <v>-</v>
      </c>
      <c r="R72" s="3" t="str">
        <f t="shared" si="30"/>
        <v>-</v>
      </c>
      <c r="S72" s="34" t="str">
        <f t="shared" si="31"/>
        <v>-</v>
      </c>
    </row>
    <row r="73" spans="1:19" x14ac:dyDescent="0.2">
      <c r="A73" s="207">
        <v>1E-4</v>
      </c>
      <c r="B73" s="212">
        <v>0.32</v>
      </c>
      <c r="C73" s="213">
        <v>0</v>
      </c>
      <c r="D73" s="7">
        <f t="shared" si="16"/>
        <v>2.0000000000000003E-6</v>
      </c>
      <c r="E73" s="7">
        <f t="shared" si="17"/>
        <v>1.6000000000000001E-4</v>
      </c>
      <c r="F73" s="23">
        <f t="shared" si="18"/>
        <v>1.2500000000000001E-2</v>
      </c>
      <c r="G73" s="3" t="str">
        <f t="shared" si="19"/>
        <v>-</v>
      </c>
      <c r="H73" s="3">
        <f t="shared" si="20"/>
        <v>0</v>
      </c>
      <c r="I73" s="3" t="str">
        <f t="shared" si="21"/>
        <v>-</v>
      </c>
      <c r="J73" s="3" t="str">
        <f t="shared" si="22"/>
        <v>-</v>
      </c>
      <c r="K73" s="3" t="str">
        <f t="shared" si="23"/>
        <v>-</v>
      </c>
      <c r="L73" s="3" t="str">
        <f t="shared" si="24"/>
        <v>-</v>
      </c>
      <c r="M73" s="34" t="str">
        <f t="shared" si="25"/>
        <v>-</v>
      </c>
      <c r="N73" s="3">
        <f t="shared" si="26"/>
        <v>1.2500000000000001E-2</v>
      </c>
      <c r="O73" s="3" t="str">
        <f t="shared" si="27"/>
        <v>-</v>
      </c>
      <c r="P73" s="3" t="str">
        <f t="shared" si="28"/>
        <v>-</v>
      </c>
      <c r="Q73" s="3" t="str">
        <f t="shared" si="29"/>
        <v>-</v>
      </c>
      <c r="R73" s="3" t="str">
        <f t="shared" si="30"/>
        <v>-</v>
      </c>
      <c r="S73" s="34" t="str">
        <f t="shared" si="31"/>
        <v>-</v>
      </c>
    </row>
    <row r="74" spans="1:19" x14ac:dyDescent="0.2">
      <c r="A74" s="118">
        <v>9.9999999999999991E-5</v>
      </c>
      <c r="B74" s="212">
        <v>0.30999999999999961</v>
      </c>
      <c r="C74" s="215">
        <v>0</v>
      </c>
      <c r="D74" s="7">
        <f t="shared" si="16"/>
        <v>1.9999999999999999E-6</v>
      </c>
      <c r="E74" s="7">
        <f t="shared" si="17"/>
        <v>1.5499999999999981E-4</v>
      </c>
      <c r="F74" s="23">
        <f t="shared" si="18"/>
        <v>1.2903225806451629E-2</v>
      </c>
      <c r="G74" s="3" t="str">
        <f t="shared" si="19"/>
        <v>-</v>
      </c>
      <c r="H74" s="3">
        <f t="shared" si="20"/>
        <v>0</v>
      </c>
      <c r="I74" s="3" t="str">
        <f t="shared" si="21"/>
        <v>-</v>
      </c>
      <c r="J74" s="3" t="str">
        <f t="shared" si="22"/>
        <v>-</v>
      </c>
      <c r="K74" s="3" t="str">
        <f t="shared" si="23"/>
        <v>-</v>
      </c>
      <c r="L74" s="3" t="str">
        <f t="shared" si="24"/>
        <v>-</v>
      </c>
      <c r="M74" s="34" t="str">
        <f t="shared" si="25"/>
        <v>-</v>
      </c>
      <c r="N74" s="3">
        <f t="shared" si="26"/>
        <v>1.2903225806451629E-2</v>
      </c>
      <c r="O74" s="3" t="str">
        <f t="shared" si="27"/>
        <v>-</v>
      </c>
      <c r="P74" s="3" t="str">
        <f t="shared" si="28"/>
        <v>-</v>
      </c>
      <c r="Q74" s="3" t="str">
        <f t="shared" si="29"/>
        <v>-</v>
      </c>
      <c r="R74" s="3" t="str">
        <f t="shared" si="30"/>
        <v>-</v>
      </c>
      <c r="S74" s="34" t="str">
        <f t="shared" si="31"/>
        <v>-</v>
      </c>
    </row>
    <row r="75" spans="1:19" x14ac:dyDescent="0.2">
      <c r="A75" s="118">
        <v>9.9999999999999991E-5</v>
      </c>
      <c r="B75" s="212">
        <v>0.29000000000000004</v>
      </c>
      <c r="C75" s="213">
        <v>1</v>
      </c>
      <c r="D75" s="7">
        <f t="shared" si="16"/>
        <v>1.9999999999999999E-6</v>
      </c>
      <c r="E75" s="7">
        <f t="shared" si="17"/>
        <v>1.4500000000000003E-4</v>
      </c>
      <c r="F75" s="23">
        <f t="shared" si="18"/>
        <v>1.3793103448275858E-2</v>
      </c>
      <c r="G75" s="3" t="str">
        <f t="shared" si="19"/>
        <v>-</v>
      </c>
      <c r="H75" s="3">
        <f t="shared" si="20"/>
        <v>1</v>
      </c>
      <c r="I75" s="3" t="str">
        <f t="shared" si="21"/>
        <v>-</v>
      </c>
      <c r="J75" s="3" t="str">
        <f t="shared" si="22"/>
        <v>-</v>
      </c>
      <c r="K75" s="3" t="str">
        <f t="shared" si="23"/>
        <v>-</v>
      </c>
      <c r="L75" s="3" t="str">
        <f t="shared" si="24"/>
        <v>-</v>
      </c>
      <c r="M75" s="34" t="str">
        <f t="shared" si="25"/>
        <v>-</v>
      </c>
      <c r="N75" s="3">
        <f t="shared" si="26"/>
        <v>1.3793103448275858E-2</v>
      </c>
      <c r="O75" s="3" t="str">
        <f t="shared" si="27"/>
        <v>-</v>
      </c>
      <c r="P75" s="3" t="str">
        <f t="shared" si="28"/>
        <v>-</v>
      </c>
      <c r="Q75" s="3" t="str">
        <f t="shared" si="29"/>
        <v>-</v>
      </c>
      <c r="R75" s="3" t="str">
        <f t="shared" si="30"/>
        <v>-</v>
      </c>
      <c r="S75" s="34" t="str">
        <f t="shared" si="31"/>
        <v>-</v>
      </c>
    </row>
    <row r="76" spans="1:19" x14ac:dyDescent="0.2">
      <c r="A76" s="118">
        <v>9.9999999999999991E-5</v>
      </c>
      <c r="B76" s="212">
        <v>0.28000000000000003</v>
      </c>
      <c r="C76" s="215">
        <v>0</v>
      </c>
      <c r="D76" s="7">
        <f t="shared" si="16"/>
        <v>1.9999999999999999E-6</v>
      </c>
      <c r="E76" s="7">
        <f t="shared" si="17"/>
        <v>1.4000000000000001E-4</v>
      </c>
      <c r="F76" s="23">
        <f t="shared" si="18"/>
        <v>1.4285714285714284E-2</v>
      </c>
      <c r="G76" s="3" t="str">
        <f t="shared" si="19"/>
        <v>-</v>
      </c>
      <c r="H76" s="3">
        <f t="shared" si="20"/>
        <v>0</v>
      </c>
      <c r="I76" s="3" t="str">
        <f t="shared" si="21"/>
        <v>-</v>
      </c>
      <c r="J76" s="3" t="str">
        <f t="shared" si="22"/>
        <v>-</v>
      </c>
      <c r="K76" s="3" t="str">
        <f t="shared" si="23"/>
        <v>-</v>
      </c>
      <c r="L76" s="3" t="str">
        <f t="shared" si="24"/>
        <v>-</v>
      </c>
      <c r="M76" s="34" t="str">
        <f t="shared" si="25"/>
        <v>-</v>
      </c>
      <c r="N76" s="3">
        <f t="shared" si="26"/>
        <v>1.4285714285714284E-2</v>
      </c>
      <c r="O76" s="3" t="str">
        <f t="shared" si="27"/>
        <v>-</v>
      </c>
      <c r="P76" s="3" t="str">
        <f t="shared" si="28"/>
        <v>-</v>
      </c>
      <c r="Q76" s="3" t="str">
        <f t="shared" si="29"/>
        <v>-</v>
      </c>
      <c r="R76" s="3" t="str">
        <f t="shared" si="30"/>
        <v>-</v>
      </c>
      <c r="S76" s="34" t="str">
        <f t="shared" si="31"/>
        <v>-</v>
      </c>
    </row>
    <row r="77" spans="1:19" x14ac:dyDescent="0.2">
      <c r="A77" s="118">
        <v>9.9999999999999991E-5</v>
      </c>
      <c r="B77" s="212">
        <v>0.26499999999999968</v>
      </c>
      <c r="C77" s="215">
        <v>0</v>
      </c>
      <c r="D77" s="7">
        <f t="shared" si="16"/>
        <v>1.9999999999999999E-6</v>
      </c>
      <c r="E77" s="7">
        <f t="shared" si="17"/>
        <v>1.3249999999999983E-4</v>
      </c>
      <c r="F77" s="23">
        <f t="shared" si="18"/>
        <v>1.5094339622641529E-2</v>
      </c>
      <c r="G77" s="3" t="str">
        <f t="shared" si="19"/>
        <v>-</v>
      </c>
      <c r="H77" s="3">
        <f t="shared" si="20"/>
        <v>0</v>
      </c>
      <c r="I77" s="3" t="str">
        <f t="shared" si="21"/>
        <v>-</v>
      </c>
      <c r="J77" s="3" t="str">
        <f t="shared" si="22"/>
        <v>-</v>
      </c>
      <c r="K77" s="3" t="str">
        <f t="shared" si="23"/>
        <v>-</v>
      </c>
      <c r="L77" s="3" t="str">
        <f t="shared" si="24"/>
        <v>-</v>
      </c>
      <c r="M77" s="34" t="str">
        <f t="shared" si="25"/>
        <v>-</v>
      </c>
      <c r="N77" s="3">
        <f t="shared" si="26"/>
        <v>1.5094339622641529E-2</v>
      </c>
      <c r="O77" s="3" t="str">
        <f t="shared" si="27"/>
        <v>-</v>
      </c>
      <c r="P77" s="3" t="str">
        <f t="shared" si="28"/>
        <v>-</v>
      </c>
      <c r="Q77" s="3" t="str">
        <f t="shared" si="29"/>
        <v>-</v>
      </c>
      <c r="R77" s="3" t="str">
        <f t="shared" si="30"/>
        <v>-</v>
      </c>
      <c r="S77" s="34" t="str">
        <f t="shared" si="31"/>
        <v>-</v>
      </c>
    </row>
    <row r="78" spans="1:19" x14ac:dyDescent="0.2">
      <c r="A78" s="118">
        <v>9.9999999999999991E-5</v>
      </c>
      <c r="B78" s="212">
        <v>0.25499999999999989</v>
      </c>
      <c r="C78" s="215">
        <v>0</v>
      </c>
      <c r="D78" s="7">
        <f t="shared" si="16"/>
        <v>1.9999999999999999E-6</v>
      </c>
      <c r="E78" s="7">
        <f t="shared" si="17"/>
        <v>1.2749999999999995E-4</v>
      </c>
      <c r="F78" s="23">
        <f t="shared" si="18"/>
        <v>1.5686274509803925E-2</v>
      </c>
      <c r="G78" s="3" t="str">
        <f t="shared" si="19"/>
        <v>-</v>
      </c>
      <c r="H78" s="3">
        <f t="shared" si="20"/>
        <v>0</v>
      </c>
      <c r="I78" s="3" t="str">
        <f t="shared" si="21"/>
        <v>-</v>
      </c>
      <c r="J78" s="3" t="str">
        <f t="shared" si="22"/>
        <v>-</v>
      </c>
      <c r="K78" s="3" t="str">
        <f t="shared" si="23"/>
        <v>-</v>
      </c>
      <c r="L78" s="3" t="str">
        <f t="shared" si="24"/>
        <v>-</v>
      </c>
      <c r="M78" s="34" t="str">
        <f t="shared" si="25"/>
        <v>-</v>
      </c>
      <c r="N78" s="3">
        <f t="shared" si="26"/>
        <v>1.5686274509803925E-2</v>
      </c>
      <c r="O78" s="3" t="str">
        <f t="shared" si="27"/>
        <v>-</v>
      </c>
      <c r="P78" s="3" t="str">
        <f t="shared" si="28"/>
        <v>-</v>
      </c>
      <c r="Q78" s="3" t="str">
        <f t="shared" si="29"/>
        <v>-</v>
      </c>
      <c r="R78" s="3" t="str">
        <f t="shared" si="30"/>
        <v>-</v>
      </c>
      <c r="S78" s="34" t="str">
        <f t="shared" si="31"/>
        <v>-</v>
      </c>
    </row>
    <row r="79" spans="1:19" x14ac:dyDescent="0.2">
      <c r="A79" s="118">
        <v>9.9999999999999991E-5</v>
      </c>
      <c r="B79" s="212">
        <v>0.25099999999999945</v>
      </c>
      <c r="C79" s="215">
        <v>1</v>
      </c>
      <c r="D79" s="7">
        <f t="shared" si="16"/>
        <v>1.9999999999999999E-6</v>
      </c>
      <c r="E79" s="7">
        <f t="shared" si="17"/>
        <v>1.2549999999999972E-4</v>
      </c>
      <c r="F79" s="23">
        <f t="shared" si="18"/>
        <v>1.5936254980079716E-2</v>
      </c>
      <c r="G79" s="3" t="str">
        <f t="shared" si="19"/>
        <v>-</v>
      </c>
      <c r="H79" s="3">
        <f t="shared" si="20"/>
        <v>1</v>
      </c>
      <c r="I79" s="3" t="str">
        <f t="shared" si="21"/>
        <v>-</v>
      </c>
      <c r="J79" s="3" t="str">
        <f t="shared" si="22"/>
        <v>-</v>
      </c>
      <c r="K79" s="3" t="str">
        <f t="shared" si="23"/>
        <v>-</v>
      </c>
      <c r="L79" s="3" t="str">
        <f t="shared" si="24"/>
        <v>-</v>
      </c>
      <c r="M79" s="34" t="str">
        <f t="shared" si="25"/>
        <v>-</v>
      </c>
      <c r="N79" s="3">
        <f t="shared" si="26"/>
        <v>1.5936254980079716E-2</v>
      </c>
      <c r="O79" s="3" t="str">
        <f t="shared" si="27"/>
        <v>-</v>
      </c>
      <c r="P79" s="3" t="str">
        <f t="shared" si="28"/>
        <v>-</v>
      </c>
      <c r="Q79" s="3" t="str">
        <f t="shared" si="29"/>
        <v>-</v>
      </c>
      <c r="R79" s="3" t="str">
        <f t="shared" si="30"/>
        <v>-</v>
      </c>
      <c r="S79" s="34" t="str">
        <f t="shared" si="31"/>
        <v>-</v>
      </c>
    </row>
    <row r="80" spans="1:19" x14ac:dyDescent="0.2">
      <c r="A80" s="207">
        <v>1E-4</v>
      </c>
      <c r="B80" s="212">
        <v>0.25</v>
      </c>
      <c r="C80" s="213">
        <v>0</v>
      </c>
      <c r="D80" s="7">
        <f t="shared" si="16"/>
        <v>2.0000000000000003E-6</v>
      </c>
      <c r="E80" s="7">
        <f t="shared" si="17"/>
        <v>1.25E-4</v>
      </c>
      <c r="F80" s="23">
        <f t="shared" si="18"/>
        <v>1.6000000000000004E-2</v>
      </c>
      <c r="G80" s="3" t="str">
        <f t="shared" si="19"/>
        <v>-</v>
      </c>
      <c r="H80" s="3">
        <f t="shared" si="20"/>
        <v>0</v>
      </c>
      <c r="I80" s="3" t="str">
        <f t="shared" si="21"/>
        <v>-</v>
      </c>
      <c r="J80" s="3" t="str">
        <f t="shared" si="22"/>
        <v>-</v>
      </c>
      <c r="K80" s="3" t="str">
        <f t="shared" si="23"/>
        <v>-</v>
      </c>
      <c r="L80" s="3" t="str">
        <f t="shared" si="24"/>
        <v>-</v>
      </c>
      <c r="M80" s="34" t="str">
        <f t="shared" si="25"/>
        <v>-</v>
      </c>
      <c r="N80" s="3">
        <f t="shared" si="26"/>
        <v>1.6000000000000004E-2</v>
      </c>
      <c r="O80" s="3" t="str">
        <f t="shared" si="27"/>
        <v>-</v>
      </c>
      <c r="P80" s="3" t="str">
        <f t="shared" si="28"/>
        <v>-</v>
      </c>
      <c r="Q80" s="3" t="str">
        <f t="shared" si="29"/>
        <v>-</v>
      </c>
      <c r="R80" s="3" t="str">
        <f t="shared" si="30"/>
        <v>-</v>
      </c>
      <c r="S80" s="34" t="str">
        <f t="shared" si="31"/>
        <v>-</v>
      </c>
    </row>
    <row r="81" spans="1:19" x14ac:dyDescent="0.2">
      <c r="A81" s="118">
        <v>9.9999999999999991E-5</v>
      </c>
      <c r="B81" s="212">
        <v>0.24</v>
      </c>
      <c r="C81" s="213">
        <v>0</v>
      </c>
      <c r="D81" s="7">
        <f t="shared" si="16"/>
        <v>1.9999999999999999E-6</v>
      </c>
      <c r="E81" s="7">
        <f t="shared" si="17"/>
        <v>1.1999999999999999E-4</v>
      </c>
      <c r="F81" s="23">
        <f t="shared" si="18"/>
        <v>1.6666666666666666E-2</v>
      </c>
      <c r="G81" s="3" t="str">
        <f t="shared" si="19"/>
        <v>-</v>
      </c>
      <c r="H81" s="3">
        <f t="shared" si="20"/>
        <v>0</v>
      </c>
      <c r="I81" s="3" t="str">
        <f t="shared" si="21"/>
        <v>-</v>
      </c>
      <c r="J81" s="3" t="str">
        <f t="shared" si="22"/>
        <v>-</v>
      </c>
      <c r="K81" s="3" t="str">
        <f t="shared" si="23"/>
        <v>-</v>
      </c>
      <c r="L81" s="3" t="str">
        <f t="shared" si="24"/>
        <v>-</v>
      </c>
      <c r="M81" s="34" t="str">
        <f t="shared" si="25"/>
        <v>-</v>
      </c>
      <c r="N81" s="3">
        <f t="shared" si="26"/>
        <v>1.6666666666666666E-2</v>
      </c>
      <c r="O81" s="3" t="str">
        <f t="shared" si="27"/>
        <v>-</v>
      </c>
      <c r="P81" s="3" t="str">
        <f t="shared" si="28"/>
        <v>-</v>
      </c>
      <c r="Q81" s="3" t="str">
        <f t="shared" si="29"/>
        <v>-</v>
      </c>
      <c r="R81" s="3" t="str">
        <f t="shared" si="30"/>
        <v>-</v>
      </c>
      <c r="S81" s="34" t="str">
        <f t="shared" si="31"/>
        <v>-</v>
      </c>
    </row>
    <row r="82" spans="1:19" x14ac:dyDescent="0.2">
      <c r="A82" s="207">
        <v>5.0000000000000001E-4</v>
      </c>
      <c r="B82" s="212">
        <v>1.17</v>
      </c>
      <c r="C82" s="213">
        <v>0</v>
      </c>
      <c r="D82" s="7">
        <f t="shared" si="16"/>
        <v>1.0000000000000001E-5</v>
      </c>
      <c r="E82" s="7">
        <f t="shared" si="17"/>
        <v>5.8500000000000002E-4</v>
      </c>
      <c r="F82" s="23">
        <f t="shared" si="18"/>
        <v>1.7094017094017096E-2</v>
      </c>
      <c r="G82" s="3" t="str">
        <f t="shared" si="19"/>
        <v>-</v>
      </c>
      <c r="H82" s="3">
        <f t="shared" si="20"/>
        <v>0</v>
      </c>
      <c r="I82" s="3" t="str">
        <f t="shared" si="21"/>
        <v>-</v>
      </c>
      <c r="J82" s="3" t="str">
        <f t="shared" si="22"/>
        <v>-</v>
      </c>
      <c r="K82" s="3" t="str">
        <f t="shared" si="23"/>
        <v>-</v>
      </c>
      <c r="L82" s="3" t="str">
        <f t="shared" si="24"/>
        <v>-</v>
      </c>
      <c r="M82" s="34" t="str">
        <f t="shared" si="25"/>
        <v>-</v>
      </c>
      <c r="N82" s="3">
        <f t="shared" si="26"/>
        <v>1.7094017094017096E-2</v>
      </c>
      <c r="O82" s="3" t="str">
        <f t="shared" si="27"/>
        <v>-</v>
      </c>
      <c r="P82" s="3" t="str">
        <f t="shared" si="28"/>
        <v>-</v>
      </c>
      <c r="Q82" s="3" t="str">
        <f t="shared" si="29"/>
        <v>-</v>
      </c>
      <c r="R82" s="3" t="str">
        <f t="shared" si="30"/>
        <v>-</v>
      </c>
      <c r="S82" s="34" t="str">
        <f t="shared" si="31"/>
        <v>-</v>
      </c>
    </row>
    <row r="83" spans="1:19" x14ac:dyDescent="0.2">
      <c r="A83" s="207">
        <v>5.0000000000000001E-4</v>
      </c>
      <c r="B83" s="212">
        <v>0.65</v>
      </c>
      <c r="C83" s="213">
        <v>2</v>
      </c>
      <c r="D83" s="7">
        <f t="shared" si="16"/>
        <v>1.0000000000000001E-5</v>
      </c>
      <c r="E83" s="7">
        <f t="shared" si="17"/>
        <v>3.2499999999999999E-4</v>
      </c>
      <c r="F83" s="23">
        <f t="shared" si="18"/>
        <v>3.0769230769230774E-2</v>
      </c>
      <c r="G83" s="3" t="str">
        <f t="shared" si="19"/>
        <v>-</v>
      </c>
      <c r="H83" s="3" t="str">
        <f t="shared" si="20"/>
        <v>-</v>
      </c>
      <c r="I83" s="3">
        <f t="shared" si="21"/>
        <v>2</v>
      </c>
      <c r="J83" s="3" t="str">
        <f t="shared" si="22"/>
        <v>-</v>
      </c>
      <c r="K83" s="3" t="str">
        <f t="shared" si="23"/>
        <v>-</v>
      </c>
      <c r="L83" s="3" t="str">
        <f t="shared" si="24"/>
        <v>-</v>
      </c>
      <c r="M83" s="34" t="str">
        <f t="shared" si="25"/>
        <v>-</v>
      </c>
      <c r="N83" s="3" t="str">
        <f t="shared" si="26"/>
        <v>-</v>
      </c>
      <c r="O83" s="3">
        <f t="shared" si="27"/>
        <v>3.0769230769230774E-2</v>
      </c>
      <c r="P83" s="3" t="str">
        <f t="shared" si="28"/>
        <v>-</v>
      </c>
      <c r="Q83" s="3" t="str">
        <f t="shared" si="29"/>
        <v>-</v>
      </c>
      <c r="R83" s="3" t="str">
        <f t="shared" si="30"/>
        <v>-</v>
      </c>
      <c r="S83" s="34" t="str">
        <f t="shared" si="31"/>
        <v>-</v>
      </c>
    </row>
    <row r="84" spans="1:19" x14ac:dyDescent="0.2">
      <c r="A84" s="207">
        <v>1E-3</v>
      </c>
      <c r="B84" s="212">
        <v>1.07</v>
      </c>
      <c r="C84" s="213">
        <v>0</v>
      </c>
      <c r="D84" s="7">
        <f t="shared" si="16"/>
        <v>2.0000000000000002E-5</v>
      </c>
      <c r="E84" s="7">
        <f t="shared" si="17"/>
        <v>5.3499999999999999E-4</v>
      </c>
      <c r="F84" s="23">
        <f t="shared" si="18"/>
        <v>3.7383177570093462E-2</v>
      </c>
      <c r="G84" s="3" t="str">
        <f t="shared" si="19"/>
        <v>-</v>
      </c>
      <c r="H84" s="3" t="str">
        <f t="shared" si="20"/>
        <v>-</v>
      </c>
      <c r="I84" s="3">
        <f t="shared" si="21"/>
        <v>0</v>
      </c>
      <c r="J84" s="3" t="str">
        <f t="shared" si="22"/>
        <v>-</v>
      </c>
      <c r="K84" s="3" t="str">
        <f t="shared" si="23"/>
        <v>-</v>
      </c>
      <c r="L84" s="3" t="str">
        <f t="shared" si="24"/>
        <v>-</v>
      </c>
      <c r="M84" s="34" t="str">
        <f t="shared" si="25"/>
        <v>-</v>
      </c>
      <c r="N84" s="3" t="str">
        <f t="shared" si="26"/>
        <v>-</v>
      </c>
      <c r="O84" s="3">
        <f t="shared" si="27"/>
        <v>3.7383177570093462E-2</v>
      </c>
      <c r="P84" s="3" t="str">
        <f t="shared" si="28"/>
        <v>-</v>
      </c>
      <c r="Q84" s="3" t="str">
        <f t="shared" si="29"/>
        <v>-</v>
      </c>
      <c r="R84" s="3" t="str">
        <f t="shared" si="30"/>
        <v>-</v>
      </c>
      <c r="S84" s="34" t="str">
        <f t="shared" si="31"/>
        <v>-</v>
      </c>
    </row>
    <row r="85" spans="1:19" x14ac:dyDescent="0.2">
      <c r="A85" s="207">
        <v>1E-3</v>
      </c>
      <c r="B85" s="212">
        <v>1.04</v>
      </c>
      <c r="C85" s="213">
        <v>0</v>
      </c>
      <c r="D85" s="7">
        <f t="shared" si="16"/>
        <v>2.0000000000000002E-5</v>
      </c>
      <c r="E85" s="7">
        <f t="shared" si="17"/>
        <v>5.2000000000000006E-4</v>
      </c>
      <c r="F85" s="23">
        <f t="shared" si="18"/>
        <v>3.8461538461538457E-2</v>
      </c>
      <c r="G85" s="3" t="str">
        <f t="shared" si="19"/>
        <v>-</v>
      </c>
      <c r="H85" s="3" t="str">
        <f t="shared" si="20"/>
        <v>-</v>
      </c>
      <c r="I85" s="3">
        <f t="shared" si="21"/>
        <v>0</v>
      </c>
      <c r="J85" s="3" t="str">
        <f t="shared" si="22"/>
        <v>-</v>
      </c>
      <c r="K85" s="3" t="str">
        <f t="shared" si="23"/>
        <v>-</v>
      </c>
      <c r="L85" s="3" t="str">
        <f t="shared" si="24"/>
        <v>-</v>
      </c>
      <c r="M85" s="34" t="str">
        <f t="shared" si="25"/>
        <v>-</v>
      </c>
      <c r="N85" s="3" t="str">
        <f t="shared" si="26"/>
        <v>-</v>
      </c>
      <c r="O85" s="3">
        <f t="shared" si="27"/>
        <v>3.8461538461538457E-2</v>
      </c>
      <c r="P85" s="3" t="str">
        <f t="shared" si="28"/>
        <v>-</v>
      </c>
      <c r="Q85" s="3" t="str">
        <f t="shared" si="29"/>
        <v>-</v>
      </c>
      <c r="R85" s="3" t="str">
        <f t="shared" si="30"/>
        <v>-</v>
      </c>
      <c r="S85" s="34" t="str">
        <f t="shared" si="31"/>
        <v>-</v>
      </c>
    </row>
    <row r="86" spans="1:19" x14ac:dyDescent="0.2">
      <c r="A86" s="207">
        <v>1E-3</v>
      </c>
      <c r="B86" s="212">
        <v>1.03</v>
      </c>
      <c r="C86" s="213">
        <v>0</v>
      </c>
      <c r="D86" s="7">
        <f t="shared" si="16"/>
        <v>2.0000000000000002E-5</v>
      </c>
      <c r="E86" s="7">
        <f t="shared" si="17"/>
        <v>5.1500000000000005E-4</v>
      </c>
      <c r="F86" s="23">
        <f t="shared" si="18"/>
        <v>3.8834951456310676E-2</v>
      </c>
      <c r="G86" s="3" t="str">
        <f t="shared" si="19"/>
        <v>-</v>
      </c>
      <c r="H86" s="3" t="str">
        <f t="shared" si="20"/>
        <v>-</v>
      </c>
      <c r="I86" s="3">
        <f t="shared" si="21"/>
        <v>0</v>
      </c>
      <c r="J86" s="3" t="str">
        <f t="shared" si="22"/>
        <v>-</v>
      </c>
      <c r="K86" s="3" t="str">
        <f t="shared" si="23"/>
        <v>-</v>
      </c>
      <c r="L86" s="3" t="str">
        <f t="shared" si="24"/>
        <v>-</v>
      </c>
      <c r="M86" s="34" t="str">
        <f t="shared" si="25"/>
        <v>-</v>
      </c>
      <c r="N86" s="3" t="str">
        <f t="shared" si="26"/>
        <v>-</v>
      </c>
      <c r="O86" s="3">
        <f t="shared" si="27"/>
        <v>3.8834951456310676E-2</v>
      </c>
      <c r="P86" s="3" t="str">
        <f t="shared" si="28"/>
        <v>-</v>
      </c>
      <c r="Q86" s="3" t="str">
        <f t="shared" si="29"/>
        <v>-</v>
      </c>
      <c r="R86" s="3" t="str">
        <f t="shared" si="30"/>
        <v>-</v>
      </c>
      <c r="S86" s="34" t="str">
        <f t="shared" si="31"/>
        <v>-</v>
      </c>
    </row>
    <row r="87" spans="1:19" x14ac:dyDescent="0.2">
      <c r="A87" s="207">
        <v>1E-3</v>
      </c>
      <c r="B87" s="212">
        <v>1</v>
      </c>
      <c r="C87" s="213">
        <v>0</v>
      </c>
      <c r="D87" s="7">
        <f t="shared" si="16"/>
        <v>2.0000000000000002E-5</v>
      </c>
      <c r="E87" s="7">
        <f t="shared" si="17"/>
        <v>5.0000000000000001E-4</v>
      </c>
      <c r="F87" s="23">
        <f t="shared" si="18"/>
        <v>0.04</v>
      </c>
      <c r="G87" s="3" t="str">
        <f t="shared" si="19"/>
        <v>-</v>
      </c>
      <c r="H87" s="3" t="str">
        <f t="shared" si="20"/>
        <v>-</v>
      </c>
      <c r="I87" s="3">
        <f t="shared" si="21"/>
        <v>0</v>
      </c>
      <c r="J87" s="3" t="str">
        <f t="shared" si="22"/>
        <v>-</v>
      </c>
      <c r="K87" s="3" t="str">
        <f t="shared" si="23"/>
        <v>-</v>
      </c>
      <c r="L87" s="3" t="str">
        <f t="shared" si="24"/>
        <v>-</v>
      </c>
      <c r="M87" s="34" t="str">
        <f t="shared" si="25"/>
        <v>-</v>
      </c>
      <c r="N87" s="3" t="str">
        <f t="shared" si="26"/>
        <v>-</v>
      </c>
      <c r="O87" s="3">
        <f t="shared" si="27"/>
        <v>0.04</v>
      </c>
      <c r="P87" s="3" t="str">
        <f t="shared" si="28"/>
        <v>-</v>
      </c>
      <c r="Q87" s="3" t="str">
        <f t="shared" si="29"/>
        <v>-</v>
      </c>
      <c r="R87" s="3" t="str">
        <f t="shared" si="30"/>
        <v>-</v>
      </c>
      <c r="S87" s="34" t="str">
        <f t="shared" si="31"/>
        <v>-</v>
      </c>
    </row>
    <row r="88" spans="1:19" x14ac:dyDescent="0.2">
      <c r="A88" s="207">
        <v>1E-3</v>
      </c>
      <c r="B88" s="212">
        <v>0.93</v>
      </c>
      <c r="C88" s="213">
        <v>0</v>
      </c>
      <c r="D88" s="7">
        <f t="shared" si="16"/>
        <v>2.0000000000000002E-5</v>
      </c>
      <c r="E88" s="7">
        <f t="shared" si="17"/>
        <v>4.6500000000000003E-4</v>
      </c>
      <c r="F88" s="23">
        <f t="shared" si="18"/>
        <v>4.3010752688172046E-2</v>
      </c>
      <c r="G88" s="3" t="str">
        <f t="shared" si="19"/>
        <v>-</v>
      </c>
      <c r="H88" s="3" t="str">
        <f t="shared" si="20"/>
        <v>-</v>
      </c>
      <c r="I88" s="3">
        <f t="shared" si="21"/>
        <v>0</v>
      </c>
      <c r="J88" s="3" t="str">
        <f t="shared" si="22"/>
        <v>-</v>
      </c>
      <c r="K88" s="3" t="str">
        <f t="shared" si="23"/>
        <v>-</v>
      </c>
      <c r="L88" s="3" t="str">
        <f t="shared" si="24"/>
        <v>-</v>
      </c>
      <c r="M88" s="34" t="str">
        <f t="shared" si="25"/>
        <v>-</v>
      </c>
      <c r="N88" s="3" t="str">
        <f t="shared" si="26"/>
        <v>-</v>
      </c>
      <c r="O88" s="3">
        <f t="shared" si="27"/>
        <v>4.3010752688172046E-2</v>
      </c>
      <c r="P88" s="3" t="str">
        <f t="shared" si="28"/>
        <v>-</v>
      </c>
      <c r="Q88" s="3" t="str">
        <f t="shared" si="29"/>
        <v>-</v>
      </c>
      <c r="R88" s="3" t="str">
        <f t="shared" si="30"/>
        <v>-</v>
      </c>
      <c r="S88" s="34" t="str">
        <f t="shared" si="31"/>
        <v>-</v>
      </c>
    </row>
    <row r="89" spans="1:19" x14ac:dyDescent="0.2">
      <c r="A89" s="207">
        <v>1E-3</v>
      </c>
      <c r="B89" s="212">
        <v>0.9</v>
      </c>
      <c r="C89" s="213">
        <v>0</v>
      </c>
      <c r="D89" s="7">
        <f t="shared" si="16"/>
        <v>2.0000000000000002E-5</v>
      </c>
      <c r="E89" s="7">
        <f t="shared" si="17"/>
        <v>4.4999999999999999E-4</v>
      </c>
      <c r="F89" s="23">
        <f t="shared" si="18"/>
        <v>4.4444444444444446E-2</v>
      </c>
      <c r="G89" s="3" t="str">
        <f t="shared" si="19"/>
        <v>-</v>
      </c>
      <c r="H89" s="3" t="str">
        <f t="shared" si="20"/>
        <v>-</v>
      </c>
      <c r="I89" s="3">
        <f t="shared" si="21"/>
        <v>0</v>
      </c>
      <c r="J89" s="3" t="str">
        <f t="shared" si="22"/>
        <v>-</v>
      </c>
      <c r="K89" s="3" t="str">
        <f t="shared" si="23"/>
        <v>-</v>
      </c>
      <c r="L89" s="3" t="str">
        <f t="shared" si="24"/>
        <v>-</v>
      </c>
      <c r="M89" s="34" t="str">
        <f t="shared" si="25"/>
        <v>-</v>
      </c>
      <c r="N89" s="3" t="str">
        <f t="shared" si="26"/>
        <v>-</v>
      </c>
      <c r="O89" s="3">
        <f t="shared" si="27"/>
        <v>4.4444444444444446E-2</v>
      </c>
      <c r="P89" s="3" t="str">
        <f t="shared" si="28"/>
        <v>-</v>
      </c>
      <c r="Q89" s="3" t="str">
        <f t="shared" si="29"/>
        <v>-</v>
      </c>
      <c r="R89" s="3" t="str">
        <f t="shared" si="30"/>
        <v>-</v>
      </c>
      <c r="S89" s="34" t="str">
        <f t="shared" si="31"/>
        <v>-</v>
      </c>
    </row>
    <row r="90" spans="1:19" x14ac:dyDescent="0.2">
      <c r="A90" s="207">
        <v>5.0000000000000001E-4</v>
      </c>
      <c r="B90" s="212">
        <f>6.59-6.18</f>
        <v>0.41000000000000014</v>
      </c>
      <c r="C90" s="213">
        <v>0</v>
      </c>
      <c r="D90" s="7">
        <f t="shared" si="16"/>
        <v>1.0000000000000001E-5</v>
      </c>
      <c r="E90" s="7">
        <f t="shared" si="17"/>
        <v>2.0500000000000008E-4</v>
      </c>
      <c r="F90" s="23">
        <f t="shared" si="18"/>
        <v>4.8780487804878037E-2</v>
      </c>
      <c r="G90" s="3" t="str">
        <f t="shared" si="19"/>
        <v>-</v>
      </c>
      <c r="H90" s="3" t="str">
        <f t="shared" si="20"/>
        <v>-</v>
      </c>
      <c r="I90" s="3">
        <f t="shared" si="21"/>
        <v>0</v>
      </c>
      <c r="J90" s="3" t="str">
        <f t="shared" si="22"/>
        <v>-</v>
      </c>
      <c r="K90" s="3" t="str">
        <f t="shared" si="23"/>
        <v>-</v>
      </c>
      <c r="L90" s="3" t="str">
        <f t="shared" si="24"/>
        <v>-</v>
      </c>
      <c r="M90" s="34" t="str">
        <f t="shared" si="25"/>
        <v>-</v>
      </c>
      <c r="N90" s="3" t="str">
        <f t="shared" si="26"/>
        <v>-</v>
      </c>
      <c r="O90" s="3">
        <f t="shared" si="27"/>
        <v>4.8780487804878037E-2</v>
      </c>
      <c r="P90" s="3" t="str">
        <f t="shared" si="28"/>
        <v>-</v>
      </c>
      <c r="Q90" s="3" t="str">
        <f t="shared" si="29"/>
        <v>-</v>
      </c>
      <c r="R90" s="3" t="str">
        <f t="shared" si="30"/>
        <v>-</v>
      </c>
      <c r="S90" s="34" t="str">
        <f t="shared" si="31"/>
        <v>-</v>
      </c>
    </row>
    <row r="91" spans="1:19" x14ac:dyDescent="0.2">
      <c r="A91" s="207">
        <v>1E-3</v>
      </c>
      <c r="B91" s="214">
        <v>0.8</v>
      </c>
      <c r="C91" s="213">
        <v>0</v>
      </c>
      <c r="D91" s="7">
        <f t="shared" si="16"/>
        <v>2.0000000000000002E-5</v>
      </c>
      <c r="E91" s="7">
        <f t="shared" si="17"/>
        <v>4.0000000000000002E-4</v>
      </c>
      <c r="F91" s="23">
        <f t="shared" si="18"/>
        <v>0.05</v>
      </c>
      <c r="G91" s="3" t="str">
        <f t="shared" si="19"/>
        <v>-</v>
      </c>
      <c r="H91" s="3" t="str">
        <f t="shared" si="20"/>
        <v>-</v>
      </c>
      <c r="I91" s="3">
        <f t="shared" si="21"/>
        <v>0</v>
      </c>
      <c r="J91" s="3" t="str">
        <f t="shared" si="22"/>
        <v>-</v>
      </c>
      <c r="K91" s="3" t="str">
        <f t="shared" si="23"/>
        <v>-</v>
      </c>
      <c r="L91" s="3" t="str">
        <f t="shared" si="24"/>
        <v>-</v>
      </c>
      <c r="M91" s="34" t="str">
        <f t="shared" si="25"/>
        <v>-</v>
      </c>
      <c r="N91" s="3" t="str">
        <f t="shared" si="26"/>
        <v>-</v>
      </c>
      <c r="O91" s="3">
        <f t="shared" si="27"/>
        <v>0.05</v>
      </c>
      <c r="P91" s="3" t="str">
        <f t="shared" si="28"/>
        <v>-</v>
      </c>
      <c r="Q91" s="3" t="str">
        <f t="shared" si="29"/>
        <v>-</v>
      </c>
      <c r="R91" s="3" t="str">
        <f t="shared" si="30"/>
        <v>-</v>
      </c>
      <c r="S91" s="34" t="str">
        <f t="shared" si="31"/>
        <v>-</v>
      </c>
    </row>
    <row r="92" spans="1:19" x14ac:dyDescent="0.2">
      <c r="A92" s="207">
        <v>1E-3</v>
      </c>
      <c r="B92" s="212">
        <v>0.78</v>
      </c>
      <c r="C92" s="213">
        <v>0</v>
      </c>
      <c r="D92" s="7">
        <f t="shared" si="16"/>
        <v>2.0000000000000002E-5</v>
      </c>
      <c r="E92" s="7">
        <f t="shared" si="17"/>
        <v>3.8999999999999999E-4</v>
      </c>
      <c r="F92" s="23">
        <f t="shared" si="18"/>
        <v>5.1282051282051287E-2</v>
      </c>
      <c r="G92" s="3" t="str">
        <f t="shared" si="19"/>
        <v>-</v>
      </c>
      <c r="H92" s="3" t="str">
        <f t="shared" si="20"/>
        <v>-</v>
      </c>
      <c r="I92" s="3">
        <f t="shared" si="21"/>
        <v>0</v>
      </c>
      <c r="J92" s="3" t="str">
        <f t="shared" si="22"/>
        <v>-</v>
      </c>
      <c r="K92" s="3" t="str">
        <f t="shared" si="23"/>
        <v>-</v>
      </c>
      <c r="L92" s="3" t="str">
        <f t="shared" si="24"/>
        <v>-</v>
      </c>
      <c r="M92" s="34" t="str">
        <f t="shared" si="25"/>
        <v>-</v>
      </c>
      <c r="N92" s="3" t="str">
        <f t="shared" si="26"/>
        <v>-</v>
      </c>
      <c r="O92" s="3">
        <f t="shared" si="27"/>
        <v>5.1282051282051287E-2</v>
      </c>
      <c r="P92" s="3" t="str">
        <f t="shared" si="28"/>
        <v>-</v>
      </c>
      <c r="Q92" s="3" t="str">
        <f t="shared" si="29"/>
        <v>-</v>
      </c>
      <c r="R92" s="3" t="str">
        <f t="shared" si="30"/>
        <v>-</v>
      </c>
      <c r="S92" s="34" t="str">
        <f t="shared" si="31"/>
        <v>-</v>
      </c>
    </row>
    <row r="93" spans="1:19" x14ac:dyDescent="0.2">
      <c r="A93" s="118">
        <v>1E-3</v>
      </c>
      <c r="B93" s="212">
        <v>0.76</v>
      </c>
      <c r="C93" s="213">
        <v>0</v>
      </c>
      <c r="D93" s="7">
        <f t="shared" si="16"/>
        <v>2.0000000000000002E-5</v>
      </c>
      <c r="E93" s="7">
        <f t="shared" si="17"/>
        <v>3.8000000000000002E-4</v>
      </c>
      <c r="F93" s="23">
        <f t="shared" si="18"/>
        <v>5.2631578947368425E-2</v>
      </c>
      <c r="G93" s="3" t="str">
        <f t="shared" si="19"/>
        <v>-</v>
      </c>
      <c r="H93" s="3" t="str">
        <f t="shared" si="20"/>
        <v>-</v>
      </c>
      <c r="I93" s="3">
        <f t="shared" si="21"/>
        <v>0</v>
      </c>
      <c r="J93" s="3" t="str">
        <f t="shared" si="22"/>
        <v>-</v>
      </c>
      <c r="K93" s="3" t="str">
        <f t="shared" si="23"/>
        <v>-</v>
      </c>
      <c r="L93" s="3" t="str">
        <f t="shared" si="24"/>
        <v>-</v>
      </c>
      <c r="M93" s="34" t="str">
        <f t="shared" si="25"/>
        <v>-</v>
      </c>
      <c r="N93" s="3" t="str">
        <f t="shared" si="26"/>
        <v>-</v>
      </c>
      <c r="O93" s="3">
        <f t="shared" si="27"/>
        <v>5.2631578947368425E-2</v>
      </c>
      <c r="P93" s="3" t="str">
        <f t="shared" si="28"/>
        <v>-</v>
      </c>
      <c r="Q93" s="3" t="str">
        <f t="shared" si="29"/>
        <v>-</v>
      </c>
      <c r="R93" s="3" t="str">
        <f t="shared" si="30"/>
        <v>-</v>
      </c>
      <c r="S93" s="34" t="str">
        <f t="shared" si="31"/>
        <v>-</v>
      </c>
    </row>
    <row r="94" spans="1:19" x14ac:dyDescent="0.2">
      <c r="A94" s="118">
        <v>5.0000000000000001E-4</v>
      </c>
      <c r="B94" s="212">
        <v>0.36500000000000021</v>
      </c>
      <c r="C94" s="215">
        <v>0</v>
      </c>
      <c r="D94" s="7">
        <f t="shared" si="16"/>
        <v>1.0000000000000001E-5</v>
      </c>
      <c r="E94" s="7">
        <f t="shared" si="17"/>
        <v>1.825000000000001E-4</v>
      </c>
      <c r="F94" s="23">
        <f t="shared" si="18"/>
        <v>5.4794520547945182E-2</v>
      </c>
      <c r="G94" s="3" t="str">
        <f t="shared" si="19"/>
        <v>-</v>
      </c>
      <c r="H94" s="3" t="str">
        <f t="shared" si="20"/>
        <v>-</v>
      </c>
      <c r="I94" s="3">
        <f t="shared" si="21"/>
        <v>0</v>
      </c>
      <c r="J94" s="3" t="str">
        <f t="shared" si="22"/>
        <v>-</v>
      </c>
      <c r="K94" s="3" t="str">
        <f t="shared" si="23"/>
        <v>-</v>
      </c>
      <c r="L94" s="3" t="str">
        <f t="shared" si="24"/>
        <v>-</v>
      </c>
      <c r="M94" s="34" t="str">
        <f t="shared" si="25"/>
        <v>-</v>
      </c>
      <c r="N94" s="3" t="str">
        <f t="shared" si="26"/>
        <v>-</v>
      </c>
      <c r="O94" s="3">
        <f t="shared" si="27"/>
        <v>5.4794520547945182E-2</v>
      </c>
      <c r="P94" s="3" t="str">
        <f t="shared" si="28"/>
        <v>-</v>
      </c>
      <c r="Q94" s="3" t="str">
        <f t="shared" si="29"/>
        <v>-</v>
      </c>
      <c r="R94" s="3" t="str">
        <f t="shared" si="30"/>
        <v>-</v>
      </c>
      <c r="S94" s="34" t="str">
        <f t="shared" si="31"/>
        <v>-</v>
      </c>
    </row>
    <row r="95" spans="1:19" x14ac:dyDescent="0.2">
      <c r="A95" s="207">
        <v>1E-3</v>
      </c>
      <c r="B95" s="212">
        <v>0.72</v>
      </c>
      <c r="C95" s="213">
        <v>2</v>
      </c>
      <c r="D95" s="7">
        <f t="shared" si="16"/>
        <v>2.0000000000000002E-5</v>
      </c>
      <c r="E95" s="7">
        <f t="shared" si="17"/>
        <v>3.5999999999999997E-4</v>
      </c>
      <c r="F95" s="23">
        <f t="shared" si="18"/>
        <v>5.5555555555555566E-2</v>
      </c>
      <c r="G95" s="3" t="str">
        <f t="shared" si="19"/>
        <v>-</v>
      </c>
      <c r="H95" s="3" t="str">
        <f t="shared" si="20"/>
        <v>-</v>
      </c>
      <c r="I95" s="3">
        <f t="shared" si="21"/>
        <v>2</v>
      </c>
      <c r="J95" s="3" t="str">
        <f t="shared" si="22"/>
        <v>-</v>
      </c>
      <c r="K95" s="3" t="str">
        <f t="shared" si="23"/>
        <v>-</v>
      </c>
      <c r="L95" s="3" t="str">
        <f t="shared" si="24"/>
        <v>-</v>
      </c>
      <c r="M95" s="34" t="str">
        <f t="shared" si="25"/>
        <v>-</v>
      </c>
      <c r="N95" s="3" t="str">
        <f t="shared" si="26"/>
        <v>-</v>
      </c>
      <c r="O95" s="3">
        <f t="shared" si="27"/>
        <v>5.5555555555555566E-2</v>
      </c>
      <c r="P95" s="3" t="str">
        <f t="shared" si="28"/>
        <v>-</v>
      </c>
      <c r="Q95" s="3" t="str">
        <f t="shared" si="29"/>
        <v>-</v>
      </c>
      <c r="R95" s="3" t="str">
        <f t="shared" si="30"/>
        <v>-</v>
      </c>
      <c r="S95" s="34" t="str">
        <f t="shared" si="31"/>
        <v>-</v>
      </c>
    </row>
    <row r="96" spans="1:19" x14ac:dyDescent="0.2">
      <c r="A96" s="207">
        <v>1E-3</v>
      </c>
      <c r="B96" s="212">
        <v>0.71</v>
      </c>
      <c r="C96" s="213">
        <v>0</v>
      </c>
      <c r="D96" s="7">
        <f t="shared" si="16"/>
        <v>2.0000000000000002E-5</v>
      </c>
      <c r="E96" s="7">
        <f t="shared" si="17"/>
        <v>3.5499999999999996E-4</v>
      </c>
      <c r="F96" s="23">
        <f t="shared" si="18"/>
        <v>5.63380281690141E-2</v>
      </c>
      <c r="G96" s="3" t="str">
        <f t="shared" si="19"/>
        <v>-</v>
      </c>
      <c r="H96" s="3" t="str">
        <f t="shared" si="20"/>
        <v>-</v>
      </c>
      <c r="I96" s="3">
        <f t="shared" si="21"/>
        <v>0</v>
      </c>
      <c r="J96" s="3" t="str">
        <f t="shared" si="22"/>
        <v>-</v>
      </c>
      <c r="K96" s="3" t="str">
        <f t="shared" si="23"/>
        <v>-</v>
      </c>
      <c r="L96" s="3" t="str">
        <f t="shared" si="24"/>
        <v>-</v>
      </c>
      <c r="M96" s="34" t="str">
        <f t="shared" si="25"/>
        <v>-</v>
      </c>
      <c r="N96" s="3" t="str">
        <f t="shared" si="26"/>
        <v>-</v>
      </c>
      <c r="O96" s="3">
        <f t="shared" si="27"/>
        <v>5.63380281690141E-2</v>
      </c>
      <c r="P96" s="3" t="str">
        <f t="shared" si="28"/>
        <v>-</v>
      </c>
      <c r="Q96" s="3" t="str">
        <f t="shared" si="29"/>
        <v>-</v>
      </c>
      <c r="R96" s="3" t="str">
        <f t="shared" si="30"/>
        <v>-</v>
      </c>
      <c r="S96" s="34" t="str">
        <f t="shared" si="31"/>
        <v>-</v>
      </c>
    </row>
    <row r="97" spans="1:19" x14ac:dyDescent="0.2">
      <c r="A97" s="207">
        <v>1E-3</v>
      </c>
      <c r="B97" s="212">
        <f>0.96-0.26</f>
        <v>0.7</v>
      </c>
      <c r="C97" s="213">
        <v>2</v>
      </c>
      <c r="D97" s="7">
        <f t="shared" si="16"/>
        <v>2.0000000000000002E-5</v>
      </c>
      <c r="E97" s="7">
        <f t="shared" si="17"/>
        <v>3.5E-4</v>
      </c>
      <c r="F97" s="23">
        <f t="shared" si="18"/>
        <v>5.7142857142857148E-2</v>
      </c>
      <c r="G97" s="3" t="str">
        <f t="shared" si="19"/>
        <v>-</v>
      </c>
      <c r="H97" s="3" t="str">
        <f t="shared" si="20"/>
        <v>-</v>
      </c>
      <c r="I97" s="3">
        <f t="shared" si="21"/>
        <v>2</v>
      </c>
      <c r="J97" s="3" t="str">
        <f t="shared" si="22"/>
        <v>-</v>
      </c>
      <c r="K97" s="3" t="str">
        <f t="shared" si="23"/>
        <v>-</v>
      </c>
      <c r="L97" s="3" t="str">
        <f t="shared" si="24"/>
        <v>-</v>
      </c>
      <c r="M97" s="34" t="str">
        <f t="shared" si="25"/>
        <v>-</v>
      </c>
      <c r="N97" s="3" t="str">
        <f t="shared" si="26"/>
        <v>-</v>
      </c>
      <c r="O97" s="3">
        <f t="shared" si="27"/>
        <v>5.7142857142857148E-2</v>
      </c>
      <c r="P97" s="3" t="str">
        <f t="shared" si="28"/>
        <v>-</v>
      </c>
      <c r="Q97" s="3" t="str">
        <f t="shared" si="29"/>
        <v>-</v>
      </c>
      <c r="R97" s="3" t="str">
        <f t="shared" si="30"/>
        <v>-</v>
      </c>
      <c r="S97" s="34" t="str">
        <f t="shared" si="31"/>
        <v>-</v>
      </c>
    </row>
    <row r="98" spans="1:19" x14ac:dyDescent="0.2">
      <c r="A98" s="118">
        <v>5.0000000000000001E-4</v>
      </c>
      <c r="B98" s="212">
        <v>0.34999999999999964</v>
      </c>
      <c r="C98" s="215">
        <v>0</v>
      </c>
      <c r="D98" s="7">
        <f t="shared" si="16"/>
        <v>1.0000000000000001E-5</v>
      </c>
      <c r="E98" s="7">
        <f t="shared" si="17"/>
        <v>1.7499999999999984E-4</v>
      </c>
      <c r="F98" s="23">
        <f t="shared" si="18"/>
        <v>5.7142857142857204E-2</v>
      </c>
      <c r="G98" s="7" t="str">
        <f t="shared" si="19"/>
        <v>-</v>
      </c>
      <c r="H98" s="3" t="str">
        <f t="shared" si="20"/>
        <v>-</v>
      </c>
      <c r="I98" s="3">
        <f t="shared" si="21"/>
        <v>0</v>
      </c>
      <c r="J98" s="3" t="str">
        <f t="shared" si="22"/>
        <v>-</v>
      </c>
      <c r="K98" s="3" t="str">
        <f t="shared" si="23"/>
        <v>-</v>
      </c>
      <c r="L98" s="3" t="str">
        <f t="shared" si="24"/>
        <v>-</v>
      </c>
      <c r="M98" s="34" t="str">
        <f t="shared" si="25"/>
        <v>-</v>
      </c>
      <c r="N98" s="3" t="str">
        <f t="shared" si="26"/>
        <v>-</v>
      </c>
      <c r="O98" s="3">
        <f t="shared" si="27"/>
        <v>5.7142857142857204E-2</v>
      </c>
      <c r="P98" s="3" t="str">
        <f t="shared" si="28"/>
        <v>-</v>
      </c>
      <c r="Q98" s="3" t="str">
        <f t="shared" si="29"/>
        <v>-</v>
      </c>
      <c r="R98" s="3" t="str">
        <f t="shared" si="30"/>
        <v>-</v>
      </c>
      <c r="S98" s="34" t="str">
        <f t="shared" si="31"/>
        <v>-</v>
      </c>
    </row>
    <row r="99" spans="1:19" x14ac:dyDescent="0.2">
      <c r="A99" s="207">
        <v>1E-3</v>
      </c>
      <c r="B99" s="212">
        <f>6.98-6.31</f>
        <v>0.67000000000000082</v>
      </c>
      <c r="C99" s="213">
        <v>0</v>
      </c>
      <c r="D99" s="7">
        <f t="shared" si="16"/>
        <v>2.0000000000000002E-5</v>
      </c>
      <c r="E99" s="7">
        <f t="shared" si="17"/>
        <v>3.3500000000000039E-4</v>
      </c>
      <c r="F99" s="23">
        <f t="shared" si="18"/>
        <v>5.9701492537313369E-2</v>
      </c>
      <c r="G99" s="3" t="str">
        <f t="shared" si="19"/>
        <v>-</v>
      </c>
      <c r="H99" s="3" t="str">
        <f t="shared" si="20"/>
        <v>-</v>
      </c>
      <c r="I99" s="3">
        <f t="shared" si="21"/>
        <v>0</v>
      </c>
      <c r="J99" s="3" t="str">
        <f t="shared" si="22"/>
        <v>-</v>
      </c>
      <c r="K99" s="3" t="str">
        <f t="shared" si="23"/>
        <v>-</v>
      </c>
      <c r="L99" s="3" t="str">
        <f t="shared" si="24"/>
        <v>-</v>
      </c>
      <c r="M99" s="34" t="str">
        <f t="shared" si="25"/>
        <v>-</v>
      </c>
      <c r="N99" s="3" t="str">
        <f t="shared" si="26"/>
        <v>-</v>
      </c>
      <c r="O99" s="3">
        <f t="shared" si="27"/>
        <v>5.9701492537313369E-2</v>
      </c>
      <c r="P99" s="3" t="str">
        <f t="shared" si="28"/>
        <v>-</v>
      </c>
      <c r="Q99" s="3" t="str">
        <f t="shared" si="29"/>
        <v>-</v>
      </c>
      <c r="R99" s="3" t="str">
        <f t="shared" si="30"/>
        <v>-</v>
      </c>
      <c r="S99" s="34" t="str">
        <f t="shared" si="31"/>
        <v>-</v>
      </c>
    </row>
    <row r="100" spans="1:19" x14ac:dyDescent="0.2">
      <c r="A100" s="207">
        <v>1E-3</v>
      </c>
      <c r="B100" s="212">
        <v>0.66</v>
      </c>
      <c r="C100" s="213">
        <v>0</v>
      </c>
      <c r="D100" s="7">
        <f t="shared" si="16"/>
        <v>2.0000000000000002E-5</v>
      </c>
      <c r="E100" s="7">
        <f t="shared" si="17"/>
        <v>3.3E-4</v>
      </c>
      <c r="F100" s="23">
        <f t="shared" si="18"/>
        <v>6.0606060606060615E-2</v>
      </c>
      <c r="G100" s="3" t="str">
        <f t="shared" si="19"/>
        <v>-</v>
      </c>
      <c r="H100" s="3" t="str">
        <f t="shared" si="20"/>
        <v>-</v>
      </c>
      <c r="I100" s="3">
        <f t="shared" si="21"/>
        <v>0</v>
      </c>
      <c r="J100" s="3" t="str">
        <f t="shared" si="22"/>
        <v>-</v>
      </c>
      <c r="K100" s="3" t="str">
        <f t="shared" si="23"/>
        <v>-</v>
      </c>
      <c r="L100" s="3" t="str">
        <f t="shared" si="24"/>
        <v>-</v>
      </c>
      <c r="M100" s="34" t="str">
        <f t="shared" si="25"/>
        <v>-</v>
      </c>
      <c r="N100" s="3" t="str">
        <f t="shared" si="26"/>
        <v>-</v>
      </c>
      <c r="O100" s="3">
        <f t="shared" si="27"/>
        <v>6.0606060606060615E-2</v>
      </c>
      <c r="P100" s="3" t="str">
        <f t="shared" si="28"/>
        <v>-</v>
      </c>
      <c r="Q100" s="3" t="str">
        <f t="shared" si="29"/>
        <v>-</v>
      </c>
      <c r="R100" s="3" t="str">
        <f t="shared" si="30"/>
        <v>-</v>
      </c>
      <c r="S100" s="34" t="str">
        <f t="shared" si="31"/>
        <v>-</v>
      </c>
    </row>
    <row r="101" spans="1:19" x14ac:dyDescent="0.2">
      <c r="A101" s="118">
        <v>5.0000000000000001E-4</v>
      </c>
      <c r="B101" s="212">
        <v>0.33</v>
      </c>
      <c r="C101" s="215">
        <v>0</v>
      </c>
      <c r="D101" s="7">
        <f t="shared" si="16"/>
        <v>1.0000000000000001E-5</v>
      </c>
      <c r="E101" s="7">
        <f t="shared" si="17"/>
        <v>1.65E-4</v>
      </c>
      <c r="F101" s="23">
        <f t="shared" si="18"/>
        <v>6.0606060606060615E-2</v>
      </c>
      <c r="G101" s="3" t="str">
        <f t="shared" si="19"/>
        <v>-</v>
      </c>
      <c r="H101" s="3" t="str">
        <f t="shared" si="20"/>
        <v>-</v>
      </c>
      <c r="I101" s="3">
        <f t="shared" si="21"/>
        <v>0</v>
      </c>
      <c r="J101" s="3" t="str">
        <f t="shared" si="22"/>
        <v>-</v>
      </c>
      <c r="K101" s="3" t="str">
        <f t="shared" si="23"/>
        <v>-</v>
      </c>
      <c r="L101" s="3" t="str">
        <f t="shared" si="24"/>
        <v>-</v>
      </c>
      <c r="M101" s="34" t="str">
        <f t="shared" si="25"/>
        <v>-</v>
      </c>
      <c r="N101" s="3" t="str">
        <f t="shared" si="26"/>
        <v>-</v>
      </c>
      <c r="O101" s="3">
        <f t="shared" si="27"/>
        <v>6.0606060606060615E-2</v>
      </c>
      <c r="P101" s="3" t="str">
        <f t="shared" si="28"/>
        <v>-</v>
      </c>
      <c r="Q101" s="3" t="str">
        <f t="shared" si="29"/>
        <v>-</v>
      </c>
      <c r="R101" s="3" t="str">
        <f t="shared" si="30"/>
        <v>-</v>
      </c>
      <c r="S101" s="34" t="str">
        <f t="shared" si="31"/>
        <v>-</v>
      </c>
    </row>
    <row r="102" spans="1:19" x14ac:dyDescent="0.2">
      <c r="A102" s="118">
        <v>5.0000000000000001E-4</v>
      </c>
      <c r="B102" s="212">
        <v>0.29999999999999982</v>
      </c>
      <c r="C102" s="215">
        <v>1</v>
      </c>
      <c r="D102" s="7">
        <f t="shared" si="16"/>
        <v>1.0000000000000001E-5</v>
      </c>
      <c r="E102" s="7">
        <f t="shared" si="17"/>
        <v>1.4999999999999991E-4</v>
      </c>
      <c r="F102" s="23">
        <f t="shared" si="18"/>
        <v>6.6666666666666707E-2</v>
      </c>
      <c r="G102" s="3" t="str">
        <f t="shared" si="19"/>
        <v>-</v>
      </c>
      <c r="H102" s="3" t="str">
        <f t="shared" si="20"/>
        <v>-</v>
      </c>
      <c r="I102" s="3">
        <f t="shared" si="21"/>
        <v>1</v>
      </c>
      <c r="J102" s="3" t="str">
        <f t="shared" si="22"/>
        <v>-</v>
      </c>
      <c r="K102" s="3" t="str">
        <f t="shared" si="23"/>
        <v>-</v>
      </c>
      <c r="L102" s="3" t="str">
        <f t="shared" si="24"/>
        <v>-</v>
      </c>
      <c r="M102" s="34" t="str">
        <f t="shared" si="25"/>
        <v>-</v>
      </c>
      <c r="N102" s="3" t="str">
        <f t="shared" si="26"/>
        <v>-</v>
      </c>
      <c r="O102" s="3">
        <f t="shared" si="27"/>
        <v>6.6666666666666707E-2</v>
      </c>
      <c r="P102" s="3" t="str">
        <f t="shared" si="28"/>
        <v>-</v>
      </c>
      <c r="Q102" s="3" t="str">
        <f t="shared" si="29"/>
        <v>-</v>
      </c>
      <c r="R102" s="3" t="str">
        <f t="shared" si="30"/>
        <v>-</v>
      </c>
      <c r="S102" s="34" t="str">
        <f t="shared" si="31"/>
        <v>-</v>
      </c>
    </row>
    <row r="103" spans="1:19" x14ac:dyDescent="0.2">
      <c r="A103" s="207">
        <v>1E-3</v>
      </c>
      <c r="B103" s="212">
        <f>6.69-6.1</f>
        <v>0.59000000000000075</v>
      </c>
      <c r="C103" s="213">
        <v>1</v>
      </c>
      <c r="D103" s="7">
        <f t="shared" si="16"/>
        <v>2.0000000000000002E-5</v>
      </c>
      <c r="E103" s="7">
        <f t="shared" si="17"/>
        <v>2.9500000000000039E-4</v>
      </c>
      <c r="F103" s="23">
        <f t="shared" si="18"/>
        <v>6.7796610169491442E-2</v>
      </c>
      <c r="G103" s="3" t="str">
        <f t="shared" si="19"/>
        <v>-</v>
      </c>
      <c r="H103" s="3" t="str">
        <f t="shared" si="20"/>
        <v>-</v>
      </c>
      <c r="I103" s="3">
        <f t="shared" si="21"/>
        <v>1</v>
      </c>
      <c r="J103" s="3" t="str">
        <f t="shared" si="22"/>
        <v>-</v>
      </c>
      <c r="K103" s="3" t="str">
        <f t="shared" si="23"/>
        <v>-</v>
      </c>
      <c r="L103" s="3" t="str">
        <f t="shared" si="24"/>
        <v>-</v>
      </c>
      <c r="M103" s="34" t="str">
        <f t="shared" si="25"/>
        <v>-</v>
      </c>
      <c r="N103" s="3" t="str">
        <f t="shared" si="26"/>
        <v>-</v>
      </c>
      <c r="O103" s="3">
        <f t="shared" si="27"/>
        <v>6.7796610169491442E-2</v>
      </c>
      <c r="P103" s="3" t="str">
        <f t="shared" si="28"/>
        <v>-</v>
      </c>
      <c r="Q103" s="3" t="str">
        <f t="shared" si="29"/>
        <v>-</v>
      </c>
      <c r="R103" s="3" t="str">
        <f t="shared" si="30"/>
        <v>-</v>
      </c>
      <c r="S103" s="34" t="str">
        <f t="shared" si="31"/>
        <v>-</v>
      </c>
    </row>
    <row r="104" spans="1:19" x14ac:dyDescent="0.2">
      <c r="A104" s="207">
        <v>1E-3</v>
      </c>
      <c r="B104" s="212">
        <v>0.56999999999999995</v>
      </c>
      <c r="C104" s="213">
        <v>0</v>
      </c>
      <c r="D104" s="7">
        <f t="shared" si="16"/>
        <v>2.0000000000000002E-5</v>
      </c>
      <c r="E104" s="7">
        <f t="shared" si="17"/>
        <v>2.8499999999999999E-4</v>
      </c>
      <c r="F104" s="23">
        <f t="shared" si="18"/>
        <v>7.0175438596491238E-2</v>
      </c>
      <c r="G104" s="3" t="str">
        <f t="shared" si="19"/>
        <v>-</v>
      </c>
      <c r="H104" s="3" t="str">
        <f t="shared" si="20"/>
        <v>-</v>
      </c>
      <c r="I104" s="3">
        <f t="shared" si="21"/>
        <v>0</v>
      </c>
      <c r="J104" s="3" t="str">
        <f t="shared" si="22"/>
        <v>-</v>
      </c>
      <c r="K104" s="3" t="str">
        <f t="shared" si="23"/>
        <v>-</v>
      </c>
      <c r="L104" s="3" t="str">
        <f t="shared" si="24"/>
        <v>-</v>
      </c>
      <c r="M104" s="34" t="str">
        <f t="shared" si="25"/>
        <v>-</v>
      </c>
      <c r="N104" s="3" t="str">
        <f t="shared" si="26"/>
        <v>-</v>
      </c>
      <c r="O104" s="3">
        <f t="shared" si="27"/>
        <v>7.0175438596491238E-2</v>
      </c>
      <c r="P104" s="3" t="str">
        <f t="shared" si="28"/>
        <v>-</v>
      </c>
      <c r="Q104" s="3" t="str">
        <f t="shared" si="29"/>
        <v>-</v>
      </c>
      <c r="R104" s="3" t="str">
        <f t="shared" si="30"/>
        <v>-</v>
      </c>
      <c r="S104" s="34" t="str">
        <f t="shared" si="31"/>
        <v>-</v>
      </c>
    </row>
    <row r="105" spans="1:19" x14ac:dyDescent="0.2">
      <c r="A105" s="207">
        <v>1E-3</v>
      </c>
      <c r="B105" s="212">
        <f>6.82-6.26</f>
        <v>0.5600000000000005</v>
      </c>
      <c r="C105" s="213">
        <v>1</v>
      </c>
      <c r="D105" s="7">
        <f t="shared" si="16"/>
        <v>2.0000000000000002E-5</v>
      </c>
      <c r="E105" s="7">
        <f t="shared" si="17"/>
        <v>2.8000000000000025E-4</v>
      </c>
      <c r="F105" s="23">
        <f t="shared" si="18"/>
        <v>7.1428571428571369E-2</v>
      </c>
      <c r="G105" s="3" t="str">
        <f t="shared" si="19"/>
        <v>-</v>
      </c>
      <c r="H105" s="3" t="str">
        <f t="shared" si="20"/>
        <v>-</v>
      </c>
      <c r="I105" s="3">
        <f t="shared" si="21"/>
        <v>1</v>
      </c>
      <c r="J105" s="3" t="str">
        <f t="shared" si="22"/>
        <v>-</v>
      </c>
      <c r="K105" s="3" t="str">
        <f t="shared" si="23"/>
        <v>-</v>
      </c>
      <c r="L105" s="3" t="str">
        <f t="shared" si="24"/>
        <v>-</v>
      </c>
      <c r="M105" s="34" t="str">
        <f t="shared" si="25"/>
        <v>-</v>
      </c>
      <c r="N105" s="3" t="str">
        <f t="shared" si="26"/>
        <v>-</v>
      </c>
      <c r="O105" s="3">
        <f t="shared" si="27"/>
        <v>7.1428571428571369E-2</v>
      </c>
      <c r="P105" s="3" t="str">
        <f t="shared" si="28"/>
        <v>-</v>
      </c>
      <c r="Q105" s="3" t="str">
        <f t="shared" si="29"/>
        <v>-</v>
      </c>
      <c r="R105" s="3" t="str">
        <f t="shared" si="30"/>
        <v>-</v>
      </c>
      <c r="S105" s="34" t="str">
        <f t="shared" si="31"/>
        <v>-</v>
      </c>
    </row>
    <row r="106" spans="1:19" x14ac:dyDescent="0.2">
      <c r="A106" s="207">
        <v>1E-3</v>
      </c>
      <c r="B106" s="212">
        <v>0.55600000000000005</v>
      </c>
      <c r="C106" s="213">
        <v>0</v>
      </c>
      <c r="D106" s="7">
        <f t="shared" si="16"/>
        <v>2.0000000000000002E-5</v>
      </c>
      <c r="E106" s="7">
        <f t="shared" si="17"/>
        <v>2.7800000000000004E-4</v>
      </c>
      <c r="F106" s="23">
        <f t="shared" si="18"/>
        <v>7.1942446043165464E-2</v>
      </c>
      <c r="G106" s="3" t="str">
        <f t="shared" si="19"/>
        <v>-</v>
      </c>
      <c r="H106" s="3" t="str">
        <f t="shared" si="20"/>
        <v>-</v>
      </c>
      <c r="I106" s="3">
        <f t="shared" si="21"/>
        <v>0</v>
      </c>
      <c r="J106" s="3" t="str">
        <f t="shared" si="22"/>
        <v>-</v>
      </c>
      <c r="K106" s="3" t="str">
        <f t="shared" si="23"/>
        <v>-</v>
      </c>
      <c r="L106" s="3" t="str">
        <f t="shared" si="24"/>
        <v>-</v>
      </c>
      <c r="M106" s="34" t="str">
        <f t="shared" si="25"/>
        <v>-</v>
      </c>
      <c r="N106" s="3" t="str">
        <f t="shared" si="26"/>
        <v>-</v>
      </c>
      <c r="O106" s="3">
        <f t="shared" si="27"/>
        <v>7.1942446043165464E-2</v>
      </c>
      <c r="P106" s="3" t="str">
        <f t="shared" si="28"/>
        <v>-</v>
      </c>
      <c r="Q106" s="3" t="str">
        <f t="shared" si="29"/>
        <v>-</v>
      </c>
      <c r="R106" s="3" t="str">
        <f t="shared" si="30"/>
        <v>-</v>
      </c>
      <c r="S106" s="34" t="str">
        <f t="shared" si="31"/>
        <v>-</v>
      </c>
    </row>
    <row r="107" spans="1:19" x14ac:dyDescent="0.2">
      <c r="A107" s="118">
        <v>5.0000000000000001E-4</v>
      </c>
      <c r="B107" s="212">
        <v>0.26399999999999935</v>
      </c>
      <c r="C107" s="215">
        <v>0</v>
      </c>
      <c r="D107" s="7">
        <f t="shared" si="16"/>
        <v>1.0000000000000001E-5</v>
      </c>
      <c r="E107" s="7">
        <f t="shared" si="17"/>
        <v>1.3199999999999968E-4</v>
      </c>
      <c r="F107" s="23">
        <f t="shared" si="18"/>
        <v>7.575757575757594E-2</v>
      </c>
      <c r="G107" s="3" t="str">
        <f t="shared" si="19"/>
        <v>-</v>
      </c>
      <c r="H107" s="3" t="str">
        <f t="shared" si="20"/>
        <v>-</v>
      </c>
      <c r="I107" s="3">
        <f t="shared" si="21"/>
        <v>0</v>
      </c>
      <c r="J107" s="3" t="str">
        <f t="shared" si="22"/>
        <v>-</v>
      </c>
      <c r="K107" s="3" t="str">
        <f t="shared" si="23"/>
        <v>-</v>
      </c>
      <c r="L107" s="3" t="str">
        <f t="shared" si="24"/>
        <v>-</v>
      </c>
      <c r="M107" s="34" t="str">
        <f t="shared" si="25"/>
        <v>-</v>
      </c>
      <c r="N107" s="3" t="str">
        <f t="shared" si="26"/>
        <v>-</v>
      </c>
      <c r="O107" s="3">
        <f t="shared" si="27"/>
        <v>7.575757575757594E-2</v>
      </c>
      <c r="P107" s="3" t="str">
        <f t="shared" si="28"/>
        <v>-</v>
      </c>
      <c r="Q107" s="3" t="str">
        <f t="shared" si="29"/>
        <v>-</v>
      </c>
      <c r="R107" s="3" t="str">
        <f t="shared" si="30"/>
        <v>-</v>
      </c>
      <c r="S107" s="34" t="str">
        <f t="shared" si="31"/>
        <v>-</v>
      </c>
    </row>
    <row r="108" spans="1:19" x14ac:dyDescent="0.2">
      <c r="A108" s="207">
        <v>1E-3</v>
      </c>
      <c r="B108" s="212">
        <f>6.84-6.32</f>
        <v>0.51999999999999957</v>
      </c>
      <c r="C108" s="213">
        <v>0</v>
      </c>
      <c r="D108" s="7">
        <f t="shared" si="16"/>
        <v>2.0000000000000002E-5</v>
      </c>
      <c r="E108" s="7">
        <f t="shared" si="17"/>
        <v>2.5999999999999976E-4</v>
      </c>
      <c r="F108" s="23">
        <f t="shared" si="18"/>
        <v>7.6923076923076997E-2</v>
      </c>
      <c r="G108" s="3" t="str">
        <f t="shared" si="19"/>
        <v>-</v>
      </c>
      <c r="H108" s="3" t="str">
        <f t="shared" si="20"/>
        <v>-</v>
      </c>
      <c r="I108" s="3">
        <f t="shared" si="21"/>
        <v>0</v>
      </c>
      <c r="J108" s="3" t="str">
        <f t="shared" si="22"/>
        <v>-</v>
      </c>
      <c r="K108" s="3" t="str">
        <f t="shared" si="23"/>
        <v>-</v>
      </c>
      <c r="L108" s="3" t="str">
        <f t="shared" si="24"/>
        <v>-</v>
      </c>
      <c r="M108" s="34" t="str">
        <f t="shared" si="25"/>
        <v>-</v>
      </c>
      <c r="N108" s="3" t="str">
        <f t="shared" si="26"/>
        <v>-</v>
      </c>
      <c r="O108" s="3">
        <f t="shared" si="27"/>
        <v>7.6923076923076997E-2</v>
      </c>
      <c r="P108" s="3" t="str">
        <f t="shared" si="28"/>
        <v>-</v>
      </c>
      <c r="Q108" s="3" t="str">
        <f t="shared" si="29"/>
        <v>-</v>
      </c>
      <c r="R108" s="3" t="str">
        <f t="shared" si="30"/>
        <v>-</v>
      </c>
      <c r="S108" s="34" t="str">
        <f t="shared" si="31"/>
        <v>-</v>
      </c>
    </row>
    <row r="109" spans="1:19" x14ac:dyDescent="0.2">
      <c r="A109" s="207">
        <v>1E-3</v>
      </c>
      <c r="B109" s="212">
        <v>0.51</v>
      </c>
      <c r="C109" s="213">
        <v>1</v>
      </c>
      <c r="D109" s="7">
        <f t="shared" si="16"/>
        <v>2.0000000000000002E-5</v>
      </c>
      <c r="E109" s="7">
        <f t="shared" si="17"/>
        <v>2.5500000000000002E-4</v>
      </c>
      <c r="F109" s="23">
        <f t="shared" si="18"/>
        <v>7.8431372549019607E-2</v>
      </c>
      <c r="G109" s="3" t="str">
        <f t="shared" si="19"/>
        <v>-</v>
      </c>
      <c r="H109" s="3" t="str">
        <f t="shared" si="20"/>
        <v>-</v>
      </c>
      <c r="I109" s="3">
        <f t="shared" si="21"/>
        <v>1</v>
      </c>
      <c r="J109" s="3" t="str">
        <f t="shared" si="22"/>
        <v>-</v>
      </c>
      <c r="K109" s="3" t="str">
        <f t="shared" si="23"/>
        <v>-</v>
      </c>
      <c r="L109" s="3" t="str">
        <f t="shared" si="24"/>
        <v>-</v>
      </c>
      <c r="M109" s="34" t="str">
        <f t="shared" si="25"/>
        <v>-</v>
      </c>
      <c r="N109" s="3" t="str">
        <f t="shared" si="26"/>
        <v>-</v>
      </c>
      <c r="O109" s="3">
        <f t="shared" si="27"/>
        <v>7.8431372549019607E-2</v>
      </c>
      <c r="P109" s="3" t="str">
        <f t="shared" si="28"/>
        <v>-</v>
      </c>
      <c r="Q109" s="3" t="str">
        <f t="shared" si="29"/>
        <v>-</v>
      </c>
      <c r="R109" s="3" t="str">
        <f t="shared" si="30"/>
        <v>-</v>
      </c>
      <c r="S109" s="34" t="str">
        <f t="shared" si="31"/>
        <v>-</v>
      </c>
    </row>
    <row r="110" spans="1:19" x14ac:dyDescent="0.2">
      <c r="A110" s="207">
        <v>1E-3</v>
      </c>
      <c r="B110" s="212">
        <f>6.7-6.2</f>
        <v>0.5</v>
      </c>
      <c r="C110" s="213">
        <v>0</v>
      </c>
      <c r="D110" s="7">
        <f t="shared" si="16"/>
        <v>2.0000000000000002E-5</v>
      </c>
      <c r="E110" s="7">
        <f t="shared" si="17"/>
        <v>2.5000000000000001E-4</v>
      </c>
      <c r="F110" s="23">
        <f t="shared" si="18"/>
        <v>0.08</v>
      </c>
      <c r="G110" s="3" t="str">
        <f t="shared" si="19"/>
        <v>-</v>
      </c>
      <c r="H110" s="3" t="str">
        <f t="shared" si="20"/>
        <v>-</v>
      </c>
      <c r="I110" s="3">
        <f t="shared" si="21"/>
        <v>0</v>
      </c>
      <c r="J110" s="3" t="str">
        <f t="shared" si="22"/>
        <v>-</v>
      </c>
      <c r="K110" s="3" t="str">
        <f t="shared" si="23"/>
        <v>-</v>
      </c>
      <c r="L110" s="3" t="str">
        <f t="shared" si="24"/>
        <v>-</v>
      </c>
      <c r="M110" s="34" t="str">
        <f t="shared" si="25"/>
        <v>-</v>
      </c>
      <c r="N110" s="3" t="str">
        <f t="shared" si="26"/>
        <v>-</v>
      </c>
      <c r="O110" s="3">
        <f t="shared" si="27"/>
        <v>0.08</v>
      </c>
      <c r="P110" s="3" t="str">
        <f t="shared" si="28"/>
        <v>-</v>
      </c>
      <c r="Q110" s="3" t="str">
        <f t="shared" si="29"/>
        <v>-</v>
      </c>
      <c r="R110" s="3" t="str">
        <f t="shared" si="30"/>
        <v>-</v>
      </c>
      <c r="S110" s="34" t="str">
        <f t="shared" si="31"/>
        <v>-</v>
      </c>
    </row>
    <row r="111" spans="1:19" x14ac:dyDescent="0.2">
      <c r="A111" s="118">
        <v>1E-3</v>
      </c>
      <c r="B111" s="212">
        <v>0.5</v>
      </c>
      <c r="C111" s="213">
        <v>0</v>
      </c>
      <c r="D111" s="7">
        <f t="shared" si="16"/>
        <v>2.0000000000000002E-5</v>
      </c>
      <c r="E111" s="7">
        <f t="shared" si="17"/>
        <v>2.5000000000000001E-4</v>
      </c>
      <c r="F111" s="23">
        <f t="shared" si="18"/>
        <v>0.08</v>
      </c>
      <c r="G111" s="3" t="str">
        <f t="shared" si="19"/>
        <v>-</v>
      </c>
      <c r="H111" s="3" t="str">
        <f t="shared" si="20"/>
        <v>-</v>
      </c>
      <c r="I111" s="3">
        <f t="shared" si="21"/>
        <v>0</v>
      </c>
      <c r="J111" s="3" t="str">
        <f t="shared" si="22"/>
        <v>-</v>
      </c>
      <c r="K111" s="3" t="str">
        <f t="shared" si="23"/>
        <v>-</v>
      </c>
      <c r="L111" s="3" t="str">
        <f t="shared" si="24"/>
        <v>-</v>
      </c>
      <c r="M111" s="34" t="str">
        <f t="shared" si="25"/>
        <v>-</v>
      </c>
      <c r="N111" s="3" t="str">
        <f t="shared" si="26"/>
        <v>-</v>
      </c>
      <c r="O111" s="3">
        <f t="shared" si="27"/>
        <v>0.08</v>
      </c>
      <c r="P111" s="3" t="str">
        <f t="shared" si="28"/>
        <v>-</v>
      </c>
      <c r="Q111" s="3" t="str">
        <f t="shared" si="29"/>
        <v>-</v>
      </c>
      <c r="R111" s="3" t="str">
        <f t="shared" si="30"/>
        <v>-</v>
      </c>
      <c r="S111" s="34" t="str">
        <f t="shared" si="31"/>
        <v>-</v>
      </c>
    </row>
    <row r="112" spans="1:19" x14ac:dyDescent="0.2">
      <c r="A112" s="118">
        <v>1E-3</v>
      </c>
      <c r="B112" s="212">
        <v>0.48000000000000043</v>
      </c>
      <c r="C112" s="215">
        <v>2</v>
      </c>
      <c r="D112" s="7">
        <f t="shared" si="16"/>
        <v>2.0000000000000002E-5</v>
      </c>
      <c r="E112" s="7">
        <f t="shared" si="17"/>
        <v>2.4000000000000022E-4</v>
      </c>
      <c r="F112" s="23">
        <f t="shared" si="18"/>
        <v>8.3333333333333259E-2</v>
      </c>
      <c r="G112" s="3" t="str">
        <f t="shared" si="19"/>
        <v>-</v>
      </c>
      <c r="H112" s="3" t="str">
        <f t="shared" si="20"/>
        <v>-</v>
      </c>
      <c r="I112" s="3">
        <f t="shared" si="21"/>
        <v>2</v>
      </c>
      <c r="J112" s="3" t="str">
        <f t="shared" si="22"/>
        <v>-</v>
      </c>
      <c r="K112" s="3" t="str">
        <f t="shared" si="23"/>
        <v>-</v>
      </c>
      <c r="L112" s="3" t="str">
        <f t="shared" si="24"/>
        <v>-</v>
      </c>
      <c r="M112" s="34" t="str">
        <f t="shared" si="25"/>
        <v>-</v>
      </c>
      <c r="N112" s="3" t="str">
        <f t="shared" si="26"/>
        <v>-</v>
      </c>
      <c r="O112" s="3">
        <f t="shared" si="27"/>
        <v>8.3333333333333259E-2</v>
      </c>
      <c r="P112" s="3" t="str">
        <f t="shared" si="28"/>
        <v>-</v>
      </c>
      <c r="Q112" s="3" t="str">
        <f t="shared" si="29"/>
        <v>-</v>
      </c>
      <c r="R112" s="3" t="str">
        <f t="shared" si="30"/>
        <v>-</v>
      </c>
      <c r="S112" s="34" t="str">
        <f t="shared" si="31"/>
        <v>-</v>
      </c>
    </row>
    <row r="113" spans="1:19" x14ac:dyDescent="0.2">
      <c r="A113" s="207">
        <v>1E-3</v>
      </c>
      <c r="B113" s="212">
        <v>0.47</v>
      </c>
      <c r="C113" s="213">
        <v>0</v>
      </c>
      <c r="D113" s="7">
        <f t="shared" si="16"/>
        <v>2.0000000000000002E-5</v>
      </c>
      <c r="E113" s="7">
        <f t="shared" si="17"/>
        <v>2.3499999999999999E-4</v>
      </c>
      <c r="F113" s="23">
        <f t="shared" si="18"/>
        <v>8.5106382978723416E-2</v>
      </c>
      <c r="G113" s="3" t="str">
        <f t="shared" si="19"/>
        <v>-</v>
      </c>
      <c r="H113" s="3" t="str">
        <f t="shared" si="20"/>
        <v>-</v>
      </c>
      <c r="I113" s="3">
        <f t="shared" si="21"/>
        <v>0</v>
      </c>
      <c r="J113" s="3" t="str">
        <f t="shared" si="22"/>
        <v>-</v>
      </c>
      <c r="K113" s="3" t="str">
        <f t="shared" si="23"/>
        <v>-</v>
      </c>
      <c r="L113" s="3" t="str">
        <f t="shared" si="24"/>
        <v>-</v>
      </c>
      <c r="M113" s="34" t="str">
        <f t="shared" si="25"/>
        <v>-</v>
      </c>
      <c r="N113" s="3" t="str">
        <f t="shared" si="26"/>
        <v>-</v>
      </c>
      <c r="O113" s="3">
        <f t="shared" si="27"/>
        <v>8.5106382978723416E-2</v>
      </c>
      <c r="P113" s="3" t="str">
        <f t="shared" si="28"/>
        <v>-</v>
      </c>
      <c r="Q113" s="3" t="str">
        <f t="shared" si="29"/>
        <v>-</v>
      </c>
      <c r="R113" s="3" t="str">
        <f t="shared" si="30"/>
        <v>-</v>
      </c>
      <c r="S113" s="34" t="str">
        <f t="shared" si="31"/>
        <v>-</v>
      </c>
    </row>
    <row r="114" spans="1:19" x14ac:dyDescent="0.2">
      <c r="A114" s="118">
        <v>1E-3</v>
      </c>
      <c r="B114" s="212">
        <v>0.46699999999999964</v>
      </c>
      <c r="C114" s="215">
        <v>1</v>
      </c>
      <c r="D114" s="7">
        <f t="shared" si="16"/>
        <v>2.0000000000000002E-5</v>
      </c>
      <c r="E114" s="7">
        <f t="shared" si="17"/>
        <v>2.3349999999999982E-4</v>
      </c>
      <c r="F114" s="23">
        <f t="shared" si="18"/>
        <v>8.5653104925053611E-2</v>
      </c>
      <c r="G114" s="3" t="str">
        <f t="shared" si="19"/>
        <v>-</v>
      </c>
      <c r="H114" s="3" t="str">
        <f t="shared" si="20"/>
        <v>-</v>
      </c>
      <c r="I114" s="3">
        <f t="shared" si="21"/>
        <v>1</v>
      </c>
      <c r="J114" s="3" t="str">
        <f t="shared" si="22"/>
        <v>-</v>
      </c>
      <c r="K114" s="3" t="str">
        <f t="shared" si="23"/>
        <v>-</v>
      </c>
      <c r="L114" s="3" t="str">
        <f t="shared" si="24"/>
        <v>-</v>
      </c>
      <c r="M114" s="34" t="str">
        <f t="shared" si="25"/>
        <v>-</v>
      </c>
      <c r="N114" s="3" t="str">
        <f t="shared" si="26"/>
        <v>-</v>
      </c>
      <c r="O114" s="3">
        <f t="shared" si="27"/>
        <v>8.5653104925053611E-2</v>
      </c>
      <c r="P114" s="3" t="str">
        <f t="shared" si="28"/>
        <v>-</v>
      </c>
      <c r="Q114" s="3" t="str">
        <f t="shared" si="29"/>
        <v>-</v>
      </c>
      <c r="R114" s="3" t="str">
        <f t="shared" si="30"/>
        <v>-</v>
      </c>
      <c r="S114" s="34" t="str">
        <f t="shared" si="31"/>
        <v>-</v>
      </c>
    </row>
    <row r="115" spans="1:19" x14ac:dyDescent="0.2">
      <c r="A115" s="118">
        <v>1E-3</v>
      </c>
      <c r="B115" s="212">
        <v>0.43900000000000006</v>
      </c>
      <c r="C115" s="215">
        <v>0</v>
      </c>
      <c r="D115" s="7">
        <f t="shared" si="16"/>
        <v>2.0000000000000002E-5</v>
      </c>
      <c r="E115" s="7">
        <f t="shared" si="17"/>
        <v>2.1950000000000002E-4</v>
      </c>
      <c r="F115" s="23">
        <f t="shared" si="18"/>
        <v>9.1116173120728922E-2</v>
      </c>
      <c r="G115" s="3" t="str">
        <f t="shared" si="19"/>
        <v>-</v>
      </c>
      <c r="H115" s="3" t="str">
        <f t="shared" si="20"/>
        <v>-</v>
      </c>
      <c r="I115" s="3">
        <f t="shared" si="21"/>
        <v>0</v>
      </c>
      <c r="J115" s="3" t="str">
        <f t="shared" si="22"/>
        <v>-</v>
      </c>
      <c r="K115" s="3" t="str">
        <f t="shared" si="23"/>
        <v>-</v>
      </c>
      <c r="L115" s="3" t="str">
        <f t="shared" si="24"/>
        <v>-</v>
      </c>
      <c r="M115" s="34" t="str">
        <f t="shared" si="25"/>
        <v>-</v>
      </c>
      <c r="N115" s="3" t="str">
        <f t="shared" si="26"/>
        <v>-</v>
      </c>
      <c r="O115" s="3">
        <f t="shared" si="27"/>
        <v>9.1116173120728922E-2</v>
      </c>
      <c r="P115" s="3" t="str">
        <f t="shared" si="28"/>
        <v>-</v>
      </c>
      <c r="Q115" s="3" t="str">
        <f t="shared" si="29"/>
        <v>-</v>
      </c>
      <c r="R115" s="3" t="str">
        <f t="shared" si="30"/>
        <v>-</v>
      </c>
      <c r="S115" s="34" t="str">
        <f t="shared" si="31"/>
        <v>-</v>
      </c>
    </row>
    <row r="116" spans="1:19" x14ac:dyDescent="0.2">
      <c r="A116" s="207">
        <v>1E-3</v>
      </c>
      <c r="B116" s="212">
        <v>0.437</v>
      </c>
      <c r="C116" s="213">
        <v>0</v>
      </c>
      <c r="D116" s="7">
        <f t="shared" si="16"/>
        <v>2.0000000000000002E-5</v>
      </c>
      <c r="E116" s="7">
        <f t="shared" si="17"/>
        <v>2.185E-4</v>
      </c>
      <c r="F116" s="23">
        <f t="shared" si="18"/>
        <v>9.1533180778032047E-2</v>
      </c>
      <c r="G116" s="3" t="str">
        <f t="shared" si="19"/>
        <v>-</v>
      </c>
      <c r="H116" s="3" t="str">
        <f t="shared" si="20"/>
        <v>-</v>
      </c>
      <c r="I116" s="3">
        <f t="shared" si="21"/>
        <v>0</v>
      </c>
      <c r="J116" s="3" t="str">
        <f t="shared" si="22"/>
        <v>-</v>
      </c>
      <c r="K116" s="3" t="str">
        <f t="shared" si="23"/>
        <v>-</v>
      </c>
      <c r="L116" s="3" t="str">
        <f t="shared" si="24"/>
        <v>-</v>
      </c>
      <c r="M116" s="34" t="str">
        <f t="shared" si="25"/>
        <v>-</v>
      </c>
      <c r="N116" s="3" t="str">
        <f t="shared" si="26"/>
        <v>-</v>
      </c>
      <c r="O116" s="3">
        <f t="shared" si="27"/>
        <v>9.1533180778032047E-2</v>
      </c>
      <c r="P116" s="3" t="str">
        <f t="shared" si="28"/>
        <v>-</v>
      </c>
      <c r="Q116" s="3" t="str">
        <f t="shared" si="29"/>
        <v>-</v>
      </c>
      <c r="R116" s="3" t="str">
        <f t="shared" si="30"/>
        <v>-</v>
      </c>
      <c r="S116" s="34" t="str">
        <f t="shared" si="31"/>
        <v>-</v>
      </c>
    </row>
    <row r="117" spans="1:19" x14ac:dyDescent="0.2">
      <c r="A117" s="118">
        <v>1E-3</v>
      </c>
      <c r="B117" s="212">
        <v>0.40599999999999969</v>
      </c>
      <c r="C117" s="213">
        <v>1</v>
      </c>
      <c r="D117" s="7">
        <f t="shared" si="16"/>
        <v>2.0000000000000002E-5</v>
      </c>
      <c r="E117" s="7">
        <f t="shared" si="17"/>
        <v>2.0299999999999984E-4</v>
      </c>
      <c r="F117" s="23">
        <f t="shared" si="18"/>
        <v>9.8522167487684817E-2</v>
      </c>
      <c r="G117" s="3" t="str">
        <f t="shared" si="19"/>
        <v>-</v>
      </c>
      <c r="H117" s="3" t="str">
        <f t="shared" si="20"/>
        <v>-</v>
      </c>
      <c r="I117" s="3">
        <f t="shared" si="21"/>
        <v>1</v>
      </c>
      <c r="J117" s="3" t="str">
        <f t="shared" si="22"/>
        <v>-</v>
      </c>
      <c r="K117" s="3" t="str">
        <f t="shared" si="23"/>
        <v>-</v>
      </c>
      <c r="L117" s="3" t="str">
        <f t="shared" si="24"/>
        <v>-</v>
      </c>
      <c r="M117" s="34" t="str">
        <f t="shared" si="25"/>
        <v>-</v>
      </c>
      <c r="N117" s="3" t="str">
        <f t="shared" si="26"/>
        <v>-</v>
      </c>
      <c r="O117" s="3">
        <f t="shared" si="27"/>
        <v>9.8522167487684817E-2</v>
      </c>
      <c r="P117" s="3" t="str">
        <f t="shared" si="28"/>
        <v>-</v>
      </c>
      <c r="Q117" s="3" t="str">
        <f t="shared" si="29"/>
        <v>-</v>
      </c>
      <c r="R117" s="3" t="str">
        <f t="shared" si="30"/>
        <v>-</v>
      </c>
      <c r="S117" s="34" t="str">
        <f t="shared" si="31"/>
        <v>-</v>
      </c>
    </row>
    <row r="118" spans="1:19" x14ac:dyDescent="0.2">
      <c r="A118" s="207">
        <v>1E-3</v>
      </c>
      <c r="B118" s="212">
        <v>0.4</v>
      </c>
      <c r="C118" s="213">
        <v>2</v>
      </c>
      <c r="D118" s="7">
        <f t="shared" si="16"/>
        <v>2.0000000000000002E-5</v>
      </c>
      <c r="E118" s="7">
        <f t="shared" si="17"/>
        <v>2.0000000000000001E-4</v>
      </c>
      <c r="F118" s="23">
        <f t="shared" si="18"/>
        <v>0.1</v>
      </c>
      <c r="G118" s="3" t="str">
        <f t="shared" si="19"/>
        <v>-</v>
      </c>
      <c r="H118" s="3" t="str">
        <f t="shared" si="20"/>
        <v>-</v>
      </c>
      <c r="I118" s="3">
        <f t="shared" si="21"/>
        <v>2</v>
      </c>
      <c r="J118" s="3" t="str">
        <f t="shared" si="22"/>
        <v>-</v>
      </c>
      <c r="K118" s="3" t="str">
        <f t="shared" si="23"/>
        <v>-</v>
      </c>
      <c r="L118" s="3" t="str">
        <f t="shared" si="24"/>
        <v>-</v>
      </c>
      <c r="M118" s="34" t="str">
        <f t="shared" si="25"/>
        <v>-</v>
      </c>
      <c r="N118" s="3" t="str">
        <f t="shared" si="26"/>
        <v>-</v>
      </c>
      <c r="O118" s="3">
        <f t="shared" si="27"/>
        <v>0.1</v>
      </c>
      <c r="P118" s="3" t="str">
        <f t="shared" si="28"/>
        <v>-</v>
      </c>
      <c r="Q118" s="3" t="str">
        <f t="shared" si="29"/>
        <v>-</v>
      </c>
      <c r="R118" s="3" t="str">
        <f t="shared" si="30"/>
        <v>-</v>
      </c>
      <c r="S118" s="34" t="str">
        <f t="shared" si="31"/>
        <v>-</v>
      </c>
    </row>
    <row r="119" spans="1:19" x14ac:dyDescent="0.2">
      <c r="A119" s="118">
        <v>1E-3</v>
      </c>
      <c r="B119" s="212">
        <v>0.36</v>
      </c>
      <c r="C119" s="215">
        <v>0</v>
      </c>
      <c r="D119" s="7">
        <f t="shared" si="16"/>
        <v>2.0000000000000002E-5</v>
      </c>
      <c r="E119" s="7">
        <f t="shared" si="17"/>
        <v>1.7999999999999998E-4</v>
      </c>
      <c r="F119" s="23">
        <f t="shared" si="18"/>
        <v>0.11111111111111113</v>
      </c>
      <c r="G119" s="3" t="str">
        <f t="shared" si="19"/>
        <v>-</v>
      </c>
      <c r="H119" s="3" t="str">
        <f t="shared" si="20"/>
        <v>-</v>
      </c>
      <c r="I119" s="3" t="str">
        <f t="shared" si="21"/>
        <v>-</v>
      </c>
      <c r="J119" s="3">
        <f t="shared" si="22"/>
        <v>0</v>
      </c>
      <c r="K119" s="3" t="str">
        <f t="shared" si="23"/>
        <v>-</v>
      </c>
      <c r="L119" s="3" t="str">
        <f t="shared" si="24"/>
        <v>-</v>
      </c>
      <c r="M119" s="34" t="str">
        <f t="shared" si="25"/>
        <v>-</v>
      </c>
      <c r="N119" s="3" t="str">
        <f t="shared" si="26"/>
        <v>-</v>
      </c>
      <c r="O119" s="3" t="str">
        <f t="shared" si="27"/>
        <v>-</v>
      </c>
      <c r="P119" s="3">
        <f t="shared" si="28"/>
        <v>0.11111111111111113</v>
      </c>
      <c r="Q119" s="3" t="str">
        <f t="shared" si="29"/>
        <v>-</v>
      </c>
      <c r="R119" s="3" t="str">
        <f t="shared" si="30"/>
        <v>-</v>
      </c>
      <c r="S119" s="34" t="str">
        <f t="shared" si="31"/>
        <v>-</v>
      </c>
    </row>
    <row r="120" spans="1:19" x14ac:dyDescent="0.2">
      <c r="A120" s="118">
        <v>1E-3</v>
      </c>
      <c r="B120" s="212">
        <v>0.33999999999999986</v>
      </c>
      <c r="C120" s="215">
        <v>0</v>
      </c>
      <c r="D120" s="7">
        <f t="shared" si="16"/>
        <v>2.0000000000000002E-5</v>
      </c>
      <c r="E120" s="7">
        <f t="shared" si="17"/>
        <v>1.6999999999999993E-4</v>
      </c>
      <c r="F120" s="23">
        <f t="shared" si="18"/>
        <v>0.11764705882352947</v>
      </c>
      <c r="G120" s="3" t="str">
        <f t="shared" si="19"/>
        <v>-</v>
      </c>
      <c r="H120" s="3" t="str">
        <f t="shared" si="20"/>
        <v>-</v>
      </c>
      <c r="I120" s="3" t="str">
        <f t="shared" si="21"/>
        <v>-</v>
      </c>
      <c r="J120" s="3">
        <f t="shared" si="22"/>
        <v>0</v>
      </c>
      <c r="K120" s="3" t="str">
        <f t="shared" si="23"/>
        <v>-</v>
      </c>
      <c r="L120" s="3" t="str">
        <f t="shared" si="24"/>
        <v>-</v>
      </c>
      <c r="M120" s="34" t="str">
        <f t="shared" si="25"/>
        <v>-</v>
      </c>
      <c r="N120" s="3" t="str">
        <f t="shared" si="26"/>
        <v>-</v>
      </c>
      <c r="O120" s="3" t="str">
        <f t="shared" si="27"/>
        <v>-</v>
      </c>
      <c r="P120" s="3">
        <f t="shared" si="28"/>
        <v>0.11764705882352947</v>
      </c>
      <c r="Q120" s="3" t="str">
        <f t="shared" si="29"/>
        <v>-</v>
      </c>
      <c r="R120" s="3" t="str">
        <f t="shared" si="30"/>
        <v>-</v>
      </c>
      <c r="S120" s="34" t="str">
        <f t="shared" si="31"/>
        <v>-</v>
      </c>
    </row>
    <row r="121" spans="1:19" x14ac:dyDescent="0.2">
      <c r="A121" s="118">
        <v>1E-3</v>
      </c>
      <c r="B121" s="212">
        <v>0.33999999999999986</v>
      </c>
      <c r="C121" s="215">
        <v>0</v>
      </c>
      <c r="D121" s="7">
        <f t="shared" si="16"/>
        <v>2.0000000000000002E-5</v>
      </c>
      <c r="E121" s="7">
        <f t="shared" si="17"/>
        <v>1.6999999999999993E-4</v>
      </c>
      <c r="F121" s="23">
        <f t="shared" si="18"/>
        <v>0.11764705882352947</v>
      </c>
      <c r="G121" s="3" t="str">
        <f t="shared" si="19"/>
        <v>-</v>
      </c>
      <c r="H121" s="3" t="str">
        <f t="shared" si="20"/>
        <v>-</v>
      </c>
      <c r="I121" s="3" t="str">
        <f t="shared" si="21"/>
        <v>-</v>
      </c>
      <c r="J121" s="3">
        <f t="shared" si="22"/>
        <v>0</v>
      </c>
      <c r="K121" s="3" t="str">
        <f t="shared" si="23"/>
        <v>-</v>
      </c>
      <c r="L121" s="3" t="str">
        <f t="shared" si="24"/>
        <v>-</v>
      </c>
      <c r="M121" s="34" t="str">
        <f t="shared" si="25"/>
        <v>-</v>
      </c>
      <c r="N121" s="3" t="str">
        <f t="shared" si="26"/>
        <v>-</v>
      </c>
      <c r="O121" s="3" t="str">
        <f t="shared" si="27"/>
        <v>-</v>
      </c>
      <c r="P121" s="3">
        <f t="shared" si="28"/>
        <v>0.11764705882352947</v>
      </c>
      <c r="Q121" s="3" t="str">
        <f t="shared" si="29"/>
        <v>-</v>
      </c>
      <c r="R121" s="3" t="str">
        <f t="shared" si="30"/>
        <v>-</v>
      </c>
      <c r="S121" s="34" t="str">
        <f t="shared" si="31"/>
        <v>-</v>
      </c>
    </row>
    <row r="122" spans="1:19" x14ac:dyDescent="0.2">
      <c r="A122" s="118">
        <v>1E-3</v>
      </c>
      <c r="B122" s="212">
        <v>0.32000000000000028</v>
      </c>
      <c r="C122" s="215">
        <v>2</v>
      </c>
      <c r="D122" s="7">
        <f t="shared" si="16"/>
        <v>2.0000000000000002E-5</v>
      </c>
      <c r="E122" s="7">
        <f t="shared" si="17"/>
        <v>1.6000000000000015E-4</v>
      </c>
      <c r="F122" s="23">
        <f t="shared" si="18"/>
        <v>0.12499999999999989</v>
      </c>
      <c r="G122" s="3" t="str">
        <f t="shared" si="19"/>
        <v>-</v>
      </c>
      <c r="H122" s="3" t="str">
        <f t="shared" si="20"/>
        <v>-</v>
      </c>
      <c r="I122" s="3" t="str">
        <f t="shared" si="21"/>
        <v>-</v>
      </c>
      <c r="J122" s="3">
        <f t="shared" si="22"/>
        <v>2</v>
      </c>
      <c r="K122" s="3" t="str">
        <f t="shared" si="23"/>
        <v>-</v>
      </c>
      <c r="L122" s="3" t="str">
        <f t="shared" si="24"/>
        <v>-</v>
      </c>
      <c r="M122" s="34" t="str">
        <f t="shared" si="25"/>
        <v>-</v>
      </c>
      <c r="N122" s="3" t="str">
        <f t="shared" si="26"/>
        <v>-</v>
      </c>
      <c r="O122" s="3" t="str">
        <f t="shared" si="27"/>
        <v>-</v>
      </c>
      <c r="P122" s="3">
        <f t="shared" si="28"/>
        <v>0.12499999999999989</v>
      </c>
      <c r="Q122" s="3" t="str">
        <f t="shared" si="29"/>
        <v>-</v>
      </c>
      <c r="R122" s="3" t="str">
        <f t="shared" si="30"/>
        <v>-</v>
      </c>
      <c r="S122" s="34" t="str">
        <f t="shared" si="31"/>
        <v>-</v>
      </c>
    </row>
    <row r="123" spans="1:19" x14ac:dyDescent="0.2">
      <c r="A123" s="118">
        <v>1E-3</v>
      </c>
      <c r="B123" s="212">
        <v>0.30700000000000038</v>
      </c>
      <c r="C123" s="215">
        <v>0</v>
      </c>
      <c r="D123" s="7">
        <f t="shared" si="16"/>
        <v>2.0000000000000002E-5</v>
      </c>
      <c r="E123" s="7">
        <f t="shared" si="17"/>
        <v>1.5350000000000018E-4</v>
      </c>
      <c r="F123" s="23">
        <f t="shared" si="18"/>
        <v>0.13029315960912038</v>
      </c>
      <c r="G123" s="3" t="str">
        <f t="shared" si="19"/>
        <v>-</v>
      </c>
      <c r="H123" s="3" t="str">
        <f t="shared" si="20"/>
        <v>-</v>
      </c>
      <c r="I123" s="3" t="str">
        <f t="shared" si="21"/>
        <v>-</v>
      </c>
      <c r="J123" s="3">
        <f t="shared" si="22"/>
        <v>0</v>
      </c>
      <c r="K123" s="3" t="str">
        <f t="shared" si="23"/>
        <v>-</v>
      </c>
      <c r="L123" s="3" t="str">
        <f t="shared" si="24"/>
        <v>-</v>
      </c>
      <c r="M123" s="34" t="str">
        <f t="shared" si="25"/>
        <v>-</v>
      </c>
      <c r="N123" s="3" t="str">
        <f t="shared" si="26"/>
        <v>-</v>
      </c>
      <c r="O123" s="3" t="str">
        <f t="shared" si="27"/>
        <v>-</v>
      </c>
      <c r="P123" s="3">
        <f t="shared" si="28"/>
        <v>0.13029315960912038</v>
      </c>
      <c r="Q123" s="3" t="str">
        <f t="shared" si="29"/>
        <v>-</v>
      </c>
      <c r="R123" s="3" t="str">
        <f t="shared" si="30"/>
        <v>-</v>
      </c>
      <c r="S123" s="34" t="str">
        <f t="shared" si="31"/>
        <v>-</v>
      </c>
    </row>
    <row r="124" spans="1:19" x14ac:dyDescent="0.2">
      <c r="A124" s="118">
        <v>1E-3</v>
      </c>
      <c r="B124" s="212">
        <v>0.30700000000000038</v>
      </c>
      <c r="C124" s="215">
        <v>0</v>
      </c>
      <c r="D124" s="7">
        <f t="shared" si="16"/>
        <v>2.0000000000000002E-5</v>
      </c>
      <c r="E124" s="7">
        <f t="shared" si="17"/>
        <v>1.5350000000000018E-4</v>
      </c>
      <c r="F124" s="23">
        <f t="shared" si="18"/>
        <v>0.13029315960912038</v>
      </c>
      <c r="G124" s="3" t="str">
        <f t="shared" si="19"/>
        <v>-</v>
      </c>
      <c r="H124" s="3" t="str">
        <f t="shared" si="20"/>
        <v>-</v>
      </c>
      <c r="I124" s="3" t="str">
        <f t="shared" si="21"/>
        <v>-</v>
      </c>
      <c r="J124" s="3">
        <f t="shared" si="22"/>
        <v>0</v>
      </c>
      <c r="K124" s="3" t="str">
        <f t="shared" si="23"/>
        <v>-</v>
      </c>
      <c r="L124" s="3" t="str">
        <f t="shared" si="24"/>
        <v>-</v>
      </c>
      <c r="M124" s="34" t="str">
        <f t="shared" si="25"/>
        <v>-</v>
      </c>
      <c r="N124" s="3" t="str">
        <f t="shared" si="26"/>
        <v>-</v>
      </c>
      <c r="O124" s="3" t="str">
        <f t="shared" si="27"/>
        <v>-</v>
      </c>
      <c r="P124" s="3">
        <f t="shared" si="28"/>
        <v>0.13029315960912038</v>
      </c>
      <c r="Q124" s="3" t="str">
        <f t="shared" si="29"/>
        <v>-</v>
      </c>
      <c r="R124" s="3" t="str">
        <f t="shared" si="30"/>
        <v>-</v>
      </c>
      <c r="S124" s="34" t="str">
        <f t="shared" si="31"/>
        <v>-</v>
      </c>
    </row>
    <row r="125" spans="1:19" x14ac:dyDescent="0.2">
      <c r="A125" s="118">
        <v>1E-3</v>
      </c>
      <c r="B125" s="212">
        <v>0.29000000000000004</v>
      </c>
      <c r="C125" s="215">
        <v>1</v>
      </c>
      <c r="D125" s="7">
        <f t="shared" si="16"/>
        <v>2.0000000000000002E-5</v>
      </c>
      <c r="E125" s="7">
        <f t="shared" si="17"/>
        <v>1.4500000000000003E-4</v>
      </c>
      <c r="F125" s="23">
        <f t="shared" si="18"/>
        <v>0.13793103448275862</v>
      </c>
      <c r="G125" s="3" t="str">
        <f t="shared" si="19"/>
        <v>-</v>
      </c>
      <c r="H125" s="3" t="str">
        <f t="shared" si="20"/>
        <v>-</v>
      </c>
      <c r="I125" s="3" t="str">
        <f t="shared" si="21"/>
        <v>-</v>
      </c>
      <c r="J125" s="3">
        <f t="shared" si="22"/>
        <v>1</v>
      </c>
      <c r="K125" s="3" t="str">
        <f t="shared" si="23"/>
        <v>-</v>
      </c>
      <c r="L125" s="3" t="str">
        <f t="shared" si="24"/>
        <v>-</v>
      </c>
      <c r="M125" s="34" t="str">
        <f t="shared" si="25"/>
        <v>-</v>
      </c>
      <c r="N125" s="3" t="str">
        <f t="shared" si="26"/>
        <v>-</v>
      </c>
      <c r="O125" s="3" t="str">
        <f t="shared" si="27"/>
        <v>-</v>
      </c>
      <c r="P125" s="3">
        <f t="shared" si="28"/>
        <v>0.13793103448275862</v>
      </c>
      <c r="Q125" s="3" t="str">
        <f t="shared" si="29"/>
        <v>-</v>
      </c>
      <c r="R125" s="3" t="str">
        <f t="shared" si="30"/>
        <v>-</v>
      </c>
      <c r="S125" s="34" t="str">
        <f t="shared" si="31"/>
        <v>-</v>
      </c>
    </row>
    <row r="126" spans="1:19" x14ac:dyDescent="0.2">
      <c r="A126" s="118">
        <v>1E-3</v>
      </c>
      <c r="B126" s="212">
        <v>0.26999999999999957</v>
      </c>
      <c r="C126" s="213">
        <v>2</v>
      </c>
      <c r="D126" s="7">
        <f t="shared" si="16"/>
        <v>2.0000000000000002E-5</v>
      </c>
      <c r="E126" s="7">
        <f t="shared" si="17"/>
        <v>1.3499999999999978E-4</v>
      </c>
      <c r="F126" s="23">
        <f t="shared" si="18"/>
        <v>0.14814814814814839</v>
      </c>
      <c r="G126" s="3" t="str">
        <f t="shared" si="19"/>
        <v>-</v>
      </c>
      <c r="H126" s="3" t="str">
        <f t="shared" si="20"/>
        <v>-</v>
      </c>
      <c r="I126" s="3" t="str">
        <f t="shared" si="21"/>
        <v>-</v>
      </c>
      <c r="J126" s="3">
        <f t="shared" si="22"/>
        <v>2</v>
      </c>
      <c r="K126" s="3" t="str">
        <f t="shared" si="23"/>
        <v>-</v>
      </c>
      <c r="L126" s="3" t="str">
        <f t="shared" si="24"/>
        <v>-</v>
      </c>
      <c r="M126" s="34" t="str">
        <f t="shared" si="25"/>
        <v>-</v>
      </c>
      <c r="N126" s="3" t="str">
        <f t="shared" si="26"/>
        <v>-</v>
      </c>
      <c r="O126" s="3" t="str">
        <f t="shared" si="27"/>
        <v>-</v>
      </c>
      <c r="P126" s="3">
        <f t="shared" si="28"/>
        <v>0.14814814814814839</v>
      </c>
      <c r="Q126" s="3" t="str">
        <f t="shared" si="29"/>
        <v>-</v>
      </c>
      <c r="R126" s="3" t="str">
        <f t="shared" si="30"/>
        <v>-</v>
      </c>
      <c r="S126" s="34" t="str">
        <f t="shared" si="31"/>
        <v>-</v>
      </c>
    </row>
    <row r="127" spans="1:19" x14ac:dyDescent="0.2">
      <c r="A127" s="118">
        <v>1E-3</v>
      </c>
      <c r="B127" s="212">
        <v>0.25999999999999979</v>
      </c>
      <c r="C127" s="213">
        <v>0</v>
      </c>
      <c r="D127" s="7">
        <f t="shared" si="16"/>
        <v>2.0000000000000002E-5</v>
      </c>
      <c r="E127" s="7">
        <f t="shared" si="17"/>
        <v>1.2999999999999988E-4</v>
      </c>
      <c r="F127" s="23">
        <f t="shared" si="18"/>
        <v>0.15384615384615399</v>
      </c>
      <c r="G127" s="3" t="str">
        <f t="shared" si="19"/>
        <v>-</v>
      </c>
      <c r="H127" s="3" t="str">
        <f t="shared" si="20"/>
        <v>-</v>
      </c>
      <c r="I127" s="3" t="str">
        <f t="shared" si="21"/>
        <v>-</v>
      </c>
      <c r="J127" s="3">
        <f t="shared" si="22"/>
        <v>0</v>
      </c>
      <c r="K127" s="3" t="str">
        <f t="shared" si="23"/>
        <v>-</v>
      </c>
      <c r="L127" s="3" t="str">
        <f t="shared" si="24"/>
        <v>-</v>
      </c>
      <c r="M127" s="34" t="str">
        <f t="shared" si="25"/>
        <v>-</v>
      </c>
      <c r="N127" s="3" t="str">
        <f t="shared" si="26"/>
        <v>-</v>
      </c>
      <c r="O127" s="3" t="str">
        <f t="shared" si="27"/>
        <v>-</v>
      </c>
      <c r="P127" s="3">
        <f t="shared" si="28"/>
        <v>0.15384615384615399</v>
      </c>
      <c r="Q127" s="3" t="str">
        <f t="shared" si="29"/>
        <v>-</v>
      </c>
      <c r="R127" s="3" t="str">
        <f t="shared" si="30"/>
        <v>-</v>
      </c>
      <c r="S127" s="34" t="str">
        <f t="shared" si="31"/>
        <v>-</v>
      </c>
    </row>
    <row r="128" spans="1:19" x14ac:dyDescent="0.2">
      <c r="A128" s="118">
        <v>1E-3</v>
      </c>
      <c r="B128" s="212">
        <v>0.23</v>
      </c>
      <c r="C128" s="213">
        <v>0</v>
      </c>
      <c r="D128" s="7">
        <f t="shared" si="16"/>
        <v>2.0000000000000002E-5</v>
      </c>
      <c r="E128" s="7">
        <f t="shared" si="17"/>
        <v>1.15E-4</v>
      </c>
      <c r="F128" s="23">
        <f t="shared" si="18"/>
        <v>0.17391304347826086</v>
      </c>
      <c r="G128" s="3" t="str">
        <f t="shared" si="19"/>
        <v>-</v>
      </c>
      <c r="H128" s="3" t="str">
        <f t="shared" si="20"/>
        <v>-</v>
      </c>
      <c r="I128" s="3" t="str">
        <f t="shared" si="21"/>
        <v>-</v>
      </c>
      <c r="J128" s="3">
        <f t="shared" si="22"/>
        <v>0</v>
      </c>
      <c r="K128" s="3" t="str">
        <f t="shared" si="23"/>
        <v>-</v>
      </c>
      <c r="L128" s="3" t="str">
        <f t="shared" si="24"/>
        <v>-</v>
      </c>
      <c r="M128" s="34" t="str">
        <f t="shared" si="25"/>
        <v>-</v>
      </c>
      <c r="N128" s="3" t="str">
        <f t="shared" si="26"/>
        <v>-</v>
      </c>
      <c r="O128" s="3" t="str">
        <f t="shared" si="27"/>
        <v>-</v>
      </c>
      <c r="P128" s="3">
        <f t="shared" si="28"/>
        <v>0.17391304347826086</v>
      </c>
      <c r="Q128" s="3" t="str">
        <f t="shared" si="29"/>
        <v>-</v>
      </c>
      <c r="R128" s="3" t="str">
        <f t="shared" si="30"/>
        <v>-</v>
      </c>
      <c r="S128" s="34" t="str">
        <f t="shared" si="31"/>
        <v>-</v>
      </c>
    </row>
    <row r="129" spans="1:19" x14ac:dyDescent="0.2">
      <c r="A129" s="118">
        <v>1E-3</v>
      </c>
      <c r="B129" s="212">
        <v>0.22</v>
      </c>
      <c r="C129" s="215">
        <v>0</v>
      </c>
      <c r="D129" s="7">
        <f t="shared" si="16"/>
        <v>2.0000000000000002E-5</v>
      </c>
      <c r="E129" s="7">
        <f t="shared" si="17"/>
        <v>1.1E-4</v>
      </c>
      <c r="F129" s="23">
        <f t="shared" si="18"/>
        <v>0.18181818181818182</v>
      </c>
      <c r="G129" s="3" t="str">
        <f t="shared" si="19"/>
        <v>-</v>
      </c>
      <c r="H129" s="3" t="str">
        <f t="shared" si="20"/>
        <v>-</v>
      </c>
      <c r="I129" s="3" t="str">
        <f t="shared" si="21"/>
        <v>-</v>
      </c>
      <c r="J129" s="3">
        <f t="shared" si="22"/>
        <v>0</v>
      </c>
      <c r="K129" s="3" t="str">
        <f t="shared" si="23"/>
        <v>-</v>
      </c>
      <c r="L129" s="3" t="str">
        <f t="shared" si="24"/>
        <v>-</v>
      </c>
      <c r="M129" s="34" t="str">
        <f t="shared" si="25"/>
        <v>-</v>
      </c>
      <c r="N129" s="3" t="str">
        <f t="shared" si="26"/>
        <v>-</v>
      </c>
      <c r="O129" s="3" t="str">
        <f t="shared" si="27"/>
        <v>-</v>
      </c>
      <c r="P129" s="3">
        <f t="shared" si="28"/>
        <v>0.18181818181818182</v>
      </c>
      <c r="Q129" s="3" t="str">
        <f t="shared" si="29"/>
        <v>-</v>
      </c>
      <c r="R129" s="3" t="str">
        <f t="shared" si="30"/>
        <v>-</v>
      </c>
      <c r="S129" s="34" t="str">
        <f t="shared" si="31"/>
        <v>-</v>
      </c>
    </row>
    <row r="130" spans="1:19" x14ac:dyDescent="0.2">
      <c r="A130" s="207">
        <v>5.0000000000000001E-3</v>
      </c>
      <c r="B130" s="212">
        <v>1.06</v>
      </c>
      <c r="C130" s="213">
        <v>0</v>
      </c>
      <c r="D130" s="7">
        <f t="shared" si="16"/>
        <v>1E-4</v>
      </c>
      <c r="E130" s="7">
        <f t="shared" si="17"/>
        <v>5.2999999999999998E-4</v>
      </c>
      <c r="F130" s="23">
        <f t="shared" si="18"/>
        <v>0.18867924528301888</v>
      </c>
      <c r="G130" s="3" t="str">
        <f t="shared" si="19"/>
        <v>-</v>
      </c>
      <c r="H130" s="3" t="str">
        <f t="shared" si="20"/>
        <v>-</v>
      </c>
      <c r="I130" s="3" t="str">
        <f t="shared" si="21"/>
        <v>-</v>
      </c>
      <c r="J130" s="3">
        <f t="shared" si="22"/>
        <v>0</v>
      </c>
      <c r="K130" s="3" t="str">
        <f t="shared" si="23"/>
        <v>-</v>
      </c>
      <c r="L130" s="3" t="str">
        <f t="shared" si="24"/>
        <v>-</v>
      </c>
      <c r="M130" s="34" t="str">
        <f t="shared" si="25"/>
        <v>-</v>
      </c>
      <c r="N130" s="3" t="str">
        <f t="shared" si="26"/>
        <v>-</v>
      </c>
      <c r="O130" s="3" t="str">
        <f t="shared" si="27"/>
        <v>-</v>
      </c>
      <c r="P130" s="3">
        <f t="shared" si="28"/>
        <v>0.18867924528301888</v>
      </c>
      <c r="Q130" s="3" t="str">
        <f t="shared" si="29"/>
        <v>-</v>
      </c>
      <c r="R130" s="3" t="str">
        <f t="shared" si="30"/>
        <v>-</v>
      </c>
      <c r="S130" s="34" t="str">
        <f t="shared" si="31"/>
        <v>-</v>
      </c>
    </row>
    <row r="131" spans="1:19" x14ac:dyDescent="0.2">
      <c r="A131" s="207">
        <v>0.01</v>
      </c>
      <c r="B131" s="212">
        <v>1.64</v>
      </c>
      <c r="C131" s="213">
        <v>1</v>
      </c>
      <c r="D131" s="7">
        <f t="shared" ref="D131:D194" si="32">A131*0.02</f>
        <v>2.0000000000000001E-4</v>
      </c>
      <c r="E131" s="7">
        <f t="shared" ref="E131:E194" si="33">(B131/2)/1000</f>
        <v>8.1999999999999998E-4</v>
      </c>
      <c r="F131" s="23">
        <f t="shared" ref="F131:F194" si="34">D131/E131</f>
        <v>0.24390243902439027</v>
      </c>
      <c r="G131" s="3" t="str">
        <f t="shared" ref="G131:G194" si="35">IF(F131=0, C131, "-")</f>
        <v>-</v>
      </c>
      <c r="H131" s="3" t="str">
        <f t="shared" si="20"/>
        <v>-</v>
      </c>
      <c r="I131" s="3" t="str">
        <f t="shared" si="21"/>
        <v>-</v>
      </c>
      <c r="J131" s="3">
        <f t="shared" si="22"/>
        <v>1</v>
      </c>
      <c r="K131" s="3" t="str">
        <f t="shared" si="23"/>
        <v>-</v>
      </c>
      <c r="L131" s="3" t="str">
        <f t="shared" si="24"/>
        <v>-</v>
      </c>
      <c r="M131" s="34" t="str">
        <f t="shared" si="25"/>
        <v>-</v>
      </c>
      <c r="N131" s="3" t="str">
        <f t="shared" si="26"/>
        <v>-</v>
      </c>
      <c r="O131" s="3" t="str">
        <f t="shared" si="27"/>
        <v>-</v>
      </c>
      <c r="P131" s="3">
        <f t="shared" si="28"/>
        <v>0.24390243902439027</v>
      </c>
      <c r="Q131" s="3" t="str">
        <f t="shared" si="29"/>
        <v>-</v>
      </c>
      <c r="R131" s="3" t="str">
        <f t="shared" si="30"/>
        <v>-</v>
      </c>
      <c r="S131" s="34" t="str">
        <f t="shared" si="31"/>
        <v>-</v>
      </c>
    </row>
    <row r="132" spans="1:19" x14ac:dyDescent="0.2">
      <c r="A132" s="207">
        <v>5.0000000000000001E-3</v>
      </c>
      <c r="B132" s="212">
        <v>0.70799999999999996</v>
      </c>
      <c r="C132" s="213">
        <v>1</v>
      </c>
      <c r="D132" s="7">
        <f t="shared" si="32"/>
        <v>1E-4</v>
      </c>
      <c r="E132" s="7">
        <f t="shared" si="33"/>
        <v>3.5399999999999999E-4</v>
      </c>
      <c r="F132" s="23">
        <f t="shared" si="34"/>
        <v>0.2824858757062147</v>
      </c>
      <c r="G132" s="3" t="str">
        <f t="shared" si="35"/>
        <v>-</v>
      </c>
      <c r="H132" s="3" t="str">
        <f t="shared" ref="H132:H195" si="36">IF(AND($F132&gt;0,$F132&lt;=0.02),$C132,"-")</f>
        <v>-</v>
      </c>
      <c r="I132" s="3" t="str">
        <f t="shared" ref="I132:I195" si="37">IF(AND($F132&gt;0.02,$F132&lt;=0.1),$C132,"-")</f>
        <v>-</v>
      </c>
      <c r="J132" s="3">
        <f t="shared" ref="J132:J195" si="38">IF(AND($F132&gt;0.1,$F132&lt;=1),$C132,"-")</f>
        <v>1</v>
      </c>
      <c r="K132" s="3" t="str">
        <f t="shared" ref="K132:K195" si="39">IF(AND($F132&gt;1,$F132&lt;=5),$C132,"-")</f>
        <v>-</v>
      </c>
      <c r="L132" s="3" t="str">
        <f t="shared" ref="L132:L195" si="40">IF(AND($F132&gt;5,$F132&lt;=50),$C132,"-")</f>
        <v>-</v>
      </c>
      <c r="M132" s="34" t="str">
        <f t="shared" ref="M132:M195" si="41">IF(F132&gt;50, C132, "-")</f>
        <v>-</v>
      </c>
      <c r="N132" s="3" t="str">
        <f t="shared" ref="N132:N195" si="42">IF(AND($F132&gt;0, $F132&lt;=0.02), $F132, "-")</f>
        <v>-</v>
      </c>
      <c r="O132" s="3" t="str">
        <f t="shared" ref="O132:O195" si="43">IF(AND($F132&gt;0.02, $F132&lt;=0.1), $F132, "-")</f>
        <v>-</v>
      </c>
      <c r="P132" s="3">
        <f t="shared" ref="P132:P195" si="44">IF(AND($F132&gt;0.1, $F132&lt;=1), $F132, "-")</f>
        <v>0.2824858757062147</v>
      </c>
      <c r="Q132" s="3" t="str">
        <f t="shared" ref="Q132:Q195" si="45">IF(AND($F132&gt;1, $F132&lt;=5), $F132, "-")</f>
        <v>-</v>
      </c>
      <c r="R132" s="3" t="str">
        <f t="shared" ref="R132:R195" si="46">IF(AND($F132&gt;5, $F132&lt;=50), $F132, "-")</f>
        <v>-</v>
      </c>
      <c r="S132" s="34" t="str">
        <f t="shared" ref="S132:S195" si="47">IF($F132&gt;50, $F132, "-")</f>
        <v>-</v>
      </c>
    </row>
    <row r="133" spans="1:19" x14ac:dyDescent="0.2">
      <c r="A133" s="207">
        <v>0.01</v>
      </c>
      <c r="B133" s="212">
        <v>1.38</v>
      </c>
      <c r="C133" s="213">
        <v>2</v>
      </c>
      <c r="D133" s="7">
        <f t="shared" si="32"/>
        <v>2.0000000000000001E-4</v>
      </c>
      <c r="E133" s="7">
        <f t="shared" si="33"/>
        <v>6.8999999999999997E-4</v>
      </c>
      <c r="F133" s="23">
        <f t="shared" si="34"/>
        <v>0.28985507246376813</v>
      </c>
      <c r="G133" s="3" t="str">
        <f t="shared" si="35"/>
        <v>-</v>
      </c>
      <c r="H133" s="3" t="str">
        <f t="shared" si="36"/>
        <v>-</v>
      </c>
      <c r="I133" s="3" t="str">
        <f t="shared" si="37"/>
        <v>-</v>
      </c>
      <c r="J133" s="3">
        <f t="shared" si="38"/>
        <v>2</v>
      </c>
      <c r="K133" s="3" t="str">
        <f t="shared" si="39"/>
        <v>-</v>
      </c>
      <c r="L133" s="3" t="str">
        <f t="shared" si="40"/>
        <v>-</v>
      </c>
      <c r="M133" s="34" t="str">
        <f t="shared" si="41"/>
        <v>-</v>
      </c>
      <c r="N133" s="3" t="str">
        <f t="shared" si="42"/>
        <v>-</v>
      </c>
      <c r="O133" s="3" t="str">
        <f t="shared" si="43"/>
        <v>-</v>
      </c>
      <c r="P133" s="3">
        <f t="shared" si="44"/>
        <v>0.28985507246376813</v>
      </c>
      <c r="Q133" s="3" t="str">
        <f t="shared" si="45"/>
        <v>-</v>
      </c>
      <c r="R133" s="3" t="str">
        <f t="shared" si="46"/>
        <v>-</v>
      </c>
      <c r="S133" s="34" t="str">
        <f t="shared" si="47"/>
        <v>-</v>
      </c>
    </row>
    <row r="134" spans="1:19" x14ac:dyDescent="0.2">
      <c r="A134" s="207">
        <v>5.0000000000000001E-3</v>
      </c>
      <c r="B134" s="212">
        <f>0.89-0.22</f>
        <v>0.67</v>
      </c>
      <c r="C134" s="213">
        <v>2</v>
      </c>
      <c r="D134" s="7">
        <f t="shared" si="32"/>
        <v>1E-4</v>
      </c>
      <c r="E134" s="7">
        <f t="shared" si="33"/>
        <v>3.3500000000000001E-4</v>
      </c>
      <c r="F134" s="23">
        <f t="shared" si="34"/>
        <v>0.29850746268656719</v>
      </c>
      <c r="G134" s="3" t="str">
        <f t="shared" si="35"/>
        <v>-</v>
      </c>
      <c r="H134" s="3" t="str">
        <f t="shared" si="36"/>
        <v>-</v>
      </c>
      <c r="I134" s="3" t="str">
        <f t="shared" si="37"/>
        <v>-</v>
      </c>
      <c r="J134" s="3">
        <f t="shared" si="38"/>
        <v>2</v>
      </c>
      <c r="K134" s="3" t="str">
        <f t="shared" si="39"/>
        <v>-</v>
      </c>
      <c r="L134" s="3" t="str">
        <f t="shared" si="40"/>
        <v>-</v>
      </c>
      <c r="M134" s="34" t="str">
        <f t="shared" si="41"/>
        <v>-</v>
      </c>
      <c r="N134" s="3" t="str">
        <f t="shared" si="42"/>
        <v>-</v>
      </c>
      <c r="O134" s="3" t="str">
        <f t="shared" si="43"/>
        <v>-</v>
      </c>
      <c r="P134" s="3">
        <f t="shared" si="44"/>
        <v>0.29850746268656719</v>
      </c>
      <c r="Q134" s="3" t="str">
        <f t="shared" si="45"/>
        <v>-</v>
      </c>
      <c r="R134" s="3" t="str">
        <f t="shared" si="46"/>
        <v>-</v>
      </c>
      <c r="S134" s="34" t="str">
        <f t="shared" si="47"/>
        <v>-</v>
      </c>
    </row>
    <row r="135" spans="1:19" x14ac:dyDescent="0.2">
      <c r="A135" s="207">
        <v>5.0000000000000001E-3</v>
      </c>
      <c r="B135" s="212">
        <v>0.61</v>
      </c>
      <c r="C135" s="213">
        <v>0</v>
      </c>
      <c r="D135" s="7">
        <f t="shared" si="32"/>
        <v>1E-4</v>
      </c>
      <c r="E135" s="7">
        <f t="shared" si="33"/>
        <v>3.0499999999999999E-4</v>
      </c>
      <c r="F135" s="23">
        <f t="shared" si="34"/>
        <v>0.32786885245901642</v>
      </c>
      <c r="G135" s="3" t="str">
        <f t="shared" si="35"/>
        <v>-</v>
      </c>
      <c r="H135" s="3" t="str">
        <f t="shared" si="36"/>
        <v>-</v>
      </c>
      <c r="I135" s="3" t="str">
        <f t="shared" si="37"/>
        <v>-</v>
      </c>
      <c r="J135" s="3">
        <f t="shared" si="38"/>
        <v>0</v>
      </c>
      <c r="K135" s="3" t="str">
        <f t="shared" si="39"/>
        <v>-</v>
      </c>
      <c r="L135" s="3" t="str">
        <f t="shared" si="40"/>
        <v>-</v>
      </c>
      <c r="M135" s="34" t="str">
        <f t="shared" si="41"/>
        <v>-</v>
      </c>
      <c r="N135" s="3" t="str">
        <f t="shared" si="42"/>
        <v>-</v>
      </c>
      <c r="O135" s="3" t="str">
        <f t="shared" si="43"/>
        <v>-</v>
      </c>
      <c r="P135" s="3">
        <f t="shared" si="44"/>
        <v>0.32786885245901642</v>
      </c>
      <c r="Q135" s="3" t="str">
        <f t="shared" si="45"/>
        <v>-</v>
      </c>
      <c r="R135" s="3" t="str">
        <f t="shared" si="46"/>
        <v>-</v>
      </c>
      <c r="S135" s="34" t="str">
        <f t="shared" si="47"/>
        <v>-</v>
      </c>
    </row>
    <row r="136" spans="1:19" x14ac:dyDescent="0.2">
      <c r="A136" s="207">
        <v>0.01</v>
      </c>
      <c r="B136" s="212">
        <v>1.22</v>
      </c>
      <c r="C136" s="213">
        <v>1</v>
      </c>
      <c r="D136" s="7">
        <f t="shared" si="32"/>
        <v>2.0000000000000001E-4</v>
      </c>
      <c r="E136" s="7">
        <f t="shared" si="33"/>
        <v>6.0999999999999997E-4</v>
      </c>
      <c r="F136" s="23">
        <f t="shared" si="34"/>
        <v>0.32786885245901642</v>
      </c>
      <c r="G136" s="3" t="str">
        <f t="shared" si="35"/>
        <v>-</v>
      </c>
      <c r="H136" s="3" t="str">
        <f t="shared" si="36"/>
        <v>-</v>
      </c>
      <c r="I136" s="3" t="str">
        <f t="shared" si="37"/>
        <v>-</v>
      </c>
      <c r="J136" s="3">
        <f t="shared" si="38"/>
        <v>1</v>
      </c>
      <c r="K136" s="3" t="str">
        <f t="shared" si="39"/>
        <v>-</v>
      </c>
      <c r="L136" s="3" t="str">
        <f t="shared" si="40"/>
        <v>-</v>
      </c>
      <c r="M136" s="34" t="str">
        <f t="shared" si="41"/>
        <v>-</v>
      </c>
      <c r="N136" s="3" t="str">
        <f t="shared" si="42"/>
        <v>-</v>
      </c>
      <c r="O136" s="3" t="str">
        <f t="shared" si="43"/>
        <v>-</v>
      </c>
      <c r="P136" s="3">
        <f t="shared" si="44"/>
        <v>0.32786885245901642</v>
      </c>
      <c r="Q136" s="3" t="str">
        <f t="shared" si="45"/>
        <v>-</v>
      </c>
      <c r="R136" s="3" t="str">
        <f t="shared" si="46"/>
        <v>-</v>
      </c>
      <c r="S136" s="34" t="str">
        <f t="shared" si="47"/>
        <v>-</v>
      </c>
    </row>
    <row r="137" spans="1:19" x14ac:dyDescent="0.2">
      <c r="A137" s="207">
        <v>0.01</v>
      </c>
      <c r="B137" s="212">
        <v>1.1399999999999999</v>
      </c>
      <c r="C137" s="213">
        <v>1</v>
      </c>
      <c r="D137" s="7">
        <f t="shared" si="32"/>
        <v>2.0000000000000001E-4</v>
      </c>
      <c r="E137" s="7">
        <f t="shared" si="33"/>
        <v>5.6999999999999998E-4</v>
      </c>
      <c r="F137" s="23">
        <f t="shared" si="34"/>
        <v>0.35087719298245618</v>
      </c>
      <c r="G137" s="3" t="str">
        <f t="shared" si="35"/>
        <v>-</v>
      </c>
      <c r="H137" s="3" t="str">
        <f t="shared" si="36"/>
        <v>-</v>
      </c>
      <c r="I137" s="3" t="str">
        <f t="shared" si="37"/>
        <v>-</v>
      </c>
      <c r="J137" s="3">
        <f t="shared" si="38"/>
        <v>1</v>
      </c>
      <c r="K137" s="3" t="str">
        <f t="shared" si="39"/>
        <v>-</v>
      </c>
      <c r="L137" s="3" t="str">
        <f t="shared" si="40"/>
        <v>-</v>
      </c>
      <c r="M137" s="34" t="str">
        <f t="shared" si="41"/>
        <v>-</v>
      </c>
      <c r="N137" s="3" t="str">
        <f t="shared" si="42"/>
        <v>-</v>
      </c>
      <c r="O137" s="3" t="str">
        <f t="shared" si="43"/>
        <v>-</v>
      </c>
      <c r="P137" s="3">
        <f t="shared" si="44"/>
        <v>0.35087719298245618</v>
      </c>
      <c r="Q137" s="3" t="str">
        <f t="shared" si="45"/>
        <v>-</v>
      </c>
      <c r="R137" s="3" t="str">
        <f t="shared" si="46"/>
        <v>-</v>
      </c>
      <c r="S137" s="34" t="str">
        <f t="shared" si="47"/>
        <v>-</v>
      </c>
    </row>
    <row r="138" spans="1:19" x14ac:dyDescent="0.2">
      <c r="A138" s="207">
        <v>0.01</v>
      </c>
      <c r="B138" s="212">
        <v>1.1000000000000001</v>
      </c>
      <c r="C138" s="213">
        <v>0</v>
      </c>
      <c r="D138" s="7">
        <f t="shared" si="32"/>
        <v>2.0000000000000001E-4</v>
      </c>
      <c r="E138" s="7">
        <f t="shared" si="33"/>
        <v>5.5000000000000003E-4</v>
      </c>
      <c r="F138" s="23">
        <f t="shared" si="34"/>
        <v>0.36363636363636365</v>
      </c>
      <c r="G138" s="3" t="str">
        <f t="shared" si="35"/>
        <v>-</v>
      </c>
      <c r="H138" s="3" t="str">
        <f t="shared" si="36"/>
        <v>-</v>
      </c>
      <c r="I138" s="3" t="str">
        <f t="shared" si="37"/>
        <v>-</v>
      </c>
      <c r="J138" s="3">
        <f t="shared" si="38"/>
        <v>0</v>
      </c>
      <c r="K138" s="3" t="str">
        <f t="shared" si="39"/>
        <v>-</v>
      </c>
      <c r="L138" s="3" t="str">
        <f t="shared" si="40"/>
        <v>-</v>
      </c>
      <c r="M138" s="34" t="str">
        <f t="shared" si="41"/>
        <v>-</v>
      </c>
      <c r="N138" s="3" t="str">
        <f t="shared" si="42"/>
        <v>-</v>
      </c>
      <c r="O138" s="3" t="str">
        <f t="shared" si="43"/>
        <v>-</v>
      </c>
      <c r="P138" s="3">
        <f t="shared" si="44"/>
        <v>0.36363636363636365</v>
      </c>
      <c r="Q138" s="3" t="str">
        <f t="shared" si="45"/>
        <v>-</v>
      </c>
      <c r="R138" s="3" t="str">
        <f t="shared" si="46"/>
        <v>-</v>
      </c>
      <c r="S138" s="34" t="str">
        <f t="shared" si="47"/>
        <v>-</v>
      </c>
    </row>
    <row r="139" spans="1:19" x14ac:dyDescent="0.2">
      <c r="A139" s="207">
        <v>0.01</v>
      </c>
      <c r="B139" s="212">
        <f>7.16-6.18</f>
        <v>0.98000000000000043</v>
      </c>
      <c r="C139" s="213">
        <v>0</v>
      </c>
      <c r="D139" s="7">
        <f t="shared" si="32"/>
        <v>2.0000000000000001E-4</v>
      </c>
      <c r="E139" s="7">
        <f t="shared" si="33"/>
        <v>4.900000000000002E-4</v>
      </c>
      <c r="F139" s="23">
        <f t="shared" si="34"/>
        <v>0.40816326530612229</v>
      </c>
      <c r="G139" s="3" t="str">
        <f t="shared" si="35"/>
        <v>-</v>
      </c>
      <c r="H139" s="3" t="str">
        <f t="shared" si="36"/>
        <v>-</v>
      </c>
      <c r="I139" s="3" t="str">
        <f t="shared" si="37"/>
        <v>-</v>
      </c>
      <c r="J139" s="3">
        <f t="shared" si="38"/>
        <v>0</v>
      </c>
      <c r="K139" s="3" t="str">
        <f t="shared" si="39"/>
        <v>-</v>
      </c>
      <c r="L139" s="3" t="str">
        <f t="shared" si="40"/>
        <v>-</v>
      </c>
      <c r="M139" s="34" t="str">
        <f t="shared" si="41"/>
        <v>-</v>
      </c>
      <c r="N139" s="3" t="str">
        <f t="shared" si="42"/>
        <v>-</v>
      </c>
      <c r="O139" s="3" t="str">
        <f t="shared" si="43"/>
        <v>-</v>
      </c>
      <c r="P139" s="3">
        <f t="shared" si="44"/>
        <v>0.40816326530612229</v>
      </c>
      <c r="Q139" s="3" t="str">
        <f t="shared" si="45"/>
        <v>-</v>
      </c>
      <c r="R139" s="3" t="str">
        <f t="shared" si="46"/>
        <v>-</v>
      </c>
      <c r="S139" s="34" t="str">
        <f t="shared" si="47"/>
        <v>-</v>
      </c>
    </row>
    <row r="140" spans="1:19" x14ac:dyDescent="0.2">
      <c r="A140" s="118">
        <v>5.0000000000000001E-3</v>
      </c>
      <c r="B140" s="212">
        <v>0.38999999999999968</v>
      </c>
      <c r="C140" s="213">
        <v>0</v>
      </c>
      <c r="D140" s="7">
        <f t="shared" si="32"/>
        <v>1E-4</v>
      </c>
      <c r="E140" s="7">
        <f t="shared" si="33"/>
        <v>1.9499999999999983E-4</v>
      </c>
      <c r="F140" s="23">
        <f t="shared" si="34"/>
        <v>0.51282051282051333</v>
      </c>
      <c r="G140" s="3" t="str">
        <f t="shared" si="35"/>
        <v>-</v>
      </c>
      <c r="H140" s="3" t="str">
        <f t="shared" si="36"/>
        <v>-</v>
      </c>
      <c r="I140" s="3" t="str">
        <f t="shared" si="37"/>
        <v>-</v>
      </c>
      <c r="J140" s="3">
        <f t="shared" si="38"/>
        <v>0</v>
      </c>
      <c r="K140" s="3" t="str">
        <f t="shared" si="39"/>
        <v>-</v>
      </c>
      <c r="L140" s="3" t="str">
        <f t="shared" si="40"/>
        <v>-</v>
      </c>
      <c r="M140" s="34" t="str">
        <f t="shared" si="41"/>
        <v>-</v>
      </c>
      <c r="N140" s="3" t="str">
        <f t="shared" si="42"/>
        <v>-</v>
      </c>
      <c r="O140" s="3" t="str">
        <f t="shared" si="43"/>
        <v>-</v>
      </c>
      <c r="P140" s="3">
        <f t="shared" si="44"/>
        <v>0.51282051282051333</v>
      </c>
      <c r="Q140" s="3" t="str">
        <f t="shared" si="45"/>
        <v>-</v>
      </c>
      <c r="R140" s="3" t="str">
        <f t="shared" si="46"/>
        <v>-</v>
      </c>
      <c r="S140" s="34" t="str">
        <f t="shared" si="47"/>
        <v>-</v>
      </c>
    </row>
    <row r="141" spans="1:19" x14ac:dyDescent="0.2">
      <c r="A141" s="207">
        <v>0.01</v>
      </c>
      <c r="B141" s="212">
        <v>0.77</v>
      </c>
      <c r="C141" s="213">
        <v>0</v>
      </c>
      <c r="D141" s="7">
        <f t="shared" si="32"/>
        <v>2.0000000000000001E-4</v>
      </c>
      <c r="E141" s="7">
        <f t="shared" si="33"/>
        <v>3.8500000000000003E-4</v>
      </c>
      <c r="F141" s="23">
        <f t="shared" si="34"/>
        <v>0.51948051948051943</v>
      </c>
      <c r="G141" s="3" t="str">
        <f t="shared" si="35"/>
        <v>-</v>
      </c>
      <c r="H141" s="3" t="str">
        <f t="shared" si="36"/>
        <v>-</v>
      </c>
      <c r="I141" s="3" t="str">
        <f t="shared" si="37"/>
        <v>-</v>
      </c>
      <c r="J141" s="3">
        <f t="shared" si="38"/>
        <v>0</v>
      </c>
      <c r="K141" s="3" t="str">
        <f t="shared" si="39"/>
        <v>-</v>
      </c>
      <c r="L141" s="3" t="str">
        <f t="shared" si="40"/>
        <v>-</v>
      </c>
      <c r="M141" s="34" t="str">
        <f t="shared" si="41"/>
        <v>-</v>
      </c>
      <c r="N141" s="3" t="str">
        <f t="shared" si="42"/>
        <v>-</v>
      </c>
      <c r="O141" s="3" t="str">
        <f t="shared" si="43"/>
        <v>-</v>
      </c>
      <c r="P141" s="3">
        <f t="shared" si="44"/>
        <v>0.51948051948051943</v>
      </c>
      <c r="Q141" s="3" t="str">
        <f t="shared" si="45"/>
        <v>-</v>
      </c>
      <c r="R141" s="3" t="str">
        <f t="shared" si="46"/>
        <v>-</v>
      </c>
      <c r="S141" s="34" t="str">
        <f t="shared" si="47"/>
        <v>-</v>
      </c>
    </row>
    <row r="142" spans="1:19" x14ac:dyDescent="0.2">
      <c r="A142" s="207">
        <v>0.01</v>
      </c>
      <c r="B142" s="212">
        <v>0.75</v>
      </c>
      <c r="C142" s="213">
        <v>1</v>
      </c>
      <c r="D142" s="7">
        <f t="shared" si="32"/>
        <v>2.0000000000000001E-4</v>
      </c>
      <c r="E142" s="7">
        <f t="shared" si="33"/>
        <v>3.7500000000000001E-4</v>
      </c>
      <c r="F142" s="23">
        <f t="shared" si="34"/>
        <v>0.53333333333333333</v>
      </c>
      <c r="G142" s="3" t="str">
        <f t="shared" si="35"/>
        <v>-</v>
      </c>
      <c r="H142" s="3" t="str">
        <f t="shared" si="36"/>
        <v>-</v>
      </c>
      <c r="I142" s="3" t="str">
        <f t="shared" si="37"/>
        <v>-</v>
      </c>
      <c r="J142" s="3">
        <f t="shared" si="38"/>
        <v>1</v>
      </c>
      <c r="K142" s="3" t="str">
        <f t="shared" si="39"/>
        <v>-</v>
      </c>
      <c r="L142" s="3" t="str">
        <f t="shared" si="40"/>
        <v>-</v>
      </c>
      <c r="M142" s="34" t="str">
        <f t="shared" si="41"/>
        <v>-</v>
      </c>
      <c r="N142" s="3" t="str">
        <f t="shared" si="42"/>
        <v>-</v>
      </c>
      <c r="O142" s="3" t="str">
        <f t="shared" si="43"/>
        <v>-</v>
      </c>
      <c r="P142" s="3">
        <f t="shared" si="44"/>
        <v>0.53333333333333333</v>
      </c>
      <c r="Q142" s="3" t="str">
        <f t="shared" si="45"/>
        <v>-</v>
      </c>
      <c r="R142" s="3" t="str">
        <f t="shared" si="46"/>
        <v>-</v>
      </c>
      <c r="S142" s="34" t="str">
        <f t="shared" si="47"/>
        <v>-</v>
      </c>
    </row>
    <row r="143" spans="1:19" x14ac:dyDescent="0.2">
      <c r="A143" s="207">
        <v>0.01</v>
      </c>
      <c r="B143" s="212">
        <v>0.75</v>
      </c>
      <c r="C143" s="213">
        <v>0</v>
      </c>
      <c r="D143" s="7">
        <f t="shared" si="32"/>
        <v>2.0000000000000001E-4</v>
      </c>
      <c r="E143" s="7">
        <f t="shared" si="33"/>
        <v>3.7500000000000001E-4</v>
      </c>
      <c r="F143" s="23">
        <f t="shared" si="34"/>
        <v>0.53333333333333333</v>
      </c>
      <c r="G143" s="3" t="str">
        <f t="shared" si="35"/>
        <v>-</v>
      </c>
      <c r="H143" s="3" t="str">
        <f t="shared" si="36"/>
        <v>-</v>
      </c>
      <c r="I143" s="3" t="str">
        <f t="shared" si="37"/>
        <v>-</v>
      </c>
      <c r="J143" s="3">
        <f t="shared" si="38"/>
        <v>0</v>
      </c>
      <c r="K143" s="3" t="str">
        <f t="shared" si="39"/>
        <v>-</v>
      </c>
      <c r="L143" s="3" t="str">
        <f t="shared" si="40"/>
        <v>-</v>
      </c>
      <c r="M143" s="34" t="str">
        <f t="shared" si="41"/>
        <v>-</v>
      </c>
      <c r="N143" s="3" t="str">
        <f t="shared" si="42"/>
        <v>-</v>
      </c>
      <c r="O143" s="3" t="str">
        <f t="shared" si="43"/>
        <v>-</v>
      </c>
      <c r="P143" s="3">
        <f t="shared" si="44"/>
        <v>0.53333333333333333</v>
      </c>
      <c r="Q143" s="3" t="str">
        <f t="shared" si="45"/>
        <v>-</v>
      </c>
      <c r="R143" s="3" t="str">
        <f t="shared" si="46"/>
        <v>-</v>
      </c>
      <c r="S143" s="34" t="str">
        <f t="shared" si="47"/>
        <v>-</v>
      </c>
    </row>
    <row r="144" spans="1:19" x14ac:dyDescent="0.2">
      <c r="A144" s="118">
        <v>5.0000000000000001E-3</v>
      </c>
      <c r="B144" s="212">
        <v>0.36099999999999977</v>
      </c>
      <c r="C144" s="215">
        <v>1</v>
      </c>
      <c r="D144" s="7">
        <f t="shared" si="32"/>
        <v>1E-4</v>
      </c>
      <c r="E144" s="7">
        <f t="shared" si="33"/>
        <v>1.8049999999999989E-4</v>
      </c>
      <c r="F144" s="23">
        <f t="shared" si="34"/>
        <v>0.55401662049861533</v>
      </c>
      <c r="G144" s="3" t="str">
        <f t="shared" si="35"/>
        <v>-</v>
      </c>
      <c r="H144" s="3" t="str">
        <f t="shared" si="36"/>
        <v>-</v>
      </c>
      <c r="I144" s="3" t="str">
        <f t="shared" si="37"/>
        <v>-</v>
      </c>
      <c r="J144" s="3">
        <f t="shared" si="38"/>
        <v>1</v>
      </c>
      <c r="K144" s="3" t="str">
        <f t="shared" si="39"/>
        <v>-</v>
      </c>
      <c r="L144" s="3" t="str">
        <f t="shared" si="40"/>
        <v>-</v>
      </c>
      <c r="M144" s="34" t="str">
        <f t="shared" si="41"/>
        <v>-</v>
      </c>
      <c r="N144" s="3" t="str">
        <f t="shared" si="42"/>
        <v>-</v>
      </c>
      <c r="O144" s="3" t="str">
        <f t="shared" si="43"/>
        <v>-</v>
      </c>
      <c r="P144" s="3">
        <f t="shared" si="44"/>
        <v>0.55401662049861533</v>
      </c>
      <c r="Q144" s="3" t="str">
        <f t="shared" si="45"/>
        <v>-</v>
      </c>
      <c r="R144" s="3" t="str">
        <f t="shared" si="46"/>
        <v>-</v>
      </c>
      <c r="S144" s="34" t="str">
        <f t="shared" si="47"/>
        <v>-</v>
      </c>
    </row>
    <row r="145" spans="1:19" x14ac:dyDescent="0.2">
      <c r="A145" s="207">
        <v>0.01</v>
      </c>
      <c r="B145" s="214">
        <v>0.72</v>
      </c>
      <c r="C145" s="213">
        <v>2</v>
      </c>
      <c r="D145" s="7">
        <f t="shared" si="32"/>
        <v>2.0000000000000001E-4</v>
      </c>
      <c r="E145" s="7">
        <f t="shared" si="33"/>
        <v>3.5999999999999997E-4</v>
      </c>
      <c r="F145" s="23">
        <f t="shared" si="34"/>
        <v>0.55555555555555558</v>
      </c>
      <c r="G145" s="3" t="str">
        <f t="shared" si="35"/>
        <v>-</v>
      </c>
      <c r="H145" s="3" t="str">
        <f t="shared" si="36"/>
        <v>-</v>
      </c>
      <c r="I145" s="3" t="str">
        <f t="shared" si="37"/>
        <v>-</v>
      </c>
      <c r="J145" s="3">
        <f t="shared" si="38"/>
        <v>2</v>
      </c>
      <c r="K145" s="3" t="str">
        <f t="shared" si="39"/>
        <v>-</v>
      </c>
      <c r="L145" s="3" t="str">
        <f t="shared" si="40"/>
        <v>-</v>
      </c>
      <c r="M145" s="34" t="str">
        <f t="shared" si="41"/>
        <v>-</v>
      </c>
      <c r="N145" s="3" t="str">
        <f t="shared" si="42"/>
        <v>-</v>
      </c>
      <c r="O145" s="3" t="str">
        <f t="shared" si="43"/>
        <v>-</v>
      </c>
      <c r="P145" s="3">
        <f t="shared" si="44"/>
        <v>0.55555555555555558</v>
      </c>
      <c r="Q145" s="3" t="str">
        <f t="shared" si="45"/>
        <v>-</v>
      </c>
      <c r="R145" s="3" t="str">
        <f t="shared" si="46"/>
        <v>-</v>
      </c>
      <c r="S145" s="34" t="str">
        <f t="shared" si="47"/>
        <v>-</v>
      </c>
    </row>
    <row r="146" spans="1:19" x14ac:dyDescent="0.2">
      <c r="A146" s="118">
        <v>5.0000000000000001E-3</v>
      </c>
      <c r="B146" s="212">
        <v>0.36</v>
      </c>
      <c r="C146" s="213">
        <v>0</v>
      </c>
      <c r="D146" s="7">
        <f t="shared" si="32"/>
        <v>1E-4</v>
      </c>
      <c r="E146" s="7">
        <f t="shared" si="33"/>
        <v>1.7999999999999998E-4</v>
      </c>
      <c r="F146" s="23">
        <f t="shared" si="34"/>
        <v>0.55555555555555558</v>
      </c>
      <c r="G146" s="3" t="str">
        <f t="shared" si="35"/>
        <v>-</v>
      </c>
      <c r="H146" s="3" t="str">
        <f t="shared" si="36"/>
        <v>-</v>
      </c>
      <c r="I146" s="3" t="str">
        <f t="shared" si="37"/>
        <v>-</v>
      </c>
      <c r="J146" s="3">
        <f t="shared" si="38"/>
        <v>0</v>
      </c>
      <c r="K146" s="3" t="str">
        <f t="shared" si="39"/>
        <v>-</v>
      </c>
      <c r="L146" s="3" t="str">
        <f t="shared" si="40"/>
        <v>-</v>
      </c>
      <c r="M146" s="34" t="str">
        <f t="shared" si="41"/>
        <v>-</v>
      </c>
      <c r="N146" s="3" t="str">
        <f t="shared" si="42"/>
        <v>-</v>
      </c>
      <c r="O146" s="3" t="str">
        <f t="shared" si="43"/>
        <v>-</v>
      </c>
      <c r="P146" s="3">
        <f t="shared" si="44"/>
        <v>0.55555555555555558</v>
      </c>
      <c r="Q146" s="3" t="str">
        <f t="shared" si="45"/>
        <v>-</v>
      </c>
      <c r="R146" s="3" t="str">
        <f t="shared" si="46"/>
        <v>-</v>
      </c>
      <c r="S146" s="34" t="str">
        <f t="shared" si="47"/>
        <v>-</v>
      </c>
    </row>
    <row r="147" spans="1:19" x14ac:dyDescent="0.2">
      <c r="A147" s="207">
        <v>0.01</v>
      </c>
      <c r="B147" s="212">
        <v>0.69</v>
      </c>
      <c r="C147" s="213">
        <v>1</v>
      </c>
      <c r="D147" s="7">
        <f t="shared" si="32"/>
        <v>2.0000000000000001E-4</v>
      </c>
      <c r="E147" s="7">
        <f t="shared" si="33"/>
        <v>3.4499999999999998E-4</v>
      </c>
      <c r="F147" s="23">
        <f t="shared" si="34"/>
        <v>0.57971014492753625</v>
      </c>
      <c r="G147" s="3" t="str">
        <f t="shared" si="35"/>
        <v>-</v>
      </c>
      <c r="H147" s="3" t="str">
        <f t="shared" si="36"/>
        <v>-</v>
      </c>
      <c r="I147" s="3" t="str">
        <f t="shared" si="37"/>
        <v>-</v>
      </c>
      <c r="J147" s="3">
        <f t="shared" si="38"/>
        <v>1</v>
      </c>
      <c r="K147" s="3" t="str">
        <f t="shared" si="39"/>
        <v>-</v>
      </c>
      <c r="L147" s="3" t="str">
        <f t="shared" si="40"/>
        <v>-</v>
      </c>
      <c r="M147" s="34" t="str">
        <f t="shared" si="41"/>
        <v>-</v>
      </c>
      <c r="N147" s="3" t="str">
        <f t="shared" si="42"/>
        <v>-</v>
      </c>
      <c r="O147" s="3" t="str">
        <f t="shared" si="43"/>
        <v>-</v>
      </c>
      <c r="P147" s="3">
        <f t="shared" si="44"/>
        <v>0.57971014492753625</v>
      </c>
      <c r="Q147" s="3" t="str">
        <f t="shared" si="45"/>
        <v>-</v>
      </c>
      <c r="R147" s="3" t="str">
        <f t="shared" si="46"/>
        <v>-</v>
      </c>
      <c r="S147" s="34" t="str">
        <f t="shared" si="47"/>
        <v>-</v>
      </c>
    </row>
    <row r="148" spans="1:19" x14ac:dyDescent="0.2">
      <c r="A148" s="207">
        <v>0.01</v>
      </c>
      <c r="B148" s="212">
        <v>0.66300000000000003</v>
      </c>
      <c r="C148" s="213">
        <v>0</v>
      </c>
      <c r="D148" s="7">
        <f t="shared" si="32"/>
        <v>2.0000000000000001E-4</v>
      </c>
      <c r="E148" s="7">
        <f t="shared" si="33"/>
        <v>3.3150000000000003E-4</v>
      </c>
      <c r="F148" s="23">
        <f t="shared" si="34"/>
        <v>0.60331825037707387</v>
      </c>
      <c r="G148" s="3" t="str">
        <f t="shared" si="35"/>
        <v>-</v>
      </c>
      <c r="H148" s="3" t="str">
        <f t="shared" si="36"/>
        <v>-</v>
      </c>
      <c r="I148" s="3" t="str">
        <f t="shared" si="37"/>
        <v>-</v>
      </c>
      <c r="J148" s="3">
        <f t="shared" si="38"/>
        <v>0</v>
      </c>
      <c r="K148" s="3" t="str">
        <f t="shared" si="39"/>
        <v>-</v>
      </c>
      <c r="L148" s="3" t="str">
        <f t="shared" si="40"/>
        <v>-</v>
      </c>
      <c r="M148" s="34" t="str">
        <f t="shared" si="41"/>
        <v>-</v>
      </c>
      <c r="N148" s="3" t="str">
        <f t="shared" si="42"/>
        <v>-</v>
      </c>
      <c r="O148" s="3" t="str">
        <f t="shared" si="43"/>
        <v>-</v>
      </c>
      <c r="P148" s="3">
        <f t="shared" si="44"/>
        <v>0.60331825037707387</v>
      </c>
      <c r="Q148" s="3" t="str">
        <f t="shared" si="45"/>
        <v>-</v>
      </c>
      <c r="R148" s="3" t="str">
        <f t="shared" si="46"/>
        <v>-</v>
      </c>
      <c r="S148" s="34" t="str">
        <f t="shared" si="47"/>
        <v>-</v>
      </c>
    </row>
    <row r="149" spans="1:19" x14ac:dyDescent="0.2">
      <c r="A149" s="118">
        <v>0.01</v>
      </c>
      <c r="B149" s="212">
        <v>0.64</v>
      </c>
      <c r="C149" s="215">
        <v>1</v>
      </c>
      <c r="D149" s="7">
        <f t="shared" si="32"/>
        <v>2.0000000000000001E-4</v>
      </c>
      <c r="E149" s="7">
        <f t="shared" si="33"/>
        <v>3.2000000000000003E-4</v>
      </c>
      <c r="F149" s="23">
        <f t="shared" si="34"/>
        <v>0.625</v>
      </c>
      <c r="G149" s="3" t="str">
        <f t="shared" si="35"/>
        <v>-</v>
      </c>
      <c r="H149" s="3" t="str">
        <f t="shared" si="36"/>
        <v>-</v>
      </c>
      <c r="I149" s="3" t="str">
        <f t="shared" si="37"/>
        <v>-</v>
      </c>
      <c r="J149" s="3">
        <f t="shared" si="38"/>
        <v>1</v>
      </c>
      <c r="K149" s="3" t="str">
        <f t="shared" si="39"/>
        <v>-</v>
      </c>
      <c r="L149" s="3" t="str">
        <f t="shared" si="40"/>
        <v>-</v>
      </c>
      <c r="M149" s="34" t="str">
        <f t="shared" si="41"/>
        <v>-</v>
      </c>
      <c r="N149" s="3" t="str">
        <f t="shared" si="42"/>
        <v>-</v>
      </c>
      <c r="O149" s="3" t="str">
        <f t="shared" si="43"/>
        <v>-</v>
      </c>
      <c r="P149" s="3">
        <f t="shared" si="44"/>
        <v>0.625</v>
      </c>
      <c r="Q149" s="3" t="str">
        <f t="shared" si="45"/>
        <v>-</v>
      </c>
      <c r="R149" s="3" t="str">
        <f t="shared" si="46"/>
        <v>-</v>
      </c>
      <c r="S149" s="34" t="str">
        <f t="shared" si="47"/>
        <v>-</v>
      </c>
    </row>
    <row r="150" spans="1:19" x14ac:dyDescent="0.2">
      <c r="A150" s="207">
        <v>0.01</v>
      </c>
      <c r="B150" s="212">
        <v>0.621</v>
      </c>
      <c r="C150" s="213">
        <v>0</v>
      </c>
      <c r="D150" s="7">
        <f t="shared" si="32"/>
        <v>2.0000000000000001E-4</v>
      </c>
      <c r="E150" s="7">
        <f t="shared" si="33"/>
        <v>3.1050000000000001E-4</v>
      </c>
      <c r="F150" s="23">
        <f t="shared" si="34"/>
        <v>0.64412238325281801</v>
      </c>
      <c r="G150" s="3" t="str">
        <f t="shared" si="35"/>
        <v>-</v>
      </c>
      <c r="H150" s="3" t="str">
        <f t="shared" si="36"/>
        <v>-</v>
      </c>
      <c r="I150" s="3" t="str">
        <f t="shared" si="37"/>
        <v>-</v>
      </c>
      <c r="J150" s="3">
        <f t="shared" si="38"/>
        <v>0</v>
      </c>
      <c r="K150" s="3" t="str">
        <f t="shared" si="39"/>
        <v>-</v>
      </c>
      <c r="L150" s="3" t="str">
        <f t="shared" si="40"/>
        <v>-</v>
      </c>
      <c r="M150" s="34" t="str">
        <f t="shared" si="41"/>
        <v>-</v>
      </c>
      <c r="N150" s="3" t="str">
        <f t="shared" si="42"/>
        <v>-</v>
      </c>
      <c r="O150" s="3" t="str">
        <f t="shared" si="43"/>
        <v>-</v>
      </c>
      <c r="P150" s="3">
        <f t="shared" si="44"/>
        <v>0.64412238325281801</v>
      </c>
      <c r="Q150" s="3" t="str">
        <f t="shared" si="45"/>
        <v>-</v>
      </c>
      <c r="R150" s="3" t="str">
        <f t="shared" si="46"/>
        <v>-</v>
      </c>
      <c r="S150" s="34" t="str">
        <f t="shared" si="47"/>
        <v>-</v>
      </c>
    </row>
    <row r="151" spans="1:19" x14ac:dyDescent="0.2">
      <c r="A151" s="207">
        <v>0.01</v>
      </c>
      <c r="B151" s="212">
        <f>0.91-0.3</f>
        <v>0.6100000000000001</v>
      </c>
      <c r="C151" s="213">
        <v>0</v>
      </c>
      <c r="D151" s="7">
        <f t="shared" si="32"/>
        <v>2.0000000000000001E-4</v>
      </c>
      <c r="E151" s="7">
        <f t="shared" si="33"/>
        <v>3.0500000000000004E-4</v>
      </c>
      <c r="F151" s="23">
        <f t="shared" si="34"/>
        <v>0.65573770491803274</v>
      </c>
      <c r="G151" s="3" t="str">
        <f t="shared" si="35"/>
        <v>-</v>
      </c>
      <c r="H151" s="3" t="str">
        <f t="shared" si="36"/>
        <v>-</v>
      </c>
      <c r="I151" s="3" t="str">
        <f t="shared" si="37"/>
        <v>-</v>
      </c>
      <c r="J151" s="3">
        <f t="shared" si="38"/>
        <v>0</v>
      </c>
      <c r="K151" s="3" t="str">
        <f t="shared" si="39"/>
        <v>-</v>
      </c>
      <c r="L151" s="3" t="str">
        <f t="shared" si="40"/>
        <v>-</v>
      </c>
      <c r="M151" s="34" t="str">
        <f t="shared" si="41"/>
        <v>-</v>
      </c>
      <c r="N151" s="3" t="str">
        <f t="shared" si="42"/>
        <v>-</v>
      </c>
      <c r="O151" s="3" t="str">
        <f t="shared" si="43"/>
        <v>-</v>
      </c>
      <c r="P151" s="3">
        <f t="shared" si="44"/>
        <v>0.65573770491803274</v>
      </c>
      <c r="Q151" s="3" t="str">
        <f t="shared" si="45"/>
        <v>-</v>
      </c>
      <c r="R151" s="3" t="str">
        <f t="shared" si="46"/>
        <v>-</v>
      </c>
      <c r="S151" s="34" t="str">
        <f t="shared" si="47"/>
        <v>-</v>
      </c>
    </row>
    <row r="152" spans="1:19" x14ac:dyDescent="0.2">
      <c r="A152" s="207">
        <v>0.01</v>
      </c>
      <c r="B152" s="212">
        <v>0.6</v>
      </c>
      <c r="C152" s="213">
        <v>0</v>
      </c>
      <c r="D152" s="7">
        <f t="shared" si="32"/>
        <v>2.0000000000000001E-4</v>
      </c>
      <c r="E152" s="7">
        <f t="shared" si="33"/>
        <v>2.9999999999999997E-4</v>
      </c>
      <c r="F152" s="23">
        <f t="shared" si="34"/>
        <v>0.66666666666666674</v>
      </c>
      <c r="G152" s="3" t="str">
        <f t="shared" si="35"/>
        <v>-</v>
      </c>
      <c r="H152" s="3" t="str">
        <f t="shared" si="36"/>
        <v>-</v>
      </c>
      <c r="I152" s="3" t="str">
        <f t="shared" si="37"/>
        <v>-</v>
      </c>
      <c r="J152" s="3">
        <f t="shared" si="38"/>
        <v>0</v>
      </c>
      <c r="K152" s="3" t="str">
        <f t="shared" si="39"/>
        <v>-</v>
      </c>
      <c r="L152" s="3" t="str">
        <f t="shared" si="40"/>
        <v>-</v>
      </c>
      <c r="M152" s="34" t="str">
        <f t="shared" si="41"/>
        <v>-</v>
      </c>
      <c r="N152" s="3" t="str">
        <f t="shared" si="42"/>
        <v>-</v>
      </c>
      <c r="O152" s="3" t="str">
        <f t="shared" si="43"/>
        <v>-</v>
      </c>
      <c r="P152" s="3">
        <f t="shared" si="44"/>
        <v>0.66666666666666674</v>
      </c>
      <c r="Q152" s="3" t="str">
        <f t="shared" si="45"/>
        <v>-</v>
      </c>
      <c r="R152" s="3" t="str">
        <f t="shared" si="46"/>
        <v>-</v>
      </c>
      <c r="S152" s="34" t="str">
        <f t="shared" si="47"/>
        <v>-</v>
      </c>
    </row>
    <row r="153" spans="1:19" x14ac:dyDescent="0.2">
      <c r="A153" s="207">
        <v>5.0000000000000001E-3</v>
      </c>
      <c r="B153" s="212">
        <f>6.5-6.2</f>
        <v>0.29999999999999982</v>
      </c>
      <c r="C153" s="213">
        <v>1</v>
      </c>
      <c r="D153" s="7">
        <f t="shared" si="32"/>
        <v>1E-4</v>
      </c>
      <c r="E153" s="7">
        <f t="shared" si="33"/>
        <v>1.4999999999999991E-4</v>
      </c>
      <c r="F153" s="23">
        <f t="shared" si="34"/>
        <v>0.66666666666666707</v>
      </c>
      <c r="G153" s="3" t="str">
        <f t="shared" si="35"/>
        <v>-</v>
      </c>
      <c r="H153" s="3" t="str">
        <f t="shared" si="36"/>
        <v>-</v>
      </c>
      <c r="I153" s="3" t="str">
        <f t="shared" si="37"/>
        <v>-</v>
      </c>
      <c r="J153" s="3">
        <f t="shared" si="38"/>
        <v>1</v>
      </c>
      <c r="K153" s="3" t="str">
        <f t="shared" si="39"/>
        <v>-</v>
      </c>
      <c r="L153" s="3" t="str">
        <f t="shared" si="40"/>
        <v>-</v>
      </c>
      <c r="M153" s="34" t="str">
        <f t="shared" si="41"/>
        <v>-</v>
      </c>
      <c r="N153" s="3" t="str">
        <f t="shared" si="42"/>
        <v>-</v>
      </c>
      <c r="O153" s="3" t="str">
        <f t="shared" si="43"/>
        <v>-</v>
      </c>
      <c r="P153" s="3">
        <f t="shared" si="44"/>
        <v>0.66666666666666707</v>
      </c>
      <c r="Q153" s="3" t="str">
        <f t="shared" si="45"/>
        <v>-</v>
      </c>
      <c r="R153" s="3" t="str">
        <f t="shared" si="46"/>
        <v>-</v>
      </c>
      <c r="S153" s="34" t="str">
        <f t="shared" si="47"/>
        <v>-</v>
      </c>
    </row>
    <row r="154" spans="1:19" x14ac:dyDescent="0.2">
      <c r="A154" s="207">
        <v>0.01</v>
      </c>
      <c r="B154" s="212">
        <v>0.59</v>
      </c>
      <c r="C154" s="213">
        <v>0</v>
      </c>
      <c r="D154" s="7">
        <f t="shared" si="32"/>
        <v>2.0000000000000001E-4</v>
      </c>
      <c r="E154" s="7">
        <f t="shared" si="33"/>
        <v>2.9499999999999996E-4</v>
      </c>
      <c r="F154" s="23">
        <f t="shared" si="34"/>
        <v>0.67796610169491534</v>
      </c>
      <c r="G154" s="3" t="str">
        <f t="shared" si="35"/>
        <v>-</v>
      </c>
      <c r="H154" s="3" t="str">
        <f t="shared" si="36"/>
        <v>-</v>
      </c>
      <c r="I154" s="3" t="str">
        <f t="shared" si="37"/>
        <v>-</v>
      </c>
      <c r="J154" s="3">
        <f t="shared" si="38"/>
        <v>0</v>
      </c>
      <c r="K154" s="3" t="str">
        <f t="shared" si="39"/>
        <v>-</v>
      </c>
      <c r="L154" s="3" t="str">
        <f t="shared" si="40"/>
        <v>-</v>
      </c>
      <c r="M154" s="34" t="str">
        <f t="shared" si="41"/>
        <v>-</v>
      </c>
      <c r="N154" s="3" t="str">
        <f t="shared" si="42"/>
        <v>-</v>
      </c>
      <c r="O154" s="3" t="str">
        <f t="shared" si="43"/>
        <v>-</v>
      </c>
      <c r="P154" s="3">
        <f t="shared" si="44"/>
        <v>0.67796610169491534</v>
      </c>
      <c r="Q154" s="3" t="str">
        <f t="shared" si="45"/>
        <v>-</v>
      </c>
      <c r="R154" s="3" t="str">
        <f t="shared" si="46"/>
        <v>-</v>
      </c>
      <c r="S154" s="34" t="str">
        <f t="shared" si="47"/>
        <v>-</v>
      </c>
    </row>
    <row r="155" spans="1:19" x14ac:dyDescent="0.2">
      <c r="A155" s="207">
        <v>0.01</v>
      </c>
      <c r="B155" s="212">
        <f>6.53-5.94</f>
        <v>0.58999999999999986</v>
      </c>
      <c r="C155" s="213">
        <v>0</v>
      </c>
      <c r="D155" s="7">
        <f t="shared" si="32"/>
        <v>2.0000000000000001E-4</v>
      </c>
      <c r="E155" s="7">
        <f t="shared" si="33"/>
        <v>2.9499999999999991E-4</v>
      </c>
      <c r="F155" s="23">
        <f t="shared" si="34"/>
        <v>0.67796610169491556</v>
      </c>
      <c r="G155" s="3" t="str">
        <f t="shared" si="35"/>
        <v>-</v>
      </c>
      <c r="H155" s="3" t="str">
        <f t="shared" si="36"/>
        <v>-</v>
      </c>
      <c r="I155" s="3" t="str">
        <f t="shared" si="37"/>
        <v>-</v>
      </c>
      <c r="J155" s="3">
        <f t="shared" si="38"/>
        <v>0</v>
      </c>
      <c r="K155" s="3" t="str">
        <f t="shared" si="39"/>
        <v>-</v>
      </c>
      <c r="L155" s="3" t="str">
        <f t="shared" si="40"/>
        <v>-</v>
      </c>
      <c r="M155" s="34" t="str">
        <f t="shared" si="41"/>
        <v>-</v>
      </c>
      <c r="N155" s="3" t="str">
        <f t="shared" si="42"/>
        <v>-</v>
      </c>
      <c r="O155" s="3" t="str">
        <f t="shared" si="43"/>
        <v>-</v>
      </c>
      <c r="P155" s="3">
        <f t="shared" si="44"/>
        <v>0.67796610169491556</v>
      </c>
      <c r="Q155" s="3" t="str">
        <f t="shared" si="45"/>
        <v>-</v>
      </c>
      <c r="R155" s="3" t="str">
        <f t="shared" si="46"/>
        <v>-</v>
      </c>
      <c r="S155" s="34" t="str">
        <f t="shared" si="47"/>
        <v>-</v>
      </c>
    </row>
    <row r="156" spans="1:19" x14ac:dyDescent="0.2">
      <c r="A156" s="207">
        <v>0.01</v>
      </c>
      <c r="B156" s="212">
        <v>0.54</v>
      </c>
      <c r="C156" s="213">
        <v>0</v>
      </c>
      <c r="D156" s="7">
        <f t="shared" si="32"/>
        <v>2.0000000000000001E-4</v>
      </c>
      <c r="E156" s="7">
        <f t="shared" si="33"/>
        <v>2.7E-4</v>
      </c>
      <c r="F156" s="23">
        <f t="shared" si="34"/>
        <v>0.74074074074074081</v>
      </c>
      <c r="G156" s="3" t="str">
        <f t="shared" si="35"/>
        <v>-</v>
      </c>
      <c r="H156" s="3" t="str">
        <f t="shared" si="36"/>
        <v>-</v>
      </c>
      <c r="I156" s="3" t="str">
        <f t="shared" si="37"/>
        <v>-</v>
      </c>
      <c r="J156" s="3">
        <f t="shared" si="38"/>
        <v>0</v>
      </c>
      <c r="K156" s="3" t="str">
        <f t="shared" si="39"/>
        <v>-</v>
      </c>
      <c r="L156" s="3" t="str">
        <f t="shared" si="40"/>
        <v>-</v>
      </c>
      <c r="M156" s="34" t="str">
        <f t="shared" si="41"/>
        <v>-</v>
      </c>
      <c r="N156" s="3" t="str">
        <f t="shared" si="42"/>
        <v>-</v>
      </c>
      <c r="O156" s="3" t="str">
        <f t="shared" si="43"/>
        <v>-</v>
      </c>
      <c r="P156" s="3">
        <f t="shared" si="44"/>
        <v>0.74074074074074081</v>
      </c>
      <c r="Q156" s="3" t="str">
        <f t="shared" si="45"/>
        <v>-</v>
      </c>
      <c r="R156" s="3" t="str">
        <f t="shared" si="46"/>
        <v>-</v>
      </c>
      <c r="S156" s="34" t="str">
        <f t="shared" si="47"/>
        <v>-</v>
      </c>
    </row>
    <row r="157" spans="1:19" x14ac:dyDescent="0.2">
      <c r="A157" s="118">
        <v>0.01</v>
      </c>
      <c r="B157" s="212">
        <v>0.54</v>
      </c>
      <c r="C157" s="215">
        <v>1</v>
      </c>
      <c r="D157" s="7">
        <f t="shared" si="32"/>
        <v>2.0000000000000001E-4</v>
      </c>
      <c r="E157" s="7">
        <f t="shared" si="33"/>
        <v>2.7E-4</v>
      </c>
      <c r="F157" s="23">
        <f t="shared" si="34"/>
        <v>0.74074074074074081</v>
      </c>
      <c r="G157" s="3" t="str">
        <f t="shared" si="35"/>
        <v>-</v>
      </c>
      <c r="H157" s="3" t="str">
        <f t="shared" si="36"/>
        <v>-</v>
      </c>
      <c r="I157" s="3" t="str">
        <f t="shared" si="37"/>
        <v>-</v>
      </c>
      <c r="J157" s="3">
        <f t="shared" si="38"/>
        <v>1</v>
      </c>
      <c r="K157" s="3" t="str">
        <f t="shared" si="39"/>
        <v>-</v>
      </c>
      <c r="L157" s="3" t="str">
        <f t="shared" si="40"/>
        <v>-</v>
      </c>
      <c r="M157" s="34" t="str">
        <f t="shared" si="41"/>
        <v>-</v>
      </c>
      <c r="N157" s="3" t="str">
        <f t="shared" si="42"/>
        <v>-</v>
      </c>
      <c r="O157" s="3" t="str">
        <f t="shared" si="43"/>
        <v>-</v>
      </c>
      <c r="P157" s="3">
        <f t="shared" si="44"/>
        <v>0.74074074074074081</v>
      </c>
      <c r="Q157" s="3" t="str">
        <f t="shared" si="45"/>
        <v>-</v>
      </c>
      <c r="R157" s="3" t="str">
        <f t="shared" si="46"/>
        <v>-</v>
      </c>
      <c r="S157" s="34" t="str">
        <f t="shared" si="47"/>
        <v>-</v>
      </c>
    </row>
    <row r="158" spans="1:19" x14ac:dyDescent="0.2">
      <c r="A158" s="207">
        <v>0.01</v>
      </c>
      <c r="B158" s="212">
        <f>6.68-6.22</f>
        <v>0.45999999999999996</v>
      </c>
      <c r="C158" s="213">
        <v>1</v>
      </c>
      <c r="D158" s="7">
        <f t="shared" si="32"/>
        <v>2.0000000000000001E-4</v>
      </c>
      <c r="E158" s="7">
        <f t="shared" si="33"/>
        <v>2.2999999999999998E-4</v>
      </c>
      <c r="F158" s="23">
        <f t="shared" si="34"/>
        <v>0.86956521739130443</v>
      </c>
      <c r="G158" s="3" t="str">
        <f t="shared" si="35"/>
        <v>-</v>
      </c>
      <c r="H158" s="3" t="str">
        <f t="shared" si="36"/>
        <v>-</v>
      </c>
      <c r="I158" s="3" t="str">
        <f t="shared" si="37"/>
        <v>-</v>
      </c>
      <c r="J158" s="3">
        <f t="shared" si="38"/>
        <v>1</v>
      </c>
      <c r="K158" s="3" t="str">
        <f t="shared" si="39"/>
        <v>-</v>
      </c>
      <c r="L158" s="3" t="str">
        <f t="shared" si="40"/>
        <v>-</v>
      </c>
      <c r="M158" s="34" t="str">
        <f t="shared" si="41"/>
        <v>-</v>
      </c>
      <c r="N158" s="3" t="str">
        <f t="shared" si="42"/>
        <v>-</v>
      </c>
      <c r="O158" s="3" t="str">
        <f t="shared" si="43"/>
        <v>-</v>
      </c>
      <c r="P158" s="3">
        <f t="shared" si="44"/>
        <v>0.86956521739130443</v>
      </c>
      <c r="Q158" s="3" t="str">
        <f t="shared" si="45"/>
        <v>-</v>
      </c>
      <c r="R158" s="3" t="str">
        <f t="shared" si="46"/>
        <v>-</v>
      </c>
      <c r="S158" s="34" t="str">
        <f t="shared" si="47"/>
        <v>-</v>
      </c>
    </row>
    <row r="159" spans="1:19" x14ac:dyDescent="0.2">
      <c r="A159" s="207">
        <v>0.01</v>
      </c>
      <c r="B159" s="212">
        <f>6.87-6.45</f>
        <v>0.41999999999999993</v>
      </c>
      <c r="C159" s="213">
        <v>1</v>
      </c>
      <c r="D159" s="7">
        <f t="shared" si="32"/>
        <v>2.0000000000000001E-4</v>
      </c>
      <c r="E159" s="7">
        <f t="shared" si="33"/>
        <v>2.0999999999999995E-4</v>
      </c>
      <c r="F159" s="23">
        <f t="shared" si="34"/>
        <v>0.95238095238095266</v>
      </c>
      <c r="G159" s="3" t="str">
        <f t="shared" si="35"/>
        <v>-</v>
      </c>
      <c r="H159" s="3" t="str">
        <f t="shared" si="36"/>
        <v>-</v>
      </c>
      <c r="I159" s="3" t="str">
        <f t="shared" si="37"/>
        <v>-</v>
      </c>
      <c r="J159" s="3">
        <f t="shared" si="38"/>
        <v>1</v>
      </c>
      <c r="K159" s="3" t="str">
        <f t="shared" si="39"/>
        <v>-</v>
      </c>
      <c r="L159" s="3" t="str">
        <f t="shared" si="40"/>
        <v>-</v>
      </c>
      <c r="M159" s="34" t="str">
        <f t="shared" si="41"/>
        <v>-</v>
      </c>
      <c r="N159" s="3" t="str">
        <f t="shared" si="42"/>
        <v>-</v>
      </c>
      <c r="O159" s="3" t="str">
        <f t="shared" si="43"/>
        <v>-</v>
      </c>
      <c r="P159" s="3">
        <f t="shared" si="44"/>
        <v>0.95238095238095266</v>
      </c>
      <c r="Q159" s="3" t="str">
        <f t="shared" si="45"/>
        <v>-</v>
      </c>
      <c r="R159" s="3" t="str">
        <f t="shared" si="46"/>
        <v>-</v>
      </c>
      <c r="S159" s="34" t="str">
        <f t="shared" si="47"/>
        <v>-</v>
      </c>
    </row>
    <row r="160" spans="1:19" x14ac:dyDescent="0.2">
      <c r="A160" s="207">
        <v>0.01</v>
      </c>
      <c r="B160" s="212">
        <v>0.41</v>
      </c>
      <c r="C160" s="213">
        <v>0</v>
      </c>
      <c r="D160" s="7">
        <f t="shared" si="32"/>
        <v>2.0000000000000001E-4</v>
      </c>
      <c r="E160" s="7">
        <f t="shared" si="33"/>
        <v>2.05E-4</v>
      </c>
      <c r="F160" s="23">
        <f t="shared" si="34"/>
        <v>0.97560975609756106</v>
      </c>
      <c r="G160" s="3" t="str">
        <f t="shared" si="35"/>
        <v>-</v>
      </c>
      <c r="H160" s="3" t="str">
        <f t="shared" si="36"/>
        <v>-</v>
      </c>
      <c r="I160" s="3" t="str">
        <f t="shared" si="37"/>
        <v>-</v>
      </c>
      <c r="J160" s="3">
        <f t="shared" si="38"/>
        <v>0</v>
      </c>
      <c r="K160" s="3" t="str">
        <f t="shared" si="39"/>
        <v>-</v>
      </c>
      <c r="L160" s="3" t="str">
        <f t="shared" si="40"/>
        <v>-</v>
      </c>
      <c r="M160" s="34" t="str">
        <f t="shared" si="41"/>
        <v>-</v>
      </c>
      <c r="N160" s="3" t="str">
        <f t="shared" si="42"/>
        <v>-</v>
      </c>
      <c r="O160" s="3" t="str">
        <f t="shared" si="43"/>
        <v>-</v>
      </c>
      <c r="P160" s="3">
        <f t="shared" si="44"/>
        <v>0.97560975609756106</v>
      </c>
      <c r="Q160" s="3" t="str">
        <f t="shared" si="45"/>
        <v>-</v>
      </c>
      <c r="R160" s="3" t="str">
        <f t="shared" si="46"/>
        <v>-</v>
      </c>
      <c r="S160" s="34" t="str">
        <f t="shared" si="47"/>
        <v>-</v>
      </c>
    </row>
    <row r="161" spans="1:19" x14ac:dyDescent="0.2">
      <c r="A161" s="118">
        <v>0.01</v>
      </c>
      <c r="B161" s="212">
        <v>0.40000000000000036</v>
      </c>
      <c r="C161" s="213">
        <v>2</v>
      </c>
      <c r="D161" s="7">
        <f t="shared" si="32"/>
        <v>2.0000000000000001E-4</v>
      </c>
      <c r="E161" s="7">
        <f t="shared" si="33"/>
        <v>2.0000000000000017E-4</v>
      </c>
      <c r="F161" s="23">
        <f t="shared" si="34"/>
        <v>0.99999999999999922</v>
      </c>
      <c r="G161" s="3" t="str">
        <f t="shared" si="35"/>
        <v>-</v>
      </c>
      <c r="H161" s="3" t="str">
        <f t="shared" si="36"/>
        <v>-</v>
      </c>
      <c r="I161" s="3" t="str">
        <f t="shared" si="37"/>
        <v>-</v>
      </c>
      <c r="J161" s="3">
        <f t="shared" si="38"/>
        <v>2</v>
      </c>
      <c r="K161" s="3" t="str">
        <f t="shared" si="39"/>
        <v>-</v>
      </c>
      <c r="L161" s="3" t="str">
        <f t="shared" si="40"/>
        <v>-</v>
      </c>
      <c r="M161" s="34" t="str">
        <f t="shared" si="41"/>
        <v>-</v>
      </c>
      <c r="N161" s="3" t="str">
        <f t="shared" si="42"/>
        <v>-</v>
      </c>
      <c r="O161" s="3" t="str">
        <f t="shared" si="43"/>
        <v>-</v>
      </c>
      <c r="P161" s="3">
        <f t="shared" si="44"/>
        <v>0.99999999999999922</v>
      </c>
      <c r="Q161" s="3" t="str">
        <f t="shared" si="45"/>
        <v>-</v>
      </c>
      <c r="R161" s="3" t="str">
        <f t="shared" si="46"/>
        <v>-</v>
      </c>
      <c r="S161" s="34" t="str">
        <f t="shared" si="47"/>
        <v>-</v>
      </c>
    </row>
    <row r="162" spans="1:19" x14ac:dyDescent="0.2">
      <c r="A162" s="118">
        <v>0.01</v>
      </c>
      <c r="B162" s="212">
        <v>0.39</v>
      </c>
      <c r="C162" s="213">
        <v>0</v>
      </c>
      <c r="D162" s="7">
        <f t="shared" si="32"/>
        <v>2.0000000000000001E-4</v>
      </c>
      <c r="E162" s="7">
        <f t="shared" si="33"/>
        <v>1.95E-4</v>
      </c>
      <c r="F162" s="23">
        <f t="shared" si="34"/>
        <v>1.0256410256410258</v>
      </c>
      <c r="G162" s="3" t="str">
        <f t="shared" si="35"/>
        <v>-</v>
      </c>
      <c r="H162" s="3" t="str">
        <f t="shared" si="36"/>
        <v>-</v>
      </c>
      <c r="I162" s="3" t="str">
        <f t="shared" si="37"/>
        <v>-</v>
      </c>
      <c r="J162" s="3" t="str">
        <f t="shared" si="38"/>
        <v>-</v>
      </c>
      <c r="K162" s="3">
        <f t="shared" si="39"/>
        <v>0</v>
      </c>
      <c r="L162" s="3" t="str">
        <f t="shared" si="40"/>
        <v>-</v>
      </c>
      <c r="M162" s="34" t="str">
        <f t="shared" si="41"/>
        <v>-</v>
      </c>
      <c r="N162" s="3" t="str">
        <f t="shared" si="42"/>
        <v>-</v>
      </c>
      <c r="O162" s="3" t="str">
        <f t="shared" si="43"/>
        <v>-</v>
      </c>
      <c r="P162" s="3" t="str">
        <f t="shared" si="44"/>
        <v>-</v>
      </c>
      <c r="Q162" s="3">
        <f t="shared" si="45"/>
        <v>1.0256410256410258</v>
      </c>
      <c r="R162" s="3" t="str">
        <f t="shared" si="46"/>
        <v>-</v>
      </c>
      <c r="S162" s="34" t="str">
        <f t="shared" si="47"/>
        <v>-</v>
      </c>
    </row>
    <row r="163" spans="1:19" x14ac:dyDescent="0.2">
      <c r="A163" s="118">
        <v>0.01</v>
      </c>
      <c r="B163" s="212">
        <v>0.39</v>
      </c>
      <c r="C163" s="213">
        <v>1</v>
      </c>
      <c r="D163" s="7">
        <f t="shared" si="32"/>
        <v>2.0000000000000001E-4</v>
      </c>
      <c r="E163" s="7">
        <f t="shared" si="33"/>
        <v>1.95E-4</v>
      </c>
      <c r="F163" s="23">
        <f t="shared" si="34"/>
        <v>1.0256410256410258</v>
      </c>
      <c r="G163" s="3" t="str">
        <f t="shared" si="35"/>
        <v>-</v>
      </c>
      <c r="H163" s="3" t="str">
        <f t="shared" si="36"/>
        <v>-</v>
      </c>
      <c r="I163" s="3" t="str">
        <f t="shared" si="37"/>
        <v>-</v>
      </c>
      <c r="J163" s="3" t="str">
        <f t="shared" si="38"/>
        <v>-</v>
      </c>
      <c r="K163" s="3">
        <f t="shared" si="39"/>
        <v>1</v>
      </c>
      <c r="L163" s="3" t="str">
        <f t="shared" si="40"/>
        <v>-</v>
      </c>
      <c r="M163" s="34" t="str">
        <f t="shared" si="41"/>
        <v>-</v>
      </c>
      <c r="N163" s="3" t="str">
        <f t="shared" si="42"/>
        <v>-</v>
      </c>
      <c r="O163" s="3" t="str">
        <f t="shared" si="43"/>
        <v>-</v>
      </c>
      <c r="P163" s="3" t="str">
        <f t="shared" si="44"/>
        <v>-</v>
      </c>
      <c r="Q163" s="3">
        <f t="shared" si="45"/>
        <v>1.0256410256410258</v>
      </c>
      <c r="R163" s="3" t="str">
        <f t="shared" si="46"/>
        <v>-</v>
      </c>
      <c r="S163" s="34" t="str">
        <f t="shared" si="47"/>
        <v>-</v>
      </c>
    </row>
    <row r="164" spans="1:19" x14ac:dyDescent="0.2">
      <c r="A164" s="118">
        <v>0.01</v>
      </c>
      <c r="B164" s="212">
        <v>0.37999999999999989</v>
      </c>
      <c r="C164" s="213">
        <v>0</v>
      </c>
      <c r="D164" s="7">
        <f t="shared" si="32"/>
        <v>2.0000000000000001E-4</v>
      </c>
      <c r="E164" s="7">
        <f t="shared" si="33"/>
        <v>1.8999999999999996E-4</v>
      </c>
      <c r="F164" s="23">
        <f t="shared" si="34"/>
        <v>1.0526315789473688</v>
      </c>
      <c r="G164" s="3" t="str">
        <f t="shared" si="35"/>
        <v>-</v>
      </c>
      <c r="H164" s="3" t="str">
        <f t="shared" si="36"/>
        <v>-</v>
      </c>
      <c r="I164" s="3" t="str">
        <f t="shared" si="37"/>
        <v>-</v>
      </c>
      <c r="J164" s="3" t="str">
        <f t="shared" si="38"/>
        <v>-</v>
      </c>
      <c r="K164" s="3">
        <f t="shared" si="39"/>
        <v>0</v>
      </c>
      <c r="L164" s="3" t="str">
        <f t="shared" si="40"/>
        <v>-</v>
      </c>
      <c r="M164" s="34" t="str">
        <f t="shared" si="41"/>
        <v>-</v>
      </c>
      <c r="N164" s="3" t="str">
        <f t="shared" si="42"/>
        <v>-</v>
      </c>
      <c r="O164" s="3" t="str">
        <f t="shared" si="43"/>
        <v>-</v>
      </c>
      <c r="P164" s="3" t="str">
        <f t="shared" si="44"/>
        <v>-</v>
      </c>
      <c r="Q164" s="3">
        <f t="shared" si="45"/>
        <v>1.0526315789473688</v>
      </c>
      <c r="R164" s="3" t="str">
        <f t="shared" si="46"/>
        <v>-</v>
      </c>
      <c r="S164" s="34" t="str">
        <f t="shared" si="47"/>
        <v>-</v>
      </c>
    </row>
    <row r="165" spans="1:19" x14ac:dyDescent="0.2">
      <c r="A165" s="118">
        <v>0.01</v>
      </c>
      <c r="B165" s="212">
        <v>0.37999999999999989</v>
      </c>
      <c r="C165" s="215">
        <v>1</v>
      </c>
      <c r="D165" s="7">
        <f t="shared" si="32"/>
        <v>2.0000000000000001E-4</v>
      </c>
      <c r="E165" s="7">
        <f t="shared" si="33"/>
        <v>1.8999999999999996E-4</v>
      </c>
      <c r="F165" s="23">
        <f t="shared" si="34"/>
        <v>1.0526315789473688</v>
      </c>
      <c r="G165" s="3" t="str">
        <f t="shared" si="35"/>
        <v>-</v>
      </c>
      <c r="H165" s="3" t="str">
        <f t="shared" si="36"/>
        <v>-</v>
      </c>
      <c r="I165" s="3" t="str">
        <f t="shared" si="37"/>
        <v>-</v>
      </c>
      <c r="J165" s="3" t="str">
        <f t="shared" si="38"/>
        <v>-</v>
      </c>
      <c r="K165" s="3">
        <f t="shared" si="39"/>
        <v>1</v>
      </c>
      <c r="L165" s="3" t="str">
        <f t="shared" si="40"/>
        <v>-</v>
      </c>
      <c r="M165" s="34" t="str">
        <f t="shared" si="41"/>
        <v>-</v>
      </c>
      <c r="N165" s="3" t="str">
        <f t="shared" si="42"/>
        <v>-</v>
      </c>
      <c r="O165" s="3" t="str">
        <f t="shared" si="43"/>
        <v>-</v>
      </c>
      <c r="P165" s="3" t="str">
        <f t="shared" si="44"/>
        <v>-</v>
      </c>
      <c r="Q165" s="3">
        <f t="shared" si="45"/>
        <v>1.0526315789473688</v>
      </c>
      <c r="R165" s="3" t="str">
        <f t="shared" si="46"/>
        <v>-</v>
      </c>
      <c r="S165" s="34" t="str">
        <f t="shared" si="47"/>
        <v>-</v>
      </c>
    </row>
    <row r="166" spans="1:19" x14ac:dyDescent="0.2">
      <c r="A166" s="118">
        <v>0.01</v>
      </c>
      <c r="B166" s="212">
        <v>0.34600000000000009</v>
      </c>
      <c r="C166" s="213">
        <v>0</v>
      </c>
      <c r="D166" s="7">
        <f t="shared" si="32"/>
        <v>2.0000000000000001E-4</v>
      </c>
      <c r="E166" s="7">
        <f t="shared" si="33"/>
        <v>1.7300000000000003E-4</v>
      </c>
      <c r="F166" s="23">
        <f t="shared" si="34"/>
        <v>1.1560693641618496</v>
      </c>
      <c r="G166" s="3" t="str">
        <f t="shared" si="35"/>
        <v>-</v>
      </c>
      <c r="H166" s="3" t="str">
        <f t="shared" si="36"/>
        <v>-</v>
      </c>
      <c r="I166" s="3" t="str">
        <f t="shared" si="37"/>
        <v>-</v>
      </c>
      <c r="J166" s="3" t="str">
        <f t="shared" si="38"/>
        <v>-</v>
      </c>
      <c r="K166" s="3">
        <f t="shared" si="39"/>
        <v>0</v>
      </c>
      <c r="L166" s="3" t="str">
        <f t="shared" si="40"/>
        <v>-</v>
      </c>
      <c r="M166" s="34" t="str">
        <f t="shared" si="41"/>
        <v>-</v>
      </c>
      <c r="N166" s="3" t="str">
        <f t="shared" si="42"/>
        <v>-</v>
      </c>
      <c r="O166" s="3" t="str">
        <f t="shared" si="43"/>
        <v>-</v>
      </c>
      <c r="P166" s="3" t="str">
        <f t="shared" si="44"/>
        <v>-</v>
      </c>
      <c r="Q166" s="3">
        <f t="shared" si="45"/>
        <v>1.1560693641618496</v>
      </c>
      <c r="R166" s="3" t="str">
        <f t="shared" si="46"/>
        <v>-</v>
      </c>
      <c r="S166" s="34" t="str">
        <f t="shared" si="47"/>
        <v>-</v>
      </c>
    </row>
    <row r="167" spans="1:19" x14ac:dyDescent="0.2">
      <c r="A167" s="118">
        <v>0.01</v>
      </c>
      <c r="B167" s="212">
        <v>0.33900000000000041</v>
      </c>
      <c r="C167" s="215">
        <v>0</v>
      </c>
      <c r="D167" s="7">
        <f t="shared" si="32"/>
        <v>2.0000000000000001E-4</v>
      </c>
      <c r="E167" s="7">
        <f t="shared" si="33"/>
        <v>1.6950000000000022E-4</v>
      </c>
      <c r="F167" s="23">
        <f t="shared" si="34"/>
        <v>1.1799410029498512</v>
      </c>
      <c r="G167" s="3" t="str">
        <f t="shared" si="35"/>
        <v>-</v>
      </c>
      <c r="H167" s="3" t="str">
        <f t="shared" si="36"/>
        <v>-</v>
      </c>
      <c r="I167" s="3" t="str">
        <f t="shared" si="37"/>
        <v>-</v>
      </c>
      <c r="J167" s="3" t="str">
        <f t="shared" si="38"/>
        <v>-</v>
      </c>
      <c r="K167" s="3">
        <f t="shared" si="39"/>
        <v>0</v>
      </c>
      <c r="L167" s="3" t="str">
        <f t="shared" si="40"/>
        <v>-</v>
      </c>
      <c r="M167" s="34" t="str">
        <f t="shared" si="41"/>
        <v>-</v>
      </c>
      <c r="N167" s="3" t="str">
        <f t="shared" si="42"/>
        <v>-</v>
      </c>
      <c r="O167" s="3" t="str">
        <f t="shared" si="43"/>
        <v>-</v>
      </c>
      <c r="P167" s="3" t="str">
        <f t="shared" si="44"/>
        <v>-</v>
      </c>
      <c r="Q167" s="3">
        <f t="shared" si="45"/>
        <v>1.1799410029498512</v>
      </c>
      <c r="R167" s="3" t="str">
        <f t="shared" si="46"/>
        <v>-</v>
      </c>
      <c r="S167" s="34" t="str">
        <f t="shared" si="47"/>
        <v>-</v>
      </c>
    </row>
    <row r="168" spans="1:19" x14ac:dyDescent="0.2">
      <c r="A168" s="207">
        <v>0.01</v>
      </c>
      <c r="B168" s="212">
        <f>6.67-6.35</f>
        <v>0.32000000000000028</v>
      </c>
      <c r="C168" s="213">
        <v>2</v>
      </c>
      <c r="D168" s="7">
        <f t="shared" si="32"/>
        <v>2.0000000000000001E-4</v>
      </c>
      <c r="E168" s="7">
        <f t="shared" si="33"/>
        <v>1.6000000000000015E-4</v>
      </c>
      <c r="F168" s="23">
        <f t="shared" si="34"/>
        <v>1.2499999999999989</v>
      </c>
      <c r="G168" s="3" t="str">
        <f t="shared" si="35"/>
        <v>-</v>
      </c>
      <c r="H168" s="3" t="str">
        <f t="shared" si="36"/>
        <v>-</v>
      </c>
      <c r="I168" s="3" t="str">
        <f t="shared" si="37"/>
        <v>-</v>
      </c>
      <c r="J168" s="3" t="str">
        <f t="shared" si="38"/>
        <v>-</v>
      </c>
      <c r="K168" s="3">
        <f t="shared" si="39"/>
        <v>2</v>
      </c>
      <c r="L168" s="3" t="str">
        <f t="shared" si="40"/>
        <v>-</v>
      </c>
      <c r="M168" s="34" t="str">
        <f t="shared" si="41"/>
        <v>-</v>
      </c>
      <c r="N168" s="3" t="str">
        <f t="shared" si="42"/>
        <v>-</v>
      </c>
      <c r="O168" s="3" t="str">
        <f t="shared" si="43"/>
        <v>-</v>
      </c>
      <c r="P168" s="3" t="str">
        <f t="shared" si="44"/>
        <v>-</v>
      </c>
      <c r="Q168" s="3">
        <f t="shared" si="45"/>
        <v>1.2499999999999989</v>
      </c>
      <c r="R168" s="3" t="str">
        <f t="shared" si="46"/>
        <v>-</v>
      </c>
      <c r="S168" s="34" t="str">
        <f t="shared" si="47"/>
        <v>-</v>
      </c>
    </row>
    <row r="169" spans="1:19" x14ac:dyDescent="0.2">
      <c r="A169" s="118">
        <v>5.0000000000000001E-3</v>
      </c>
      <c r="B169" s="212">
        <v>0.16</v>
      </c>
      <c r="C169" s="213">
        <v>0</v>
      </c>
      <c r="D169" s="7">
        <f t="shared" si="32"/>
        <v>1E-4</v>
      </c>
      <c r="E169" s="7">
        <f t="shared" si="33"/>
        <v>8.0000000000000007E-5</v>
      </c>
      <c r="F169" s="23">
        <f t="shared" si="34"/>
        <v>1.25</v>
      </c>
      <c r="G169" s="3" t="str">
        <f t="shared" si="35"/>
        <v>-</v>
      </c>
      <c r="H169" s="3" t="str">
        <f t="shared" si="36"/>
        <v>-</v>
      </c>
      <c r="I169" s="3" t="str">
        <f t="shared" si="37"/>
        <v>-</v>
      </c>
      <c r="J169" s="3" t="str">
        <f t="shared" si="38"/>
        <v>-</v>
      </c>
      <c r="K169" s="3">
        <f t="shared" si="39"/>
        <v>0</v>
      </c>
      <c r="L169" s="3" t="str">
        <f t="shared" si="40"/>
        <v>-</v>
      </c>
      <c r="M169" s="34" t="str">
        <f t="shared" si="41"/>
        <v>-</v>
      </c>
      <c r="N169" s="3" t="str">
        <f t="shared" si="42"/>
        <v>-</v>
      </c>
      <c r="O169" s="3" t="str">
        <f t="shared" si="43"/>
        <v>-</v>
      </c>
      <c r="P169" s="3" t="str">
        <f t="shared" si="44"/>
        <v>-</v>
      </c>
      <c r="Q169" s="3">
        <f t="shared" si="45"/>
        <v>1.25</v>
      </c>
      <c r="R169" s="3" t="str">
        <f t="shared" si="46"/>
        <v>-</v>
      </c>
      <c r="S169" s="34" t="str">
        <f t="shared" si="47"/>
        <v>-</v>
      </c>
    </row>
    <row r="170" spans="1:19" x14ac:dyDescent="0.2">
      <c r="A170" s="118">
        <v>0.01</v>
      </c>
      <c r="B170" s="212">
        <v>0.3100000000000005</v>
      </c>
      <c r="C170" s="215">
        <v>0</v>
      </c>
      <c r="D170" s="7">
        <f t="shared" si="32"/>
        <v>2.0000000000000001E-4</v>
      </c>
      <c r="E170" s="7">
        <f t="shared" si="33"/>
        <v>1.5500000000000024E-4</v>
      </c>
      <c r="F170" s="23">
        <f t="shared" si="34"/>
        <v>1.2903225806451593</v>
      </c>
      <c r="G170" s="3" t="str">
        <f t="shared" si="35"/>
        <v>-</v>
      </c>
      <c r="H170" s="3" t="str">
        <f t="shared" si="36"/>
        <v>-</v>
      </c>
      <c r="I170" s="3" t="str">
        <f t="shared" si="37"/>
        <v>-</v>
      </c>
      <c r="J170" s="3" t="str">
        <f t="shared" si="38"/>
        <v>-</v>
      </c>
      <c r="K170" s="3">
        <f t="shared" si="39"/>
        <v>0</v>
      </c>
      <c r="L170" s="3" t="str">
        <f t="shared" si="40"/>
        <v>-</v>
      </c>
      <c r="M170" s="34" t="str">
        <f t="shared" si="41"/>
        <v>-</v>
      </c>
      <c r="N170" s="3" t="str">
        <f t="shared" si="42"/>
        <v>-</v>
      </c>
      <c r="O170" s="3" t="str">
        <f t="shared" si="43"/>
        <v>-</v>
      </c>
      <c r="P170" s="3" t="str">
        <f t="shared" si="44"/>
        <v>-</v>
      </c>
      <c r="Q170" s="3">
        <f t="shared" si="45"/>
        <v>1.2903225806451593</v>
      </c>
      <c r="R170" s="3" t="str">
        <f t="shared" si="46"/>
        <v>-</v>
      </c>
      <c r="S170" s="34" t="str">
        <f t="shared" si="47"/>
        <v>-</v>
      </c>
    </row>
    <row r="171" spans="1:19" x14ac:dyDescent="0.2">
      <c r="A171" s="118">
        <v>0.01</v>
      </c>
      <c r="B171" s="212">
        <v>0.30799999999999983</v>
      </c>
      <c r="C171" s="215">
        <v>2</v>
      </c>
      <c r="D171" s="7">
        <f t="shared" si="32"/>
        <v>2.0000000000000001E-4</v>
      </c>
      <c r="E171" s="7">
        <f t="shared" si="33"/>
        <v>1.5399999999999992E-4</v>
      </c>
      <c r="F171" s="23">
        <f t="shared" si="34"/>
        <v>1.2987012987012994</v>
      </c>
      <c r="G171" s="3" t="str">
        <f t="shared" si="35"/>
        <v>-</v>
      </c>
      <c r="H171" s="3" t="str">
        <f t="shared" si="36"/>
        <v>-</v>
      </c>
      <c r="I171" s="3" t="str">
        <f t="shared" si="37"/>
        <v>-</v>
      </c>
      <c r="J171" s="3" t="str">
        <f t="shared" si="38"/>
        <v>-</v>
      </c>
      <c r="K171" s="3">
        <f t="shared" si="39"/>
        <v>2</v>
      </c>
      <c r="L171" s="3" t="str">
        <f t="shared" si="40"/>
        <v>-</v>
      </c>
      <c r="M171" s="34" t="str">
        <f t="shared" si="41"/>
        <v>-</v>
      </c>
      <c r="N171" s="3" t="str">
        <f t="shared" si="42"/>
        <v>-</v>
      </c>
      <c r="O171" s="3" t="str">
        <f t="shared" si="43"/>
        <v>-</v>
      </c>
      <c r="P171" s="3" t="str">
        <f t="shared" si="44"/>
        <v>-</v>
      </c>
      <c r="Q171" s="3">
        <f t="shared" si="45"/>
        <v>1.2987012987012994</v>
      </c>
      <c r="R171" s="3" t="str">
        <f t="shared" si="46"/>
        <v>-</v>
      </c>
      <c r="S171" s="34" t="str">
        <f t="shared" si="47"/>
        <v>-</v>
      </c>
    </row>
    <row r="172" spans="1:19" x14ac:dyDescent="0.2">
      <c r="A172" s="207">
        <v>0.01</v>
      </c>
      <c r="B172" s="212">
        <v>0.27</v>
      </c>
      <c r="C172" s="213">
        <v>0</v>
      </c>
      <c r="D172" s="7">
        <f t="shared" si="32"/>
        <v>2.0000000000000001E-4</v>
      </c>
      <c r="E172" s="7">
        <f t="shared" si="33"/>
        <v>1.35E-4</v>
      </c>
      <c r="F172" s="23">
        <f t="shared" si="34"/>
        <v>1.4814814814814816</v>
      </c>
      <c r="G172" s="3" t="str">
        <f t="shared" si="35"/>
        <v>-</v>
      </c>
      <c r="H172" s="3" t="str">
        <f t="shared" si="36"/>
        <v>-</v>
      </c>
      <c r="I172" s="3" t="str">
        <f t="shared" si="37"/>
        <v>-</v>
      </c>
      <c r="J172" s="3" t="str">
        <f t="shared" si="38"/>
        <v>-</v>
      </c>
      <c r="K172" s="3">
        <f t="shared" si="39"/>
        <v>0</v>
      </c>
      <c r="L172" s="3" t="str">
        <f t="shared" si="40"/>
        <v>-</v>
      </c>
      <c r="M172" s="34" t="str">
        <f t="shared" si="41"/>
        <v>-</v>
      </c>
      <c r="N172" s="3" t="str">
        <f t="shared" si="42"/>
        <v>-</v>
      </c>
      <c r="O172" s="3" t="str">
        <f t="shared" si="43"/>
        <v>-</v>
      </c>
      <c r="P172" s="3" t="str">
        <f t="shared" si="44"/>
        <v>-</v>
      </c>
      <c r="Q172" s="3">
        <f t="shared" si="45"/>
        <v>1.4814814814814816</v>
      </c>
      <c r="R172" s="3" t="str">
        <f t="shared" si="46"/>
        <v>-</v>
      </c>
      <c r="S172" s="34" t="str">
        <f t="shared" si="47"/>
        <v>-</v>
      </c>
    </row>
    <row r="173" spans="1:19" x14ac:dyDescent="0.2">
      <c r="A173" s="118">
        <v>0.01</v>
      </c>
      <c r="B173" s="212">
        <v>0.26</v>
      </c>
      <c r="C173" s="215">
        <v>2</v>
      </c>
      <c r="D173" s="7">
        <f t="shared" si="32"/>
        <v>2.0000000000000001E-4</v>
      </c>
      <c r="E173" s="7">
        <f t="shared" si="33"/>
        <v>1.3000000000000002E-4</v>
      </c>
      <c r="F173" s="23">
        <f t="shared" si="34"/>
        <v>1.5384615384615383</v>
      </c>
      <c r="G173" s="3" t="str">
        <f t="shared" si="35"/>
        <v>-</v>
      </c>
      <c r="H173" s="3" t="str">
        <f t="shared" si="36"/>
        <v>-</v>
      </c>
      <c r="I173" s="3" t="str">
        <f t="shared" si="37"/>
        <v>-</v>
      </c>
      <c r="J173" s="3" t="str">
        <f t="shared" si="38"/>
        <v>-</v>
      </c>
      <c r="K173" s="3">
        <f t="shared" si="39"/>
        <v>2</v>
      </c>
      <c r="L173" s="3" t="str">
        <f t="shared" si="40"/>
        <v>-</v>
      </c>
      <c r="M173" s="34" t="str">
        <f t="shared" si="41"/>
        <v>-</v>
      </c>
      <c r="N173" s="3" t="str">
        <f t="shared" si="42"/>
        <v>-</v>
      </c>
      <c r="O173" s="3" t="str">
        <f t="shared" si="43"/>
        <v>-</v>
      </c>
      <c r="P173" s="3" t="str">
        <f t="shared" si="44"/>
        <v>-</v>
      </c>
      <c r="Q173" s="3">
        <f t="shared" si="45"/>
        <v>1.5384615384615383</v>
      </c>
      <c r="R173" s="3" t="str">
        <f t="shared" si="46"/>
        <v>-</v>
      </c>
      <c r="S173" s="34" t="str">
        <f t="shared" si="47"/>
        <v>-</v>
      </c>
    </row>
    <row r="174" spans="1:19" x14ac:dyDescent="0.2">
      <c r="A174" s="118">
        <v>0.01</v>
      </c>
      <c r="B174" s="212">
        <v>0.25999999999999979</v>
      </c>
      <c r="C174" s="215">
        <v>2</v>
      </c>
      <c r="D174" s="7">
        <f t="shared" si="32"/>
        <v>2.0000000000000001E-4</v>
      </c>
      <c r="E174" s="7">
        <f t="shared" si="33"/>
        <v>1.2999999999999988E-4</v>
      </c>
      <c r="F174" s="23">
        <f t="shared" si="34"/>
        <v>1.5384615384615399</v>
      </c>
      <c r="G174" s="3" t="str">
        <f t="shared" si="35"/>
        <v>-</v>
      </c>
      <c r="H174" s="3" t="str">
        <f t="shared" si="36"/>
        <v>-</v>
      </c>
      <c r="I174" s="3" t="str">
        <f t="shared" si="37"/>
        <v>-</v>
      </c>
      <c r="J174" s="3" t="str">
        <f t="shared" si="38"/>
        <v>-</v>
      </c>
      <c r="K174" s="3">
        <f t="shared" si="39"/>
        <v>2</v>
      </c>
      <c r="L174" s="3" t="str">
        <f t="shared" si="40"/>
        <v>-</v>
      </c>
      <c r="M174" s="34" t="str">
        <f t="shared" si="41"/>
        <v>-</v>
      </c>
      <c r="N174" s="3" t="str">
        <f t="shared" si="42"/>
        <v>-</v>
      </c>
      <c r="O174" s="3" t="str">
        <f t="shared" si="43"/>
        <v>-</v>
      </c>
      <c r="P174" s="3" t="str">
        <f t="shared" si="44"/>
        <v>-</v>
      </c>
      <c r="Q174" s="3">
        <f t="shared" si="45"/>
        <v>1.5384615384615399</v>
      </c>
      <c r="R174" s="3" t="str">
        <f t="shared" si="46"/>
        <v>-</v>
      </c>
      <c r="S174" s="34" t="str">
        <f t="shared" si="47"/>
        <v>-</v>
      </c>
    </row>
    <row r="175" spans="1:19" x14ac:dyDescent="0.2">
      <c r="A175" s="118">
        <v>0.01</v>
      </c>
      <c r="B175" s="212">
        <v>0.21399999999999952</v>
      </c>
      <c r="C175" s="215">
        <v>1</v>
      </c>
      <c r="D175" s="7">
        <f t="shared" si="32"/>
        <v>2.0000000000000001E-4</v>
      </c>
      <c r="E175" s="7">
        <f t="shared" si="33"/>
        <v>1.0699999999999977E-4</v>
      </c>
      <c r="F175" s="23">
        <f t="shared" si="34"/>
        <v>1.8691588785046771</v>
      </c>
      <c r="G175" s="3" t="str">
        <f t="shared" si="35"/>
        <v>-</v>
      </c>
      <c r="H175" s="3" t="str">
        <f t="shared" si="36"/>
        <v>-</v>
      </c>
      <c r="I175" s="3" t="str">
        <f t="shared" si="37"/>
        <v>-</v>
      </c>
      <c r="J175" s="3" t="str">
        <f t="shared" si="38"/>
        <v>-</v>
      </c>
      <c r="K175" s="3">
        <f t="shared" si="39"/>
        <v>1</v>
      </c>
      <c r="L175" s="3" t="str">
        <f t="shared" si="40"/>
        <v>-</v>
      </c>
      <c r="M175" s="34" t="str">
        <f t="shared" si="41"/>
        <v>-</v>
      </c>
      <c r="N175" s="3" t="str">
        <f t="shared" si="42"/>
        <v>-</v>
      </c>
      <c r="O175" s="3" t="str">
        <f t="shared" si="43"/>
        <v>-</v>
      </c>
      <c r="P175" s="3" t="str">
        <f t="shared" si="44"/>
        <v>-</v>
      </c>
      <c r="Q175" s="3">
        <f t="shared" si="45"/>
        <v>1.8691588785046771</v>
      </c>
      <c r="R175" s="3" t="str">
        <f t="shared" si="46"/>
        <v>-</v>
      </c>
      <c r="S175" s="34" t="str">
        <f t="shared" si="47"/>
        <v>-</v>
      </c>
    </row>
    <row r="176" spans="1:19" x14ac:dyDescent="0.2">
      <c r="A176" s="118">
        <v>0.01</v>
      </c>
      <c r="B176" s="212">
        <v>0.21</v>
      </c>
      <c r="C176" s="215">
        <v>0</v>
      </c>
      <c r="D176" s="7">
        <f t="shared" si="32"/>
        <v>2.0000000000000001E-4</v>
      </c>
      <c r="E176" s="7">
        <f t="shared" si="33"/>
        <v>1.0499999999999999E-4</v>
      </c>
      <c r="F176" s="23">
        <f t="shared" si="34"/>
        <v>1.9047619047619051</v>
      </c>
      <c r="G176" s="3" t="str">
        <f t="shared" si="35"/>
        <v>-</v>
      </c>
      <c r="H176" s="3" t="str">
        <f t="shared" si="36"/>
        <v>-</v>
      </c>
      <c r="I176" s="3" t="str">
        <f t="shared" si="37"/>
        <v>-</v>
      </c>
      <c r="J176" s="3" t="str">
        <f t="shared" si="38"/>
        <v>-</v>
      </c>
      <c r="K176" s="3">
        <f t="shared" si="39"/>
        <v>0</v>
      </c>
      <c r="L176" s="3" t="str">
        <f t="shared" si="40"/>
        <v>-</v>
      </c>
      <c r="M176" s="34" t="str">
        <f t="shared" si="41"/>
        <v>-</v>
      </c>
      <c r="N176" s="3" t="str">
        <f t="shared" si="42"/>
        <v>-</v>
      </c>
      <c r="O176" s="3" t="str">
        <f t="shared" si="43"/>
        <v>-</v>
      </c>
      <c r="P176" s="3" t="str">
        <f t="shared" si="44"/>
        <v>-</v>
      </c>
      <c r="Q176" s="3">
        <f t="shared" si="45"/>
        <v>1.9047619047619051</v>
      </c>
      <c r="R176" s="3" t="str">
        <f t="shared" si="46"/>
        <v>-</v>
      </c>
      <c r="S176" s="34" t="str">
        <f t="shared" si="47"/>
        <v>-</v>
      </c>
    </row>
    <row r="177" spans="1:19" x14ac:dyDescent="0.2">
      <c r="A177" s="207">
        <v>0.05</v>
      </c>
      <c r="B177" s="212">
        <v>1.02</v>
      </c>
      <c r="C177" s="213">
        <v>1</v>
      </c>
      <c r="D177" s="7">
        <f t="shared" si="32"/>
        <v>1E-3</v>
      </c>
      <c r="E177" s="7">
        <f t="shared" si="33"/>
        <v>5.1000000000000004E-4</v>
      </c>
      <c r="F177" s="23">
        <f t="shared" si="34"/>
        <v>1.9607843137254901</v>
      </c>
      <c r="G177" s="3" t="str">
        <f t="shared" si="35"/>
        <v>-</v>
      </c>
      <c r="H177" s="3" t="str">
        <f t="shared" si="36"/>
        <v>-</v>
      </c>
      <c r="I177" s="3" t="str">
        <f t="shared" si="37"/>
        <v>-</v>
      </c>
      <c r="J177" s="3" t="str">
        <f t="shared" si="38"/>
        <v>-</v>
      </c>
      <c r="K177" s="3">
        <f t="shared" si="39"/>
        <v>1</v>
      </c>
      <c r="L177" s="3" t="str">
        <f t="shared" si="40"/>
        <v>-</v>
      </c>
      <c r="M177" s="34" t="str">
        <f t="shared" si="41"/>
        <v>-</v>
      </c>
      <c r="N177" s="3" t="str">
        <f t="shared" si="42"/>
        <v>-</v>
      </c>
      <c r="O177" s="3" t="str">
        <f t="shared" si="43"/>
        <v>-</v>
      </c>
      <c r="P177" s="3" t="str">
        <f t="shared" si="44"/>
        <v>-</v>
      </c>
      <c r="Q177" s="3">
        <f t="shared" si="45"/>
        <v>1.9607843137254901</v>
      </c>
      <c r="R177" s="3" t="str">
        <f t="shared" si="46"/>
        <v>-</v>
      </c>
      <c r="S177" s="34" t="str">
        <f t="shared" si="47"/>
        <v>-</v>
      </c>
    </row>
    <row r="178" spans="1:19" x14ac:dyDescent="0.2">
      <c r="A178" s="118">
        <v>0.01</v>
      </c>
      <c r="B178" s="212">
        <v>0.2</v>
      </c>
      <c r="C178" s="213">
        <v>0</v>
      </c>
      <c r="D178" s="7">
        <f t="shared" si="32"/>
        <v>2.0000000000000001E-4</v>
      </c>
      <c r="E178" s="7">
        <f t="shared" si="33"/>
        <v>1E-4</v>
      </c>
      <c r="F178" s="23">
        <f t="shared" si="34"/>
        <v>2</v>
      </c>
      <c r="G178" s="3" t="str">
        <f t="shared" si="35"/>
        <v>-</v>
      </c>
      <c r="H178" s="3" t="str">
        <f t="shared" si="36"/>
        <v>-</v>
      </c>
      <c r="I178" s="3" t="str">
        <f t="shared" si="37"/>
        <v>-</v>
      </c>
      <c r="J178" s="3" t="str">
        <f t="shared" si="38"/>
        <v>-</v>
      </c>
      <c r="K178" s="3">
        <f t="shared" si="39"/>
        <v>0</v>
      </c>
      <c r="L178" s="3" t="str">
        <f t="shared" si="40"/>
        <v>-</v>
      </c>
      <c r="M178" s="34" t="str">
        <f t="shared" si="41"/>
        <v>-</v>
      </c>
      <c r="N178" s="3" t="str">
        <f t="shared" si="42"/>
        <v>-</v>
      </c>
      <c r="O178" s="3" t="str">
        <f t="shared" si="43"/>
        <v>-</v>
      </c>
      <c r="P178" s="3" t="str">
        <f t="shared" si="44"/>
        <v>-</v>
      </c>
      <c r="Q178" s="3">
        <f t="shared" si="45"/>
        <v>2</v>
      </c>
      <c r="R178" s="3" t="str">
        <f t="shared" si="46"/>
        <v>-</v>
      </c>
      <c r="S178" s="34" t="str">
        <f t="shared" si="47"/>
        <v>-</v>
      </c>
    </row>
    <row r="179" spans="1:19" x14ac:dyDescent="0.2">
      <c r="A179" s="118">
        <v>0.01</v>
      </c>
      <c r="B179" s="212">
        <v>0.1899999999999995</v>
      </c>
      <c r="C179" s="215">
        <v>0</v>
      </c>
      <c r="D179" s="7">
        <f t="shared" si="32"/>
        <v>2.0000000000000001E-4</v>
      </c>
      <c r="E179" s="7">
        <f t="shared" si="33"/>
        <v>9.4999999999999748E-5</v>
      </c>
      <c r="F179" s="23">
        <f t="shared" si="34"/>
        <v>2.1052631578947425</v>
      </c>
      <c r="G179" s="3" t="str">
        <f t="shared" si="35"/>
        <v>-</v>
      </c>
      <c r="H179" s="3" t="str">
        <f t="shared" si="36"/>
        <v>-</v>
      </c>
      <c r="I179" s="3" t="str">
        <f t="shared" si="37"/>
        <v>-</v>
      </c>
      <c r="J179" s="3" t="str">
        <f t="shared" si="38"/>
        <v>-</v>
      </c>
      <c r="K179" s="3">
        <f t="shared" si="39"/>
        <v>0</v>
      </c>
      <c r="L179" s="3" t="str">
        <f t="shared" si="40"/>
        <v>-</v>
      </c>
      <c r="M179" s="34" t="str">
        <f t="shared" si="41"/>
        <v>-</v>
      </c>
      <c r="N179" s="3" t="str">
        <f t="shared" si="42"/>
        <v>-</v>
      </c>
      <c r="O179" s="3" t="str">
        <f t="shared" si="43"/>
        <v>-</v>
      </c>
      <c r="P179" s="3" t="str">
        <f t="shared" si="44"/>
        <v>-</v>
      </c>
      <c r="Q179" s="3">
        <f t="shared" si="45"/>
        <v>2.1052631578947425</v>
      </c>
      <c r="R179" s="3" t="str">
        <f t="shared" si="46"/>
        <v>-</v>
      </c>
      <c r="S179" s="34" t="str">
        <f t="shared" si="47"/>
        <v>-</v>
      </c>
    </row>
    <row r="180" spans="1:19" x14ac:dyDescent="0.2">
      <c r="A180" s="207">
        <v>0.05</v>
      </c>
      <c r="B180" s="214">
        <v>0.91</v>
      </c>
      <c r="C180" s="213">
        <v>2</v>
      </c>
      <c r="D180" s="7">
        <f t="shared" si="32"/>
        <v>1E-3</v>
      </c>
      <c r="E180" s="7">
        <f t="shared" si="33"/>
        <v>4.55E-4</v>
      </c>
      <c r="F180" s="23">
        <f t="shared" si="34"/>
        <v>2.197802197802198</v>
      </c>
      <c r="G180" s="3" t="str">
        <f t="shared" si="35"/>
        <v>-</v>
      </c>
      <c r="H180" s="3" t="str">
        <f t="shared" si="36"/>
        <v>-</v>
      </c>
      <c r="I180" s="3" t="str">
        <f t="shared" si="37"/>
        <v>-</v>
      </c>
      <c r="J180" s="3" t="str">
        <f t="shared" si="38"/>
        <v>-</v>
      </c>
      <c r="K180" s="3">
        <f t="shared" si="39"/>
        <v>2</v>
      </c>
      <c r="L180" s="3" t="str">
        <f t="shared" si="40"/>
        <v>-</v>
      </c>
      <c r="M180" s="34" t="str">
        <f t="shared" si="41"/>
        <v>-</v>
      </c>
      <c r="N180" s="3" t="str">
        <f t="shared" si="42"/>
        <v>-</v>
      </c>
      <c r="O180" s="3" t="str">
        <f t="shared" si="43"/>
        <v>-</v>
      </c>
      <c r="P180" s="3" t="str">
        <f t="shared" si="44"/>
        <v>-</v>
      </c>
      <c r="Q180" s="3">
        <f t="shared" si="45"/>
        <v>2.197802197802198</v>
      </c>
      <c r="R180" s="3" t="str">
        <f t="shared" si="46"/>
        <v>-</v>
      </c>
      <c r="S180" s="34" t="str">
        <f t="shared" si="47"/>
        <v>-</v>
      </c>
    </row>
    <row r="181" spans="1:19" x14ac:dyDescent="0.2">
      <c r="A181" s="207">
        <v>0.05</v>
      </c>
      <c r="B181" s="212">
        <f>6.96-6.24</f>
        <v>0.71999999999999975</v>
      </c>
      <c r="C181" s="213">
        <v>0</v>
      </c>
      <c r="D181" s="7">
        <f t="shared" si="32"/>
        <v>1E-3</v>
      </c>
      <c r="E181" s="7">
        <f t="shared" si="33"/>
        <v>3.5999999999999986E-4</v>
      </c>
      <c r="F181" s="23">
        <f t="shared" si="34"/>
        <v>2.777777777777779</v>
      </c>
      <c r="G181" s="3" t="str">
        <f t="shared" si="35"/>
        <v>-</v>
      </c>
      <c r="H181" s="3" t="str">
        <f t="shared" si="36"/>
        <v>-</v>
      </c>
      <c r="I181" s="3" t="str">
        <f t="shared" si="37"/>
        <v>-</v>
      </c>
      <c r="J181" s="3" t="str">
        <f t="shared" si="38"/>
        <v>-</v>
      </c>
      <c r="K181" s="3">
        <f t="shared" si="39"/>
        <v>0</v>
      </c>
      <c r="L181" s="3" t="str">
        <f t="shared" si="40"/>
        <v>-</v>
      </c>
      <c r="M181" s="34" t="str">
        <f t="shared" si="41"/>
        <v>-</v>
      </c>
      <c r="N181" s="3" t="str">
        <f t="shared" si="42"/>
        <v>-</v>
      </c>
      <c r="O181" s="3" t="str">
        <f t="shared" si="43"/>
        <v>-</v>
      </c>
      <c r="P181" s="3" t="str">
        <f t="shared" si="44"/>
        <v>-</v>
      </c>
      <c r="Q181" s="3">
        <f t="shared" si="45"/>
        <v>2.777777777777779</v>
      </c>
      <c r="R181" s="3" t="str">
        <f t="shared" si="46"/>
        <v>-</v>
      </c>
      <c r="S181" s="34" t="str">
        <f t="shared" si="47"/>
        <v>-</v>
      </c>
    </row>
    <row r="182" spans="1:19" x14ac:dyDescent="0.2">
      <c r="A182" s="118">
        <v>0.05</v>
      </c>
      <c r="B182" s="212">
        <v>0.68</v>
      </c>
      <c r="C182" s="213">
        <v>1</v>
      </c>
      <c r="D182" s="7">
        <f t="shared" si="32"/>
        <v>1E-3</v>
      </c>
      <c r="E182" s="7">
        <f t="shared" si="33"/>
        <v>3.4000000000000002E-4</v>
      </c>
      <c r="F182" s="23">
        <f t="shared" si="34"/>
        <v>2.9411764705882351</v>
      </c>
      <c r="G182" s="3" t="str">
        <f t="shared" si="35"/>
        <v>-</v>
      </c>
      <c r="H182" s="3" t="str">
        <f t="shared" si="36"/>
        <v>-</v>
      </c>
      <c r="I182" s="3" t="str">
        <f t="shared" si="37"/>
        <v>-</v>
      </c>
      <c r="J182" s="3" t="str">
        <f t="shared" si="38"/>
        <v>-</v>
      </c>
      <c r="K182" s="3">
        <f t="shared" si="39"/>
        <v>1</v>
      </c>
      <c r="L182" s="3" t="str">
        <f t="shared" si="40"/>
        <v>-</v>
      </c>
      <c r="M182" s="34" t="str">
        <f t="shared" si="41"/>
        <v>-</v>
      </c>
      <c r="N182" s="3" t="str">
        <f t="shared" si="42"/>
        <v>-</v>
      </c>
      <c r="O182" s="3" t="str">
        <f t="shared" si="43"/>
        <v>-</v>
      </c>
      <c r="P182" s="3" t="str">
        <f t="shared" si="44"/>
        <v>-</v>
      </c>
      <c r="Q182" s="3">
        <f t="shared" si="45"/>
        <v>2.9411764705882351</v>
      </c>
      <c r="R182" s="3" t="str">
        <f t="shared" si="46"/>
        <v>-</v>
      </c>
      <c r="S182" s="34" t="str">
        <f t="shared" si="47"/>
        <v>-</v>
      </c>
    </row>
    <row r="183" spans="1:19" x14ac:dyDescent="0.2">
      <c r="A183" s="118">
        <v>0.05</v>
      </c>
      <c r="B183" s="212">
        <v>0.63</v>
      </c>
      <c r="C183" s="213">
        <v>1</v>
      </c>
      <c r="D183" s="7">
        <f t="shared" si="32"/>
        <v>1E-3</v>
      </c>
      <c r="E183" s="7">
        <f t="shared" si="33"/>
        <v>3.1500000000000001E-4</v>
      </c>
      <c r="F183" s="23">
        <f t="shared" si="34"/>
        <v>3.1746031746031744</v>
      </c>
      <c r="G183" s="3" t="str">
        <f t="shared" si="35"/>
        <v>-</v>
      </c>
      <c r="H183" s="3" t="str">
        <f t="shared" si="36"/>
        <v>-</v>
      </c>
      <c r="I183" s="3" t="str">
        <f t="shared" si="37"/>
        <v>-</v>
      </c>
      <c r="J183" s="3" t="str">
        <f t="shared" si="38"/>
        <v>-</v>
      </c>
      <c r="K183" s="3">
        <f t="shared" si="39"/>
        <v>1</v>
      </c>
      <c r="L183" s="3" t="str">
        <f t="shared" si="40"/>
        <v>-</v>
      </c>
      <c r="M183" s="34" t="str">
        <f t="shared" si="41"/>
        <v>-</v>
      </c>
      <c r="N183" s="3" t="str">
        <f t="shared" si="42"/>
        <v>-</v>
      </c>
      <c r="O183" s="3" t="str">
        <f t="shared" si="43"/>
        <v>-</v>
      </c>
      <c r="P183" s="3" t="str">
        <f t="shared" si="44"/>
        <v>-</v>
      </c>
      <c r="Q183" s="3">
        <f t="shared" si="45"/>
        <v>3.1746031746031744</v>
      </c>
      <c r="R183" s="3" t="str">
        <f t="shared" si="46"/>
        <v>-</v>
      </c>
      <c r="S183" s="34" t="str">
        <f t="shared" si="47"/>
        <v>-</v>
      </c>
    </row>
    <row r="184" spans="1:19" x14ac:dyDescent="0.2">
      <c r="A184" s="207">
        <v>0.05</v>
      </c>
      <c r="B184" s="212">
        <v>0.62</v>
      </c>
      <c r="C184" s="213">
        <v>1</v>
      </c>
      <c r="D184" s="7">
        <f t="shared" si="32"/>
        <v>1E-3</v>
      </c>
      <c r="E184" s="7">
        <f t="shared" si="33"/>
        <v>3.1E-4</v>
      </c>
      <c r="F184" s="23">
        <f t="shared" si="34"/>
        <v>3.2258064516129035</v>
      </c>
      <c r="G184" s="3" t="str">
        <f t="shared" si="35"/>
        <v>-</v>
      </c>
      <c r="H184" s="3" t="str">
        <f t="shared" si="36"/>
        <v>-</v>
      </c>
      <c r="I184" s="3" t="str">
        <f t="shared" si="37"/>
        <v>-</v>
      </c>
      <c r="J184" s="3" t="str">
        <f t="shared" si="38"/>
        <v>-</v>
      </c>
      <c r="K184" s="3">
        <f t="shared" si="39"/>
        <v>1</v>
      </c>
      <c r="L184" s="3" t="str">
        <f t="shared" si="40"/>
        <v>-</v>
      </c>
      <c r="M184" s="34" t="str">
        <f t="shared" si="41"/>
        <v>-</v>
      </c>
      <c r="N184" s="3" t="str">
        <f t="shared" si="42"/>
        <v>-</v>
      </c>
      <c r="O184" s="3" t="str">
        <f t="shared" si="43"/>
        <v>-</v>
      </c>
      <c r="P184" s="3" t="str">
        <f t="shared" si="44"/>
        <v>-</v>
      </c>
      <c r="Q184" s="3">
        <f t="shared" si="45"/>
        <v>3.2258064516129035</v>
      </c>
      <c r="R184" s="3" t="str">
        <f t="shared" si="46"/>
        <v>-</v>
      </c>
      <c r="S184" s="34" t="str">
        <f t="shared" si="47"/>
        <v>-</v>
      </c>
    </row>
    <row r="185" spans="1:19" x14ac:dyDescent="0.2">
      <c r="A185" s="118">
        <v>0.05</v>
      </c>
      <c r="B185" s="212">
        <f>6.67-6.08</f>
        <v>0.58999999999999986</v>
      </c>
      <c r="C185" s="213">
        <v>1</v>
      </c>
      <c r="D185" s="7">
        <f t="shared" si="32"/>
        <v>1E-3</v>
      </c>
      <c r="E185" s="7">
        <f t="shared" si="33"/>
        <v>2.9499999999999991E-4</v>
      </c>
      <c r="F185" s="23">
        <f t="shared" si="34"/>
        <v>3.3898305084745775</v>
      </c>
      <c r="G185" s="3" t="str">
        <f t="shared" si="35"/>
        <v>-</v>
      </c>
      <c r="H185" s="3" t="str">
        <f t="shared" si="36"/>
        <v>-</v>
      </c>
      <c r="I185" s="3" t="str">
        <f t="shared" si="37"/>
        <v>-</v>
      </c>
      <c r="J185" s="3" t="str">
        <f t="shared" si="38"/>
        <v>-</v>
      </c>
      <c r="K185" s="3">
        <f t="shared" si="39"/>
        <v>1</v>
      </c>
      <c r="L185" s="3" t="str">
        <f t="shared" si="40"/>
        <v>-</v>
      </c>
      <c r="M185" s="34" t="str">
        <f t="shared" si="41"/>
        <v>-</v>
      </c>
      <c r="N185" s="3" t="str">
        <f t="shared" si="42"/>
        <v>-</v>
      </c>
      <c r="O185" s="3" t="str">
        <f t="shared" si="43"/>
        <v>-</v>
      </c>
      <c r="P185" s="3" t="str">
        <f t="shared" si="44"/>
        <v>-</v>
      </c>
      <c r="Q185" s="3">
        <f t="shared" si="45"/>
        <v>3.3898305084745775</v>
      </c>
      <c r="R185" s="3" t="str">
        <f t="shared" si="46"/>
        <v>-</v>
      </c>
      <c r="S185" s="34" t="str">
        <f t="shared" si="47"/>
        <v>-</v>
      </c>
    </row>
    <row r="186" spans="1:19" x14ac:dyDescent="0.2">
      <c r="A186" s="207">
        <v>0.05</v>
      </c>
      <c r="B186" s="212">
        <v>0.58799999999999997</v>
      </c>
      <c r="C186" s="213">
        <v>1</v>
      </c>
      <c r="D186" s="7">
        <f t="shared" si="32"/>
        <v>1E-3</v>
      </c>
      <c r="E186" s="7">
        <f t="shared" si="33"/>
        <v>2.9399999999999999E-4</v>
      </c>
      <c r="F186" s="23">
        <f t="shared" si="34"/>
        <v>3.4013605442176873</v>
      </c>
      <c r="G186" s="3" t="str">
        <f t="shared" si="35"/>
        <v>-</v>
      </c>
      <c r="H186" s="3" t="str">
        <f t="shared" si="36"/>
        <v>-</v>
      </c>
      <c r="I186" s="3" t="str">
        <f t="shared" si="37"/>
        <v>-</v>
      </c>
      <c r="J186" s="3" t="str">
        <f t="shared" si="38"/>
        <v>-</v>
      </c>
      <c r="K186" s="3">
        <f t="shared" si="39"/>
        <v>1</v>
      </c>
      <c r="L186" s="3" t="str">
        <f t="shared" si="40"/>
        <v>-</v>
      </c>
      <c r="M186" s="34" t="str">
        <f t="shared" si="41"/>
        <v>-</v>
      </c>
      <c r="N186" s="3" t="str">
        <f t="shared" si="42"/>
        <v>-</v>
      </c>
      <c r="O186" s="3" t="str">
        <f t="shared" si="43"/>
        <v>-</v>
      </c>
      <c r="P186" s="3" t="str">
        <f t="shared" si="44"/>
        <v>-</v>
      </c>
      <c r="Q186" s="3">
        <f t="shared" si="45"/>
        <v>3.4013605442176873</v>
      </c>
      <c r="R186" s="3" t="str">
        <f t="shared" si="46"/>
        <v>-</v>
      </c>
      <c r="S186" s="34" t="str">
        <f t="shared" si="47"/>
        <v>-</v>
      </c>
    </row>
    <row r="187" spans="1:19" x14ac:dyDescent="0.2">
      <c r="A187" s="207">
        <v>0.05</v>
      </c>
      <c r="B187" s="212">
        <v>0.56999999999999995</v>
      </c>
      <c r="C187" s="213">
        <v>2</v>
      </c>
      <c r="D187" s="7">
        <f t="shared" si="32"/>
        <v>1E-3</v>
      </c>
      <c r="E187" s="7">
        <f t="shared" si="33"/>
        <v>2.8499999999999999E-4</v>
      </c>
      <c r="F187" s="23">
        <f t="shared" si="34"/>
        <v>3.5087719298245617</v>
      </c>
      <c r="G187" s="3" t="str">
        <f t="shared" si="35"/>
        <v>-</v>
      </c>
      <c r="H187" s="3" t="str">
        <f t="shared" si="36"/>
        <v>-</v>
      </c>
      <c r="I187" s="3" t="str">
        <f t="shared" si="37"/>
        <v>-</v>
      </c>
      <c r="J187" s="3" t="str">
        <f t="shared" si="38"/>
        <v>-</v>
      </c>
      <c r="K187" s="3">
        <f t="shared" si="39"/>
        <v>2</v>
      </c>
      <c r="L187" s="3" t="str">
        <f t="shared" si="40"/>
        <v>-</v>
      </c>
      <c r="M187" s="34" t="str">
        <f t="shared" si="41"/>
        <v>-</v>
      </c>
      <c r="N187" s="3" t="str">
        <f t="shared" si="42"/>
        <v>-</v>
      </c>
      <c r="O187" s="3" t="str">
        <f t="shared" si="43"/>
        <v>-</v>
      </c>
      <c r="P187" s="3" t="str">
        <f t="shared" si="44"/>
        <v>-</v>
      </c>
      <c r="Q187" s="3">
        <f t="shared" si="45"/>
        <v>3.5087719298245617</v>
      </c>
      <c r="R187" s="3" t="str">
        <f t="shared" si="46"/>
        <v>-</v>
      </c>
      <c r="S187" s="34" t="str">
        <f t="shared" si="47"/>
        <v>-</v>
      </c>
    </row>
    <row r="188" spans="1:19" x14ac:dyDescent="0.2">
      <c r="A188" s="118">
        <v>0.05</v>
      </c>
      <c r="B188" s="212">
        <v>0.56099999999999994</v>
      </c>
      <c r="C188" s="213">
        <v>1</v>
      </c>
      <c r="D188" s="7">
        <f t="shared" si="32"/>
        <v>1E-3</v>
      </c>
      <c r="E188" s="7">
        <f t="shared" si="33"/>
        <v>2.8049999999999999E-4</v>
      </c>
      <c r="F188" s="23">
        <f t="shared" si="34"/>
        <v>3.5650623885918007</v>
      </c>
      <c r="G188" s="3" t="str">
        <f t="shared" si="35"/>
        <v>-</v>
      </c>
      <c r="H188" s="3" t="str">
        <f t="shared" si="36"/>
        <v>-</v>
      </c>
      <c r="I188" s="3" t="str">
        <f t="shared" si="37"/>
        <v>-</v>
      </c>
      <c r="J188" s="3" t="str">
        <f t="shared" si="38"/>
        <v>-</v>
      </c>
      <c r="K188" s="3">
        <f t="shared" si="39"/>
        <v>1</v>
      </c>
      <c r="L188" s="3" t="str">
        <f t="shared" si="40"/>
        <v>-</v>
      </c>
      <c r="M188" s="34" t="str">
        <f t="shared" si="41"/>
        <v>-</v>
      </c>
      <c r="N188" s="3" t="str">
        <f t="shared" si="42"/>
        <v>-</v>
      </c>
      <c r="O188" s="3" t="str">
        <f t="shared" si="43"/>
        <v>-</v>
      </c>
      <c r="P188" s="3" t="str">
        <f t="shared" si="44"/>
        <v>-</v>
      </c>
      <c r="Q188" s="3">
        <f t="shared" si="45"/>
        <v>3.5650623885918007</v>
      </c>
      <c r="R188" s="3" t="str">
        <f t="shared" si="46"/>
        <v>-</v>
      </c>
      <c r="S188" s="34" t="str">
        <f t="shared" si="47"/>
        <v>-</v>
      </c>
    </row>
    <row r="189" spans="1:19" x14ac:dyDescent="0.2">
      <c r="A189" s="118">
        <v>0.05</v>
      </c>
      <c r="B189" s="212">
        <v>0.55000000000000004</v>
      </c>
      <c r="C189" s="215">
        <v>2</v>
      </c>
      <c r="D189" s="7">
        <f t="shared" si="32"/>
        <v>1E-3</v>
      </c>
      <c r="E189" s="7">
        <f t="shared" si="33"/>
        <v>2.7500000000000002E-4</v>
      </c>
      <c r="F189" s="23">
        <f t="shared" si="34"/>
        <v>3.6363636363636362</v>
      </c>
      <c r="G189" s="3" t="str">
        <f t="shared" si="35"/>
        <v>-</v>
      </c>
      <c r="H189" s="3" t="str">
        <f t="shared" si="36"/>
        <v>-</v>
      </c>
      <c r="I189" s="3" t="str">
        <f t="shared" si="37"/>
        <v>-</v>
      </c>
      <c r="J189" s="3" t="str">
        <f t="shared" si="38"/>
        <v>-</v>
      </c>
      <c r="K189" s="3">
        <f t="shared" si="39"/>
        <v>2</v>
      </c>
      <c r="L189" s="3" t="str">
        <f t="shared" si="40"/>
        <v>-</v>
      </c>
      <c r="M189" s="34" t="str">
        <f t="shared" si="41"/>
        <v>-</v>
      </c>
      <c r="N189" s="3" t="str">
        <f t="shared" si="42"/>
        <v>-</v>
      </c>
      <c r="O189" s="3" t="str">
        <f t="shared" si="43"/>
        <v>-</v>
      </c>
      <c r="P189" s="3" t="str">
        <f t="shared" si="44"/>
        <v>-</v>
      </c>
      <c r="Q189" s="3">
        <f t="shared" si="45"/>
        <v>3.6363636363636362</v>
      </c>
      <c r="R189" s="3" t="str">
        <f t="shared" si="46"/>
        <v>-</v>
      </c>
      <c r="S189" s="34" t="str">
        <f t="shared" si="47"/>
        <v>-</v>
      </c>
    </row>
    <row r="190" spans="1:19" x14ac:dyDescent="0.2">
      <c r="A190" s="207">
        <v>0.05</v>
      </c>
      <c r="B190" s="212">
        <v>0.52</v>
      </c>
      <c r="C190" s="213">
        <v>2</v>
      </c>
      <c r="D190" s="7">
        <f t="shared" si="32"/>
        <v>1E-3</v>
      </c>
      <c r="E190" s="7">
        <f t="shared" si="33"/>
        <v>2.6000000000000003E-4</v>
      </c>
      <c r="F190" s="23">
        <f t="shared" si="34"/>
        <v>3.8461538461538458</v>
      </c>
      <c r="G190" s="3" t="str">
        <f t="shared" si="35"/>
        <v>-</v>
      </c>
      <c r="H190" s="3" t="str">
        <f t="shared" si="36"/>
        <v>-</v>
      </c>
      <c r="I190" s="3" t="str">
        <f t="shared" si="37"/>
        <v>-</v>
      </c>
      <c r="J190" s="3" t="str">
        <f t="shared" si="38"/>
        <v>-</v>
      </c>
      <c r="K190" s="3">
        <f t="shared" si="39"/>
        <v>2</v>
      </c>
      <c r="L190" s="3" t="str">
        <f t="shared" si="40"/>
        <v>-</v>
      </c>
      <c r="M190" s="34" t="str">
        <f t="shared" si="41"/>
        <v>-</v>
      </c>
      <c r="N190" s="3" t="str">
        <f t="shared" si="42"/>
        <v>-</v>
      </c>
      <c r="O190" s="3" t="str">
        <f t="shared" si="43"/>
        <v>-</v>
      </c>
      <c r="P190" s="3" t="str">
        <f t="shared" si="44"/>
        <v>-</v>
      </c>
      <c r="Q190" s="3">
        <f t="shared" si="45"/>
        <v>3.8461538461538458</v>
      </c>
      <c r="R190" s="3" t="str">
        <f t="shared" si="46"/>
        <v>-</v>
      </c>
      <c r="S190" s="34" t="str">
        <f t="shared" si="47"/>
        <v>-</v>
      </c>
    </row>
    <row r="191" spans="1:19" x14ac:dyDescent="0.2">
      <c r="A191" s="207">
        <v>0.1</v>
      </c>
      <c r="B191" s="212">
        <v>1.04</v>
      </c>
      <c r="C191" s="213">
        <v>2</v>
      </c>
      <c r="D191" s="7">
        <f t="shared" si="32"/>
        <v>2E-3</v>
      </c>
      <c r="E191" s="7">
        <f t="shared" si="33"/>
        <v>5.2000000000000006E-4</v>
      </c>
      <c r="F191" s="23">
        <f t="shared" si="34"/>
        <v>3.8461538461538458</v>
      </c>
      <c r="G191" s="3" t="str">
        <f t="shared" si="35"/>
        <v>-</v>
      </c>
      <c r="H191" s="3" t="str">
        <f t="shared" si="36"/>
        <v>-</v>
      </c>
      <c r="I191" s="3" t="str">
        <f t="shared" si="37"/>
        <v>-</v>
      </c>
      <c r="J191" s="3" t="str">
        <f t="shared" si="38"/>
        <v>-</v>
      </c>
      <c r="K191" s="3">
        <f t="shared" si="39"/>
        <v>2</v>
      </c>
      <c r="L191" s="3" t="str">
        <f t="shared" si="40"/>
        <v>-</v>
      </c>
      <c r="M191" s="34" t="str">
        <f t="shared" si="41"/>
        <v>-</v>
      </c>
      <c r="N191" s="3" t="str">
        <f t="shared" si="42"/>
        <v>-</v>
      </c>
      <c r="O191" s="3" t="str">
        <f t="shared" si="43"/>
        <v>-</v>
      </c>
      <c r="P191" s="3" t="str">
        <f t="shared" si="44"/>
        <v>-</v>
      </c>
      <c r="Q191" s="3">
        <f t="shared" si="45"/>
        <v>3.8461538461538458</v>
      </c>
      <c r="R191" s="3" t="str">
        <f t="shared" si="46"/>
        <v>-</v>
      </c>
      <c r="S191" s="34" t="str">
        <f t="shared" si="47"/>
        <v>-</v>
      </c>
    </row>
    <row r="192" spans="1:19" x14ac:dyDescent="0.2">
      <c r="A192" s="207">
        <v>0.1</v>
      </c>
      <c r="B192" s="212">
        <v>1.02</v>
      </c>
      <c r="C192" s="213">
        <v>2</v>
      </c>
      <c r="D192" s="7">
        <f t="shared" si="32"/>
        <v>2E-3</v>
      </c>
      <c r="E192" s="7">
        <f t="shared" si="33"/>
        <v>5.1000000000000004E-4</v>
      </c>
      <c r="F192" s="23">
        <f t="shared" si="34"/>
        <v>3.9215686274509802</v>
      </c>
      <c r="G192" s="3" t="str">
        <f t="shared" si="35"/>
        <v>-</v>
      </c>
      <c r="H192" s="3" t="str">
        <f t="shared" si="36"/>
        <v>-</v>
      </c>
      <c r="I192" s="3" t="str">
        <f t="shared" si="37"/>
        <v>-</v>
      </c>
      <c r="J192" s="3" t="str">
        <f t="shared" si="38"/>
        <v>-</v>
      </c>
      <c r="K192" s="3">
        <f t="shared" si="39"/>
        <v>2</v>
      </c>
      <c r="L192" s="3" t="str">
        <f t="shared" si="40"/>
        <v>-</v>
      </c>
      <c r="M192" s="34" t="str">
        <f t="shared" si="41"/>
        <v>-</v>
      </c>
      <c r="N192" s="3" t="str">
        <f t="shared" si="42"/>
        <v>-</v>
      </c>
      <c r="O192" s="3" t="str">
        <f t="shared" si="43"/>
        <v>-</v>
      </c>
      <c r="P192" s="3" t="str">
        <f t="shared" si="44"/>
        <v>-</v>
      </c>
      <c r="Q192" s="3">
        <f t="shared" si="45"/>
        <v>3.9215686274509802</v>
      </c>
      <c r="R192" s="3" t="str">
        <f t="shared" si="46"/>
        <v>-</v>
      </c>
      <c r="S192" s="34" t="str">
        <f t="shared" si="47"/>
        <v>-</v>
      </c>
    </row>
    <row r="193" spans="1:19" x14ac:dyDescent="0.2">
      <c r="A193" s="207">
        <v>0.1</v>
      </c>
      <c r="B193" s="212">
        <v>0.97</v>
      </c>
      <c r="C193" s="213">
        <v>1</v>
      </c>
      <c r="D193" s="7">
        <f t="shared" si="32"/>
        <v>2E-3</v>
      </c>
      <c r="E193" s="7">
        <f t="shared" si="33"/>
        <v>4.8499999999999997E-4</v>
      </c>
      <c r="F193" s="23">
        <f t="shared" si="34"/>
        <v>4.123711340206186</v>
      </c>
      <c r="G193" s="3" t="str">
        <f t="shared" si="35"/>
        <v>-</v>
      </c>
      <c r="H193" s="3" t="str">
        <f t="shared" si="36"/>
        <v>-</v>
      </c>
      <c r="I193" s="3" t="str">
        <f t="shared" si="37"/>
        <v>-</v>
      </c>
      <c r="J193" s="3" t="str">
        <f t="shared" si="38"/>
        <v>-</v>
      </c>
      <c r="K193" s="3">
        <f t="shared" si="39"/>
        <v>1</v>
      </c>
      <c r="L193" s="3" t="str">
        <f t="shared" si="40"/>
        <v>-</v>
      </c>
      <c r="M193" s="34" t="str">
        <f t="shared" si="41"/>
        <v>-</v>
      </c>
      <c r="N193" s="3" t="str">
        <f t="shared" si="42"/>
        <v>-</v>
      </c>
      <c r="O193" s="3" t="str">
        <f t="shared" si="43"/>
        <v>-</v>
      </c>
      <c r="P193" s="3" t="str">
        <f t="shared" si="44"/>
        <v>-</v>
      </c>
      <c r="Q193" s="3">
        <f t="shared" si="45"/>
        <v>4.123711340206186</v>
      </c>
      <c r="R193" s="3" t="str">
        <f t="shared" si="46"/>
        <v>-</v>
      </c>
      <c r="S193" s="34" t="str">
        <f t="shared" si="47"/>
        <v>-</v>
      </c>
    </row>
    <row r="194" spans="1:19" x14ac:dyDescent="0.2">
      <c r="A194" s="118">
        <v>0.05</v>
      </c>
      <c r="B194" s="212">
        <v>0.48000000000000043</v>
      </c>
      <c r="C194" s="215">
        <v>0</v>
      </c>
      <c r="D194" s="7">
        <f t="shared" si="32"/>
        <v>1E-3</v>
      </c>
      <c r="E194" s="7">
        <f t="shared" si="33"/>
        <v>2.4000000000000022E-4</v>
      </c>
      <c r="F194" s="23">
        <f t="shared" si="34"/>
        <v>4.1666666666666625</v>
      </c>
      <c r="G194" s="3" t="str">
        <f t="shared" si="35"/>
        <v>-</v>
      </c>
      <c r="H194" s="3" t="str">
        <f t="shared" si="36"/>
        <v>-</v>
      </c>
      <c r="I194" s="3" t="str">
        <f t="shared" si="37"/>
        <v>-</v>
      </c>
      <c r="J194" s="3" t="str">
        <f t="shared" si="38"/>
        <v>-</v>
      </c>
      <c r="K194" s="3">
        <f t="shared" si="39"/>
        <v>0</v>
      </c>
      <c r="L194" s="3" t="str">
        <f t="shared" si="40"/>
        <v>-</v>
      </c>
      <c r="M194" s="34" t="str">
        <f t="shared" si="41"/>
        <v>-</v>
      </c>
      <c r="N194" s="3" t="str">
        <f t="shared" si="42"/>
        <v>-</v>
      </c>
      <c r="O194" s="3" t="str">
        <f t="shared" si="43"/>
        <v>-</v>
      </c>
      <c r="P194" s="3" t="str">
        <f t="shared" si="44"/>
        <v>-</v>
      </c>
      <c r="Q194" s="3">
        <f t="shared" si="45"/>
        <v>4.1666666666666625</v>
      </c>
      <c r="R194" s="3" t="str">
        <f t="shared" si="46"/>
        <v>-</v>
      </c>
      <c r="S194" s="34" t="str">
        <f t="shared" si="47"/>
        <v>-</v>
      </c>
    </row>
    <row r="195" spans="1:19" x14ac:dyDescent="0.2">
      <c r="A195" s="207">
        <v>0.1</v>
      </c>
      <c r="B195" s="212">
        <v>0.89300000000000002</v>
      </c>
      <c r="C195" s="213">
        <v>0</v>
      </c>
      <c r="D195" s="7">
        <f t="shared" ref="D195:D258" si="48">A195*0.02</f>
        <v>2E-3</v>
      </c>
      <c r="E195" s="7">
        <f t="shared" ref="E195:E258" si="49">(B195/2)/1000</f>
        <v>4.4650000000000001E-4</v>
      </c>
      <c r="F195" s="23">
        <f t="shared" ref="F195:F258" si="50">D195/E195</f>
        <v>4.4792833146696527</v>
      </c>
      <c r="G195" s="3" t="str">
        <f t="shared" ref="G195:G258" si="51">IF(F195=0, C195, "-")</f>
        <v>-</v>
      </c>
      <c r="H195" s="3" t="str">
        <f t="shared" si="36"/>
        <v>-</v>
      </c>
      <c r="I195" s="3" t="str">
        <f t="shared" si="37"/>
        <v>-</v>
      </c>
      <c r="J195" s="3" t="str">
        <f t="shared" si="38"/>
        <v>-</v>
      </c>
      <c r="K195" s="3">
        <f t="shared" si="39"/>
        <v>0</v>
      </c>
      <c r="L195" s="3" t="str">
        <f t="shared" si="40"/>
        <v>-</v>
      </c>
      <c r="M195" s="34" t="str">
        <f t="shared" si="41"/>
        <v>-</v>
      </c>
      <c r="N195" s="3" t="str">
        <f t="shared" si="42"/>
        <v>-</v>
      </c>
      <c r="O195" s="3" t="str">
        <f t="shared" si="43"/>
        <v>-</v>
      </c>
      <c r="P195" s="3" t="str">
        <f t="shared" si="44"/>
        <v>-</v>
      </c>
      <c r="Q195" s="3">
        <f t="shared" si="45"/>
        <v>4.4792833146696527</v>
      </c>
      <c r="R195" s="3" t="str">
        <f t="shared" si="46"/>
        <v>-</v>
      </c>
      <c r="S195" s="34" t="str">
        <f t="shared" si="47"/>
        <v>-</v>
      </c>
    </row>
    <row r="196" spans="1:19" x14ac:dyDescent="0.2">
      <c r="A196" s="207">
        <v>0.1</v>
      </c>
      <c r="B196" s="212">
        <v>0.83</v>
      </c>
      <c r="C196" s="213">
        <v>2</v>
      </c>
      <c r="D196" s="7">
        <f t="shared" si="48"/>
        <v>2E-3</v>
      </c>
      <c r="E196" s="7">
        <f t="shared" si="49"/>
        <v>4.15E-4</v>
      </c>
      <c r="F196" s="23">
        <f t="shared" si="50"/>
        <v>4.8192771084337354</v>
      </c>
      <c r="G196" s="3" t="str">
        <f t="shared" si="51"/>
        <v>-</v>
      </c>
      <c r="H196" s="3" t="str">
        <f t="shared" ref="H196:H259" si="52">IF(AND($F196&gt;0,$F196&lt;=0.02),$C196,"-")</f>
        <v>-</v>
      </c>
      <c r="I196" s="3" t="str">
        <f t="shared" ref="I196:I259" si="53">IF(AND($F196&gt;0.02,$F196&lt;=0.1),$C196,"-")</f>
        <v>-</v>
      </c>
      <c r="J196" s="3" t="str">
        <f t="shared" ref="J196:J259" si="54">IF(AND($F196&gt;0.1,$F196&lt;=1),$C196,"-")</f>
        <v>-</v>
      </c>
      <c r="K196" s="3">
        <f t="shared" ref="K196:K259" si="55">IF(AND($F196&gt;1,$F196&lt;=5),$C196,"-")</f>
        <v>2</v>
      </c>
      <c r="L196" s="3" t="str">
        <f t="shared" ref="L196:L259" si="56">IF(AND($F196&gt;5,$F196&lt;=50),$C196,"-")</f>
        <v>-</v>
      </c>
      <c r="M196" s="34" t="str">
        <f t="shared" ref="M196:M259" si="57">IF(F196&gt;50, C196, "-")</f>
        <v>-</v>
      </c>
      <c r="N196" s="3" t="str">
        <f t="shared" ref="N196:N259" si="58">IF(AND($F196&gt;0, $F196&lt;=0.02), $F196, "-")</f>
        <v>-</v>
      </c>
      <c r="O196" s="3" t="str">
        <f t="shared" ref="O196:O259" si="59">IF(AND($F196&gt;0.02, $F196&lt;=0.1), $F196, "-")</f>
        <v>-</v>
      </c>
      <c r="P196" s="3" t="str">
        <f t="shared" ref="P196:P259" si="60">IF(AND($F196&gt;0.1, $F196&lt;=1), $F196, "-")</f>
        <v>-</v>
      </c>
      <c r="Q196" s="3">
        <f t="shared" ref="Q196:Q259" si="61">IF(AND($F196&gt;1, $F196&lt;=5), $F196, "-")</f>
        <v>4.8192771084337354</v>
      </c>
      <c r="R196" s="3" t="str">
        <f t="shared" ref="R196:R259" si="62">IF(AND($F196&gt;5, $F196&lt;=50), $F196, "-")</f>
        <v>-</v>
      </c>
      <c r="S196" s="34" t="str">
        <f t="shared" ref="S196:S259" si="63">IF($F196&gt;50, $F196, "-")</f>
        <v>-</v>
      </c>
    </row>
    <row r="197" spans="1:19" x14ac:dyDescent="0.2">
      <c r="A197" s="118">
        <v>0.05</v>
      </c>
      <c r="B197" s="212">
        <v>0.4</v>
      </c>
      <c r="C197" s="213">
        <v>1</v>
      </c>
      <c r="D197" s="7">
        <f t="shared" si="48"/>
        <v>1E-3</v>
      </c>
      <c r="E197" s="7">
        <f t="shared" si="49"/>
        <v>2.0000000000000001E-4</v>
      </c>
      <c r="F197" s="23">
        <f t="shared" si="50"/>
        <v>5</v>
      </c>
      <c r="G197" s="3" t="str">
        <f t="shared" si="51"/>
        <v>-</v>
      </c>
      <c r="H197" s="3" t="str">
        <f t="shared" si="52"/>
        <v>-</v>
      </c>
      <c r="I197" s="3" t="str">
        <f t="shared" si="53"/>
        <v>-</v>
      </c>
      <c r="J197" s="3" t="str">
        <f t="shared" si="54"/>
        <v>-</v>
      </c>
      <c r="K197" s="3">
        <f t="shared" si="55"/>
        <v>1</v>
      </c>
      <c r="L197" s="3" t="str">
        <f t="shared" si="56"/>
        <v>-</v>
      </c>
      <c r="M197" s="34" t="str">
        <f t="shared" si="57"/>
        <v>-</v>
      </c>
      <c r="N197" s="3" t="str">
        <f t="shared" si="58"/>
        <v>-</v>
      </c>
      <c r="O197" s="3" t="str">
        <f t="shared" si="59"/>
        <v>-</v>
      </c>
      <c r="P197" s="3" t="str">
        <f t="shared" si="60"/>
        <v>-</v>
      </c>
      <c r="Q197" s="3">
        <f t="shared" si="61"/>
        <v>5</v>
      </c>
      <c r="R197" s="3" t="str">
        <f t="shared" si="62"/>
        <v>-</v>
      </c>
      <c r="S197" s="34" t="str">
        <f t="shared" si="63"/>
        <v>-</v>
      </c>
    </row>
    <row r="198" spans="1:19" x14ac:dyDescent="0.2">
      <c r="A198" s="207">
        <v>0.1</v>
      </c>
      <c r="B198" s="212">
        <v>0.79</v>
      </c>
      <c r="C198" s="213">
        <v>0</v>
      </c>
      <c r="D198" s="7">
        <f t="shared" si="48"/>
        <v>2E-3</v>
      </c>
      <c r="E198" s="7">
        <f t="shared" si="49"/>
        <v>3.9500000000000001E-4</v>
      </c>
      <c r="F198" s="23">
        <f t="shared" si="50"/>
        <v>5.0632911392405067</v>
      </c>
      <c r="G198" s="3" t="str">
        <f t="shared" si="51"/>
        <v>-</v>
      </c>
      <c r="H198" s="3" t="str">
        <f t="shared" si="52"/>
        <v>-</v>
      </c>
      <c r="I198" s="3" t="str">
        <f t="shared" si="53"/>
        <v>-</v>
      </c>
      <c r="J198" s="3" t="str">
        <f t="shared" si="54"/>
        <v>-</v>
      </c>
      <c r="K198" s="3" t="str">
        <f t="shared" si="55"/>
        <v>-</v>
      </c>
      <c r="L198" s="3">
        <f t="shared" si="56"/>
        <v>0</v>
      </c>
      <c r="M198" s="34" t="str">
        <f t="shared" si="57"/>
        <v>-</v>
      </c>
      <c r="N198" s="3" t="str">
        <f t="shared" si="58"/>
        <v>-</v>
      </c>
      <c r="O198" s="3" t="str">
        <f t="shared" si="59"/>
        <v>-</v>
      </c>
      <c r="P198" s="3" t="str">
        <f t="shared" si="60"/>
        <v>-</v>
      </c>
      <c r="Q198" s="3" t="str">
        <f t="shared" si="61"/>
        <v>-</v>
      </c>
      <c r="R198" s="3">
        <f t="shared" si="62"/>
        <v>5.0632911392405067</v>
      </c>
      <c r="S198" s="34" t="str">
        <f t="shared" si="63"/>
        <v>-</v>
      </c>
    </row>
    <row r="199" spans="1:19" x14ac:dyDescent="0.2">
      <c r="A199" s="207">
        <v>0.05</v>
      </c>
      <c r="B199" s="212">
        <v>0.39</v>
      </c>
      <c r="C199" s="213">
        <v>1</v>
      </c>
      <c r="D199" s="7">
        <f t="shared" si="48"/>
        <v>1E-3</v>
      </c>
      <c r="E199" s="7">
        <f t="shared" si="49"/>
        <v>1.95E-4</v>
      </c>
      <c r="F199" s="23">
        <f t="shared" si="50"/>
        <v>5.1282051282051286</v>
      </c>
      <c r="G199" s="3" t="str">
        <f t="shared" si="51"/>
        <v>-</v>
      </c>
      <c r="H199" s="3" t="str">
        <f t="shared" si="52"/>
        <v>-</v>
      </c>
      <c r="I199" s="3" t="str">
        <f t="shared" si="53"/>
        <v>-</v>
      </c>
      <c r="J199" s="3" t="str">
        <f t="shared" si="54"/>
        <v>-</v>
      </c>
      <c r="K199" s="3" t="str">
        <f t="shared" si="55"/>
        <v>-</v>
      </c>
      <c r="L199" s="3">
        <f t="shared" si="56"/>
        <v>1</v>
      </c>
      <c r="M199" s="34" t="str">
        <f t="shared" si="57"/>
        <v>-</v>
      </c>
      <c r="N199" s="3" t="str">
        <f t="shared" si="58"/>
        <v>-</v>
      </c>
      <c r="O199" s="3" t="str">
        <f t="shared" si="59"/>
        <v>-</v>
      </c>
      <c r="P199" s="3" t="str">
        <f t="shared" si="60"/>
        <v>-</v>
      </c>
      <c r="Q199" s="3" t="str">
        <f t="shared" si="61"/>
        <v>-</v>
      </c>
      <c r="R199" s="3">
        <f t="shared" si="62"/>
        <v>5.1282051282051286</v>
      </c>
      <c r="S199" s="34" t="str">
        <f t="shared" si="63"/>
        <v>-</v>
      </c>
    </row>
    <row r="200" spans="1:19" x14ac:dyDescent="0.2">
      <c r="A200" s="118">
        <v>0.1</v>
      </c>
      <c r="B200" s="212">
        <v>0.75</v>
      </c>
      <c r="C200" s="213">
        <v>2</v>
      </c>
      <c r="D200" s="7">
        <f t="shared" si="48"/>
        <v>2E-3</v>
      </c>
      <c r="E200" s="7">
        <f t="shared" si="49"/>
        <v>3.7500000000000001E-4</v>
      </c>
      <c r="F200" s="23">
        <f t="shared" si="50"/>
        <v>5.333333333333333</v>
      </c>
      <c r="G200" s="3" t="str">
        <f t="shared" si="51"/>
        <v>-</v>
      </c>
      <c r="H200" s="3" t="str">
        <f t="shared" si="52"/>
        <v>-</v>
      </c>
      <c r="I200" s="3" t="str">
        <f t="shared" si="53"/>
        <v>-</v>
      </c>
      <c r="J200" s="3" t="str">
        <f t="shared" si="54"/>
        <v>-</v>
      </c>
      <c r="K200" s="3" t="str">
        <f t="shared" si="55"/>
        <v>-</v>
      </c>
      <c r="L200" s="3">
        <f t="shared" si="56"/>
        <v>2</v>
      </c>
      <c r="M200" s="34" t="str">
        <f t="shared" si="57"/>
        <v>-</v>
      </c>
      <c r="N200" s="3" t="str">
        <f t="shared" si="58"/>
        <v>-</v>
      </c>
      <c r="O200" s="3" t="str">
        <f t="shared" si="59"/>
        <v>-</v>
      </c>
      <c r="P200" s="3" t="str">
        <f t="shared" si="60"/>
        <v>-</v>
      </c>
      <c r="Q200" s="3" t="str">
        <f t="shared" si="61"/>
        <v>-</v>
      </c>
      <c r="R200" s="3">
        <f t="shared" si="62"/>
        <v>5.333333333333333</v>
      </c>
      <c r="S200" s="34" t="str">
        <f t="shared" si="63"/>
        <v>-</v>
      </c>
    </row>
    <row r="201" spans="1:19" x14ac:dyDescent="0.2">
      <c r="A201" s="118">
        <v>0.05</v>
      </c>
      <c r="B201" s="212">
        <v>0.34999999999999964</v>
      </c>
      <c r="C201" s="215">
        <v>0</v>
      </c>
      <c r="D201" s="7">
        <f t="shared" si="48"/>
        <v>1E-3</v>
      </c>
      <c r="E201" s="7">
        <f t="shared" si="49"/>
        <v>1.7499999999999984E-4</v>
      </c>
      <c r="F201" s="23">
        <f t="shared" si="50"/>
        <v>5.7142857142857197</v>
      </c>
      <c r="G201" s="3" t="str">
        <f t="shared" si="51"/>
        <v>-</v>
      </c>
      <c r="H201" s="3" t="str">
        <f t="shared" si="52"/>
        <v>-</v>
      </c>
      <c r="I201" s="3" t="str">
        <f t="shared" si="53"/>
        <v>-</v>
      </c>
      <c r="J201" s="3" t="str">
        <f t="shared" si="54"/>
        <v>-</v>
      </c>
      <c r="K201" s="3" t="str">
        <f t="shared" si="55"/>
        <v>-</v>
      </c>
      <c r="L201" s="3">
        <f t="shared" si="56"/>
        <v>0</v>
      </c>
      <c r="M201" s="34" t="str">
        <f t="shared" si="57"/>
        <v>-</v>
      </c>
      <c r="N201" s="3" t="str">
        <f t="shared" si="58"/>
        <v>-</v>
      </c>
      <c r="O201" s="3" t="str">
        <f t="shared" si="59"/>
        <v>-</v>
      </c>
      <c r="P201" s="3" t="str">
        <f t="shared" si="60"/>
        <v>-</v>
      </c>
      <c r="Q201" s="3" t="str">
        <f t="shared" si="61"/>
        <v>-</v>
      </c>
      <c r="R201" s="3">
        <f t="shared" si="62"/>
        <v>5.7142857142857197</v>
      </c>
      <c r="S201" s="34" t="str">
        <f t="shared" si="63"/>
        <v>-</v>
      </c>
    </row>
    <row r="202" spans="1:19" x14ac:dyDescent="0.2">
      <c r="A202" s="207">
        <v>0.1</v>
      </c>
      <c r="B202" s="212">
        <v>0.69</v>
      </c>
      <c r="C202" s="213">
        <v>1</v>
      </c>
      <c r="D202" s="7">
        <f t="shared" si="48"/>
        <v>2E-3</v>
      </c>
      <c r="E202" s="7">
        <f t="shared" si="49"/>
        <v>3.4499999999999998E-4</v>
      </c>
      <c r="F202" s="23">
        <f t="shared" si="50"/>
        <v>5.7971014492753623</v>
      </c>
      <c r="G202" s="3" t="str">
        <f t="shared" si="51"/>
        <v>-</v>
      </c>
      <c r="H202" s="3" t="str">
        <f t="shared" si="52"/>
        <v>-</v>
      </c>
      <c r="I202" s="3" t="str">
        <f t="shared" si="53"/>
        <v>-</v>
      </c>
      <c r="J202" s="3" t="str">
        <f t="shared" si="54"/>
        <v>-</v>
      </c>
      <c r="K202" s="3" t="str">
        <f t="shared" si="55"/>
        <v>-</v>
      </c>
      <c r="L202" s="3">
        <f t="shared" si="56"/>
        <v>1</v>
      </c>
      <c r="M202" s="34" t="str">
        <f t="shared" si="57"/>
        <v>-</v>
      </c>
      <c r="N202" s="3" t="str">
        <f t="shared" si="58"/>
        <v>-</v>
      </c>
      <c r="O202" s="3" t="str">
        <f t="shared" si="59"/>
        <v>-</v>
      </c>
      <c r="P202" s="3" t="str">
        <f t="shared" si="60"/>
        <v>-</v>
      </c>
      <c r="Q202" s="3" t="str">
        <f t="shared" si="61"/>
        <v>-</v>
      </c>
      <c r="R202" s="3">
        <f t="shared" si="62"/>
        <v>5.7971014492753623</v>
      </c>
      <c r="S202" s="34" t="str">
        <f t="shared" si="63"/>
        <v>-</v>
      </c>
    </row>
    <row r="203" spans="1:19" x14ac:dyDescent="0.2">
      <c r="A203" s="207">
        <v>0.1</v>
      </c>
      <c r="B203" s="212">
        <f>6.88-6.19</f>
        <v>0.6899999999999995</v>
      </c>
      <c r="C203" s="213">
        <v>0</v>
      </c>
      <c r="D203" s="7">
        <f t="shared" si="48"/>
        <v>2E-3</v>
      </c>
      <c r="E203" s="7">
        <f t="shared" si="49"/>
        <v>3.4499999999999977E-4</v>
      </c>
      <c r="F203" s="23">
        <f t="shared" si="50"/>
        <v>5.7971014492753667</v>
      </c>
      <c r="G203" s="3" t="str">
        <f t="shared" si="51"/>
        <v>-</v>
      </c>
      <c r="H203" s="3" t="str">
        <f t="shared" si="52"/>
        <v>-</v>
      </c>
      <c r="I203" s="3" t="str">
        <f t="shared" si="53"/>
        <v>-</v>
      </c>
      <c r="J203" s="3" t="str">
        <f t="shared" si="54"/>
        <v>-</v>
      </c>
      <c r="K203" s="3" t="str">
        <f t="shared" si="55"/>
        <v>-</v>
      </c>
      <c r="L203" s="3">
        <f t="shared" si="56"/>
        <v>0</v>
      </c>
      <c r="M203" s="34" t="str">
        <f t="shared" si="57"/>
        <v>-</v>
      </c>
      <c r="N203" s="3" t="str">
        <f t="shared" si="58"/>
        <v>-</v>
      </c>
      <c r="O203" s="3" t="str">
        <f t="shared" si="59"/>
        <v>-</v>
      </c>
      <c r="P203" s="3" t="str">
        <f t="shared" si="60"/>
        <v>-</v>
      </c>
      <c r="Q203" s="3" t="str">
        <f t="shared" si="61"/>
        <v>-</v>
      </c>
      <c r="R203" s="3">
        <f t="shared" si="62"/>
        <v>5.7971014492753667</v>
      </c>
      <c r="S203" s="34" t="str">
        <f t="shared" si="63"/>
        <v>-</v>
      </c>
    </row>
    <row r="204" spans="1:19" x14ac:dyDescent="0.2">
      <c r="A204" s="207">
        <v>0.1</v>
      </c>
      <c r="B204" s="212">
        <v>0.6</v>
      </c>
      <c r="C204" s="213">
        <v>2</v>
      </c>
      <c r="D204" s="7">
        <f t="shared" si="48"/>
        <v>2E-3</v>
      </c>
      <c r="E204" s="7">
        <f t="shared" si="49"/>
        <v>2.9999999999999997E-4</v>
      </c>
      <c r="F204" s="23">
        <f t="shared" si="50"/>
        <v>6.666666666666667</v>
      </c>
      <c r="G204" s="3" t="str">
        <f t="shared" si="51"/>
        <v>-</v>
      </c>
      <c r="H204" s="3" t="str">
        <f t="shared" si="52"/>
        <v>-</v>
      </c>
      <c r="I204" s="3" t="str">
        <f t="shared" si="53"/>
        <v>-</v>
      </c>
      <c r="J204" s="3" t="str">
        <f t="shared" si="54"/>
        <v>-</v>
      </c>
      <c r="K204" s="3" t="str">
        <f t="shared" si="55"/>
        <v>-</v>
      </c>
      <c r="L204" s="3">
        <f t="shared" si="56"/>
        <v>2</v>
      </c>
      <c r="M204" s="34" t="str">
        <f t="shared" si="57"/>
        <v>-</v>
      </c>
      <c r="N204" s="3" t="str">
        <f t="shared" si="58"/>
        <v>-</v>
      </c>
      <c r="O204" s="3" t="str">
        <f t="shared" si="59"/>
        <v>-</v>
      </c>
      <c r="P204" s="3" t="str">
        <f t="shared" si="60"/>
        <v>-</v>
      </c>
      <c r="Q204" s="3" t="str">
        <f t="shared" si="61"/>
        <v>-</v>
      </c>
      <c r="R204" s="3">
        <f t="shared" si="62"/>
        <v>6.666666666666667</v>
      </c>
      <c r="S204" s="34" t="str">
        <f t="shared" si="63"/>
        <v>-</v>
      </c>
    </row>
    <row r="205" spans="1:19" x14ac:dyDescent="0.2">
      <c r="A205" s="207">
        <v>0.1</v>
      </c>
      <c r="B205" s="212">
        <v>0.6</v>
      </c>
      <c r="C205" s="213">
        <v>2</v>
      </c>
      <c r="D205" s="7">
        <f t="shared" si="48"/>
        <v>2E-3</v>
      </c>
      <c r="E205" s="7">
        <f t="shared" si="49"/>
        <v>2.9999999999999997E-4</v>
      </c>
      <c r="F205" s="23">
        <f t="shared" si="50"/>
        <v>6.666666666666667</v>
      </c>
      <c r="G205" s="3" t="str">
        <f t="shared" si="51"/>
        <v>-</v>
      </c>
      <c r="H205" s="3" t="str">
        <f t="shared" si="52"/>
        <v>-</v>
      </c>
      <c r="I205" s="3" t="str">
        <f t="shared" si="53"/>
        <v>-</v>
      </c>
      <c r="J205" s="3" t="str">
        <f t="shared" si="54"/>
        <v>-</v>
      </c>
      <c r="K205" s="3" t="str">
        <f t="shared" si="55"/>
        <v>-</v>
      </c>
      <c r="L205" s="3">
        <f t="shared" si="56"/>
        <v>2</v>
      </c>
      <c r="M205" s="34" t="str">
        <f t="shared" si="57"/>
        <v>-</v>
      </c>
      <c r="N205" s="3" t="str">
        <f t="shared" si="58"/>
        <v>-</v>
      </c>
      <c r="O205" s="3" t="str">
        <f t="shared" si="59"/>
        <v>-</v>
      </c>
      <c r="P205" s="3" t="str">
        <f t="shared" si="60"/>
        <v>-</v>
      </c>
      <c r="Q205" s="3" t="str">
        <f t="shared" si="61"/>
        <v>-</v>
      </c>
      <c r="R205" s="3">
        <f t="shared" si="62"/>
        <v>6.666666666666667</v>
      </c>
      <c r="S205" s="34" t="str">
        <f t="shared" si="63"/>
        <v>-</v>
      </c>
    </row>
    <row r="206" spans="1:19" x14ac:dyDescent="0.2">
      <c r="A206" s="118">
        <v>0.05</v>
      </c>
      <c r="B206" s="212">
        <v>0.3</v>
      </c>
      <c r="C206" s="215">
        <v>1</v>
      </c>
      <c r="D206" s="7">
        <f t="shared" si="48"/>
        <v>1E-3</v>
      </c>
      <c r="E206" s="7">
        <f t="shared" si="49"/>
        <v>1.4999999999999999E-4</v>
      </c>
      <c r="F206" s="23">
        <f t="shared" si="50"/>
        <v>6.666666666666667</v>
      </c>
      <c r="G206" s="3" t="str">
        <f t="shared" si="51"/>
        <v>-</v>
      </c>
      <c r="H206" s="3" t="str">
        <f t="shared" si="52"/>
        <v>-</v>
      </c>
      <c r="I206" s="3" t="str">
        <f t="shared" si="53"/>
        <v>-</v>
      </c>
      <c r="J206" s="3" t="str">
        <f t="shared" si="54"/>
        <v>-</v>
      </c>
      <c r="K206" s="3" t="str">
        <f t="shared" si="55"/>
        <v>-</v>
      </c>
      <c r="L206" s="3">
        <f t="shared" si="56"/>
        <v>1</v>
      </c>
      <c r="M206" s="34" t="str">
        <f t="shared" si="57"/>
        <v>-</v>
      </c>
      <c r="N206" s="3" t="str">
        <f t="shared" si="58"/>
        <v>-</v>
      </c>
      <c r="O206" s="3" t="str">
        <f t="shared" si="59"/>
        <v>-</v>
      </c>
      <c r="P206" s="3" t="str">
        <f t="shared" si="60"/>
        <v>-</v>
      </c>
      <c r="Q206" s="3" t="str">
        <f t="shared" si="61"/>
        <v>-</v>
      </c>
      <c r="R206" s="3">
        <f t="shared" si="62"/>
        <v>6.666666666666667</v>
      </c>
      <c r="S206" s="34" t="str">
        <f t="shared" si="63"/>
        <v>-</v>
      </c>
    </row>
    <row r="207" spans="1:19" x14ac:dyDescent="0.2">
      <c r="A207" s="118">
        <v>0.05</v>
      </c>
      <c r="B207" s="212">
        <v>0.29000000000000004</v>
      </c>
      <c r="C207" s="215">
        <v>1</v>
      </c>
      <c r="D207" s="7">
        <f t="shared" si="48"/>
        <v>1E-3</v>
      </c>
      <c r="E207" s="7">
        <f t="shared" si="49"/>
        <v>1.4500000000000003E-4</v>
      </c>
      <c r="F207" s="23">
        <f t="shared" si="50"/>
        <v>6.8965517241379297</v>
      </c>
      <c r="G207" s="3" t="str">
        <f t="shared" si="51"/>
        <v>-</v>
      </c>
      <c r="H207" s="3" t="str">
        <f t="shared" si="52"/>
        <v>-</v>
      </c>
      <c r="I207" s="3" t="str">
        <f t="shared" si="53"/>
        <v>-</v>
      </c>
      <c r="J207" s="3" t="str">
        <f t="shared" si="54"/>
        <v>-</v>
      </c>
      <c r="K207" s="3" t="str">
        <f t="shared" si="55"/>
        <v>-</v>
      </c>
      <c r="L207" s="3">
        <f t="shared" si="56"/>
        <v>1</v>
      </c>
      <c r="M207" s="34" t="str">
        <f t="shared" si="57"/>
        <v>-</v>
      </c>
      <c r="N207" s="3" t="str">
        <f t="shared" si="58"/>
        <v>-</v>
      </c>
      <c r="O207" s="3" t="str">
        <f t="shared" si="59"/>
        <v>-</v>
      </c>
      <c r="P207" s="3" t="str">
        <f t="shared" si="60"/>
        <v>-</v>
      </c>
      <c r="Q207" s="3" t="str">
        <f t="shared" si="61"/>
        <v>-</v>
      </c>
      <c r="R207" s="3">
        <f t="shared" si="62"/>
        <v>6.8965517241379297</v>
      </c>
      <c r="S207" s="34" t="str">
        <f t="shared" si="63"/>
        <v>-</v>
      </c>
    </row>
    <row r="208" spans="1:19" x14ac:dyDescent="0.2">
      <c r="A208" s="207">
        <v>0.1</v>
      </c>
      <c r="B208" s="212">
        <v>0.57999999999999996</v>
      </c>
      <c r="C208" s="213">
        <v>2</v>
      </c>
      <c r="D208" s="7">
        <f t="shared" si="48"/>
        <v>2E-3</v>
      </c>
      <c r="E208" s="7">
        <f t="shared" si="49"/>
        <v>2.9E-4</v>
      </c>
      <c r="F208" s="23">
        <f t="shared" si="50"/>
        <v>6.8965517241379315</v>
      </c>
      <c r="G208" s="3" t="str">
        <f t="shared" si="51"/>
        <v>-</v>
      </c>
      <c r="H208" s="3" t="str">
        <f t="shared" si="52"/>
        <v>-</v>
      </c>
      <c r="I208" s="3" t="str">
        <f t="shared" si="53"/>
        <v>-</v>
      </c>
      <c r="J208" s="3" t="str">
        <f t="shared" si="54"/>
        <v>-</v>
      </c>
      <c r="K208" s="3" t="str">
        <f t="shared" si="55"/>
        <v>-</v>
      </c>
      <c r="L208" s="3">
        <f t="shared" si="56"/>
        <v>2</v>
      </c>
      <c r="M208" s="34" t="str">
        <f t="shared" si="57"/>
        <v>-</v>
      </c>
      <c r="N208" s="3" t="str">
        <f t="shared" si="58"/>
        <v>-</v>
      </c>
      <c r="O208" s="3" t="str">
        <f t="shared" si="59"/>
        <v>-</v>
      </c>
      <c r="P208" s="3" t="str">
        <f t="shared" si="60"/>
        <v>-</v>
      </c>
      <c r="Q208" s="3" t="str">
        <f t="shared" si="61"/>
        <v>-</v>
      </c>
      <c r="R208" s="3">
        <f t="shared" si="62"/>
        <v>6.8965517241379315</v>
      </c>
      <c r="S208" s="34" t="str">
        <f t="shared" si="63"/>
        <v>-</v>
      </c>
    </row>
    <row r="209" spans="1:19" x14ac:dyDescent="0.2">
      <c r="A209" s="118">
        <v>0.05</v>
      </c>
      <c r="B209" s="212">
        <v>0.28000000000000025</v>
      </c>
      <c r="C209" s="215">
        <v>1</v>
      </c>
      <c r="D209" s="7">
        <f t="shared" si="48"/>
        <v>1E-3</v>
      </c>
      <c r="E209" s="7">
        <f t="shared" si="49"/>
        <v>1.4000000000000012E-4</v>
      </c>
      <c r="F209" s="23">
        <f t="shared" si="50"/>
        <v>7.142857142857137</v>
      </c>
      <c r="G209" s="3" t="str">
        <f t="shared" si="51"/>
        <v>-</v>
      </c>
      <c r="H209" s="3" t="str">
        <f t="shared" si="52"/>
        <v>-</v>
      </c>
      <c r="I209" s="3" t="str">
        <f t="shared" si="53"/>
        <v>-</v>
      </c>
      <c r="J209" s="3" t="str">
        <f t="shared" si="54"/>
        <v>-</v>
      </c>
      <c r="K209" s="3" t="str">
        <f t="shared" si="55"/>
        <v>-</v>
      </c>
      <c r="L209" s="3">
        <f t="shared" si="56"/>
        <v>1</v>
      </c>
      <c r="M209" s="34" t="str">
        <f t="shared" si="57"/>
        <v>-</v>
      </c>
      <c r="N209" s="3" t="str">
        <f t="shared" si="58"/>
        <v>-</v>
      </c>
      <c r="O209" s="3" t="str">
        <f t="shared" si="59"/>
        <v>-</v>
      </c>
      <c r="P209" s="3" t="str">
        <f t="shared" si="60"/>
        <v>-</v>
      </c>
      <c r="Q209" s="3" t="str">
        <f t="shared" si="61"/>
        <v>-</v>
      </c>
      <c r="R209" s="3">
        <f t="shared" si="62"/>
        <v>7.142857142857137</v>
      </c>
      <c r="S209" s="34" t="str">
        <f t="shared" si="63"/>
        <v>-</v>
      </c>
    </row>
    <row r="210" spans="1:19" x14ac:dyDescent="0.2">
      <c r="A210" s="207">
        <v>0.1</v>
      </c>
      <c r="B210" s="212">
        <f>6.77-6.21</f>
        <v>0.55999999999999961</v>
      </c>
      <c r="C210" s="213">
        <v>2</v>
      </c>
      <c r="D210" s="7">
        <f t="shared" si="48"/>
        <v>2E-3</v>
      </c>
      <c r="E210" s="7">
        <f t="shared" si="49"/>
        <v>2.7999999999999981E-4</v>
      </c>
      <c r="F210" s="23">
        <f t="shared" si="50"/>
        <v>7.1428571428571477</v>
      </c>
      <c r="G210" s="3" t="str">
        <f t="shared" si="51"/>
        <v>-</v>
      </c>
      <c r="H210" s="3" t="str">
        <f t="shared" si="52"/>
        <v>-</v>
      </c>
      <c r="I210" s="3" t="str">
        <f t="shared" si="53"/>
        <v>-</v>
      </c>
      <c r="J210" s="3" t="str">
        <f t="shared" si="54"/>
        <v>-</v>
      </c>
      <c r="K210" s="3" t="str">
        <f t="shared" si="55"/>
        <v>-</v>
      </c>
      <c r="L210" s="3">
        <f t="shared" si="56"/>
        <v>2</v>
      </c>
      <c r="M210" s="34" t="str">
        <f t="shared" si="57"/>
        <v>-</v>
      </c>
      <c r="N210" s="3" t="str">
        <f t="shared" si="58"/>
        <v>-</v>
      </c>
      <c r="O210" s="3" t="str">
        <f t="shared" si="59"/>
        <v>-</v>
      </c>
      <c r="P210" s="3" t="str">
        <f t="shared" si="60"/>
        <v>-</v>
      </c>
      <c r="Q210" s="3" t="str">
        <f t="shared" si="61"/>
        <v>-</v>
      </c>
      <c r="R210" s="3">
        <f t="shared" si="62"/>
        <v>7.1428571428571477</v>
      </c>
      <c r="S210" s="34" t="str">
        <f t="shared" si="63"/>
        <v>-</v>
      </c>
    </row>
    <row r="211" spans="1:19" x14ac:dyDescent="0.2">
      <c r="A211" s="207">
        <v>0.1</v>
      </c>
      <c r="B211" s="212">
        <v>0.54</v>
      </c>
      <c r="C211" s="213">
        <v>0</v>
      </c>
      <c r="D211" s="7">
        <f t="shared" si="48"/>
        <v>2E-3</v>
      </c>
      <c r="E211" s="7">
        <f t="shared" si="49"/>
        <v>2.7E-4</v>
      </c>
      <c r="F211" s="23">
        <f t="shared" si="50"/>
        <v>7.4074074074074074</v>
      </c>
      <c r="G211" s="3" t="str">
        <f t="shared" si="51"/>
        <v>-</v>
      </c>
      <c r="H211" s="3" t="str">
        <f t="shared" si="52"/>
        <v>-</v>
      </c>
      <c r="I211" s="3" t="str">
        <f t="shared" si="53"/>
        <v>-</v>
      </c>
      <c r="J211" s="3" t="str">
        <f t="shared" si="54"/>
        <v>-</v>
      </c>
      <c r="K211" s="3" t="str">
        <f t="shared" si="55"/>
        <v>-</v>
      </c>
      <c r="L211" s="3">
        <f t="shared" si="56"/>
        <v>0</v>
      </c>
      <c r="M211" s="34" t="str">
        <f t="shared" si="57"/>
        <v>-</v>
      </c>
      <c r="N211" s="3" t="str">
        <f t="shared" si="58"/>
        <v>-</v>
      </c>
      <c r="O211" s="3" t="str">
        <f t="shared" si="59"/>
        <v>-</v>
      </c>
      <c r="P211" s="3" t="str">
        <f t="shared" si="60"/>
        <v>-</v>
      </c>
      <c r="Q211" s="3" t="str">
        <f t="shared" si="61"/>
        <v>-</v>
      </c>
      <c r="R211" s="3">
        <f t="shared" si="62"/>
        <v>7.4074074074074074</v>
      </c>
      <c r="S211" s="34" t="str">
        <f t="shared" si="63"/>
        <v>-</v>
      </c>
    </row>
    <row r="212" spans="1:19" x14ac:dyDescent="0.2">
      <c r="A212" s="207">
        <v>0.1</v>
      </c>
      <c r="B212" s="212">
        <v>0.54</v>
      </c>
      <c r="C212" s="213">
        <v>1</v>
      </c>
      <c r="D212" s="7">
        <f t="shared" si="48"/>
        <v>2E-3</v>
      </c>
      <c r="E212" s="7">
        <f t="shared" si="49"/>
        <v>2.7E-4</v>
      </c>
      <c r="F212" s="23">
        <f t="shared" si="50"/>
        <v>7.4074074074074074</v>
      </c>
      <c r="G212" s="3" t="str">
        <f t="shared" si="51"/>
        <v>-</v>
      </c>
      <c r="H212" s="3" t="str">
        <f t="shared" si="52"/>
        <v>-</v>
      </c>
      <c r="I212" s="3" t="str">
        <f t="shared" si="53"/>
        <v>-</v>
      </c>
      <c r="J212" s="3" t="str">
        <f t="shared" si="54"/>
        <v>-</v>
      </c>
      <c r="K212" s="3" t="str">
        <f t="shared" si="55"/>
        <v>-</v>
      </c>
      <c r="L212" s="3">
        <f t="shared" si="56"/>
        <v>1</v>
      </c>
      <c r="M212" s="34" t="str">
        <f t="shared" si="57"/>
        <v>-</v>
      </c>
      <c r="N212" s="3" t="str">
        <f t="shared" si="58"/>
        <v>-</v>
      </c>
      <c r="O212" s="3" t="str">
        <f t="shared" si="59"/>
        <v>-</v>
      </c>
      <c r="P212" s="3" t="str">
        <f t="shared" si="60"/>
        <v>-</v>
      </c>
      <c r="Q212" s="3" t="str">
        <f t="shared" si="61"/>
        <v>-</v>
      </c>
      <c r="R212" s="3">
        <f t="shared" si="62"/>
        <v>7.4074074074074074</v>
      </c>
      <c r="S212" s="34" t="str">
        <f t="shared" si="63"/>
        <v>-</v>
      </c>
    </row>
    <row r="213" spans="1:19" x14ac:dyDescent="0.2">
      <c r="A213" s="207">
        <v>0.1</v>
      </c>
      <c r="B213" s="212">
        <f>6.83-6.32</f>
        <v>0.50999999999999979</v>
      </c>
      <c r="C213" s="213">
        <v>1</v>
      </c>
      <c r="D213" s="7">
        <f t="shared" si="48"/>
        <v>2E-3</v>
      </c>
      <c r="E213" s="7">
        <f t="shared" si="49"/>
        <v>2.5499999999999991E-4</v>
      </c>
      <c r="F213" s="23">
        <f t="shared" si="50"/>
        <v>7.843137254901964</v>
      </c>
      <c r="G213" s="3" t="str">
        <f t="shared" si="51"/>
        <v>-</v>
      </c>
      <c r="H213" s="3" t="str">
        <f t="shared" si="52"/>
        <v>-</v>
      </c>
      <c r="I213" s="3" t="str">
        <f t="shared" si="53"/>
        <v>-</v>
      </c>
      <c r="J213" s="3" t="str">
        <f t="shared" si="54"/>
        <v>-</v>
      </c>
      <c r="K213" s="3" t="str">
        <f t="shared" si="55"/>
        <v>-</v>
      </c>
      <c r="L213" s="3">
        <f t="shared" si="56"/>
        <v>1</v>
      </c>
      <c r="M213" s="34" t="str">
        <f t="shared" si="57"/>
        <v>-</v>
      </c>
      <c r="N213" s="3" t="str">
        <f t="shared" si="58"/>
        <v>-</v>
      </c>
      <c r="O213" s="3" t="str">
        <f t="shared" si="59"/>
        <v>-</v>
      </c>
      <c r="P213" s="3" t="str">
        <f t="shared" si="60"/>
        <v>-</v>
      </c>
      <c r="Q213" s="3" t="str">
        <f t="shared" si="61"/>
        <v>-</v>
      </c>
      <c r="R213" s="3">
        <f t="shared" si="62"/>
        <v>7.843137254901964</v>
      </c>
      <c r="S213" s="34" t="str">
        <f t="shared" si="63"/>
        <v>-</v>
      </c>
    </row>
    <row r="214" spans="1:19" x14ac:dyDescent="0.2">
      <c r="A214" s="118">
        <v>0.1</v>
      </c>
      <c r="B214" s="212">
        <v>0.50400000000000045</v>
      </c>
      <c r="C214" s="215">
        <v>2</v>
      </c>
      <c r="D214" s="7">
        <f t="shared" si="48"/>
        <v>2E-3</v>
      </c>
      <c r="E214" s="7">
        <f t="shared" si="49"/>
        <v>2.5200000000000022E-4</v>
      </c>
      <c r="F214" s="23">
        <f t="shared" si="50"/>
        <v>7.9365079365079296</v>
      </c>
      <c r="G214" s="3" t="str">
        <f t="shared" si="51"/>
        <v>-</v>
      </c>
      <c r="H214" s="3" t="str">
        <f t="shared" si="52"/>
        <v>-</v>
      </c>
      <c r="I214" s="3" t="str">
        <f t="shared" si="53"/>
        <v>-</v>
      </c>
      <c r="J214" s="3" t="str">
        <f t="shared" si="54"/>
        <v>-</v>
      </c>
      <c r="K214" s="3" t="str">
        <f t="shared" si="55"/>
        <v>-</v>
      </c>
      <c r="L214" s="3">
        <f t="shared" si="56"/>
        <v>2</v>
      </c>
      <c r="M214" s="34" t="str">
        <f t="shared" si="57"/>
        <v>-</v>
      </c>
      <c r="N214" s="3" t="str">
        <f t="shared" si="58"/>
        <v>-</v>
      </c>
      <c r="O214" s="3" t="str">
        <f t="shared" si="59"/>
        <v>-</v>
      </c>
      <c r="P214" s="3" t="str">
        <f t="shared" si="60"/>
        <v>-</v>
      </c>
      <c r="Q214" s="3" t="str">
        <f t="shared" si="61"/>
        <v>-</v>
      </c>
      <c r="R214" s="3">
        <f t="shared" si="62"/>
        <v>7.9365079365079296</v>
      </c>
      <c r="S214" s="34" t="str">
        <f t="shared" si="63"/>
        <v>-</v>
      </c>
    </row>
    <row r="215" spans="1:19" x14ac:dyDescent="0.2">
      <c r="A215" s="207">
        <v>0.1</v>
      </c>
      <c r="B215" s="212">
        <v>0.49</v>
      </c>
      <c r="C215" s="213">
        <v>1</v>
      </c>
      <c r="D215" s="7">
        <f t="shared" si="48"/>
        <v>2E-3</v>
      </c>
      <c r="E215" s="7">
        <f t="shared" si="49"/>
        <v>2.4499999999999999E-4</v>
      </c>
      <c r="F215" s="23">
        <f t="shared" si="50"/>
        <v>8.1632653061224492</v>
      </c>
      <c r="G215" s="3" t="str">
        <f t="shared" si="51"/>
        <v>-</v>
      </c>
      <c r="H215" s="3" t="str">
        <f t="shared" si="52"/>
        <v>-</v>
      </c>
      <c r="I215" s="3" t="str">
        <f t="shared" si="53"/>
        <v>-</v>
      </c>
      <c r="J215" s="3" t="str">
        <f t="shared" si="54"/>
        <v>-</v>
      </c>
      <c r="K215" s="3" t="str">
        <f t="shared" si="55"/>
        <v>-</v>
      </c>
      <c r="L215" s="3">
        <f t="shared" si="56"/>
        <v>1</v>
      </c>
      <c r="M215" s="34" t="str">
        <f t="shared" si="57"/>
        <v>-</v>
      </c>
      <c r="N215" s="3" t="str">
        <f t="shared" si="58"/>
        <v>-</v>
      </c>
      <c r="O215" s="3" t="str">
        <f t="shared" si="59"/>
        <v>-</v>
      </c>
      <c r="P215" s="3" t="str">
        <f t="shared" si="60"/>
        <v>-</v>
      </c>
      <c r="Q215" s="3" t="str">
        <f t="shared" si="61"/>
        <v>-</v>
      </c>
      <c r="R215" s="3">
        <f t="shared" si="62"/>
        <v>8.1632653061224492</v>
      </c>
      <c r="S215" s="34" t="str">
        <f t="shared" si="63"/>
        <v>-</v>
      </c>
    </row>
    <row r="216" spans="1:19" x14ac:dyDescent="0.2">
      <c r="A216" s="207">
        <v>0.1</v>
      </c>
      <c r="B216" s="212">
        <v>0.48</v>
      </c>
      <c r="C216" s="213">
        <v>2</v>
      </c>
      <c r="D216" s="7">
        <f t="shared" si="48"/>
        <v>2E-3</v>
      </c>
      <c r="E216" s="7">
        <f t="shared" si="49"/>
        <v>2.3999999999999998E-4</v>
      </c>
      <c r="F216" s="23">
        <f t="shared" si="50"/>
        <v>8.3333333333333339</v>
      </c>
      <c r="G216" s="3" t="str">
        <f t="shared" si="51"/>
        <v>-</v>
      </c>
      <c r="H216" s="3" t="str">
        <f t="shared" si="52"/>
        <v>-</v>
      </c>
      <c r="I216" s="3" t="str">
        <f t="shared" si="53"/>
        <v>-</v>
      </c>
      <c r="J216" s="3" t="str">
        <f t="shared" si="54"/>
        <v>-</v>
      </c>
      <c r="K216" s="3" t="str">
        <f t="shared" si="55"/>
        <v>-</v>
      </c>
      <c r="L216" s="3">
        <f t="shared" si="56"/>
        <v>2</v>
      </c>
      <c r="M216" s="34" t="str">
        <f t="shared" si="57"/>
        <v>-</v>
      </c>
      <c r="N216" s="3" t="str">
        <f t="shared" si="58"/>
        <v>-</v>
      </c>
      <c r="O216" s="3" t="str">
        <f t="shared" si="59"/>
        <v>-</v>
      </c>
      <c r="P216" s="3" t="str">
        <f t="shared" si="60"/>
        <v>-</v>
      </c>
      <c r="Q216" s="3" t="str">
        <f t="shared" si="61"/>
        <v>-</v>
      </c>
      <c r="R216" s="3">
        <f t="shared" si="62"/>
        <v>8.3333333333333339</v>
      </c>
      <c r="S216" s="34" t="str">
        <f t="shared" si="63"/>
        <v>-</v>
      </c>
    </row>
    <row r="217" spans="1:19" x14ac:dyDescent="0.2">
      <c r="A217" s="207">
        <v>0.1</v>
      </c>
      <c r="B217" s="212">
        <v>0.46</v>
      </c>
      <c r="C217" s="213">
        <v>2</v>
      </c>
      <c r="D217" s="7">
        <f t="shared" si="48"/>
        <v>2E-3</v>
      </c>
      <c r="E217" s="7">
        <f t="shared" si="49"/>
        <v>2.3000000000000001E-4</v>
      </c>
      <c r="F217" s="23">
        <f t="shared" si="50"/>
        <v>8.695652173913043</v>
      </c>
      <c r="G217" s="3" t="str">
        <f t="shared" si="51"/>
        <v>-</v>
      </c>
      <c r="H217" s="3" t="str">
        <f t="shared" si="52"/>
        <v>-</v>
      </c>
      <c r="I217" s="3" t="str">
        <f t="shared" si="53"/>
        <v>-</v>
      </c>
      <c r="J217" s="3" t="str">
        <f t="shared" si="54"/>
        <v>-</v>
      </c>
      <c r="K217" s="3" t="str">
        <f t="shared" si="55"/>
        <v>-</v>
      </c>
      <c r="L217" s="3">
        <f t="shared" si="56"/>
        <v>2</v>
      </c>
      <c r="M217" s="34" t="str">
        <f t="shared" si="57"/>
        <v>-</v>
      </c>
      <c r="N217" s="3" t="str">
        <f t="shared" si="58"/>
        <v>-</v>
      </c>
      <c r="O217" s="3" t="str">
        <f t="shared" si="59"/>
        <v>-</v>
      </c>
      <c r="P217" s="3" t="str">
        <f t="shared" si="60"/>
        <v>-</v>
      </c>
      <c r="Q217" s="3" t="str">
        <f t="shared" si="61"/>
        <v>-</v>
      </c>
      <c r="R217" s="3">
        <f t="shared" si="62"/>
        <v>8.695652173913043</v>
      </c>
      <c r="S217" s="34" t="str">
        <f t="shared" si="63"/>
        <v>-</v>
      </c>
    </row>
    <row r="218" spans="1:19" x14ac:dyDescent="0.2">
      <c r="A218" s="118">
        <v>0.1</v>
      </c>
      <c r="B218" s="212">
        <v>0.46</v>
      </c>
      <c r="C218" s="215">
        <v>1</v>
      </c>
      <c r="D218" s="7">
        <f t="shared" si="48"/>
        <v>2E-3</v>
      </c>
      <c r="E218" s="7">
        <f t="shared" si="49"/>
        <v>2.3000000000000001E-4</v>
      </c>
      <c r="F218" s="23">
        <f t="shared" si="50"/>
        <v>8.695652173913043</v>
      </c>
      <c r="G218" s="3" t="str">
        <f t="shared" si="51"/>
        <v>-</v>
      </c>
      <c r="H218" s="3" t="str">
        <f t="shared" si="52"/>
        <v>-</v>
      </c>
      <c r="I218" s="3" t="str">
        <f t="shared" si="53"/>
        <v>-</v>
      </c>
      <c r="J218" s="3" t="str">
        <f t="shared" si="54"/>
        <v>-</v>
      </c>
      <c r="K218" s="3" t="str">
        <f t="shared" si="55"/>
        <v>-</v>
      </c>
      <c r="L218" s="3">
        <f t="shared" si="56"/>
        <v>1</v>
      </c>
      <c r="M218" s="34" t="str">
        <f t="shared" si="57"/>
        <v>-</v>
      </c>
      <c r="N218" s="3" t="str">
        <f t="shared" si="58"/>
        <v>-</v>
      </c>
      <c r="O218" s="3" t="str">
        <f t="shared" si="59"/>
        <v>-</v>
      </c>
      <c r="P218" s="3" t="str">
        <f t="shared" si="60"/>
        <v>-</v>
      </c>
      <c r="Q218" s="3" t="str">
        <f t="shared" si="61"/>
        <v>-</v>
      </c>
      <c r="R218" s="3">
        <f t="shared" si="62"/>
        <v>8.695652173913043</v>
      </c>
      <c r="S218" s="34" t="str">
        <f t="shared" si="63"/>
        <v>-</v>
      </c>
    </row>
    <row r="219" spans="1:19" x14ac:dyDescent="0.2">
      <c r="A219" s="207">
        <v>0.1</v>
      </c>
      <c r="B219" s="212">
        <f>6.7-6.28</f>
        <v>0.41999999999999993</v>
      </c>
      <c r="C219" s="213">
        <v>1</v>
      </c>
      <c r="D219" s="7">
        <f t="shared" si="48"/>
        <v>2E-3</v>
      </c>
      <c r="E219" s="7">
        <f t="shared" si="49"/>
        <v>2.0999999999999995E-4</v>
      </c>
      <c r="F219" s="23">
        <f t="shared" si="50"/>
        <v>9.5238095238095255</v>
      </c>
      <c r="G219" s="3" t="str">
        <f t="shared" si="51"/>
        <v>-</v>
      </c>
      <c r="H219" s="3" t="str">
        <f t="shared" si="52"/>
        <v>-</v>
      </c>
      <c r="I219" s="3" t="str">
        <f t="shared" si="53"/>
        <v>-</v>
      </c>
      <c r="J219" s="3" t="str">
        <f t="shared" si="54"/>
        <v>-</v>
      </c>
      <c r="K219" s="3" t="str">
        <f t="shared" si="55"/>
        <v>-</v>
      </c>
      <c r="L219" s="3">
        <f t="shared" si="56"/>
        <v>1</v>
      </c>
      <c r="M219" s="34" t="str">
        <f t="shared" si="57"/>
        <v>-</v>
      </c>
      <c r="N219" s="3" t="str">
        <f t="shared" si="58"/>
        <v>-</v>
      </c>
      <c r="O219" s="3" t="str">
        <f t="shared" si="59"/>
        <v>-</v>
      </c>
      <c r="P219" s="3" t="str">
        <f t="shared" si="60"/>
        <v>-</v>
      </c>
      <c r="Q219" s="3" t="str">
        <f t="shared" si="61"/>
        <v>-</v>
      </c>
      <c r="R219" s="3">
        <f t="shared" si="62"/>
        <v>9.5238095238095255</v>
      </c>
      <c r="S219" s="34" t="str">
        <f t="shared" si="63"/>
        <v>-</v>
      </c>
    </row>
    <row r="220" spans="1:19" x14ac:dyDescent="0.2">
      <c r="A220" s="207">
        <v>0.1</v>
      </c>
      <c r="B220" s="212">
        <f>6.57-6.16</f>
        <v>0.41000000000000014</v>
      </c>
      <c r="C220" s="213">
        <v>2</v>
      </c>
      <c r="D220" s="7">
        <f t="shared" si="48"/>
        <v>2E-3</v>
      </c>
      <c r="E220" s="7">
        <f t="shared" si="49"/>
        <v>2.0500000000000008E-4</v>
      </c>
      <c r="F220" s="23">
        <f t="shared" si="50"/>
        <v>9.756097560975606</v>
      </c>
      <c r="G220" s="3" t="str">
        <f t="shared" si="51"/>
        <v>-</v>
      </c>
      <c r="H220" s="3" t="str">
        <f t="shared" si="52"/>
        <v>-</v>
      </c>
      <c r="I220" s="3" t="str">
        <f t="shared" si="53"/>
        <v>-</v>
      </c>
      <c r="J220" s="3" t="str">
        <f t="shared" si="54"/>
        <v>-</v>
      </c>
      <c r="K220" s="3" t="str">
        <f t="shared" si="55"/>
        <v>-</v>
      </c>
      <c r="L220" s="3">
        <f t="shared" si="56"/>
        <v>2</v>
      </c>
      <c r="M220" s="34" t="str">
        <f t="shared" si="57"/>
        <v>-</v>
      </c>
      <c r="N220" s="3" t="str">
        <f t="shared" si="58"/>
        <v>-</v>
      </c>
      <c r="O220" s="3" t="str">
        <f t="shared" si="59"/>
        <v>-</v>
      </c>
      <c r="P220" s="3" t="str">
        <f t="shared" si="60"/>
        <v>-</v>
      </c>
      <c r="Q220" s="3" t="str">
        <f t="shared" si="61"/>
        <v>-</v>
      </c>
      <c r="R220" s="3">
        <f t="shared" si="62"/>
        <v>9.756097560975606</v>
      </c>
      <c r="S220" s="34" t="str">
        <f t="shared" si="63"/>
        <v>-</v>
      </c>
    </row>
    <row r="221" spans="1:19" x14ac:dyDescent="0.2">
      <c r="A221" s="207">
        <v>0.1</v>
      </c>
      <c r="B221" s="212">
        <v>0.4</v>
      </c>
      <c r="C221" s="213">
        <v>2</v>
      </c>
      <c r="D221" s="7">
        <f t="shared" si="48"/>
        <v>2E-3</v>
      </c>
      <c r="E221" s="7">
        <f t="shared" si="49"/>
        <v>2.0000000000000001E-4</v>
      </c>
      <c r="F221" s="23">
        <f t="shared" si="50"/>
        <v>10</v>
      </c>
      <c r="G221" s="3" t="str">
        <f t="shared" si="51"/>
        <v>-</v>
      </c>
      <c r="H221" s="3" t="str">
        <f t="shared" si="52"/>
        <v>-</v>
      </c>
      <c r="I221" s="3" t="str">
        <f t="shared" si="53"/>
        <v>-</v>
      </c>
      <c r="J221" s="3" t="str">
        <f t="shared" si="54"/>
        <v>-</v>
      </c>
      <c r="K221" s="3" t="str">
        <f t="shared" si="55"/>
        <v>-</v>
      </c>
      <c r="L221" s="3">
        <f t="shared" si="56"/>
        <v>2</v>
      </c>
      <c r="M221" s="34" t="str">
        <f t="shared" si="57"/>
        <v>-</v>
      </c>
      <c r="N221" s="3" t="str">
        <f t="shared" si="58"/>
        <v>-</v>
      </c>
      <c r="O221" s="3" t="str">
        <f t="shared" si="59"/>
        <v>-</v>
      </c>
      <c r="P221" s="3" t="str">
        <f t="shared" si="60"/>
        <v>-</v>
      </c>
      <c r="Q221" s="3" t="str">
        <f t="shared" si="61"/>
        <v>-</v>
      </c>
      <c r="R221" s="3">
        <f t="shared" si="62"/>
        <v>10</v>
      </c>
      <c r="S221" s="34" t="str">
        <f t="shared" si="63"/>
        <v>-</v>
      </c>
    </row>
    <row r="222" spans="1:19" x14ac:dyDescent="0.2">
      <c r="A222" s="207">
        <v>0.1</v>
      </c>
      <c r="B222" s="212">
        <f>0.73-0.33</f>
        <v>0.39999999999999997</v>
      </c>
      <c r="C222" s="213">
        <v>1</v>
      </c>
      <c r="D222" s="7">
        <f t="shared" si="48"/>
        <v>2E-3</v>
      </c>
      <c r="E222" s="7">
        <f t="shared" si="49"/>
        <v>1.9999999999999998E-4</v>
      </c>
      <c r="F222" s="23">
        <f t="shared" si="50"/>
        <v>10.000000000000002</v>
      </c>
      <c r="G222" s="3" t="str">
        <f t="shared" si="51"/>
        <v>-</v>
      </c>
      <c r="H222" s="3" t="str">
        <f t="shared" si="52"/>
        <v>-</v>
      </c>
      <c r="I222" s="3" t="str">
        <f t="shared" si="53"/>
        <v>-</v>
      </c>
      <c r="J222" s="3" t="str">
        <f t="shared" si="54"/>
        <v>-</v>
      </c>
      <c r="K222" s="3" t="str">
        <f t="shared" si="55"/>
        <v>-</v>
      </c>
      <c r="L222" s="3">
        <f t="shared" si="56"/>
        <v>1</v>
      </c>
      <c r="M222" s="34" t="str">
        <f t="shared" si="57"/>
        <v>-</v>
      </c>
      <c r="N222" s="3" t="str">
        <f t="shared" si="58"/>
        <v>-</v>
      </c>
      <c r="O222" s="3" t="str">
        <f t="shared" si="59"/>
        <v>-</v>
      </c>
      <c r="P222" s="3" t="str">
        <f t="shared" si="60"/>
        <v>-</v>
      </c>
      <c r="Q222" s="3" t="str">
        <f t="shared" si="61"/>
        <v>-</v>
      </c>
      <c r="R222" s="3">
        <f t="shared" si="62"/>
        <v>10.000000000000002</v>
      </c>
      <c r="S222" s="34" t="str">
        <f t="shared" si="63"/>
        <v>-</v>
      </c>
    </row>
    <row r="223" spans="1:19" x14ac:dyDescent="0.2">
      <c r="A223" s="118">
        <v>0.1</v>
      </c>
      <c r="B223" s="212">
        <v>0.38999999999999968</v>
      </c>
      <c r="C223" s="215">
        <v>2</v>
      </c>
      <c r="D223" s="7">
        <f t="shared" si="48"/>
        <v>2E-3</v>
      </c>
      <c r="E223" s="7">
        <f t="shared" si="49"/>
        <v>1.9499999999999983E-4</v>
      </c>
      <c r="F223" s="23">
        <f t="shared" si="50"/>
        <v>10.256410256410266</v>
      </c>
      <c r="G223" s="3" t="str">
        <f t="shared" si="51"/>
        <v>-</v>
      </c>
      <c r="H223" s="3" t="str">
        <f t="shared" si="52"/>
        <v>-</v>
      </c>
      <c r="I223" s="3" t="str">
        <f t="shared" si="53"/>
        <v>-</v>
      </c>
      <c r="J223" s="3" t="str">
        <f t="shared" si="54"/>
        <v>-</v>
      </c>
      <c r="K223" s="3" t="str">
        <f t="shared" si="55"/>
        <v>-</v>
      </c>
      <c r="L223" s="3">
        <f t="shared" si="56"/>
        <v>2</v>
      </c>
      <c r="M223" s="34" t="str">
        <f t="shared" si="57"/>
        <v>-</v>
      </c>
      <c r="N223" s="3" t="str">
        <f t="shared" si="58"/>
        <v>-</v>
      </c>
      <c r="O223" s="3" t="str">
        <f t="shared" si="59"/>
        <v>-</v>
      </c>
      <c r="P223" s="3" t="str">
        <f t="shared" si="60"/>
        <v>-</v>
      </c>
      <c r="Q223" s="3" t="str">
        <f t="shared" si="61"/>
        <v>-</v>
      </c>
      <c r="R223" s="3">
        <f t="shared" si="62"/>
        <v>10.256410256410266</v>
      </c>
      <c r="S223" s="34" t="str">
        <f t="shared" si="63"/>
        <v>-</v>
      </c>
    </row>
    <row r="224" spans="1:19" x14ac:dyDescent="0.2">
      <c r="A224" s="118">
        <v>0.1</v>
      </c>
      <c r="B224" s="212">
        <v>0.37000000000000011</v>
      </c>
      <c r="C224" s="215">
        <v>1</v>
      </c>
      <c r="D224" s="7">
        <f t="shared" si="48"/>
        <v>2E-3</v>
      </c>
      <c r="E224" s="7">
        <f t="shared" si="49"/>
        <v>1.8500000000000005E-4</v>
      </c>
      <c r="F224" s="23">
        <f t="shared" si="50"/>
        <v>10.810810810810809</v>
      </c>
      <c r="G224" s="3" t="str">
        <f t="shared" si="51"/>
        <v>-</v>
      </c>
      <c r="H224" s="3" t="str">
        <f t="shared" si="52"/>
        <v>-</v>
      </c>
      <c r="I224" s="3" t="str">
        <f t="shared" si="53"/>
        <v>-</v>
      </c>
      <c r="J224" s="3" t="str">
        <f t="shared" si="54"/>
        <v>-</v>
      </c>
      <c r="K224" s="3" t="str">
        <f t="shared" si="55"/>
        <v>-</v>
      </c>
      <c r="L224" s="3">
        <f t="shared" si="56"/>
        <v>1</v>
      </c>
      <c r="M224" s="34" t="str">
        <f t="shared" si="57"/>
        <v>-</v>
      </c>
      <c r="N224" s="3" t="str">
        <f t="shared" si="58"/>
        <v>-</v>
      </c>
      <c r="O224" s="3" t="str">
        <f t="shared" si="59"/>
        <v>-</v>
      </c>
      <c r="P224" s="3" t="str">
        <f t="shared" si="60"/>
        <v>-</v>
      </c>
      <c r="Q224" s="3" t="str">
        <f t="shared" si="61"/>
        <v>-</v>
      </c>
      <c r="R224" s="3">
        <f t="shared" si="62"/>
        <v>10.810810810810809</v>
      </c>
      <c r="S224" s="34" t="str">
        <f t="shared" si="63"/>
        <v>-</v>
      </c>
    </row>
    <row r="225" spans="1:19" x14ac:dyDescent="0.2">
      <c r="A225" s="118">
        <v>0.1</v>
      </c>
      <c r="B225" s="212">
        <v>0.36999999999999922</v>
      </c>
      <c r="C225" s="215">
        <v>1</v>
      </c>
      <c r="D225" s="7">
        <f t="shared" si="48"/>
        <v>2E-3</v>
      </c>
      <c r="E225" s="7">
        <f t="shared" si="49"/>
        <v>1.8499999999999962E-4</v>
      </c>
      <c r="F225" s="23">
        <f t="shared" si="50"/>
        <v>10.810810810810834</v>
      </c>
      <c r="G225" s="3" t="str">
        <f t="shared" si="51"/>
        <v>-</v>
      </c>
      <c r="H225" s="3" t="str">
        <f t="shared" si="52"/>
        <v>-</v>
      </c>
      <c r="I225" s="3" t="str">
        <f t="shared" si="53"/>
        <v>-</v>
      </c>
      <c r="J225" s="3" t="str">
        <f t="shared" si="54"/>
        <v>-</v>
      </c>
      <c r="K225" s="3" t="str">
        <f t="shared" si="55"/>
        <v>-</v>
      </c>
      <c r="L225" s="3">
        <f t="shared" si="56"/>
        <v>1</v>
      </c>
      <c r="M225" s="34" t="str">
        <f t="shared" si="57"/>
        <v>-</v>
      </c>
      <c r="N225" s="3" t="str">
        <f t="shared" si="58"/>
        <v>-</v>
      </c>
      <c r="O225" s="3" t="str">
        <f t="shared" si="59"/>
        <v>-</v>
      </c>
      <c r="P225" s="3" t="str">
        <f t="shared" si="60"/>
        <v>-</v>
      </c>
      <c r="Q225" s="3" t="str">
        <f t="shared" si="61"/>
        <v>-</v>
      </c>
      <c r="R225" s="3">
        <f t="shared" si="62"/>
        <v>10.810810810810834</v>
      </c>
      <c r="S225" s="34" t="str">
        <f t="shared" si="63"/>
        <v>-</v>
      </c>
    </row>
    <row r="226" spans="1:19" x14ac:dyDescent="0.2">
      <c r="A226" s="207">
        <v>0.1</v>
      </c>
      <c r="B226" s="212">
        <v>0.36499999999999999</v>
      </c>
      <c r="C226" s="213">
        <v>1</v>
      </c>
      <c r="D226" s="7">
        <f t="shared" si="48"/>
        <v>2E-3</v>
      </c>
      <c r="E226" s="7">
        <f t="shared" si="49"/>
        <v>1.8249999999999999E-4</v>
      </c>
      <c r="F226" s="23">
        <f t="shared" si="50"/>
        <v>10.958904109589042</v>
      </c>
      <c r="G226" s="3" t="str">
        <f t="shared" si="51"/>
        <v>-</v>
      </c>
      <c r="H226" s="3" t="str">
        <f t="shared" si="52"/>
        <v>-</v>
      </c>
      <c r="I226" s="3" t="str">
        <f t="shared" si="53"/>
        <v>-</v>
      </c>
      <c r="J226" s="3" t="str">
        <f t="shared" si="54"/>
        <v>-</v>
      </c>
      <c r="K226" s="3" t="str">
        <f t="shared" si="55"/>
        <v>-</v>
      </c>
      <c r="L226" s="3">
        <f t="shared" si="56"/>
        <v>1</v>
      </c>
      <c r="M226" s="34" t="str">
        <f t="shared" si="57"/>
        <v>-</v>
      </c>
      <c r="N226" s="3" t="str">
        <f t="shared" si="58"/>
        <v>-</v>
      </c>
      <c r="O226" s="3" t="str">
        <f t="shared" si="59"/>
        <v>-</v>
      </c>
      <c r="P226" s="3" t="str">
        <f t="shared" si="60"/>
        <v>-</v>
      </c>
      <c r="Q226" s="3" t="str">
        <f t="shared" si="61"/>
        <v>-</v>
      </c>
      <c r="R226" s="3">
        <f t="shared" si="62"/>
        <v>10.958904109589042</v>
      </c>
      <c r="S226" s="34" t="str">
        <f t="shared" si="63"/>
        <v>-</v>
      </c>
    </row>
    <row r="227" spans="1:19" x14ac:dyDescent="0.2">
      <c r="A227" s="118">
        <v>0.1</v>
      </c>
      <c r="B227" s="212">
        <v>0.34299999999999997</v>
      </c>
      <c r="C227" s="213">
        <v>1</v>
      </c>
      <c r="D227" s="7">
        <f t="shared" si="48"/>
        <v>2E-3</v>
      </c>
      <c r="E227" s="7">
        <f t="shared" si="49"/>
        <v>1.7149999999999999E-4</v>
      </c>
      <c r="F227" s="23">
        <f t="shared" si="50"/>
        <v>11.661807580174928</v>
      </c>
      <c r="G227" s="3" t="str">
        <f t="shared" si="51"/>
        <v>-</v>
      </c>
      <c r="H227" s="3" t="str">
        <f t="shared" si="52"/>
        <v>-</v>
      </c>
      <c r="I227" s="3" t="str">
        <f t="shared" si="53"/>
        <v>-</v>
      </c>
      <c r="J227" s="3" t="str">
        <f t="shared" si="54"/>
        <v>-</v>
      </c>
      <c r="K227" s="3" t="str">
        <f t="shared" si="55"/>
        <v>-</v>
      </c>
      <c r="L227" s="3">
        <f t="shared" si="56"/>
        <v>1</v>
      </c>
      <c r="M227" s="34" t="str">
        <f t="shared" si="57"/>
        <v>-</v>
      </c>
      <c r="N227" s="3" t="str">
        <f t="shared" si="58"/>
        <v>-</v>
      </c>
      <c r="O227" s="3" t="str">
        <f t="shared" si="59"/>
        <v>-</v>
      </c>
      <c r="P227" s="3" t="str">
        <f t="shared" si="60"/>
        <v>-</v>
      </c>
      <c r="Q227" s="3" t="str">
        <f t="shared" si="61"/>
        <v>-</v>
      </c>
      <c r="R227" s="3">
        <f t="shared" si="62"/>
        <v>11.661807580174928</v>
      </c>
      <c r="S227" s="34" t="str">
        <f t="shared" si="63"/>
        <v>-</v>
      </c>
    </row>
    <row r="228" spans="1:19" x14ac:dyDescent="0.2">
      <c r="A228" s="118">
        <v>0.1</v>
      </c>
      <c r="B228" s="212">
        <v>0.3100000000000005</v>
      </c>
      <c r="C228" s="213">
        <v>2</v>
      </c>
      <c r="D228" s="7">
        <f t="shared" si="48"/>
        <v>2E-3</v>
      </c>
      <c r="E228" s="7">
        <f t="shared" si="49"/>
        <v>1.5500000000000024E-4</v>
      </c>
      <c r="F228" s="23">
        <f t="shared" si="50"/>
        <v>12.903225806451593</v>
      </c>
      <c r="G228" s="3" t="str">
        <f t="shared" si="51"/>
        <v>-</v>
      </c>
      <c r="H228" s="3" t="str">
        <f t="shared" si="52"/>
        <v>-</v>
      </c>
      <c r="I228" s="3" t="str">
        <f t="shared" si="53"/>
        <v>-</v>
      </c>
      <c r="J228" s="3" t="str">
        <f t="shared" si="54"/>
        <v>-</v>
      </c>
      <c r="K228" s="3" t="str">
        <f t="shared" si="55"/>
        <v>-</v>
      </c>
      <c r="L228" s="3">
        <f t="shared" si="56"/>
        <v>2</v>
      </c>
      <c r="M228" s="34" t="str">
        <f t="shared" si="57"/>
        <v>-</v>
      </c>
      <c r="N228" s="3" t="str">
        <f t="shared" si="58"/>
        <v>-</v>
      </c>
      <c r="O228" s="3" t="str">
        <f t="shared" si="59"/>
        <v>-</v>
      </c>
      <c r="P228" s="3" t="str">
        <f t="shared" si="60"/>
        <v>-</v>
      </c>
      <c r="Q228" s="3" t="str">
        <f t="shared" si="61"/>
        <v>-</v>
      </c>
      <c r="R228" s="3">
        <f t="shared" si="62"/>
        <v>12.903225806451593</v>
      </c>
      <c r="S228" s="34" t="str">
        <f t="shared" si="63"/>
        <v>-</v>
      </c>
    </row>
    <row r="229" spans="1:19" x14ac:dyDescent="0.2">
      <c r="A229" s="118">
        <v>0.1</v>
      </c>
      <c r="B229" s="212">
        <v>0.29999999999999982</v>
      </c>
      <c r="C229" s="215">
        <v>2</v>
      </c>
      <c r="D229" s="7">
        <f t="shared" si="48"/>
        <v>2E-3</v>
      </c>
      <c r="E229" s="7">
        <f t="shared" si="49"/>
        <v>1.4999999999999991E-4</v>
      </c>
      <c r="F229" s="23">
        <f t="shared" si="50"/>
        <v>13.333333333333343</v>
      </c>
      <c r="G229" s="3" t="str">
        <f t="shared" si="51"/>
        <v>-</v>
      </c>
      <c r="H229" s="3" t="str">
        <f t="shared" si="52"/>
        <v>-</v>
      </c>
      <c r="I229" s="3" t="str">
        <f t="shared" si="53"/>
        <v>-</v>
      </c>
      <c r="J229" s="3" t="str">
        <f t="shared" si="54"/>
        <v>-</v>
      </c>
      <c r="K229" s="3" t="str">
        <f t="shared" si="55"/>
        <v>-</v>
      </c>
      <c r="L229" s="3">
        <f t="shared" si="56"/>
        <v>2</v>
      </c>
      <c r="M229" s="34" t="str">
        <f t="shared" si="57"/>
        <v>-</v>
      </c>
      <c r="N229" s="3" t="str">
        <f t="shared" si="58"/>
        <v>-</v>
      </c>
      <c r="O229" s="3" t="str">
        <f t="shared" si="59"/>
        <v>-</v>
      </c>
      <c r="P229" s="3" t="str">
        <f t="shared" si="60"/>
        <v>-</v>
      </c>
      <c r="Q229" s="3" t="str">
        <f t="shared" si="61"/>
        <v>-</v>
      </c>
      <c r="R229" s="3">
        <f t="shared" si="62"/>
        <v>13.333333333333343</v>
      </c>
      <c r="S229" s="34" t="str">
        <f t="shared" si="63"/>
        <v>-</v>
      </c>
    </row>
    <row r="230" spans="1:19" x14ac:dyDescent="0.2">
      <c r="A230" s="118">
        <v>0.1</v>
      </c>
      <c r="B230" s="212">
        <v>0.29999999999999982</v>
      </c>
      <c r="C230" s="215">
        <v>2</v>
      </c>
      <c r="D230" s="7">
        <f t="shared" si="48"/>
        <v>2E-3</v>
      </c>
      <c r="E230" s="7">
        <f t="shared" si="49"/>
        <v>1.4999999999999991E-4</v>
      </c>
      <c r="F230" s="23">
        <f t="shared" si="50"/>
        <v>13.333333333333343</v>
      </c>
      <c r="G230" s="3" t="str">
        <f t="shared" si="51"/>
        <v>-</v>
      </c>
      <c r="H230" s="3" t="str">
        <f t="shared" si="52"/>
        <v>-</v>
      </c>
      <c r="I230" s="3" t="str">
        <f t="shared" si="53"/>
        <v>-</v>
      </c>
      <c r="J230" s="3" t="str">
        <f t="shared" si="54"/>
        <v>-</v>
      </c>
      <c r="K230" s="3" t="str">
        <f t="shared" si="55"/>
        <v>-</v>
      </c>
      <c r="L230" s="3">
        <f t="shared" si="56"/>
        <v>2</v>
      </c>
      <c r="M230" s="34" t="str">
        <f t="shared" si="57"/>
        <v>-</v>
      </c>
      <c r="N230" s="3" t="str">
        <f t="shared" si="58"/>
        <v>-</v>
      </c>
      <c r="O230" s="3" t="str">
        <f t="shared" si="59"/>
        <v>-</v>
      </c>
      <c r="P230" s="3" t="str">
        <f t="shared" si="60"/>
        <v>-</v>
      </c>
      <c r="Q230" s="3" t="str">
        <f t="shared" si="61"/>
        <v>-</v>
      </c>
      <c r="R230" s="3">
        <f t="shared" si="62"/>
        <v>13.333333333333343</v>
      </c>
      <c r="S230" s="34" t="str">
        <f t="shared" si="63"/>
        <v>-</v>
      </c>
    </row>
    <row r="231" spans="1:19" x14ac:dyDescent="0.2">
      <c r="A231" s="118">
        <v>0.1</v>
      </c>
      <c r="B231" s="212">
        <v>0.26799999999999979</v>
      </c>
      <c r="C231" s="215">
        <v>1</v>
      </c>
      <c r="D231" s="7">
        <f t="shared" si="48"/>
        <v>2E-3</v>
      </c>
      <c r="E231" s="7">
        <f t="shared" si="49"/>
        <v>1.339999999999999E-4</v>
      </c>
      <c r="F231" s="23">
        <f t="shared" si="50"/>
        <v>14.925373134328369</v>
      </c>
      <c r="G231" s="3" t="str">
        <f t="shared" si="51"/>
        <v>-</v>
      </c>
      <c r="H231" s="3" t="str">
        <f t="shared" si="52"/>
        <v>-</v>
      </c>
      <c r="I231" s="3" t="str">
        <f t="shared" si="53"/>
        <v>-</v>
      </c>
      <c r="J231" s="3" t="str">
        <f t="shared" si="54"/>
        <v>-</v>
      </c>
      <c r="K231" s="3" t="str">
        <f t="shared" si="55"/>
        <v>-</v>
      </c>
      <c r="L231" s="3">
        <f t="shared" si="56"/>
        <v>1</v>
      </c>
      <c r="M231" s="34" t="str">
        <f t="shared" si="57"/>
        <v>-</v>
      </c>
      <c r="N231" s="3" t="str">
        <f t="shared" si="58"/>
        <v>-</v>
      </c>
      <c r="O231" s="3" t="str">
        <f t="shared" si="59"/>
        <v>-</v>
      </c>
      <c r="P231" s="3" t="str">
        <f t="shared" si="60"/>
        <v>-</v>
      </c>
      <c r="Q231" s="3" t="str">
        <f t="shared" si="61"/>
        <v>-</v>
      </c>
      <c r="R231" s="3">
        <f t="shared" si="62"/>
        <v>14.925373134328369</v>
      </c>
      <c r="S231" s="34" t="str">
        <f t="shared" si="63"/>
        <v>-</v>
      </c>
    </row>
    <row r="232" spans="1:19" x14ac:dyDescent="0.2">
      <c r="A232" s="118">
        <v>0.1</v>
      </c>
      <c r="B232" s="212">
        <v>0.26000000000000068</v>
      </c>
      <c r="C232" s="215">
        <v>1</v>
      </c>
      <c r="D232" s="7">
        <f t="shared" si="48"/>
        <v>2E-3</v>
      </c>
      <c r="E232" s="7">
        <f t="shared" si="49"/>
        <v>1.3000000000000034E-4</v>
      </c>
      <c r="F232" s="23">
        <f t="shared" si="50"/>
        <v>15.384615384615344</v>
      </c>
      <c r="G232" s="3" t="str">
        <f t="shared" si="51"/>
        <v>-</v>
      </c>
      <c r="H232" s="3" t="str">
        <f t="shared" si="52"/>
        <v>-</v>
      </c>
      <c r="I232" s="3" t="str">
        <f t="shared" si="53"/>
        <v>-</v>
      </c>
      <c r="J232" s="3" t="str">
        <f t="shared" si="54"/>
        <v>-</v>
      </c>
      <c r="K232" s="3" t="str">
        <f t="shared" si="55"/>
        <v>-</v>
      </c>
      <c r="L232" s="3">
        <f t="shared" si="56"/>
        <v>1</v>
      </c>
      <c r="M232" s="34" t="str">
        <f t="shared" si="57"/>
        <v>-</v>
      </c>
      <c r="N232" s="3" t="str">
        <f t="shared" si="58"/>
        <v>-</v>
      </c>
      <c r="O232" s="3" t="str">
        <f t="shared" si="59"/>
        <v>-</v>
      </c>
      <c r="P232" s="3" t="str">
        <f t="shared" si="60"/>
        <v>-</v>
      </c>
      <c r="Q232" s="3" t="str">
        <f t="shared" si="61"/>
        <v>-</v>
      </c>
      <c r="R232" s="3">
        <f t="shared" si="62"/>
        <v>15.384615384615344</v>
      </c>
      <c r="S232" s="34" t="str">
        <f t="shared" si="63"/>
        <v>-</v>
      </c>
    </row>
    <row r="233" spans="1:19" x14ac:dyDescent="0.2">
      <c r="A233" s="118">
        <v>0.1</v>
      </c>
      <c r="B233" s="212">
        <v>0.26</v>
      </c>
      <c r="C233" s="215">
        <v>2</v>
      </c>
      <c r="D233" s="7">
        <f t="shared" si="48"/>
        <v>2E-3</v>
      </c>
      <c r="E233" s="7">
        <f t="shared" si="49"/>
        <v>1.3000000000000002E-4</v>
      </c>
      <c r="F233" s="23">
        <f t="shared" si="50"/>
        <v>15.384615384615383</v>
      </c>
      <c r="G233" s="3" t="str">
        <f t="shared" si="51"/>
        <v>-</v>
      </c>
      <c r="H233" s="3" t="str">
        <f t="shared" si="52"/>
        <v>-</v>
      </c>
      <c r="I233" s="3" t="str">
        <f t="shared" si="53"/>
        <v>-</v>
      </c>
      <c r="J233" s="3" t="str">
        <f t="shared" si="54"/>
        <v>-</v>
      </c>
      <c r="K233" s="3" t="str">
        <f t="shared" si="55"/>
        <v>-</v>
      </c>
      <c r="L233" s="3">
        <f t="shared" si="56"/>
        <v>2</v>
      </c>
      <c r="M233" s="34" t="str">
        <f t="shared" si="57"/>
        <v>-</v>
      </c>
      <c r="N233" s="3" t="str">
        <f t="shared" si="58"/>
        <v>-</v>
      </c>
      <c r="O233" s="3" t="str">
        <f t="shared" si="59"/>
        <v>-</v>
      </c>
      <c r="P233" s="3" t="str">
        <f t="shared" si="60"/>
        <v>-</v>
      </c>
      <c r="Q233" s="3" t="str">
        <f t="shared" si="61"/>
        <v>-</v>
      </c>
      <c r="R233" s="3">
        <f t="shared" si="62"/>
        <v>15.384615384615383</v>
      </c>
      <c r="S233" s="34" t="str">
        <f t="shared" si="63"/>
        <v>-</v>
      </c>
    </row>
    <row r="234" spans="1:19" x14ac:dyDescent="0.2">
      <c r="A234" s="118">
        <v>0.1</v>
      </c>
      <c r="B234" s="212">
        <v>0.24000000000000021</v>
      </c>
      <c r="C234" s="213">
        <v>2</v>
      </c>
      <c r="D234" s="7">
        <f t="shared" si="48"/>
        <v>2E-3</v>
      </c>
      <c r="E234" s="7">
        <f t="shared" si="49"/>
        <v>1.2000000000000011E-4</v>
      </c>
      <c r="F234" s="23">
        <f t="shared" si="50"/>
        <v>16.66666666666665</v>
      </c>
      <c r="G234" s="3" t="str">
        <f t="shared" si="51"/>
        <v>-</v>
      </c>
      <c r="H234" s="3" t="str">
        <f t="shared" si="52"/>
        <v>-</v>
      </c>
      <c r="I234" s="3" t="str">
        <f t="shared" si="53"/>
        <v>-</v>
      </c>
      <c r="J234" s="3" t="str">
        <f t="shared" si="54"/>
        <v>-</v>
      </c>
      <c r="K234" s="3" t="str">
        <f t="shared" si="55"/>
        <v>-</v>
      </c>
      <c r="L234" s="3">
        <f t="shared" si="56"/>
        <v>2</v>
      </c>
      <c r="M234" s="34" t="str">
        <f t="shared" si="57"/>
        <v>-</v>
      </c>
      <c r="N234" s="3" t="str">
        <f t="shared" si="58"/>
        <v>-</v>
      </c>
      <c r="O234" s="3" t="str">
        <f t="shared" si="59"/>
        <v>-</v>
      </c>
      <c r="P234" s="3" t="str">
        <f t="shared" si="60"/>
        <v>-</v>
      </c>
      <c r="Q234" s="3" t="str">
        <f t="shared" si="61"/>
        <v>-</v>
      </c>
      <c r="R234" s="3">
        <f t="shared" si="62"/>
        <v>16.66666666666665</v>
      </c>
      <c r="S234" s="34" t="str">
        <f t="shared" si="63"/>
        <v>-</v>
      </c>
    </row>
    <row r="235" spans="1:19" x14ac:dyDescent="0.2">
      <c r="A235" s="118">
        <v>0.1</v>
      </c>
      <c r="B235" s="212">
        <v>0.22</v>
      </c>
      <c r="C235" s="213">
        <v>1</v>
      </c>
      <c r="D235" s="7">
        <f t="shared" si="48"/>
        <v>2E-3</v>
      </c>
      <c r="E235" s="7">
        <f t="shared" si="49"/>
        <v>1.1E-4</v>
      </c>
      <c r="F235" s="23">
        <f t="shared" si="50"/>
        <v>18.18181818181818</v>
      </c>
      <c r="G235" s="3" t="str">
        <f t="shared" si="51"/>
        <v>-</v>
      </c>
      <c r="H235" s="3" t="str">
        <f t="shared" si="52"/>
        <v>-</v>
      </c>
      <c r="I235" s="3" t="str">
        <f t="shared" si="53"/>
        <v>-</v>
      </c>
      <c r="J235" s="3" t="str">
        <f t="shared" si="54"/>
        <v>-</v>
      </c>
      <c r="K235" s="3" t="str">
        <f t="shared" si="55"/>
        <v>-</v>
      </c>
      <c r="L235" s="3">
        <f t="shared" si="56"/>
        <v>1</v>
      </c>
      <c r="M235" s="34" t="str">
        <f t="shared" si="57"/>
        <v>-</v>
      </c>
      <c r="N235" s="3" t="str">
        <f t="shared" si="58"/>
        <v>-</v>
      </c>
      <c r="O235" s="3" t="str">
        <f t="shared" si="59"/>
        <v>-</v>
      </c>
      <c r="P235" s="3" t="str">
        <f t="shared" si="60"/>
        <v>-</v>
      </c>
      <c r="Q235" s="3" t="str">
        <f t="shared" si="61"/>
        <v>-</v>
      </c>
      <c r="R235" s="3">
        <f t="shared" si="62"/>
        <v>18.18181818181818</v>
      </c>
      <c r="S235" s="34" t="str">
        <f t="shared" si="63"/>
        <v>-</v>
      </c>
    </row>
    <row r="236" spans="1:19" x14ac:dyDescent="0.2">
      <c r="A236" s="118">
        <v>0.1</v>
      </c>
      <c r="B236" s="212">
        <v>0.19</v>
      </c>
      <c r="C236" s="213">
        <v>2</v>
      </c>
      <c r="D236" s="7">
        <f t="shared" si="48"/>
        <v>2E-3</v>
      </c>
      <c r="E236" s="7">
        <f t="shared" si="49"/>
        <v>9.5000000000000005E-5</v>
      </c>
      <c r="F236" s="23">
        <f t="shared" si="50"/>
        <v>21.052631578947366</v>
      </c>
      <c r="G236" s="3" t="str">
        <f t="shared" si="51"/>
        <v>-</v>
      </c>
      <c r="H236" s="3" t="str">
        <f t="shared" si="52"/>
        <v>-</v>
      </c>
      <c r="I236" s="3" t="str">
        <f t="shared" si="53"/>
        <v>-</v>
      </c>
      <c r="J236" s="3" t="str">
        <f t="shared" si="54"/>
        <v>-</v>
      </c>
      <c r="K236" s="3" t="str">
        <f t="shared" si="55"/>
        <v>-</v>
      </c>
      <c r="L236" s="3">
        <f t="shared" si="56"/>
        <v>2</v>
      </c>
      <c r="M236" s="34" t="str">
        <f t="shared" si="57"/>
        <v>-</v>
      </c>
      <c r="N236" s="3" t="str">
        <f t="shared" si="58"/>
        <v>-</v>
      </c>
      <c r="O236" s="3" t="str">
        <f t="shared" si="59"/>
        <v>-</v>
      </c>
      <c r="P236" s="3" t="str">
        <f t="shared" si="60"/>
        <v>-</v>
      </c>
      <c r="Q236" s="3" t="str">
        <f t="shared" si="61"/>
        <v>-</v>
      </c>
      <c r="R236" s="3">
        <f t="shared" si="62"/>
        <v>21.052631578947366</v>
      </c>
      <c r="S236" s="34" t="str">
        <f t="shared" si="63"/>
        <v>-</v>
      </c>
    </row>
    <row r="237" spans="1:19" x14ac:dyDescent="0.2">
      <c r="A237" s="118">
        <v>0.1</v>
      </c>
      <c r="B237" s="212">
        <v>0.18200000000000038</v>
      </c>
      <c r="C237" s="215">
        <v>2</v>
      </c>
      <c r="D237" s="7">
        <f t="shared" si="48"/>
        <v>2E-3</v>
      </c>
      <c r="E237" s="7">
        <f t="shared" si="49"/>
        <v>9.1000000000000193E-5</v>
      </c>
      <c r="F237" s="23">
        <f t="shared" si="50"/>
        <v>21.978021978021932</v>
      </c>
      <c r="G237" s="3" t="str">
        <f t="shared" si="51"/>
        <v>-</v>
      </c>
      <c r="H237" s="3" t="str">
        <f t="shared" si="52"/>
        <v>-</v>
      </c>
      <c r="I237" s="3" t="str">
        <f t="shared" si="53"/>
        <v>-</v>
      </c>
      <c r="J237" s="3" t="str">
        <f t="shared" si="54"/>
        <v>-</v>
      </c>
      <c r="K237" s="3" t="str">
        <f t="shared" si="55"/>
        <v>-</v>
      </c>
      <c r="L237" s="3">
        <f t="shared" si="56"/>
        <v>2</v>
      </c>
      <c r="M237" s="34" t="str">
        <f t="shared" si="57"/>
        <v>-</v>
      </c>
      <c r="N237" s="3" t="str">
        <f t="shared" si="58"/>
        <v>-</v>
      </c>
      <c r="O237" s="3" t="str">
        <f t="shared" si="59"/>
        <v>-</v>
      </c>
      <c r="P237" s="3" t="str">
        <f t="shared" si="60"/>
        <v>-</v>
      </c>
      <c r="Q237" s="3" t="str">
        <f t="shared" si="61"/>
        <v>-</v>
      </c>
      <c r="R237" s="3">
        <f t="shared" si="62"/>
        <v>21.978021978021932</v>
      </c>
      <c r="S237" s="34" t="str">
        <f t="shared" si="63"/>
        <v>-</v>
      </c>
    </row>
    <row r="238" spans="1:19" x14ac:dyDescent="0.2">
      <c r="A238" s="207">
        <v>1</v>
      </c>
      <c r="B238" s="212">
        <v>1.35</v>
      </c>
      <c r="C238" s="213">
        <v>2</v>
      </c>
      <c r="D238" s="7">
        <f t="shared" si="48"/>
        <v>0.02</v>
      </c>
      <c r="E238" s="7">
        <f t="shared" si="49"/>
        <v>6.7500000000000004E-4</v>
      </c>
      <c r="F238" s="23">
        <f t="shared" si="50"/>
        <v>29.62962962962963</v>
      </c>
      <c r="G238" s="3" t="str">
        <f t="shared" si="51"/>
        <v>-</v>
      </c>
      <c r="H238" s="3" t="str">
        <f t="shared" si="52"/>
        <v>-</v>
      </c>
      <c r="I238" s="3" t="str">
        <f t="shared" si="53"/>
        <v>-</v>
      </c>
      <c r="J238" s="3" t="str">
        <f t="shared" si="54"/>
        <v>-</v>
      </c>
      <c r="K238" s="3" t="str">
        <f t="shared" si="55"/>
        <v>-</v>
      </c>
      <c r="L238" s="3">
        <f t="shared" si="56"/>
        <v>2</v>
      </c>
      <c r="M238" s="34" t="str">
        <f t="shared" si="57"/>
        <v>-</v>
      </c>
      <c r="N238" s="3" t="str">
        <f t="shared" si="58"/>
        <v>-</v>
      </c>
      <c r="O238" s="3" t="str">
        <f t="shared" si="59"/>
        <v>-</v>
      </c>
      <c r="P238" s="3" t="str">
        <f t="shared" si="60"/>
        <v>-</v>
      </c>
      <c r="Q238" s="3" t="str">
        <f t="shared" si="61"/>
        <v>-</v>
      </c>
      <c r="R238" s="3">
        <f t="shared" si="62"/>
        <v>29.62962962962963</v>
      </c>
      <c r="S238" s="34" t="str">
        <f t="shared" si="63"/>
        <v>-</v>
      </c>
    </row>
    <row r="239" spans="1:19" x14ac:dyDescent="0.2">
      <c r="A239" s="207">
        <v>1</v>
      </c>
      <c r="B239" s="212">
        <v>1.21</v>
      </c>
      <c r="C239" s="213">
        <v>2</v>
      </c>
      <c r="D239" s="7">
        <f t="shared" si="48"/>
        <v>0.02</v>
      </c>
      <c r="E239" s="7">
        <f t="shared" si="49"/>
        <v>6.0499999999999996E-4</v>
      </c>
      <c r="F239" s="23">
        <f t="shared" si="50"/>
        <v>33.057851239669425</v>
      </c>
      <c r="G239" s="3" t="str">
        <f t="shared" si="51"/>
        <v>-</v>
      </c>
      <c r="H239" s="3" t="str">
        <f t="shared" si="52"/>
        <v>-</v>
      </c>
      <c r="I239" s="3" t="str">
        <f t="shared" si="53"/>
        <v>-</v>
      </c>
      <c r="J239" s="3" t="str">
        <f t="shared" si="54"/>
        <v>-</v>
      </c>
      <c r="K239" s="3" t="str">
        <f t="shared" si="55"/>
        <v>-</v>
      </c>
      <c r="L239" s="3">
        <f t="shared" si="56"/>
        <v>2</v>
      </c>
      <c r="M239" s="34" t="str">
        <f t="shared" si="57"/>
        <v>-</v>
      </c>
      <c r="N239" s="3" t="str">
        <f t="shared" si="58"/>
        <v>-</v>
      </c>
      <c r="O239" s="3" t="str">
        <f t="shared" si="59"/>
        <v>-</v>
      </c>
      <c r="P239" s="3" t="str">
        <f t="shared" si="60"/>
        <v>-</v>
      </c>
      <c r="Q239" s="3" t="str">
        <f t="shared" si="61"/>
        <v>-</v>
      </c>
      <c r="R239" s="3">
        <f t="shared" si="62"/>
        <v>33.057851239669425</v>
      </c>
      <c r="S239" s="34" t="str">
        <f t="shared" si="63"/>
        <v>-</v>
      </c>
    </row>
    <row r="240" spans="1:19" x14ac:dyDescent="0.2">
      <c r="A240" s="207">
        <v>1</v>
      </c>
      <c r="B240" s="212">
        <v>1.05</v>
      </c>
      <c r="C240" s="213">
        <v>2</v>
      </c>
      <c r="D240" s="7">
        <f t="shared" si="48"/>
        <v>0.02</v>
      </c>
      <c r="E240" s="7">
        <f t="shared" si="49"/>
        <v>5.2500000000000008E-4</v>
      </c>
      <c r="F240" s="23">
        <f t="shared" si="50"/>
        <v>38.095238095238088</v>
      </c>
      <c r="G240" s="3" t="str">
        <f t="shared" si="51"/>
        <v>-</v>
      </c>
      <c r="H240" s="3" t="str">
        <f t="shared" si="52"/>
        <v>-</v>
      </c>
      <c r="I240" s="3" t="str">
        <f t="shared" si="53"/>
        <v>-</v>
      </c>
      <c r="J240" s="3" t="str">
        <f t="shared" si="54"/>
        <v>-</v>
      </c>
      <c r="K240" s="3" t="str">
        <f t="shared" si="55"/>
        <v>-</v>
      </c>
      <c r="L240" s="3">
        <f t="shared" si="56"/>
        <v>2</v>
      </c>
      <c r="M240" s="34" t="str">
        <f t="shared" si="57"/>
        <v>-</v>
      </c>
      <c r="N240" s="3" t="str">
        <f t="shared" si="58"/>
        <v>-</v>
      </c>
      <c r="O240" s="3" t="str">
        <f t="shared" si="59"/>
        <v>-</v>
      </c>
      <c r="P240" s="3" t="str">
        <f t="shared" si="60"/>
        <v>-</v>
      </c>
      <c r="Q240" s="3" t="str">
        <f t="shared" si="61"/>
        <v>-</v>
      </c>
      <c r="R240" s="3">
        <f t="shared" si="62"/>
        <v>38.095238095238088</v>
      </c>
      <c r="S240" s="34" t="str">
        <f t="shared" si="63"/>
        <v>-</v>
      </c>
    </row>
    <row r="241" spans="1:19" x14ac:dyDescent="0.2">
      <c r="A241" s="207">
        <v>1</v>
      </c>
      <c r="B241" s="212">
        <v>0.99</v>
      </c>
      <c r="C241" s="213">
        <v>2</v>
      </c>
      <c r="D241" s="7">
        <f t="shared" si="48"/>
        <v>0.02</v>
      </c>
      <c r="E241" s="7">
        <f t="shared" si="49"/>
        <v>4.95E-4</v>
      </c>
      <c r="F241" s="23">
        <f t="shared" si="50"/>
        <v>40.404040404040408</v>
      </c>
      <c r="G241" s="3" t="str">
        <f t="shared" si="51"/>
        <v>-</v>
      </c>
      <c r="H241" s="3" t="str">
        <f t="shared" si="52"/>
        <v>-</v>
      </c>
      <c r="I241" s="3" t="str">
        <f t="shared" si="53"/>
        <v>-</v>
      </c>
      <c r="J241" s="3" t="str">
        <f t="shared" si="54"/>
        <v>-</v>
      </c>
      <c r="K241" s="3" t="str">
        <f t="shared" si="55"/>
        <v>-</v>
      </c>
      <c r="L241" s="3">
        <f t="shared" si="56"/>
        <v>2</v>
      </c>
      <c r="M241" s="34" t="str">
        <f t="shared" si="57"/>
        <v>-</v>
      </c>
      <c r="N241" s="3" t="str">
        <f t="shared" si="58"/>
        <v>-</v>
      </c>
      <c r="O241" s="3" t="str">
        <f t="shared" si="59"/>
        <v>-</v>
      </c>
      <c r="P241" s="3" t="str">
        <f t="shared" si="60"/>
        <v>-</v>
      </c>
      <c r="Q241" s="3" t="str">
        <f t="shared" si="61"/>
        <v>-</v>
      </c>
      <c r="R241" s="3">
        <f t="shared" si="62"/>
        <v>40.404040404040408</v>
      </c>
      <c r="S241" s="34" t="str">
        <f t="shared" si="63"/>
        <v>-</v>
      </c>
    </row>
    <row r="242" spans="1:19" x14ac:dyDescent="0.2">
      <c r="A242" s="207">
        <v>0.5</v>
      </c>
      <c r="B242" s="212">
        <v>0.49</v>
      </c>
      <c r="C242" s="213">
        <v>1</v>
      </c>
      <c r="D242" s="7">
        <f t="shared" si="48"/>
        <v>0.01</v>
      </c>
      <c r="E242" s="7">
        <f t="shared" si="49"/>
        <v>2.4499999999999999E-4</v>
      </c>
      <c r="F242" s="23">
        <f t="shared" si="50"/>
        <v>40.816326530612244</v>
      </c>
      <c r="G242" s="3" t="str">
        <f t="shared" si="51"/>
        <v>-</v>
      </c>
      <c r="H242" s="3" t="str">
        <f t="shared" si="52"/>
        <v>-</v>
      </c>
      <c r="I242" s="3" t="str">
        <f t="shared" si="53"/>
        <v>-</v>
      </c>
      <c r="J242" s="3" t="str">
        <f t="shared" si="54"/>
        <v>-</v>
      </c>
      <c r="K242" s="3" t="str">
        <f t="shared" si="55"/>
        <v>-</v>
      </c>
      <c r="L242" s="3">
        <f t="shared" si="56"/>
        <v>1</v>
      </c>
      <c r="M242" s="34" t="str">
        <f t="shared" si="57"/>
        <v>-</v>
      </c>
      <c r="N242" s="3" t="str">
        <f t="shared" si="58"/>
        <v>-</v>
      </c>
      <c r="O242" s="3" t="str">
        <f t="shared" si="59"/>
        <v>-</v>
      </c>
      <c r="P242" s="3" t="str">
        <f t="shared" si="60"/>
        <v>-</v>
      </c>
      <c r="Q242" s="3" t="str">
        <f t="shared" si="61"/>
        <v>-</v>
      </c>
      <c r="R242" s="3">
        <f t="shared" si="62"/>
        <v>40.816326530612244</v>
      </c>
      <c r="S242" s="34" t="str">
        <f t="shared" si="63"/>
        <v>-</v>
      </c>
    </row>
    <row r="243" spans="1:19" x14ac:dyDescent="0.2">
      <c r="A243" s="207">
        <v>1</v>
      </c>
      <c r="B243" s="212">
        <v>0.95</v>
      </c>
      <c r="C243" s="213">
        <v>2</v>
      </c>
      <c r="D243" s="7">
        <f t="shared" si="48"/>
        <v>0.02</v>
      </c>
      <c r="E243" s="7">
        <f t="shared" si="49"/>
        <v>4.75E-4</v>
      </c>
      <c r="F243" s="23">
        <f t="shared" si="50"/>
        <v>42.10526315789474</v>
      </c>
      <c r="G243" s="3" t="str">
        <f t="shared" si="51"/>
        <v>-</v>
      </c>
      <c r="H243" s="3" t="str">
        <f t="shared" si="52"/>
        <v>-</v>
      </c>
      <c r="I243" s="3" t="str">
        <f t="shared" si="53"/>
        <v>-</v>
      </c>
      <c r="J243" s="3" t="str">
        <f t="shared" si="54"/>
        <v>-</v>
      </c>
      <c r="K243" s="3" t="str">
        <f t="shared" si="55"/>
        <v>-</v>
      </c>
      <c r="L243" s="3">
        <f t="shared" si="56"/>
        <v>2</v>
      </c>
      <c r="M243" s="34" t="str">
        <f t="shared" si="57"/>
        <v>-</v>
      </c>
      <c r="N243" s="3" t="str">
        <f t="shared" si="58"/>
        <v>-</v>
      </c>
      <c r="O243" s="3" t="str">
        <f t="shared" si="59"/>
        <v>-</v>
      </c>
      <c r="P243" s="3" t="str">
        <f t="shared" si="60"/>
        <v>-</v>
      </c>
      <c r="Q243" s="3" t="str">
        <f t="shared" si="61"/>
        <v>-</v>
      </c>
      <c r="R243" s="3">
        <f t="shared" si="62"/>
        <v>42.10526315789474</v>
      </c>
      <c r="S243" s="34" t="str">
        <f t="shared" si="63"/>
        <v>-</v>
      </c>
    </row>
    <row r="244" spans="1:19" x14ac:dyDescent="0.2">
      <c r="A244" s="207">
        <v>1</v>
      </c>
      <c r="B244" s="212">
        <v>0.77</v>
      </c>
      <c r="C244" s="213">
        <v>2</v>
      </c>
      <c r="D244" s="7">
        <f t="shared" si="48"/>
        <v>0.02</v>
      </c>
      <c r="E244" s="7">
        <f t="shared" si="49"/>
        <v>3.8500000000000003E-4</v>
      </c>
      <c r="F244" s="23">
        <f t="shared" si="50"/>
        <v>51.948051948051948</v>
      </c>
      <c r="G244" s="3" t="str">
        <f t="shared" si="51"/>
        <v>-</v>
      </c>
      <c r="H244" s="3" t="str">
        <f t="shared" si="52"/>
        <v>-</v>
      </c>
      <c r="I244" s="3" t="str">
        <f t="shared" si="53"/>
        <v>-</v>
      </c>
      <c r="J244" s="3" t="str">
        <f t="shared" si="54"/>
        <v>-</v>
      </c>
      <c r="K244" s="3" t="str">
        <f t="shared" si="55"/>
        <v>-</v>
      </c>
      <c r="L244" s="3" t="str">
        <f t="shared" si="56"/>
        <v>-</v>
      </c>
      <c r="M244" s="34">
        <f t="shared" si="57"/>
        <v>2</v>
      </c>
      <c r="N244" s="3" t="str">
        <f t="shared" si="58"/>
        <v>-</v>
      </c>
      <c r="O244" s="3" t="str">
        <f t="shared" si="59"/>
        <v>-</v>
      </c>
      <c r="P244" s="3" t="str">
        <f t="shared" si="60"/>
        <v>-</v>
      </c>
      <c r="Q244" s="3" t="str">
        <f t="shared" si="61"/>
        <v>-</v>
      </c>
      <c r="R244" s="3" t="str">
        <f t="shared" si="62"/>
        <v>-</v>
      </c>
      <c r="S244" s="34">
        <f t="shared" si="63"/>
        <v>51.948051948051948</v>
      </c>
    </row>
    <row r="245" spans="1:19" x14ac:dyDescent="0.2">
      <c r="A245" s="207">
        <v>1</v>
      </c>
      <c r="B245" s="212">
        <v>0.77</v>
      </c>
      <c r="C245" s="213">
        <v>2</v>
      </c>
      <c r="D245" s="7">
        <f t="shared" si="48"/>
        <v>0.02</v>
      </c>
      <c r="E245" s="7">
        <f t="shared" si="49"/>
        <v>3.8500000000000003E-4</v>
      </c>
      <c r="F245" s="23">
        <f t="shared" si="50"/>
        <v>51.948051948051948</v>
      </c>
      <c r="G245" s="3" t="str">
        <f t="shared" si="51"/>
        <v>-</v>
      </c>
      <c r="H245" s="3" t="str">
        <f t="shared" si="52"/>
        <v>-</v>
      </c>
      <c r="I245" s="3" t="str">
        <f t="shared" si="53"/>
        <v>-</v>
      </c>
      <c r="J245" s="3" t="str">
        <f t="shared" si="54"/>
        <v>-</v>
      </c>
      <c r="K245" s="3" t="str">
        <f t="shared" si="55"/>
        <v>-</v>
      </c>
      <c r="L245" s="3" t="str">
        <f t="shared" si="56"/>
        <v>-</v>
      </c>
      <c r="M245" s="34">
        <f t="shared" si="57"/>
        <v>2</v>
      </c>
      <c r="N245" s="3" t="str">
        <f t="shared" si="58"/>
        <v>-</v>
      </c>
      <c r="O245" s="3" t="str">
        <f t="shared" si="59"/>
        <v>-</v>
      </c>
      <c r="P245" s="3" t="str">
        <f t="shared" si="60"/>
        <v>-</v>
      </c>
      <c r="Q245" s="3" t="str">
        <f t="shared" si="61"/>
        <v>-</v>
      </c>
      <c r="R245" s="3" t="str">
        <f t="shared" si="62"/>
        <v>-</v>
      </c>
      <c r="S245" s="34">
        <f t="shared" si="63"/>
        <v>51.948051948051948</v>
      </c>
    </row>
    <row r="246" spans="1:19" x14ac:dyDescent="0.2">
      <c r="A246" s="207">
        <v>1</v>
      </c>
      <c r="B246" s="212">
        <f>0.97-0.21</f>
        <v>0.76</v>
      </c>
      <c r="C246" s="213">
        <v>0</v>
      </c>
      <c r="D246" s="7">
        <f t="shared" si="48"/>
        <v>0.02</v>
      </c>
      <c r="E246" s="7">
        <f t="shared" si="49"/>
        <v>3.8000000000000002E-4</v>
      </c>
      <c r="F246" s="23">
        <f t="shared" si="50"/>
        <v>52.631578947368418</v>
      </c>
      <c r="G246" s="3" t="str">
        <f t="shared" si="51"/>
        <v>-</v>
      </c>
      <c r="H246" s="3" t="str">
        <f t="shared" si="52"/>
        <v>-</v>
      </c>
      <c r="I246" s="3" t="str">
        <f t="shared" si="53"/>
        <v>-</v>
      </c>
      <c r="J246" s="3" t="str">
        <f t="shared" si="54"/>
        <v>-</v>
      </c>
      <c r="K246" s="3" t="str">
        <f t="shared" si="55"/>
        <v>-</v>
      </c>
      <c r="L246" s="3" t="str">
        <f t="shared" si="56"/>
        <v>-</v>
      </c>
      <c r="M246" s="34">
        <f t="shared" si="57"/>
        <v>0</v>
      </c>
      <c r="N246" s="3" t="str">
        <f t="shared" si="58"/>
        <v>-</v>
      </c>
      <c r="O246" s="3" t="str">
        <f t="shared" si="59"/>
        <v>-</v>
      </c>
      <c r="P246" s="3" t="str">
        <f t="shared" si="60"/>
        <v>-</v>
      </c>
      <c r="Q246" s="3" t="str">
        <f t="shared" si="61"/>
        <v>-</v>
      </c>
      <c r="R246" s="3" t="str">
        <f t="shared" si="62"/>
        <v>-</v>
      </c>
      <c r="S246" s="34">
        <f t="shared" si="63"/>
        <v>52.631578947368418</v>
      </c>
    </row>
    <row r="247" spans="1:19" x14ac:dyDescent="0.2">
      <c r="A247" s="118">
        <v>0.5</v>
      </c>
      <c r="B247" s="212">
        <f>6.62-6.26</f>
        <v>0.36000000000000032</v>
      </c>
      <c r="C247" s="213">
        <v>2</v>
      </c>
      <c r="D247" s="7">
        <f t="shared" si="48"/>
        <v>0.01</v>
      </c>
      <c r="E247" s="7">
        <f t="shared" si="49"/>
        <v>1.8000000000000015E-4</v>
      </c>
      <c r="F247" s="23">
        <f t="shared" si="50"/>
        <v>55.555555555555515</v>
      </c>
      <c r="G247" s="3" t="str">
        <f t="shared" si="51"/>
        <v>-</v>
      </c>
      <c r="H247" s="3" t="str">
        <f t="shared" si="52"/>
        <v>-</v>
      </c>
      <c r="I247" s="3" t="str">
        <f t="shared" si="53"/>
        <v>-</v>
      </c>
      <c r="J247" s="3" t="str">
        <f t="shared" si="54"/>
        <v>-</v>
      </c>
      <c r="K247" s="3" t="str">
        <f t="shared" si="55"/>
        <v>-</v>
      </c>
      <c r="L247" s="3" t="str">
        <f t="shared" si="56"/>
        <v>-</v>
      </c>
      <c r="M247" s="34">
        <f t="shared" si="57"/>
        <v>2</v>
      </c>
      <c r="N247" s="3" t="str">
        <f t="shared" si="58"/>
        <v>-</v>
      </c>
      <c r="O247" s="3" t="str">
        <f t="shared" si="59"/>
        <v>-</v>
      </c>
      <c r="P247" s="3" t="str">
        <f t="shared" si="60"/>
        <v>-</v>
      </c>
      <c r="Q247" s="3" t="str">
        <f t="shared" si="61"/>
        <v>-</v>
      </c>
      <c r="R247" s="3" t="str">
        <f t="shared" si="62"/>
        <v>-</v>
      </c>
      <c r="S247" s="34">
        <f t="shared" si="63"/>
        <v>55.555555555555515</v>
      </c>
    </row>
    <row r="248" spans="1:19" x14ac:dyDescent="0.2">
      <c r="A248" s="207">
        <v>1</v>
      </c>
      <c r="B248" s="212">
        <v>0.7</v>
      </c>
      <c r="C248" s="213">
        <v>2</v>
      </c>
      <c r="D248" s="7">
        <f t="shared" si="48"/>
        <v>0.02</v>
      </c>
      <c r="E248" s="7">
        <f t="shared" si="49"/>
        <v>3.5E-4</v>
      </c>
      <c r="F248" s="23">
        <f t="shared" si="50"/>
        <v>57.142857142857146</v>
      </c>
      <c r="G248" s="3" t="str">
        <f t="shared" si="51"/>
        <v>-</v>
      </c>
      <c r="H248" s="3" t="str">
        <f t="shared" si="52"/>
        <v>-</v>
      </c>
      <c r="I248" s="3" t="str">
        <f t="shared" si="53"/>
        <v>-</v>
      </c>
      <c r="J248" s="3" t="str">
        <f t="shared" si="54"/>
        <v>-</v>
      </c>
      <c r="K248" s="3" t="str">
        <f t="shared" si="55"/>
        <v>-</v>
      </c>
      <c r="L248" s="3" t="str">
        <f t="shared" si="56"/>
        <v>-</v>
      </c>
      <c r="M248" s="34">
        <f t="shared" si="57"/>
        <v>2</v>
      </c>
      <c r="N248" s="3" t="str">
        <f t="shared" si="58"/>
        <v>-</v>
      </c>
      <c r="O248" s="3" t="str">
        <f t="shared" si="59"/>
        <v>-</v>
      </c>
      <c r="P248" s="3" t="str">
        <f t="shared" si="60"/>
        <v>-</v>
      </c>
      <c r="Q248" s="3" t="str">
        <f t="shared" si="61"/>
        <v>-</v>
      </c>
      <c r="R248" s="3" t="str">
        <f t="shared" si="62"/>
        <v>-</v>
      </c>
      <c r="S248" s="34">
        <f t="shared" si="63"/>
        <v>57.142857142857146</v>
      </c>
    </row>
    <row r="249" spans="1:19" x14ac:dyDescent="0.2">
      <c r="A249" s="207">
        <v>1</v>
      </c>
      <c r="B249" s="212">
        <v>0.68600000000000005</v>
      </c>
      <c r="C249" s="213">
        <v>2</v>
      </c>
      <c r="D249" s="7">
        <f t="shared" si="48"/>
        <v>0.02</v>
      </c>
      <c r="E249" s="7">
        <f t="shared" si="49"/>
        <v>3.4300000000000004E-4</v>
      </c>
      <c r="F249" s="23">
        <f t="shared" si="50"/>
        <v>58.309037900874628</v>
      </c>
      <c r="G249" s="3" t="str">
        <f t="shared" si="51"/>
        <v>-</v>
      </c>
      <c r="H249" s="3" t="str">
        <f t="shared" si="52"/>
        <v>-</v>
      </c>
      <c r="I249" s="3" t="str">
        <f t="shared" si="53"/>
        <v>-</v>
      </c>
      <c r="J249" s="3" t="str">
        <f t="shared" si="54"/>
        <v>-</v>
      </c>
      <c r="K249" s="3" t="str">
        <f t="shared" si="55"/>
        <v>-</v>
      </c>
      <c r="L249" s="3" t="str">
        <f t="shared" si="56"/>
        <v>-</v>
      </c>
      <c r="M249" s="34">
        <f t="shared" si="57"/>
        <v>2</v>
      </c>
      <c r="N249" s="3" t="str">
        <f t="shared" si="58"/>
        <v>-</v>
      </c>
      <c r="O249" s="3" t="str">
        <f t="shared" si="59"/>
        <v>-</v>
      </c>
      <c r="P249" s="3" t="str">
        <f t="shared" si="60"/>
        <v>-</v>
      </c>
      <c r="Q249" s="3" t="str">
        <f t="shared" si="61"/>
        <v>-</v>
      </c>
      <c r="R249" s="3" t="str">
        <f t="shared" si="62"/>
        <v>-</v>
      </c>
      <c r="S249" s="34">
        <f t="shared" si="63"/>
        <v>58.309037900874628</v>
      </c>
    </row>
    <row r="250" spans="1:19" x14ac:dyDescent="0.2">
      <c r="A250" s="207">
        <v>1</v>
      </c>
      <c r="B250" s="212">
        <v>0.68</v>
      </c>
      <c r="C250" s="213">
        <v>2</v>
      </c>
      <c r="D250" s="7">
        <f t="shared" si="48"/>
        <v>0.02</v>
      </c>
      <c r="E250" s="7">
        <f t="shared" si="49"/>
        <v>3.4000000000000002E-4</v>
      </c>
      <c r="F250" s="23">
        <f t="shared" si="50"/>
        <v>58.823529411764703</v>
      </c>
      <c r="G250" s="3" t="str">
        <f t="shared" si="51"/>
        <v>-</v>
      </c>
      <c r="H250" s="3" t="str">
        <f t="shared" si="52"/>
        <v>-</v>
      </c>
      <c r="I250" s="3" t="str">
        <f t="shared" si="53"/>
        <v>-</v>
      </c>
      <c r="J250" s="3" t="str">
        <f t="shared" si="54"/>
        <v>-</v>
      </c>
      <c r="K250" s="3" t="str">
        <f t="shared" si="55"/>
        <v>-</v>
      </c>
      <c r="L250" s="3" t="str">
        <f t="shared" si="56"/>
        <v>-</v>
      </c>
      <c r="M250" s="34">
        <f t="shared" si="57"/>
        <v>2</v>
      </c>
      <c r="N250" s="3" t="str">
        <f t="shared" si="58"/>
        <v>-</v>
      </c>
      <c r="O250" s="3" t="str">
        <f t="shared" si="59"/>
        <v>-</v>
      </c>
      <c r="P250" s="3" t="str">
        <f t="shared" si="60"/>
        <v>-</v>
      </c>
      <c r="Q250" s="3" t="str">
        <f t="shared" si="61"/>
        <v>-</v>
      </c>
      <c r="R250" s="3" t="str">
        <f t="shared" si="62"/>
        <v>-</v>
      </c>
      <c r="S250" s="34">
        <f t="shared" si="63"/>
        <v>58.823529411764703</v>
      </c>
    </row>
    <row r="251" spans="1:19" x14ac:dyDescent="0.2">
      <c r="A251" s="207">
        <v>1</v>
      </c>
      <c r="B251" s="212">
        <v>0.68</v>
      </c>
      <c r="C251" s="213">
        <v>2</v>
      </c>
      <c r="D251" s="7">
        <f t="shared" si="48"/>
        <v>0.02</v>
      </c>
      <c r="E251" s="7">
        <f t="shared" si="49"/>
        <v>3.4000000000000002E-4</v>
      </c>
      <c r="F251" s="23">
        <f t="shared" si="50"/>
        <v>58.823529411764703</v>
      </c>
      <c r="G251" s="3" t="str">
        <f t="shared" si="51"/>
        <v>-</v>
      </c>
      <c r="H251" s="3" t="str">
        <f t="shared" si="52"/>
        <v>-</v>
      </c>
      <c r="I251" s="3" t="str">
        <f t="shared" si="53"/>
        <v>-</v>
      </c>
      <c r="J251" s="3" t="str">
        <f t="shared" si="54"/>
        <v>-</v>
      </c>
      <c r="K251" s="3" t="str">
        <f t="shared" si="55"/>
        <v>-</v>
      </c>
      <c r="L251" s="3" t="str">
        <f t="shared" si="56"/>
        <v>-</v>
      </c>
      <c r="M251" s="34">
        <f t="shared" si="57"/>
        <v>2</v>
      </c>
      <c r="N251" s="3" t="str">
        <f t="shared" si="58"/>
        <v>-</v>
      </c>
      <c r="O251" s="3" t="str">
        <f t="shared" si="59"/>
        <v>-</v>
      </c>
      <c r="P251" s="3" t="str">
        <f t="shared" si="60"/>
        <v>-</v>
      </c>
      <c r="Q251" s="3" t="str">
        <f t="shared" si="61"/>
        <v>-</v>
      </c>
      <c r="R251" s="3" t="str">
        <f t="shared" si="62"/>
        <v>-</v>
      </c>
      <c r="S251" s="34">
        <f t="shared" si="63"/>
        <v>58.823529411764703</v>
      </c>
    </row>
    <row r="252" spans="1:19" x14ac:dyDescent="0.2">
      <c r="A252" s="207">
        <v>1</v>
      </c>
      <c r="B252" s="212">
        <v>0.67100000000000004</v>
      </c>
      <c r="C252" s="213">
        <v>2</v>
      </c>
      <c r="D252" s="7">
        <f t="shared" si="48"/>
        <v>0.02</v>
      </c>
      <c r="E252" s="7">
        <f t="shared" si="49"/>
        <v>3.3550000000000002E-4</v>
      </c>
      <c r="F252" s="23">
        <f t="shared" si="50"/>
        <v>59.612518628912071</v>
      </c>
      <c r="G252" s="3" t="str">
        <f t="shared" si="51"/>
        <v>-</v>
      </c>
      <c r="H252" s="3" t="str">
        <f t="shared" si="52"/>
        <v>-</v>
      </c>
      <c r="I252" s="3" t="str">
        <f t="shared" si="53"/>
        <v>-</v>
      </c>
      <c r="J252" s="3" t="str">
        <f t="shared" si="54"/>
        <v>-</v>
      </c>
      <c r="K252" s="3" t="str">
        <f t="shared" si="55"/>
        <v>-</v>
      </c>
      <c r="L252" s="3" t="str">
        <f t="shared" si="56"/>
        <v>-</v>
      </c>
      <c r="M252" s="34">
        <f t="shared" si="57"/>
        <v>2</v>
      </c>
      <c r="N252" s="3" t="str">
        <f t="shared" si="58"/>
        <v>-</v>
      </c>
      <c r="O252" s="3" t="str">
        <f t="shared" si="59"/>
        <v>-</v>
      </c>
      <c r="P252" s="3" t="str">
        <f t="shared" si="60"/>
        <v>-</v>
      </c>
      <c r="Q252" s="3" t="str">
        <f t="shared" si="61"/>
        <v>-</v>
      </c>
      <c r="R252" s="3" t="str">
        <f t="shared" si="62"/>
        <v>-</v>
      </c>
      <c r="S252" s="34">
        <f t="shared" si="63"/>
        <v>59.612518628912071</v>
      </c>
    </row>
    <row r="253" spans="1:19" x14ac:dyDescent="0.2">
      <c r="A253" s="207">
        <v>1</v>
      </c>
      <c r="B253" s="212">
        <v>0.66</v>
      </c>
      <c r="C253" s="213">
        <v>0</v>
      </c>
      <c r="D253" s="7">
        <f t="shared" si="48"/>
        <v>0.02</v>
      </c>
      <c r="E253" s="7">
        <f t="shared" si="49"/>
        <v>3.3E-4</v>
      </c>
      <c r="F253" s="23">
        <f t="shared" si="50"/>
        <v>60.606060606060609</v>
      </c>
      <c r="G253" s="3" t="str">
        <f t="shared" si="51"/>
        <v>-</v>
      </c>
      <c r="H253" s="3" t="str">
        <f t="shared" si="52"/>
        <v>-</v>
      </c>
      <c r="I253" s="3" t="str">
        <f t="shared" si="53"/>
        <v>-</v>
      </c>
      <c r="J253" s="3" t="str">
        <f t="shared" si="54"/>
        <v>-</v>
      </c>
      <c r="K253" s="3" t="str">
        <f t="shared" si="55"/>
        <v>-</v>
      </c>
      <c r="L253" s="3" t="str">
        <f t="shared" si="56"/>
        <v>-</v>
      </c>
      <c r="M253" s="34">
        <f t="shared" si="57"/>
        <v>0</v>
      </c>
      <c r="N253" s="3" t="str">
        <f t="shared" si="58"/>
        <v>-</v>
      </c>
      <c r="O253" s="3" t="str">
        <f t="shared" si="59"/>
        <v>-</v>
      </c>
      <c r="P253" s="3" t="str">
        <f t="shared" si="60"/>
        <v>-</v>
      </c>
      <c r="Q253" s="3" t="str">
        <f t="shared" si="61"/>
        <v>-</v>
      </c>
      <c r="R253" s="3" t="str">
        <f t="shared" si="62"/>
        <v>-</v>
      </c>
      <c r="S253" s="34">
        <f t="shared" si="63"/>
        <v>60.606060606060609</v>
      </c>
    </row>
    <row r="254" spans="1:19" x14ac:dyDescent="0.2">
      <c r="A254" s="207">
        <v>1</v>
      </c>
      <c r="B254" s="212">
        <v>0.62</v>
      </c>
      <c r="C254" s="213">
        <v>2</v>
      </c>
      <c r="D254" s="7">
        <f t="shared" si="48"/>
        <v>0.02</v>
      </c>
      <c r="E254" s="7">
        <f t="shared" si="49"/>
        <v>3.1E-4</v>
      </c>
      <c r="F254" s="23">
        <f t="shared" si="50"/>
        <v>64.516129032258064</v>
      </c>
      <c r="G254" s="3" t="str">
        <f t="shared" si="51"/>
        <v>-</v>
      </c>
      <c r="H254" s="3" t="str">
        <f t="shared" si="52"/>
        <v>-</v>
      </c>
      <c r="I254" s="3" t="str">
        <f t="shared" si="53"/>
        <v>-</v>
      </c>
      <c r="J254" s="3" t="str">
        <f t="shared" si="54"/>
        <v>-</v>
      </c>
      <c r="K254" s="3" t="str">
        <f t="shared" si="55"/>
        <v>-</v>
      </c>
      <c r="L254" s="3" t="str">
        <f t="shared" si="56"/>
        <v>-</v>
      </c>
      <c r="M254" s="34">
        <f t="shared" si="57"/>
        <v>2</v>
      </c>
      <c r="N254" s="3" t="str">
        <f t="shared" si="58"/>
        <v>-</v>
      </c>
      <c r="O254" s="3" t="str">
        <f t="shared" si="59"/>
        <v>-</v>
      </c>
      <c r="P254" s="3" t="str">
        <f t="shared" si="60"/>
        <v>-</v>
      </c>
      <c r="Q254" s="3" t="str">
        <f t="shared" si="61"/>
        <v>-</v>
      </c>
      <c r="R254" s="3" t="str">
        <f t="shared" si="62"/>
        <v>-</v>
      </c>
      <c r="S254" s="34">
        <f t="shared" si="63"/>
        <v>64.516129032258064</v>
      </c>
    </row>
    <row r="255" spans="1:19" x14ac:dyDescent="0.2">
      <c r="A255" s="207">
        <v>1</v>
      </c>
      <c r="B255" s="212">
        <v>0.61</v>
      </c>
      <c r="C255" s="213">
        <v>2</v>
      </c>
      <c r="D255" s="7">
        <f t="shared" si="48"/>
        <v>0.02</v>
      </c>
      <c r="E255" s="7">
        <f t="shared" si="49"/>
        <v>3.0499999999999999E-4</v>
      </c>
      <c r="F255" s="23">
        <f t="shared" si="50"/>
        <v>65.573770491803288</v>
      </c>
      <c r="G255" s="3" t="str">
        <f t="shared" si="51"/>
        <v>-</v>
      </c>
      <c r="H255" s="3" t="str">
        <f t="shared" si="52"/>
        <v>-</v>
      </c>
      <c r="I255" s="3" t="str">
        <f t="shared" si="53"/>
        <v>-</v>
      </c>
      <c r="J255" s="3" t="str">
        <f t="shared" si="54"/>
        <v>-</v>
      </c>
      <c r="K255" s="3" t="str">
        <f t="shared" si="55"/>
        <v>-</v>
      </c>
      <c r="L255" s="3" t="str">
        <f t="shared" si="56"/>
        <v>-</v>
      </c>
      <c r="M255" s="34">
        <f t="shared" si="57"/>
        <v>2</v>
      </c>
      <c r="N255" s="3" t="str">
        <f t="shared" si="58"/>
        <v>-</v>
      </c>
      <c r="O255" s="3" t="str">
        <f t="shared" si="59"/>
        <v>-</v>
      </c>
      <c r="P255" s="3" t="str">
        <f t="shared" si="60"/>
        <v>-</v>
      </c>
      <c r="Q255" s="3" t="str">
        <f t="shared" si="61"/>
        <v>-</v>
      </c>
      <c r="R255" s="3" t="str">
        <f t="shared" si="62"/>
        <v>-</v>
      </c>
      <c r="S255" s="34">
        <f t="shared" si="63"/>
        <v>65.573770491803288</v>
      </c>
    </row>
    <row r="256" spans="1:19" x14ac:dyDescent="0.2">
      <c r="A256" s="207">
        <v>1</v>
      </c>
      <c r="B256" s="212">
        <f xml:space="preserve"> 6.8-6.23</f>
        <v>0.5699999999999994</v>
      </c>
      <c r="C256" s="213">
        <v>2</v>
      </c>
      <c r="D256" s="7">
        <f t="shared" si="48"/>
        <v>0.02</v>
      </c>
      <c r="E256" s="7">
        <f t="shared" si="49"/>
        <v>2.8499999999999972E-4</v>
      </c>
      <c r="F256" s="23">
        <f t="shared" si="50"/>
        <v>70.175438596491304</v>
      </c>
      <c r="G256" s="3" t="str">
        <f t="shared" si="51"/>
        <v>-</v>
      </c>
      <c r="H256" s="3" t="str">
        <f t="shared" si="52"/>
        <v>-</v>
      </c>
      <c r="I256" s="3" t="str">
        <f t="shared" si="53"/>
        <v>-</v>
      </c>
      <c r="J256" s="3" t="str">
        <f t="shared" si="54"/>
        <v>-</v>
      </c>
      <c r="K256" s="3" t="str">
        <f t="shared" si="55"/>
        <v>-</v>
      </c>
      <c r="L256" s="3" t="str">
        <f t="shared" si="56"/>
        <v>-</v>
      </c>
      <c r="M256" s="34">
        <f t="shared" si="57"/>
        <v>2</v>
      </c>
      <c r="N256" s="3" t="str">
        <f t="shared" si="58"/>
        <v>-</v>
      </c>
      <c r="O256" s="3" t="str">
        <f t="shared" si="59"/>
        <v>-</v>
      </c>
      <c r="P256" s="3" t="str">
        <f t="shared" si="60"/>
        <v>-</v>
      </c>
      <c r="Q256" s="3" t="str">
        <f t="shared" si="61"/>
        <v>-</v>
      </c>
      <c r="R256" s="3" t="str">
        <f t="shared" si="62"/>
        <v>-</v>
      </c>
      <c r="S256" s="34">
        <f t="shared" si="63"/>
        <v>70.175438596491304</v>
      </c>
    </row>
    <row r="257" spans="1:19" x14ac:dyDescent="0.2">
      <c r="A257" s="207">
        <v>1</v>
      </c>
      <c r="B257" s="212">
        <f>6.75-6.2</f>
        <v>0.54999999999999982</v>
      </c>
      <c r="C257" s="213">
        <v>1</v>
      </c>
      <c r="D257" s="7">
        <f t="shared" si="48"/>
        <v>0.02</v>
      </c>
      <c r="E257" s="7">
        <f t="shared" si="49"/>
        <v>2.7499999999999991E-4</v>
      </c>
      <c r="F257" s="23">
        <f t="shared" si="50"/>
        <v>72.727272727272748</v>
      </c>
      <c r="G257" s="3" t="str">
        <f t="shared" si="51"/>
        <v>-</v>
      </c>
      <c r="H257" s="3" t="str">
        <f t="shared" si="52"/>
        <v>-</v>
      </c>
      <c r="I257" s="3" t="str">
        <f t="shared" si="53"/>
        <v>-</v>
      </c>
      <c r="J257" s="3" t="str">
        <f t="shared" si="54"/>
        <v>-</v>
      </c>
      <c r="K257" s="3" t="str">
        <f t="shared" si="55"/>
        <v>-</v>
      </c>
      <c r="L257" s="3" t="str">
        <f t="shared" si="56"/>
        <v>-</v>
      </c>
      <c r="M257" s="34">
        <f t="shared" si="57"/>
        <v>1</v>
      </c>
      <c r="N257" s="3" t="str">
        <f t="shared" si="58"/>
        <v>-</v>
      </c>
      <c r="O257" s="3" t="str">
        <f t="shared" si="59"/>
        <v>-</v>
      </c>
      <c r="P257" s="3" t="str">
        <f t="shared" si="60"/>
        <v>-</v>
      </c>
      <c r="Q257" s="3" t="str">
        <f t="shared" si="61"/>
        <v>-</v>
      </c>
      <c r="R257" s="3" t="str">
        <f t="shared" si="62"/>
        <v>-</v>
      </c>
      <c r="S257" s="34">
        <f t="shared" si="63"/>
        <v>72.727272727272748</v>
      </c>
    </row>
    <row r="258" spans="1:19" x14ac:dyDescent="0.2">
      <c r="A258" s="207">
        <v>1</v>
      </c>
      <c r="B258" s="212">
        <f>6.9-6.36</f>
        <v>0.54</v>
      </c>
      <c r="C258" s="213">
        <v>2</v>
      </c>
      <c r="D258" s="7">
        <f t="shared" si="48"/>
        <v>0.02</v>
      </c>
      <c r="E258" s="7">
        <f t="shared" si="49"/>
        <v>2.7E-4</v>
      </c>
      <c r="F258" s="23">
        <f t="shared" si="50"/>
        <v>74.074074074074076</v>
      </c>
      <c r="G258" s="3" t="str">
        <f t="shared" si="51"/>
        <v>-</v>
      </c>
      <c r="H258" s="3" t="str">
        <f t="shared" si="52"/>
        <v>-</v>
      </c>
      <c r="I258" s="3" t="str">
        <f t="shared" si="53"/>
        <v>-</v>
      </c>
      <c r="J258" s="3" t="str">
        <f t="shared" si="54"/>
        <v>-</v>
      </c>
      <c r="K258" s="3" t="str">
        <f t="shared" si="55"/>
        <v>-</v>
      </c>
      <c r="L258" s="3" t="str">
        <f t="shared" si="56"/>
        <v>-</v>
      </c>
      <c r="M258" s="34">
        <f t="shared" si="57"/>
        <v>2</v>
      </c>
      <c r="N258" s="3" t="str">
        <f t="shared" si="58"/>
        <v>-</v>
      </c>
      <c r="O258" s="3" t="str">
        <f t="shared" si="59"/>
        <v>-</v>
      </c>
      <c r="P258" s="3" t="str">
        <f t="shared" si="60"/>
        <v>-</v>
      </c>
      <c r="Q258" s="3" t="str">
        <f t="shared" si="61"/>
        <v>-</v>
      </c>
      <c r="R258" s="3" t="str">
        <f t="shared" si="62"/>
        <v>-</v>
      </c>
      <c r="S258" s="34">
        <f>IF($F258&gt;50, $F258, "-")</f>
        <v>74.074074074074076</v>
      </c>
    </row>
    <row r="259" spans="1:19" x14ac:dyDescent="0.2">
      <c r="A259" s="118">
        <v>1</v>
      </c>
      <c r="B259" s="212">
        <v>0.54</v>
      </c>
      <c r="C259" s="215">
        <v>2</v>
      </c>
      <c r="D259" s="7">
        <f t="shared" ref="D259:D279" si="64">A259*0.02</f>
        <v>0.02</v>
      </c>
      <c r="E259" s="7">
        <f t="shared" ref="E259:E279" si="65">(B259/2)/1000</f>
        <v>2.7E-4</v>
      </c>
      <c r="F259" s="23">
        <f t="shared" ref="F259:F279" si="66">D259/E259</f>
        <v>74.074074074074076</v>
      </c>
      <c r="G259" s="3" t="str">
        <f t="shared" ref="G259:G279" si="67">IF(F259=0, C259, "-")</f>
        <v>-</v>
      </c>
      <c r="H259" s="3" t="str">
        <f t="shared" si="52"/>
        <v>-</v>
      </c>
      <c r="I259" s="3" t="str">
        <f t="shared" si="53"/>
        <v>-</v>
      </c>
      <c r="J259" s="3" t="str">
        <f t="shared" si="54"/>
        <v>-</v>
      </c>
      <c r="K259" s="3" t="str">
        <f t="shared" si="55"/>
        <v>-</v>
      </c>
      <c r="L259" s="3" t="str">
        <f t="shared" si="56"/>
        <v>-</v>
      </c>
      <c r="M259" s="34">
        <f t="shared" si="57"/>
        <v>2</v>
      </c>
      <c r="N259" s="3" t="str">
        <f t="shared" si="58"/>
        <v>-</v>
      </c>
      <c r="O259" s="3" t="str">
        <f t="shared" si="59"/>
        <v>-</v>
      </c>
      <c r="P259" s="3" t="str">
        <f t="shared" si="60"/>
        <v>-</v>
      </c>
      <c r="Q259" s="3" t="str">
        <f t="shared" si="61"/>
        <v>-</v>
      </c>
      <c r="R259" s="3" t="str">
        <f t="shared" si="62"/>
        <v>-</v>
      </c>
      <c r="S259" s="34">
        <f t="shared" si="63"/>
        <v>74.074074074074076</v>
      </c>
    </row>
    <row r="260" spans="1:19" x14ac:dyDescent="0.2">
      <c r="A260" s="207">
        <v>1</v>
      </c>
      <c r="B260" s="212">
        <v>0.53</v>
      </c>
      <c r="C260" s="213">
        <v>2</v>
      </c>
      <c r="D260" s="7">
        <f t="shared" si="64"/>
        <v>0.02</v>
      </c>
      <c r="E260" s="7">
        <f t="shared" si="65"/>
        <v>2.6499999999999999E-4</v>
      </c>
      <c r="F260" s="23">
        <f t="shared" si="66"/>
        <v>75.471698113207552</v>
      </c>
      <c r="G260" s="3" t="str">
        <f t="shared" si="67"/>
        <v>-</v>
      </c>
      <c r="H260" s="3" t="str">
        <f t="shared" ref="H260:H279" si="68">IF(AND($F260&gt;0,$F260&lt;=0.02),$C260,"-")</f>
        <v>-</v>
      </c>
      <c r="I260" s="3" t="str">
        <f t="shared" ref="I260:I279" si="69">IF(AND($F260&gt;0.02,$F260&lt;=0.1),$C260,"-")</f>
        <v>-</v>
      </c>
      <c r="J260" s="3" t="str">
        <f t="shared" ref="J260:J279" si="70">IF(AND($F260&gt;0.1,$F260&lt;=1),$C260,"-")</f>
        <v>-</v>
      </c>
      <c r="K260" s="3" t="str">
        <f t="shared" ref="K260:K279" si="71">IF(AND($F260&gt;1,$F260&lt;=5),$C260,"-")</f>
        <v>-</v>
      </c>
      <c r="L260" s="3" t="str">
        <f t="shared" ref="L260:L279" si="72">IF(AND($F260&gt;5,$F260&lt;=50),$C260,"-")</f>
        <v>-</v>
      </c>
      <c r="M260" s="34">
        <f t="shared" ref="M260:M279" si="73">IF(F260&gt;50, C260, "-")</f>
        <v>2</v>
      </c>
      <c r="N260" s="3" t="str">
        <f t="shared" ref="N260:N279" si="74">IF(AND($F260&gt;0, $F260&lt;=0.02), $F260, "-")</f>
        <v>-</v>
      </c>
      <c r="O260" s="3" t="str">
        <f t="shared" ref="O260:O279" si="75">IF(AND($F260&gt;0.02, $F260&lt;=0.1), $F260, "-")</f>
        <v>-</v>
      </c>
      <c r="P260" s="3" t="str">
        <f t="shared" ref="P260:P279" si="76">IF(AND($F260&gt;0.1, $F260&lt;=1), $F260, "-")</f>
        <v>-</v>
      </c>
      <c r="Q260" s="3" t="str">
        <f t="shared" ref="Q260:Q279" si="77">IF(AND($F260&gt;1, $F260&lt;=5), $F260, "-")</f>
        <v>-</v>
      </c>
      <c r="R260" s="3" t="str">
        <f t="shared" ref="R260:R279" si="78">IF(AND($F260&gt;5, $F260&lt;=50), $F260, "-")</f>
        <v>-</v>
      </c>
      <c r="S260" s="34">
        <f t="shared" ref="S260:S279" si="79">IF($F260&gt;50, $F260, "-")</f>
        <v>75.471698113207552</v>
      </c>
    </row>
    <row r="261" spans="1:19" x14ac:dyDescent="0.2">
      <c r="A261" s="207">
        <v>1</v>
      </c>
      <c r="B261" s="212">
        <v>0.48</v>
      </c>
      <c r="C261" s="213">
        <v>0</v>
      </c>
      <c r="D261" s="7">
        <f t="shared" si="64"/>
        <v>0.02</v>
      </c>
      <c r="E261" s="7">
        <f t="shared" si="65"/>
        <v>2.3999999999999998E-4</v>
      </c>
      <c r="F261" s="23">
        <f t="shared" si="66"/>
        <v>83.333333333333343</v>
      </c>
      <c r="G261" s="3" t="str">
        <f t="shared" si="67"/>
        <v>-</v>
      </c>
      <c r="H261" s="3" t="str">
        <f t="shared" si="68"/>
        <v>-</v>
      </c>
      <c r="I261" s="3" t="str">
        <f t="shared" si="69"/>
        <v>-</v>
      </c>
      <c r="J261" s="3" t="str">
        <f t="shared" si="70"/>
        <v>-</v>
      </c>
      <c r="K261" s="3" t="str">
        <f t="shared" si="71"/>
        <v>-</v>
      </c>
      <c r="L261" s="3" t="str">
        <f t="shared" si="72"/>
        <v>-</v>
      </c>
      <c r="M261" s="34">
        <f t="shared" si="73"/>
        <v>0</v>
      </c>
      <c r="N261" s="3" t="str">
        <f t="shared" si="74"/>
        <v>-</v>
      </c>
      <c r="O261" s="3" t="str">
        <f t="shared" si="75"/>
        <v>-</v>
      </c>
      <c r="P261" s="3" t="str">
        <f t="shared" si="76"/>
        <v>-</v>
      </c>
      <c r="Q261" s="3" t="str">
        <f t="shared" si="77"/>
        <v>-</v>
      </c>
      <c r="R261" s="3" t="str">
        <f t="shared" si="78"/>
        <v>-</v>
      </c>
      <c r="S261" s="34">
        <f t="shared" si="79"/>
        <v>83.333333333333343</v>
      </c>
    </row>
    <row r="262" spans="1:19" x14ac:dyDescent="0.2">
      <c r="A262" s="118">
        <v>1</v>
      </c>
      <c r="B262" s="212">
        <v>0.48</v>
      </c>
      <c r="C262" s="215">
        <v>2</v>
      </c>
      <c r="D262" s="7">
        <f t="shared" si="64"/>
        <v>0.02</v>
      </c>
      <c r="E262" s="7">
        <f t="shared" si="65"/>
        <v>2.3999999999999998E-4</v>
      </c>
      <c r="F262" s="23">
        <f t="shared" si="66"/>
        <v>83.333333333333343</v>
      </c>
      <c r="G262" s="3" t="str">
        <f t="shared" si="67"/>
        <v>-</v>
      </c>
      <c r="H262" s="3" t="str">
        <f t="shared" si="68"/>
        <v>-</v>
      </c>
      <c r="I262" s="3" t="str">
        <f t="shared" si="69"/>
        <v>-</v>
      </c>
      <c r="J262" s="3" t="str">
        <f t="shared" si="70"/>
        <v>-</v>
      </c>
      <c r="K262" s="3" t="str">
        <f t="shared" si="71"/>
        <v>-</v>
      </c>
      <c r="L262" s="3" t="str">
        <f t="shared" si="72"/>
        <v>-</v>
      </c>
      <c r="M262" s="34">
        <f t="shared" si="73"/>
        <v>2</v>
      </c>
      <c r="N262" s="3" t="str">
        <f t="shared" si="74"/>
        <v>-</v>
      </c>
      <c r="O262" s="3" t="str">
        <f t="shared" si="75"/>
        <v>-</v>
      </c>
      <c r="P262" s="3" t="str">
        <f t="shared" si="76"/>
        <v>-</v>
      </c>
      <c r="Q262" s="3" t="str">
        <f t="shared" si="77"/>
        <v>-</v>
      </c>
      <c r="R262" s="3" t="str">
        <f t="shared" si="78"/>
        <v>-</v>
      </c>
      <c r="S262" s="34">
        <f t="shared" si="79"/>
        <v>83.333333333333343</v>
      </c>
    </row>
    <row r="263" spans="1:19" x14ac:dyDescent="0.2">
      <c r="A263" s="118">
        <v>1</v>
      </c>
      <c r="B263" s="212">
        <v>0.47299999999999986</v>
      </c>
      <c r="C263" s="215">
        <v>2</v>
      </c>
      <c r="D263" s="7">
        <f t="shared" si="64"/>
        <v>0.02</v>
      </c>
      <c r="E263" s="7">
        <f t="shared" si="65"/>
        <v>2.3649999999999992E-4</v>
      </c>
      <c r="F263" s="23">
        <f t="shared" si="66"/>
        <v>84.566596194503205</v>
      </c>
      <c r="G263" s="3" t="str">
        <f t="shared" si="67"/>
        <v>-</v>
      </c>
      <c r="H263" s="3" t="str">
        <f t="shared" si="68"/>
        <v>-</v>
      </c>
      <c r="I263" s="3" t="str">
        <f t="shared" si="69"/>
        <v>-</v>
      </c>
      <c r="J263" s="3" t="str">
        <f t="shared" si="70"/>
        <v>-</v>
      </c>
      <c r="K263" s="3" t="str">
        <f t="shared" si="71"/>
        <v>-</v>
      </c>
      <c r="L263" s="3" t="str">
        <f t="shared" si="72"/>
        <v>-</v>
      </c>
      <c r="M263" s="34">
        <f t="shared" si="73"/>
        <v>2</v>
      </c>
      <c r="N263" s="3" t="str">
        <f t="shared" si="74"/>
        <v>-</v>
      </c>
      <c r="O263" s="3" t="str">
        <f t="shared" si="75"/>
        <v>-</v>
      </c>
      <c r="P263" s="3" t="str">
        <f t="shared" si="76"/>
        <v>-</v>
      </c>
      <c r="Q263" s="3" t="str">
        <f t="shared" si="77"/>
        <v>-</v>
      </c>
      <c r="R263" s="3" t="str">
        <f t="shared" si="78"/>
        <v>-</v>
      </c>
      <c r="S263" s="34">
        <f t="shared" si="79"/>
        <v>84.566596194503205</v>
      </c>
    </row>
    <row r="264" spans="1:19" x14ac:dyDescent="0.2">
      <c r="A264" s="118">
        <v>1</v>
      </c>
      <c r="B264" s="212">
        <v>0.45999999999999996</v>
      </c>
      <c r="C264" s="213">
        <v>2</v>
      </c>
      <c r="D264" s="7">
        <f t="shared" si="64"/>
        <v>0.02</v>
      </c>
      <c r="E264" s="7">
        <f t="shared" si="65"/>
        <v>2.2999999999999998E-4</v>
      </c>
      <c r="F264" s="23">
        <f t="shared" si="66"/>
        <v>86.956521739130437</v>
      </c>
      <c r="G264" s="3" t="str">
        <f t="shared" si="67"/>
        <v>-</v>
      </c>
      <c r="H264" s="3" t="str">
        <f t="shared" si="68"/>
        <v>-</v>
      </c>
      <c r="I264" s="3" t="str">
        <f t="shared" si="69"/>
        <v>-</v>
      </c>
      <c r="J264" s="3" t="str">
        <f t="shared" si="70"/>
        <v>-</v>
      </c>
      <c r="K264" s="3" t="str">
        <f t="shared" si="71"/>
        <v>-</v>
      </c>
      <c r="L264" s="3" t="str">
        <f t="shared" si="72"/>
        <v>-</v>
      </c>
      <c r="M264" s="34">
        <f t="shared" si="73"/>
        <v>2</v>
      </c>
      <c r="N264" s="3" t="str">
        <f t="shared" si="74"/>
        <v>-</v>
      </c>
      <c r="O264" s="3" t="str">
        <f t="shared" si="75"/>
        <v>-</v>
      </c>
      <c r="P264" s="3" t="str">
        <f t="shared" si="76"/>
        <v>-</v>
      </c>
      <c r="Q264" s="3" t="str">
        <f t="shared" si="77"/>
        <v>-</v>
      </c>
      <c r="R264" s="3" t="str">
        <f t="shared" si="78"/>
        <v>-</v>
      </c>
      <c r="S264" s="34">
        <f t="shared" si="79"/>
        <v>86.956521739130437</v>
      </c>
    </row>
    <row r="265" spans="1:19" x14ac:dyDescent="0.2">
      <c r="A265" s="118">
        <v>1</v>
      </c>
      <c r="B265" s="212">
        <v>0.42999999999999972</v>
      </c>
      <c r="C265" s="215">
        <v>2</v>
      </c>
      <c r="D265" s="7">
        <f t="shared" si="64"/>
        <v>0.02</v>
      </c>
      <c r="E265" s="7">
        <f t="shared" si="65"/>
        <v>2.1499999999999986E-4</v>
      </c>
      <c r="F265" s="23">
        <f t="shared" si="66"/>
        <v>93.023255813953554</v>
      </c>
      <c r="G265" s="3" t="str">
        <f t="shared" si="67"/>
        <v>-</v>
      </c>
      <c r="H265" s="3" t="str">
        <f t="shared" si="68"/>
        <v>-</v>
      </c>
      <c r="I265" s="3" t="str">
        <f t="shared" si="69"/>
        <v>-</v>
      </c>
      <c r="J265" s="3" t="str">
        <f t="shared" si="70"/>
        <v>-</v>
      </c>
      <c r="K265" s="3" t="str">
        <f t="shared" si="71"/>
        <v>-</v>
      </c>
      <c r="L265" s="3" t="str">
        <f t="shared" si="72"/>
        <v>-</v>
      </c>
      <c r="M265" s="34">
        <f t="shared" si="73"/>
        <v>2</v>
      </c>
      <c r="N265" s="3" t="str">
        <f t="shared" si="74"/>
        <v>-</v>
      </c>
      <c r="O265" s="3" t="str">
        <f t="shared" si="75"/>
        <v>-</v>
      </c>
      <c r="P265" s="3" t="str">
        <f t="shared" si="76"/>
        <v>-</v>
      </c>
      <c r="Q265" s="3" t="str">
        <f t="shared" si="77"/>
        <v>-</v>
      </c>
      <c r="R265" s="3" t="str">
        <f t="shared" si="78"/>
        <v>-</v>
      </c>
      <c r="S265" s="34">
        <f t="shared" si="79"/>
        <v>93.023255813953554</v>
      </c>
    </row>
    <row r="266" spans="1:19" x14ac:dyDescent="0.2">
      <c r="A266" s="207">
        <v>1</v>
      </c>
      <c r="B266" s="212">
        <f>6.62-6.21</f>
        <v>0.41000000000000014</v>
      </c>
      <c r="C266" s="213">
        <v>2</v>
      </c>
      <c r="D266" s="7">
        <f t="shared" si="64"/>
        <v>0.02</v>
      </c>
      <c r="E266" s="7">
        <f t="shared" si="65"/>
        <v>2.0500000000000008E-4</v>
      </c>
      <c r="F266" s="23">
        <f t="shared" si="66"/>
        <v>97.560975609756056</v>
      </c>
      <c r="G266" s="3" t="str">
        <f t="shared" si="67"/>
        <v>-</v>
      </c>
      <c r="H266" s="3" t="str">
        <f t="shared" si="68"/>
        <v>-</v>
      </c>
      <c r="I266" s="3" t="str">
        <f t="shared" si="69"/>
        <v>-</v>
      </c>
      <c r="J266" s="3" t="str">
        <f t="shared" si="70"/>
        <v>-</v>
      </c>
      <c r="K266" s="3" t="str">
        <f t="shared" si="71"/>
        <v>-</v>
      </c>
      <c r="L266" s="3" t="str">
        <f t="shared" si="72"/>
        <v>-</v>
      </c>
      <c r="M266" s="34">
        <f t="shared" si="73"/>
        <v>2</v>
      </c>
      <c r="N266" s="3" t="str">
        <f t="shared" si="74"/>
        <v>-</v>
      </c>
      <c r="O266" s="3" t="str">
        <f t="shared" si="75"/>
        <v>-</v>
      </c>
      <c r="P266" s="3" t="str">
        <f t="shared" si="76"/>
        <v>-</v>
      </c>
      <c r="Q266" s="3" t="str">
        <f t="shared" si="77"/>
        <v>-</v>
      </c>
      <c r="R266" s="3" t="str">
        <f t="shared" si="78"/>
        <v>-</v>
      </c>
      <c r="S266" s="34">
        <f t="shared" si="79"/>
        <v>97.560975609756056</v>
      </c>
    </row>
    <row r="267" spans="1:19" x14ac:dyDescent="0.2">
      <c r="A267" s="207">
        <v>1</v>
      </c>
      <c r="B267" s="212">
        <v>0.4</v>
      </c>
      <c r="C267" s="213">
        <v>2</v>
      </c>
      <c r="D267" s="7">
        <f t="shared" si="64"/>
        <v>0.02</v>
      </c>
      <c r="E267" s="7">
        <f t="shared" si="65"/>
        <v>2.0000000000000001E-4</v>
      </c>
      <c r="F267" s="23">
        <f t="shared" si="66"/>
        <v>100</v>
      </c>
      <c r="G267" s="3" t="str">
        <f t="shared" si="67"/>
        <v>-</v>
      </c>
      <c r="H267" s="3" t="str">
        <f t="shared" si="68"/>
        <v>-</v>
      </c>
      <c r="I267" s="3" t="str">
        <f t="shared" si="69"/>
        <v>-</v>
      </c>
      <c r="J267" s="3" t="str">
        <f t="shared" si="70"/>
        <v>-</v>
      </c>
      <c r="K267" s="3" t="str">
        <f t="shared" si="71"/>
        <v>-</v>
      </c>
      <c r="L267" s="3" t="str">
        <f t="shared" si="72"/>
        <v>-</v>
      </c>
      <c r="M267" s="34">
        <f t="shared" si="73"/>
        <v>2</v>
      </c>
      <c r="N267" s="3" t="str">
        <f t="shared" si="74"/>
        <v>-</v>
      </c>
      <c r="O267" s="3" t="str">
        <f t="shared" si="75"/>
        <v>-</v>
      </c>
      <c r="P267" s="3" t="str">
        <f t="shared" si="76"/>
        <v>-</v>
      </c>
      <c r="Q267" s="3" t="str">
        <f t="shared" si="77"/>
        <v>-</v>
      </c>
      <c r="R267" s="3" t="str">
        <f t="shared" si="78"/>
        <v>-</v>
      </c>
      <c r="S267" s="34">
        <f t="shared" si="79"/>
        <v>100</v>
      </c>
    </row>
    <row r="268" spans="1:19" x14ac:dyDescent="0.2">
      <c r="A268" s="118">
        <v>1</v>
      </c>
      <c r="B268" s="212">
        <v>0.3879999999999999</v>
      </c>
      <c r="C268" s="215">
        <v>1</v>
      </c>
      <c r="D268" s="7">
        <f t="shared" si="64"/>
        <v>0.02</v>
      </c>
      <c r="E268" s="7">
        <f t="shared" si="65"/>
        <v>1.9399999999999995E-4</v>
      </c>
      <c r="F268" s="23">
        <f t="shared" si="66"/>
        <v>103.09278350515467</v>
      </c>
      <c r="G268" s="3" t="str">
        <f t="shared" si="67"/>
        <v>-</v>
      </c>
      <c r="H268" s="3" t="str">
        <f t="shared" si="68"/>
        <v>-</v>
      </c>
      <c r="I268" s="3" t="str">
        <f t="shared" si="69"/>
        <v>-</v>
      </c>
      <c r="J268" s="3" t="str">
        <f t="shared" si="70"/>
        <v>-</v>
      </c>
      <c r="K268" s="3" t="str">
        <f t="shared" si="71"/>
        <v>-</v>
      </c>
      <c r="L268" s="3" t="str">
        <f t="shared" si="72"/>
        <v>-</v>
      </c>
      <c r="M268" s="34">
        <f t="shared" si="73"/>
        <v>1</v>
      </c>
      <c r="N268" s="3" t="str">
        <f t="shared" si="74"/>
        <v>-</v>
      </c>
      <c r="O268" s="3" t="str">
        <f t="shared" si="75"/>
        <v>-</v>
      </c>
      <c r="P268" s="3" t="str">
        <f t="shared" si="76"/>
        <v>-</v>
      </c>
      <c r="Q268" s="3" t="str">
        <f t="shared" si="77"/>
        <v>-</v>
      </c>
      <c r="R268" s="3" t="str">
        <f t="shared" si="78"/>
        <v>-</v>
      </c>
      <c r="S268" s="34">
        <f t="shared" si="79"/>
        <v>103.09278350515467</v>
      </c>
    </row>
    <row r="269" spans="1:19" x14ac:dyDescent="0.2">
      <c r="A269" s="118">
        <v>1</v>
      </c>
      <c r="B269" s="212">
        <v>0.37399999999999967</v>
      </c>
      <c r="C269" s="213">
        <v>2</v>
      </c>
      <c r="D269" s="7">
        <f t="shared" si="64"/>
        <v>0.02</v>
      </c>
      <c r="E269" s="7">
        <f t="shared" si="65"/>
        <v>1.8699999999999983E-4</v>
      </c>
      <c r="F269" s="23">
        <f t="shared" si="66"/>
        <v>106.95187165775411</v>
      </c>
      <c r="G269" s="3" t="str">
        <f t="shared" si="67"/>
        <v>-</v>
      </c>
      <c r="H269" s="3" t="str">
        <f t="shared" si="68"/>
        <v>-</v>
      </c>
      <c r="I269" s="3" t="str">
        <f t="shared" si="69"/>
        <v>-</v>
      </c>
      <c r="J269" s="3" t="str">
        <f t="shared" si="70"/>
        <v>-</v>
      </c>
      <c r="K269" s="3" t="str">
        <f t="shared" si="71"/>
        <v>-</v>
      </c>
      <c r="L269" s="3" t="str">
        <f t="shared" si="72"/>
        <v>-</v>
      </c>
      <c r="M269" s="34">
        <f t="shared" si="73"/>
        <v>2</v>
      </c>
      <c r="N269" s="3" t="str">
        <f t="shared" si="74"/>
        <v>-</v>
      </c>
      <c r="O269" s="3" t="str">
        <f t="shared" si="75"/>
        <v>-</v>
      </c>
      <c r="P269" s="3" t="str">
        <f t="shared" si="76"/>
        <v>-</v>
      </c>
      <c r="Q269" s="3" t="str">
        <f t="shared" si="77"/>
        <v>-</v>
      </c>
      <c r="R269" s="3" t="str">
        <f t="shared" si="78"/>
        <v>-</v>
      </c>
      <c r="S269" s="34">
        <f t="shared" si="79"/>
        <v>106.95187165775411</v>
      </c>
    </row>
    <row r="270" spans="1:19" x14ac:dyDescent="0.2">
      <c r="A270" s="118">
        <v>1</v>
      </c>
      <c r="B270" s="212">
        <v>0.36000000000000032</v>
      </c>
      <c r="C270" s="213">
        <v>2</v>
      </c>
      <c r="D270" s="7">
        <f t="shared" si="64"/>
        <v>0.02</v>
      </c>
      <c r="E270" s="7">
        <f t="shared" si="65"/>
        <v>1.8000000000000015E-4</v>
      </c>
      <c r="F270" s="23">
        <f t="shared" si="66"/>
        <v>111.11111111111103</v>
      </c>
      <c r="G270" s="3" t="str">
        <f t="shared" si="67"/>
        <v>-</v>
      </c>
      <c r="H270" s="3" t="str">
        <f t="shared" si="68"/>
        <v>-</v>
      </c>
      <c r="I270" s="3" t="str">
        <f t="shared" si="69"/>
        <v>-</v>
      </c>
      <c r="J270" s="3" t="str">
        <f t="shared" si="70"/>
        <v>-</v>
      </c>
      <c r="K270" s="3" t="str">
        <f t="shared" si="71"/>
        <v>-</v>
      </c>
      <c r="L270" s="3" t="str">
        <f t="shared" si="72"/>
        <v>-</v>
      </c>
      <c r="M270" s="34">
        <f t="shared" si="73"/>
        <v>2</v>
      </c>
      <c r="N270" s="3" t="str">
        <f t="shared" si="74"/>
        <v>-</v>
      </c>
      <c r="O270" s="3" t="str">
        <f t="shared" si="75"/>
        <v>-</v>
      </c>
      <c r="P270" s="3" t="str">
        <f t="shared" si="76"/>
        <v>-</v>
      </c>
      <c r="Q270" s="3" t="str">
        <f t="shared" si="77"/>
        <v>-</v>
      </c>
      <c r="R270" s="3" t="str">
        <f t="shared" si="78"/>
        <v>-</v>
      </c>
      <c r="S270" s="34">
        <f t="shared" si="79"/>
        <v>111.11111111111103</v>
      </c>
    </row>
    <row r="271" spans="1:19" x14ac:dyDescent="0.2">
      <c r="A271" s="118">
        <v>1</v>
      </c>
      <c r="B271" s="212">
        <v>0.34000000000000075</v>
      </c>
      <c r="C271" s="215">
        <v>2</v>
      </c>
      <c r="D271" s="7">
        <f t="shared" si="64"/>
        <v>0.02</v>
      </c>
      <c r="E271" s="7">
        <f t="shared" si="65"/>
        <v>1.7000000000000036E-4</v>
      </c>
      <c r="F271" s="23">
        <f t="shared" si="66"/>
        <v>117.64705882352916</v>
      </c>
      <c r="G271" s="3" t="str">
        <f t="shared" si="67"/>
        <v>-</v>
      </c>
      <c r="H271" s="3" t="str">
        <f t="shared" si="68"/>
        <v>-</v>
      </c>
      <c r="I271" s="3" t="str">
        <f t="shared" si="69"/>
        <v>-</v>
      </c>
      <c r="J271" s="3" t="str">
        <f t="shared" si="70"/>
        <v>-</v>
      </c>
      <c r="K271" s="3" t="str">
        <f t="shared" si="71"/>
        <v>-</v>
      </c>
      <c r="L271" s="3" t="str">
        <f t="shared" si="72"/>
        <v>-</v>
      </c>
      <c r="M271" s="34">
        <f t="shared" si="73"/>
        <v>2</v>
      </c>
      <c r="N271" s="3" t="str">
        <f t="shared" si="74"/>
        <v>-</v>
      </c>
      <c r="O271" s="3" t="str">
        <f t="shared" si="75"/>
        <v>-</v>
      </c>
      <c r="P271" s="3" t="str">
        <f t="shared" si="76"/>
        <v>-</v>
      </c>
      <c r="Q271" s="3" t="str">
        <f t="shared" si="77"/>
        <v>-</v>
      </c>
      <c r="R271" s="3" t="str">
        <f t="shared" si="78"/>
        <v>-</v>
      </c>
      <c r="S271" s="34">
        <f t="shared" si="79"/>
        <v>117.64705882352916</v>
      </c>
    </row>
    <row r="272" spans="1:19" x14ac:dyDescent="0.2">
      <c r="A272" s="118">
        <v>1</v>
      </c>
      <c r="B272" s="212">
        <v>0.32</v>
      </c>
      <c r="C272" s="215">
        <v>2</v>
      </c>
      <c r="D272" s="7">
        <f t="shared" si="64"/>
        <v>0.02</v>
      </c>
      <c r="E272" s="7">
        <f t="shared" si="65"/>
        <v>1.6000000000000001E-4</v>
      </c>
      <c r="F272" s="23">
        <f t="shared" si="66"/>
        <v>124.99999999999999</v>
      </c>
      <c r="G272" s="3" t="str">
        <f t="shared" si="67"/>
        <v>-</v>
      </c>
      <c r="H272" s="3" t="str">
        <f t="shared" si="68"/>
        <v>-</v>
      </c>
      <c r="I272" s="3" t="str">
        <f t="shared" si="69"/>
        <v>-</v>
      </c>
      <c r="J272" s="3" t="str">
        <f t="shared" si="70"/>
        <v>-</v>
      </c>
      <c r="K272" s="3" t="str">
        <f t="shared" si="71"/>
        <v>-</v>
      </c>
      <c r="L272" s="3" t="str">
        <f t="shared" si="72"/>
        <v>-</v>
      </c>
      <c r="M272" s="34">
        <f t="shared" si="73"/>
        <v>2</v>
      </c>
      <c r="N272" s="3" t="str">
        <f t="shared" si="74"/>
        <v>-</v>
      </c>
      <c r="O272" s="3" t="str">
        <f t="shared" si="75"/>
        <v>-</v>
      </c>
      <c r="P272" s="3" t="str">
        <f t="shared" si="76"/>
        <v>-</v>
      </c>
      <c r="Q272" s="3" t="str">
        <f t="shared" si="77"/>
        <v>-</v>
      </c>
      <c r="R272" s="3" t="str">
        <f t="shared" si="78"/>
        <v>-</v>
      </c>
      <c r="S272" s="34">
        <f t="shared" si="79"/>
        <v>124.99999999999999</v>
      </c>
    </row>
    <row r="273" spans="1:19" x14ac:dyDescent="0.2">
      <c r="A273" s="118">
        <v>1</v>
      </c>
      <c r="B273" s="212">
        <v>0.3100000000000005</v>
      </c>
      <c r="C273" s="215">
        <v>2</v>
      </c>
      <c r="D273" s="7">
        <f t="shared" si="64"/>
        <v>0.02</v>
      </c>
      <c r="E273" s="7">
        <f t="shared" si="65"/>
        <v>1.5500000000000024E-4</v>
      </c>
      <c r="F273" s="23">
        <f t="shared" si="66"/>
        <v>129.03225806451593</v>
      </c>
      <c r="G273" s="3" t="str">
        <f t="shared" si="67"/>
        <v>-</v>
      </c>
      <c r="H273" s="3" t="str">
        <f t="shared" si="68"/>
        <v>-</v>
      </c>
      <c r="I273" s="3" t="str">
        <f t="shared" si="69"/>
        <v>-</v>
      </c>
      <c r="J273" s="3" t="str">
        <f t="shared" si="70"/>
        <v>-</v>
      </c>
      <c r="K273" s="3" t="str">
        <f t="shared" si="71"/>
        <v>-</v>
      </c>
      <c r="L273" s="3" t="str">
        <f t="shared" si="72"/>
        <v>-</v>
      </c>
      <c r="M273" s="34">
        <f t="shared" si="73"/>
        <v>2</v>
      </c>
      <c r="N273" s="3" t="str">
        <f t="shared" si="74"/>
        <v>-</v>
      </c>
      <c r="O273" s="3" t="str">
        <f t="shared" si="75"/>
        <v>-</v>
      </c>
      <c r="P273" s="3" t="str">
        <f t="shared" si="76"/>
        <v>-</v>
      </c>
      <c r="Q273" s="3" t="str">
        <f t="shared" si="77"/>
        <v>-</v>
      </c>
      <c r="R273" s="3" t="str">
        <f t="shared" si="78"/>
        <v>-</v>
      </c>
      <c r="S273" s="34">
        <f t="shared" si="79"/>
        <v>129.03225806451593</v>
      </c>
    </row>
    <row r="274" spans="1:19" x14ac:dyDescent="0.2">
      <c r="A274" s="118">
        <v>1</v>
      </c>
      <c r="B274" s="212">
        <v>0.29199999999999982</v>
      </c>
      <c r="C274" s="215">
        <v>2</v>
      </c>
      <c r="D274" s="7">
        <f t="shared" si="64"/>
        <v>0.02</v>
      </c>
      <c r="E274" s="7">
        <f t="shared" si="65"/>
        <v>1.4599999999999992E-4</v>
      </c>
      <c r="F274" s="23">
        <f t="shared" si="66"/>
        <v>136.9863013698631</v>
      </c>
      <c r="G274" s="3" t="str">
        <f t="shared" si="67"/>
        <v>-</v>
      </c>
      <c r="H274" s="3" t="str">
        <f t="shared" si="68"/>
        <v>-</v>
      </c>
      <c r="I274" s="3" t="str">
        <f t="shared" si="69"/>
        <v>-</v>
      </c>
      <c r="J274" s="3" t="str">
        <f t="shared" si="70"/>
        <v>-</v>
      </c>
      <c r="K274" s="3" t="str">
        <f t="shared" si="71"/>
        <v>-</v>
      </c>
      <c r="L274" s="3" t="str">
        <f t="shared" si="72"/>
        <v>-</v>
      </c>
      <c r="M274" s="34">
        <f t="shared" si="73"/>
        <v>2</v>
      </c>
      <c r="N274" s="3" t="str">
        <f t="shared" si="74"/>
        <v>-</v>
      </c>
      <c r="O274" s="3" t="str">
        <f t="shared" si="75"/>
        <v>-</v>
      </c>
      <c r="P274" s="3" t="str">
        <f t="shared" si="76"/>
        <v>-</v>
      </c>
      <c r="Q274" s="3" t="str">
        <f t="shared" si="77"/>
        <v>-</v>
      </c>
      <c r="R274" s="3" t="str">
        <f t="shared" si="78"/>
        <v>-</v>
      </c>
      <c r="S274" s="34">
        <f t="shared" si="79"/>
        <v>136.9863013698631</v>
      </c>
    </row>
    <row r="275" spans="1:19" x14ac:dyDescent="0.2">
      <c r="A275" s="118">
        <v>1</v>
      </c>
      <c r="B275" s="212">
        <v>0.28999999999999998</v>
      </c>
      <c r="C275" s="213">
        <v>2</v>
      </c>
      <c r="D275" s="7">
        <f t="shared" si="64"/>
        <v>0.02</v>
      </c>
      <c r="E275" s="7">
        <f t="shared" si="65"/>
        <v>1.45E-4</v>
      </c>
      <c r="F275" s="23">
        <f t="shared" si="66"/>
        <v>137.93103448275863</v>
      </c>
      <c r="G275" s="3" t="str">
        <f t="shared" si="67"/>
        <v>-</v>
      </c>
      <c r="H275" s="3" t="str">
        <f t="shared" si="68"/>
        <v>-</v>
      </c>
      <c r="I275" s="3" t="str">
        <f t="shared" si="69"/>
        <v>-</v>
      </c>
      <c r="J275" s="3" t="str">
        <f t="shared" si="70"/>
        <v>-</v>
      </c>
      <c r="K275" s="3" t="str">
        <f t="shared" si="71"/>
        <v>-</v>
      </c>
      <c r="L275" s="3" t="str">
        <f t="shared" si="72"/>
        <v>-</v>
      </c>
      <c r="M275" s="34">
        <f t="shared" si="73"/>
        <v>2</v>
      </c>
      <c r="N275" s="3" t="str">
        <f t="shared" si="74"/>
        <v>-</v>
      </c>
      <c r="O275" s="3" t="str">
        <f t="shared" si="75"/>
        <v>-</v>
      </c>
      <c r="P275" s="3" t="str">
        <f t="shared" si="76"/>
        <v>-</v>
      </c>
      <c r="Q275" s="3" t="str">
        <f t="shared" si="77"/>
        <v>-</v>
      </c>
      <c r="R275" s="3" t="str">
        <f t="shared" si="78"/>
        <v>-</v>
      </c>
      <c r="S275" s="34">
        <f t="shared" si="79"/>
        <v>137.93103448275863</v>
      </c>
    </row>
    <row r="276" spans="1:19" x14ac:dyDescent="0.2">
      <c r="A276" s="118">
        <v>1</v>
      </c>
      <c r="B276" s="212">
        <v>0.26</v>
      </c>
      <c r="C276" s="213">
        <v>2</v>
      </c>
      <c r="D276" s="7">
        <f t="shared" si="64"/>
        <v>0.02</v>
      </c>
      <c r="E276" s="7">
        <f t="shared" si="65"/>
        <v>1.3000000000000002E-4</v>
      </c>
      <c r="F276" s="23">
        <f t="shared" si="66"/>
        <v>153.84615384615384</v>
      </c>
      <c r="G276" s="3" t="str">
        <f t="shared" si="67"/>
        <v>-</v>
      </c>
      <c r="H276" s="3" t="str">
        <f t="shared" si="68"/>
        <v>-</v>
      </c>
      <c r="I276" s="3" t="str">
        <f t="shared" si="69"/>
        <v>-</v>
      </c>
      <c r="J276" s="3" t="str">
        <f t="shared" si="70"/>
        <v>-</v>
      </c>
      <c r="K276" s="3" t="str">
        <f t="shared" si="71"/>
        <v>-</v>
      </c>
      <c r="L276" s="3" t="str">
        <f t="shared" si="72"/>
        <v>-</v>
      </c>
      <c r="M276" s="34">
        <f t="shared" si="73"/>
        <v>2</v>
      </c>
      <c r="N276" s="3" t="str">
        <f t="shared" si="74"/>
        <v>-</v>
      </c>
      <c r="O276" s="3" t="str">
        <f t="shared" si="75"/>
        <v>-</v>
      </c>
      <c r="P276" s="3" t="str">
        <f t="shared" si="76"/>
        <v>-</v>
      </c>
      <c r="Q276" s="3" t="str">
        <f t="shared" si="77"/>
        <v>-</v>
      </c>
      <c r="R276" s="3" t="str">
        <f t="shared" si="78"/>
        <v>-</v>
      </c>
      <c r="S276" s="34">
        <f t="shared" si="79"/>
        <v>153.84615384615384</v>
      </c>
    </row>
    <row r="277" spans="1:19" x14ac:dyDescent="0.2">
      <c r="A277" s="118">
        <v>1</v>
      </c>
      <c r="B277" s="212">
        <v>0.25</v>
      </c>
      <c r="C277" s="213">
        <v>2</v>
      </c>
      <c r="D277" s="7">
        <f t="shared" si="64"/>
        <v>0.02</v>
      </c>
      <c r="E277" s="7">
        <f t="shared" si="65"/>
        <v>1.25E-4</v>
      </c>
      <c r="F277" s="23">
        <f t="shared" si="66"/>
        <v>160</v>
      </c>
      <c r="G277" s="3" t="str">
        <f t="shared" si="67"/>
        <v>-</v>
      </c>
      <c r="H277" s="3" t="str">
        <f t="shared" si="68"/>
        <v>-</v>
      </c>
      <c r="I277" s="3" t="str">
        <f t="shared" si="69"/>
        <v>-</v>
      </c>
      <c r="J277" s="3" t="str">
        <f t="shared" si="70"/>
        <v>-</v>
      </c>
      <c r="K277" s="3" t="str">
        <f t="shared" si="71"/>
        <v>-</v>
      </c>
      <c r="L277" s="3" t="str">
        <f t="shared" si="72"/>
        <v>-</v>
      </c>
      <c r="M277" s="34">
        <f t="shared" si="73"/>
        <v>2</v>
      </c>
      <c r="N277" s="3" t="str">
        <f t="shared" si="74"/>
        <v>-</v>
      </c>
      <c r="O277" s="3" t="str">
        <f t="shared" si="75"/>
        <v>-</v>
      </c>
      <c r="P277" s="3" t="str">
        <f t="shared" si="76"/>
        <v>-</v>
      </c>
      <c r="Q277" s="3" t="str">
        <f t="shared" si="77"/>
        <v>-</v>
      </c>
      <c r="R277" s="3" t="str">
        <f t="shared" si="78"/>
        <v>-</v>
      </c>
      <c r="S277" s="34">
        <f t="shared" si="79"/>
        <v>160</v>
      </c>
    </row>
    <row r="278" spans="1:19" x14ac:dyDescent="0.2">
      <c r="A278" s="118">
        <v>1</v>
      </c>
      <c r="B278" s="212">
        <v>0.24099999999999966</v>
      </c>
      <c r="C278" s="215">
        <v>2</v>
      </c>
      <c r="D278" s="7">
        <f t="shared" si="64"/>
        <v>0.02</v>
      </c>
      <c r="E278" s="7">
        <f t="shared" si="65"/>
        <v>1.2049999999999983E-4</v>
      </c>
      <c r="F278" s="23">
        <f t="shared" si="66"/>
        <v>165.97510373444007</v>
      </c>
      <c r="G278" s="3" t="str">
        <f t="shared" si="67"/>
        <v>-</v>
      </c>
      <c r="H278" s="3" t="str">
        <f t="shared" si="68"/>
        <v>-</v>
      </c>
      <c r="I278" s="3" t="str">
        <f t="shared" si="69"/>
        <v>-</v>
      </c>
      <c r="J278" s="3" t="str">
        <f t="shared" si="70"/>
        <v>-</v>
      </c>
      <c r="K278" s="3" t="str">
        <f t="shared" si="71"/>
        <v>-</v>
      </c>
      <c r="L278" s="3" t="str">
        <f t="shared" si="72"/>
        <v>-</v>
      </c>
      <c r="M278" s="34">
        <f t="shared" si="73"/>
        <v>2</v>
      </c>
      <c r="N278" s="3" t="str">
        <f t="shared" si="74"/>
        <v>-</v>
      </c>
      <c r="O278" s="3" t="str">
        <f t="shared" si="75"/>
        <v>-</v>
      </c>
      <c r="P278" s="3" t="str">
        <f t="shared" si="76"/>
        <v>-</v>
      </c>
      <c r="Q278" s="3" t="str">
        <f t="shared" si="77"/>
        <v>-</v>
      </c>
      <c r="R278" s="3" t="str">
        <f t="shared" si="78"/>
        <v>-</v>
      </c>
      <c r="S278" s="34">
        <f t="shared" si="79"/>
        <v>165.97510373444007</v>
      </c>
    </row>
    <row r="279" spans="1:19" x14ac:dyDescent="0.2">
      <c r="A279" s="208">
        <v>1</v>
      </c>
      <c r="B279" s="216">
        <v>0.21</v>
      </c>
      <c r="C279" s="217">
        <v>2</v>
      </c>
      <c r="D279" s="8">
        <f t="shared" si="64"/>
        <v>0.02</v>
      </c>
      <c r="E279" s="8">
        <f t="shared" si="65"/>
        <v>1.0499999999999999E-4</v>
      </c>
      <c r="F279" s="32">
        <f t="shared" si="66"/>
        <v>190.47619047619051</v>
      </c>
      <c r="G279" s="37" t="str">
        <f t="shared" si="67"/>
        <v>-</v>
      </c>
      <c r="H279" s="3" t="str">
        <f t="shared" si="68"/>
        <v>-</v>
      </c>
      <c r="I279" s="3" t="str">
        <f t="shared" si="69"/>
        <v>-</v>
      </c>
      <c r="J279" s="3" t="str">
        <f t="shared" si="70"/>
        <v>-</v>
      </c>
      <c r="K279" s="3" t="str">
        <f t="shared" si="71"/>
        <v>-</v>
      </c>
      <c r="L279" s="3" t="str">
        <f t="shared" si="72"/>
        <v>-</v>
      </c>
      <c r="M279" s="34">
        <f t="shared" si="73"/>
        <v>2</v>
      </c>
      <c r="N279" s="3" t="str">
        <f t="shared" si="74"/>
        <v>-</v>
      </c>
      <c r="O279" s="3" t="str">
        <f t="shared" si="75"/>
        <v>-</v>
      </c>
      <c r="P279" s="3" t="str">
        <f t="shared" si="76"/>
        <v>-</v>
      </c>
      <c r="Q279" s="3" t="str">
        <f t="shared" si="77"/>
        <v>-</v>
      </c>
      <c r="R279" s="3" t="str">
        <f t="shared" si="78"/>
        <v>-</v>
      </c>
      <c r="S279" s="34">
        <f t="shared" si="79"/>
        <v>190.47619047619051</v>
      </c>
    </row>
    <row r="280" spans="1:19" x14ac:dyDescent="0.2">
      <c r="F280" s="93" t="s">
        <v>10</v>
      </c>
      <c r="G280" s="44">
        <f>SUM(G3:G279)</f>
        <v>11</v>
      </c>
      <c r="H280" s="5">
        <f t="shared" ref="H280:I280" si="80">SUM(H3:H279)</f>
        <v>17</v>
      </c>
      <c r="I280" s="5">
        <f t="shared" si="80"/>
        <v>16</v>
      </c>
      <c r="J280" s="5">
        <f t="shared" ref="J280:K280" si="81">SUM(J3:J279)</f>
        <v>25</v>
      </c>
      <c r="K280" s="5">
        <f t="shared" si="81"/>
        <v>34</v>
      </c>
      <c r="L280" s="5">
        <f t="shared" ref="L280:M280" si="82">SUM(L3:L279)</f>
        <v>65</v>
      </c>
      <c r="M280" s="5">
        <f t="shared" si="82"/>
        <v>64</v>
      </c>
      <c r="N280" s="47" t="s">
        <v>17</v>
      </c>
      <c r="O280" s="5"/>
      <c r="P280" s="5"/>
      <c r="Q280" s="5"/>
      <c r="R280" s="5"/>
      <c r="S280" s="39"/>
    </row>
    <row r="281" spans="1:19" x14ac:dyDescent="0.2">
      <c r="F281" s="94" t="s">
        <v>11</v>
      </c>
      <c r="G281" s="45">
        <f>COUNT(G3:G279)</f>
        <v>38</v>
      </c>
      <c r="H281" s="7">
        <f t="shared" ref="H281:I281" si="83">COUNT(H3:H279)</f>
        <v>42</v>
      </c>
      <c r="I281" s="7">
        <f t="shared" si="83"/>
        <v>36</v>
      </c>
      <c r="J281" s="7">
        <f t="shared" ref="J281:K281" si="84">COUNT(J3:J279)</f>
        <v>43</v>
      </c>
      <c r="K281" s="7">
        <f t="shared" si="84"/>
        <v>36</v>
      </c>
      <c r="L281" s="7">
        <f t="shared" ref="L281:M281" si="85">COUNT(L3:L279)</f>
        <v>46</v>
      </c>
      <c r="M281" s="7">
        <f t="shared" si="85"/>
        <v>36</v>
      </c>
      <c r="N281" s="48">
        <f t="shared" ref="N281:S281" si="86">MEDIAN(N3:N279)</f>
        <v>8.8692232055063921E-3</v>
      </c>
      <c r="O281" s="35">
        <f t="shared" si="86"/>
        <v>6.0606060606060615E-2</v>
      </c>
      <c r="P281" s="35">
        <f t="shared" si="86"/>
        <v>0.51282051282051333</v>
      </c>
      <c r="Q281" s="35">
        <f t="shared" si="86"/>
        <v>2.1515326778484702</v>
      </c>
      <c r="R281" s="35">
        <f t="shared" si="86"/>
        <v>9.8780487804878021</v>
      </c>
      <c r="S281" s="43">
        <f t="shared" si="86"/>
        <v>83.333333333333343</v>
      </c>
    </row>
    <row r="282" spans="1:19" x14ac:dyDescent="0.2">
      <c r="F282" s="94" t="s">
        <v>12</v>
      </c>
      <c r="G282" s="45">
        <f>G281*2</f>
        <v>76</v>
      </c>
      <c r="H282" s="7">
        <f t="shared" ref="H282:I282" si="87">H281*2</f>
        <v>84</v>
      </c>
      <c r="I282" s="7">
        <f t="shared" si="87"/>
        <v>72</v>
      </c>
      <c r="J282" s="7">
        <f t="shared" ref="J282:K282" si="88">J281*2</f>
        <v>86</v>
      </c>
      <c r="K282" s="7">
        <f t="shared" si="88"/>
        <v>72</v>
      </c>
      <c r="L282" s="7">
        <f t="shared" ref="L282:M282" si="89">L281*2</f>
        <v>92</v>
      </c>
      <c r="M282" s="29">
        <f t="shared" si="89"/>
        <v>72</v>
      </c>
    </row>
    <row r="283" spans="1:19" x14ac:dyDescent="0.2">
      <c r="F283" s="94" t="s">
        <v>13</v>
      </c>
      <c r="G283" s="46">
        <f>G280/G282</f>
        <v>0.14473684210526316</v>
      </c>
      <c r="H283" s="26">
        <f t="shared" ref="H283:I283" si="90">H280/H282</f>
        <v>0.20238095238095238</v>
      </c>
      <c r="I283" s="26">
        <f t="shared" si="90"/>
        <v>0.22222222222222221</v>
      </c>
      <c r="J283" s="26">
        <f t="shared" ref="J283:K283" si="91">J280/J282</f>
        <v>0.29069767441860467</v>
      </c>
      <c r="K283" s="26">
        <f t="shared" si="91"/>
        <v>0.47222222222222221</v>
      </c>
      <c r="L283" s="26">
        <f t="shared" ref="L283:M283" si="92">L280/L282</f>
        <v>0.70652173913043481</v>
      </c>
      <c r="M283" s="42">
        <f t="shared" si="92"/>
        <v>0.88888888888888884</v>
      </c>
    </row>
    <row r="284" spans="1:19" x14ac:dyDescent="0.2">
      <c r="F284" s="94" t="s">
        <v>14</v>
      </c>
      <c r="G284" s="126"/>
      <c r="H284" s="26">
        <f t="shared" ref="H284:I284" si="93">STDEV(H3:H279)</f>
        <v>0.70050587328969383</v>
      </c>
      <c r="I284" s="26">
        <f t="shared" si="93"/>
        <v>0.73463088669245291</v>
      </c>
      <c r="J284" s="26">
        <f t="shared" ref="J284:K284" si="94">STDEV(J3:J279)</f>
        <v>0.73135745086122739</v>
      </c>
      <c r="K284" s="26">
        <f t="shared" si="94"/>
        <v>0.82615959870940336</v>
      </c>
      <c r="L284" s="26">
        <f t="shared" ref="L284:M284" si="95">STDEV(L3:L279)</f>
        <v>0.65238321923107401</v>
      </c>
      <c r="M284" s="42">
        <f t="shared" si="95"/>
        <v>0.59093684028527904</v>
      </c>
    </row>
    <row r="285" spans="1:19" x14ac:dyDescent="0.2">
      <c r="F285" s="94" t="s">
        <v>15</v>
      </c>
      <c r="G285" s="126"/>
      <c r="H285" s="26">
        <f t="shared" ref="H285:I285" si="96">H284/SQRT(H281-1)</f>
        <v>0.1094006374567147</v>
      </c>
      <c r="I285" s="26">
        <f t="shared" si="96"/>
        <v>0.12417528390862187</v>
      </c>
      <c r="J285" s="26">
        <f t="shared" ref="J285:K285" si="97">J284/SQRT(J281-1)</f>
        <v>0.1128509046876234</v>
      </c>
      <c r="K285" s="26">
        <f t="shared" si="97"/>
        <v>0.13964645998681122</v>
      </c>
      <c r="L285" s="26">
        <f t="shared" ref="L285:M285" si="98">L284/SQRT(L281-1)</f>
        <v>9.7251548372055296E-2</v>
      </c>
      <c r="M285" s="42">
        <f t="shared" si="98"/>
        <v>9.9886556968585893E-2</v>
      </c>
    </row>
    <row r="286" spans="1:19" x14ac:dyDescent="0.2">
      <c r="F286" s="122" t="s">
        <v>55</v>
      </c>
      <c r="G286" s="8"/>
      <c r="H286" s="8">
        <f t="shared" ref="H286:I286" si="99">(H283-$G$283)/(1-$G$283)</f>
        <v>6.7399267399267396E-2</v>
      </c>
      <c r="I286" s="8">
        <f t="shared" si="99"/>
        <v>9.0598290598290582E-2</v>
      </c>
      <c r="J286" s="8">
        <f t="shared" ref="J286:K286" si="100">(J283-$G$283)/(1-$G$283)</f>
        <v>0.17066189624329162</v>
      </c>
      <c r="K286" s="8">
        <f t="shared" si="100"/>
        <v>0.38290598290598288</v>
      </c>
      <c r="L286" s="8">
        <f t="shared" ref="L286:M286" si="101">(L283-$G$283)/(1-$G$283)</f>
        <v>0.65685618729096995</v>
      </c>
      <c r="M286" s="31">
        <f t="shared" si="101"/>
        <v>0.87008547008546999</v>
      </c>
    </row>
  </sheetData>
  <dataValidations count="1">
    <dataValidation type="whole" allowBlank="1" showInputMessage="1" showErrorMessage="1" sqref="C3:C72" xr:uid="{4843C0BA-9E94-884C-A751-79595911994A}">
      <formula1>0</formula1>
      <formula2>2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EFD1-0E2F-0A4C-BF7B-0965E5BC5602}">
  <dimension ref="A1:Q225"/>
  <sheetViews>
    <sheetView topLeftCell="G208" zoomScale="160" workbookViewId="0">
      <selection activeCell="G222" sqref="G222"/>
    </sheetView>
  </sheetViews>
  <sheetFormatPr baseColWidth="10" defaultRowHeight="15" x14ac:dyDescent="0.2"/>
  <cols>
    <col min="1" max="3" width="18" style="240" customWidth="1"/>
    <col min="4" max="6" width="18" style="3" customWidth="1"/>
    <col min="8" max="16" width="10.83203125" style="3"/>
  </cols>
  <sheetData>
    <row r="1" spans="1:17" x14ac:dyDescent="0.2">
      <c r="J1" s="15" t="s">
        <v>9</v>
      </c>
      <c r="O1" s="15" t="s">
        <v>16</v>
      </c>
    </row>
    <row r="2" spans="1:17" ht="17" thickBot="1" x14ac:dyDescent="0.25">
      <c r="A2" s="241" t="s">
        <v>6</v>
      </c>
      <c r="B2" s="242" t="s">
        <v>1</v>
      </c>
      <c r="C2" s="243" t="s">
        <v>2</v>
      </c>
      <c r="D2" s="91" t="s">
        <v>3</v>
      </c>
      <c r="E2" s="89" t="s">
        <v>4</v>
      </c>
      <c r="F2" s="90" t="s">
        <v>5</v>
      </c>
      <c r="G2" s="92">
        <v>0</v>
      </c>
      <c r="H2" s="16" t="s">
        <v>80</v>
      </c>
      <c r="I2" s="17" t="s">
        <v>81</v>
      </c>
      <c r="J2" s="17" t="s">
        <v>82</v>
      </c>
      <c r="K2" s="18" t="s">
        <v>83</v>
      </c>
      <c r="L2" s="33" t="s">
        <v>84</v>
      </c>
      <c r="M2" s="16" t="s">
        <v>80</v>
      </c>
      <c r="N2" s="17" t="s">
        <v>81</v>
      </c>
      <c r="O2" s="17" t="s">
        <v>82</v>
      </c>
      <c r="P2" s="18" t="s">
        <v>83</v>
      </c>
      <c r="Q2" s="33" t="s">
        <v>84</v>
      </c>
    </row>
    <row r="3" spans="1:17" ht="16" thickTop="1" x14ac:dyDescent="0.2">
      <c r="A3" s="244">
        <v>0</v>
      </c>
      <c r="B3" s="245">
        <v>0.73</v>
      </c>
      <c r="C3" s="246">
        <v>1</v>
      </c>
      <c r="D3" s="36">
        <f t="shared" ref="D3:D66" si="0">A3*0.02</f>
        <v>0</v>
      </c>
      <c r="E3" s="7">
        <f t="shared" ref="E3:E26" si="1">(B3/2)/1000</f>
        <v>3.6499999999999998E-4</v>
      </c>
      <c r="F3" s="23">
        <f t="shared" ref="F3:F66" si="2">D3/E3</f>
        <v>0</v>
      </c>
      <c r="G3" s="3">
        <f>IF(F3=0,C3,"-")</f>
        <v>1</v>
      </c>
      <c r="H3" s="3" t="str">
        <f>IF(AND($F3&gt;0, $F3&lt;=1.1),$C3,"-")</f>
        <v>-</v>
      </c>
      <c r="I3" s="3" t="str">
        <f>IF(AND($F3&gt;1.1, $F3&lt;=6),$C3,"-")</f>
        <v>-</v>
      </c>
      <c r="J3" s="3" t="str">
        <f>IF(AND($F3&gt;6, $F3&lt;=12),$C3,"-")</f>
        <v>-</v>
      </c>
      <c r="K3" s="3" t="str">
        <f>IF(AND($F3&gt;12, $F3&lt;=60),$C3,"-")</f>
        <v>-</v>
      </c>
      <c r="L3" s="84" t="str">
        <f>IF(F3&gt;60,$C3,"-")</f>
        <v>-</v>
      </c>
      <c r="M3" s="3" t="str">
        <f>IF(AND($F3&gt;0, $F3&lt;=1.1),$F3,"-")</f>
        <v>-</v>
      </c>
      <c r="N3" s="3" t="str">
        <f>IF(AND($F3&gt;1.1, $F3&lt;=6),$F3,"-")</f>
        <v>-</v>
      </c>
      <c r="O3" s="3" t="str">
        <f>IF(AND($F3&gt;6, $F3&lt;=12),$F3,"-")</f>
        <v>-</v>
      </c>
      <c r="P3" s="3" t="str">
        <f>IF(AND($F3&gt;12, $F3&lt;=60),$F3,"-")</f>
        <v>-</v>
      </c>
      <c r="Q3" s="84" t="str">
        <f>IF($F3&gt;60,$F3,"-")</f>
        <v>-</v>
      </c>
    </row>
    <row r="4" spans="1:17" x14ac:dyDescent="0.2">
      <c r="A4" s="244">
        <v>0</v>
      </c>
      <c r="B4" s="245">
        <v>0.45</v>
      </c>
      <c r="C4" s="246">
        <v>1</v>
      </c>
      <c r="D4" s="36">
        <f t="shared" si="0"/>
        <v>0</v>
      </c>
      <c r="E4" s="7">
        <f t="shared" si="1"/>
        <v>2.2499999999999999E-4</v>
      </c>
      <c r="F4" s="23">
        <f t="shared" si="2"/>
        <v>0</v>
      </c>
      <c r="G4" s="3">
        <f t="shared" ref="G4:G67" si="3">IF(F4=0,C4,"-")</f>
        <v>1</v>
      </c>
      <c r="H4" s="3" t="str">
        <f t="shared" ref="H4:H67" si="4">IF(AND($F4&gt;0, $F4&lt;=1.1),$C4,"-")</f>
        <v>-</v>
      </c>
      <c r="I4" s="3" t="str">
        <f t="shared" ref="I4:I67" si="5">IF(AND($F4&gt;1.1, $F4&lt;=6),$C4,"-")</f>
        <v>-</v>
      </c>
      <c r="J4" s="3" t="str">
        <f t="shared" ref="J4:J67" si="6">IF(AND($F4&gt;6, $F4&lt;=12),$C4,"-")</f>
        <v>-</v>
      </c>
      <c r="K4" s="3" t="str">
        <f t="shared" ref="K4:K67" si="7">IF(AND($F4&gt;12, $F4&lt;=60),$C4,"-")</f>
        <v>-</v>
      </c>
      <c r="L4" s="34" t="str">
        <f t="shared" ref="L4:L67" si="8">IF(F4&gt;60,$C4,"-")</f>
        <v>-</v>
      </c>
      <c r="M4" s="3" t="str">
        <f t="shared" ref="M4:M67" si="9">IF(AND($F4&gt;0, $F4&lt;=1.1),$F4,"-")</f>
        <v>-</v>
      </c>
      <c r="N4" s="3" t="str">
        <f t="shared" ref="N4:N67" si="10">IF(AND($F4&gt;1.1, $F4&lt;=6),$F4,"-")</f>
        <v>-</v>
      </c>
      <c r="O4" s="3" t="str">
        <f t="shared" ref="O4:O67" si="11">IF(AND($F4&gt;6, $F4&lt;=12),$F4,"-")</f>
        <v>-</v>
      </c>
      <c r="P4" s="3" t="str">
        <f t="shared" ref="P4:P67" si="12">IF(AND($F4&gt;12, $F4&lt;=60),$F4,"-")</f>
        <v>-</v>
      </c>
      <c r="Q4" s="34" t="str">
        <f t="shared" ref="Q4:Q67" si="13">IF($F4&gt;60,$F4,"-")</f>
        <v>-</v>
      </c>
    </row>
    <row r="5" spans="1:17" x14ac:dyDescent="0.2">
      <c r="A5" s="244">
        <v>0</v>
      </c>
      <c r="B5" s="245">
        <f>6.69-6.24</f>
        <v>0.45000000000000018</v>
      </c>
      <c r="C5" s="246">
        <v>2</v>
      </c>
      <c r="D5" s="36">
        <f t="shared" si="0"/>
        <v>0</v>
      </c>
      <c r="E5" s="7">
        <f t="shared" si="1"/>
        <v>2.250000000000001E-4</v>
      </c>
      <c r="F5" s="23">
        <f t="shared" si="2"/>
        <v>0</v>
      </c>
      <c r="G5" s="3">
        <f t="shared" si="3"/>
        <v>2</v>
      </c>
      <c r="H5" s="3" t="str">
        <f t="shared" si="4"/>
        <v>-</v>
      </c>
      <c r="I5" s="3" t="str">
        <f t="shared" si="5"/>
        <v>-</v>
      </c>
      <c r="J5" s="3" t="str">
        <f t="shared" si="6"/>
        <v>-</v>
      </c>
      <c r="K5" s="3" t="str">
        <f t="shared" si="7"/>
        <v>-</v>
      </c>
      <c r="L5" s="34" t="str">
        <f t="shared" si="8"/>
        <v>-</v>
      </c>
      <c r="M5" s="3" t="str">
        <f t="shared" si="9"/>
        <v>-</v>
      </c>
      <c r="N5" s="3" t="str">
        <f t="shared" si="10"/>
        <v>-</v>
      </c>
      <c r="O5" s="3" t="str">
        <f t="shared" si="11"/>
        <v>-</v>
      </c>
      <c r="P5" s="3" t="str">
        <f t="shared" si="12"/>
        <v>-</v>
      </c>
      <c r="Q5" s="34" t="str">
        <f t="shared" si="13"/>
        <v>-</v>
      </c>
    </row>
    <row r="6" spans="1:17" x14ac:dyDescent="0.2">
      <c r="A6" s="244">
        <v>0</v>
      </c>
      <c r="B6" s="245">
        <v>0.57999999999999996</v>
      </c>
      <c r="C6" s="246">
        <v>0</v>
      </c>
      <c r="D6" s="36">
        <f t="shared" si="0"/>
        <v>0</v>
      </c>
      <c r="E6" s="7">
        <f t="shared" si="1"/>
        <v>2.9E-4</v>
      </c>
      <c r="F6" s="23">
        <f t="shared" si="2"/>
        <v>0</v>
      </c>
      <c r="G6" s="3">
        <f t="shared" si="3"/>
        <v>0</v>
      </c>
      <c r="H6" s="3" t="str">
        <f t="shared" si="4"/>
        <v>-</v>
      </c>
      <c r="I6" s="3" t="str">
        <f t="shared" si="5"/>
        <v>-</v>
      </c>
      <c r="J6" s="3" t="str">
        <f t="shared" si="6"/>
        <v>-</v>
      </c>
      <c r="K6" s="3" t="str">
        <f t="shared" si="7"/>
        <v>-</v>
      </c>
      <c r="L6" s="34" t="str">
        <f t="shared" si="8"/>
        <v>-</v>
      </c>
      <c r="M6" s="3" t="str">
        <f t="shared" si="9"/>
        <v>-</v>
      </c>
      <c r="N6" s="3" t="str">
        <f t="shared" si="10"/>
        <v>-</v>
      </c>
      <c r="O6" s="3" t="str">
        <f t="shared" si="11"/>
        <v>-</v>
      </c>
      <c r="P6" s="3" t="str">
        <f t="shared" si="12"/>
        <v>-</v>
      </c>
      <c r="Q6" s="34" t="str">
        <f t="shared" si="13"/>
        <v>-</v>
      </c>
    </row>
    <row r="7" spans="1:17" x14ac:dyDescent="0.2">
      <c r="A7" s="244">
        <v>0</v>
      </c>
      <c r="B7" s="245">
        <v>0.52</v>
      </c>
      <c r="C7" s="246">
        <v>0</v>
      </c>
      <c r="D7" s="36">
        <f t="shared" si="0"/>
        <v>0</v>
      </c>
      <c r="E7" s="7">
        <f t="shared" si="1"/>
        <v>2.6000000000000003E-4</v>
      </c>
      <c r="F7" s="23">
        <f t="shared" si="2"/>
        <v>0</v>
      </c>
      <c r="G7" s="3">
        <f t="shared" si="3"/>
        <v>0</v>
      </c>
      <c r="H7" s="3" t="str">
        <f t="shared" si="4"/>
        <v>-</v>
      </c>
      <c r="I7" s="3" t="str">
        <f t="shared" si="5"/>
        <v>-</v>
      </c>
      <c r="J7" s="3" t="str">
        <f t="shared" si="6"/>
        <v>-</v>
      </c>
      <c r="K7" s="3" t="str">
        <f t="shared" si="7"/>
        <v>-</v>
      </c>
      <c r="L7" s="34" t="str">
        <f t="shared" si="8"/>
        <v>-</v>
      </c>
      <c r="M7" s="3" t="str">
        <f t="shared" si="9"/>
        <v>-</v>
      </c>
      <c r="N7" s="3" t="str">
        <f t="shared" si="10"/>
        <v>-</v>
      </c>
      <c r="O7" s="3" t="str">
        <f t="shared" si="11"/>
        <v>-</v>
      </c>
      <c r="P7" s="3" t="str">
        <f t="shared" si="12"/>
        <v>-</v>
      </c>
      <c r="Q7" s="34" t="str">
        <f t="shared" si="13"/>
        <v>-</v>
      </c>
    </row>
    <row r="8" spans="1:17" x14ac:dyDescent="0.2">
      <c r="A8" s="244">
        <v>0</v>
      </c>
      <c r="B8" s="245">
        <v>0.65</v>
      </c>
      <c r="C8" s="246">
        <v>1</v>
      </c>
      <c r="D8" s="36">
        <f t="shared" si="0"/>
        <v>0</v>
      </c>
      <c r="E8" s="7">
        <f t="shared" si="1"/>
        <v>3.2499999999999999E-4</v>
      </c>
      <c r="F8" s="23">
        <f t="shared" si="2"/>
        <v>0</v>
      </c>
      <c r="G8" s="3">
        <f t="shared" si="3"/>
        <v>1</v>
      </c>
      <c r="H8" s="3" t="str">
        <f t="shared" si="4"/>
        <v>-</v>
      </c>
      <c r="I8" s="3" t="str">
        <f t="shared" si="5"/>
        <v>-</v>
      </c>
      <c r="J8" s="3" t="str">
        <f t="shared" si="6"/>
        <v>-</v>
      </c>
      <c r="K8" s="3" t="str">
        <f t="shared" si="7"/>
        <v>-</v>
      </c>
      <c r="L8" s="34" t="str">
        <f t="shared" si="8"/>
        <v>-</v>
      </c>
      <c r="M8" s="3" t="str">
        <f t="shared" si="9"/>
        <v>-</v>
      </c>
      <c r="N8" s="3" t="str">
        <f t="shared" si="10"/>
        <v>-</v>
      </c>
      <c r="O8" s="3" t="str">
        <f t="shared" si="11"/>
        <v>-</v>
      </c>
      <c r="P8" s="3" t="str">
        <f t="shared" si="12"/>
        <v>-</v>
      </c>
      <c r="Q8" s="34" t="str">
        <f t="shared" si="13"/>
        <v>-</v>
      </c>
    </row>
    <row r="9" spans="1:17" x14ac:dyDescent="0.2">
      <c r="A9" s="244">
        <v>0</v>
      </c>
      <c r="B9" s="245">
        <v>0.49</v>
      </c>
      <c r="C9" s="246">
        <v>1</v>
      </c>
      <c r="D9" s="36">
        <f t="shared" si="0"/>
        <v>0</v>
      </c>
      <c r="E9" s="7">
        <f t="shared" si="1"/>
        <v>2.4499999999999999E-4</v>
      </c>
      <c r="F9" s="23">
        <f t="shared" si="2"/>
        <v>0</v>
      </c>
      <c r="G9" s="3">
        <f t="shared" si="3"/>
        <v>1</v>
      </c>
      <c r="H9" s="3" t="str">
        <f t="shared" si="4"/>
        <v>-</v>
      </c>
      <c r="I9" s="3" t="str">
        <f t="shared" si="5"/>
        <v>-</v>
      </c>
      <c r="J9" s="3" t="str">
        <f t="shared" si="6"/>
        <v>-</v>
      </c>
      <c r="K9" s="3" t="str">
        <f t="shared" si="7"/>
        <v>-</v>
      </c>
      <c r="L9" s="34" t="str">
        <f t="shared" si="8"/>
        <v>-</v>
      </c>
      <c r="M9" s="3" t="str">
        <f t="shared" si="9"/>
        <v>-</v>
      </c>
      <c r="N9" s="3" t="str">
        <f t="shared" si="10"/>
        <v>-</v>
      </c>
      <c r="O9" s="3" t="str">
        <f t="shared" si="11"/>
        <v>-</v>
      </c>
      <c r="P9" s="3" t="str">
        <f t="shared" si="12"/>
        <v>-</v>
      </c>
      <c r="Q9" s="34" t="str">
        <f t="shared" si="13"/>
        <v>-</v>
      </c>
    </row>
    <row r="10" spans="1:17" x14ac:dyDescent="0.2">
      <c r="A10" s="244">
        <v>0</v>
      </c>
      <c r="B10" s="245">
        <v>1.65</v>
      </c>
      <c r="C10" s="246">
        <v>2</v>
      </c>
      <c r="D10" s="36">
        <f t="shared" si="0"/>
        <v>0</v>
      </c>
      <c r="E10" s="7">
        <f t="shared" si="1"/>
        <v>8.25E-4</v>
      </c>
      <c r="F10" s="23">
        <f t="shared" si="2"/>
        <v>0</v>
      </c>
      <c r="G10" s="3">
        <f t="shared" si="3"/>
        <v>2</v>
      </c>
      <c r="H10" s="3" t="str">
        <f t="shared" si="4"/>
        <v>-</v>
      </c>
      <c r="I10" s="3" t="str">
        <f t="shared" si="5"/>
        <v>-</v>
      </c>
      <c r="J10" s="3" t="str">
        <f t="shared" si="6"/>
        <v>-</v>
      </c>
      <c r="K10" s="3" t="str">
        <f t="shared" si="7"/>
        <v>-</v>
      </c>
      <c r="L10" s="34" t="str">
        <f t="shared" si="8"/>
        <v>-</v>
      </c>
      <c r="M10" s="3" t="str">
        <f t="shared" si="9"/>
        <v>-</v>
      </c>
      <c r="N10" s="3" t="str">
        <f t="shared" si="10"/>
        <v>-</v>
      </c>
      <c r="O10" s="3" t="str">
        <f t="shared" si="11"/>
        <v>-</v>
      </c>
      <c r="P10" s="3" t="str">
        <f t="shared" si="12"/>
        <v>-</v>
      </c>
      <c r="Q10" s="34" t="str">
        <f t="shared" si="13"/>
        <v>-</v>
      </c>
    </row>
    <row r="11" spans="1:17" x14ac:dyDescent="0.2">
      <c r="A11" s="244">
        <v>0</v>
      </c>
      <c r="B11" s="245">
        <v>0.43</v>
      </c>
      <c r="C11" s="246">
        <v>0</v>
      </c>
      <c r="D11" s="36">
        <f t="shared" si="0"/>
        <v>0</v>
      </c>
      <c r="E11" s="7">
        <f t="shared" si="1"/>
        <v>2.1499999999999999E-4</v>
      </c>
      <c r="F11" s="23">
        <f t="shared" si="2"/>
        <v>0</v>
      </c>
      <c r="G11" s="3">
        <f t="shared" si="3"/>
        <v>0</v>
      </c>
      <c r="H11" s="3" t="str">
        <f t="shared" si="4"/>
        <v>-</v>
      </c>
      <c r="I11" s="3" t="str">
        <f t="shared" si="5"/>
        <v>-</v>
      </c>
      <c r="J11" s="3" t="str">
        <f t="shared" si="6"/>
        <v>-</v>
      </c>
      <c r="K11" s="3" t="str">
        <f t="shared" si="7"/>
        <v>-</v>
      </c>
      <c r="L11" s="34" t="str">
        <f t="shared" si="8"/>
        <v>-</v>
      </c>
      <c r="M11" s="3" t="str">
        <f t="shared" si="9"/>
        <v>-</v>
      </c>
      <c r="N11" s="3" t="str">
        <f t="shared" si="10"/>
        <v>-</v>
      </c>
      <c r="O11" s="3" t="str">
        <f t="shared" si="11"/>
        <v>-</v>
      </c>
      <c r="P11" s="3" t="str">
        <f t="shared" si="12"/>
        <v>-</v>
      </c>
      <c r="Q11" s="34" t="str">
        <f t="shared" si="13"/>
        <v>-</v>
      </c>
    </row>
    <row r="12" spans="1:17" x14ac:dyDescent="0.2">
      <c r="A12" s="244">
        <v>0</v>
      </c>
      <c r="B12" s="245">
        <v>0.84</v>
      </c>
      <c r="C12" s="246">
        <v>0</v>
      </c>
      <c r="D12" s="36">
        <f t="shared" si="0"/>
        <v>0</v>
      </c>
      <c r="E12" s="7">
        <f t="shared" si="1"/>
        <v>4.1999999999999996E-4</v>
      </c>
      <c r="F12" s="23">
        <f t="shared" si="2"/>
        <v>0</v>
      </c>
      <c r="G12" s="3">
        <f t="shared" si="3"/>
        <v>0</v>
      </c>
      <c r="H12" s="3" t="str">
        <f t="shared" si="4"/>
        <v>-</v>
      </c>
      <c r="I12" s="3" t="str">
        <f t="shared" si="5"/>
        <v>-</v>
      </c>
      <c r="J12" s="3" t="str">
        <f t="shared" si="6"/>
        <v>-</v>
      </c>
      <c r="K12" s="3" t="str">
        <f t="shared" si="7"/>
        <v>-</v>
      </c>
      <c r="L12" s="34" t="str">
        <f t="shared" si="8"/>
        <v>-</v>
      </c>
      <c r="M12" s="3" t="str">
        <f t="shared" si="9"/>
        <v>-</v>
      </c>
      <c r="N12" s="3" t="str">
        <f t="shared" si="10"/>
        <v>-</v>
      </c>
      <c r="O12" s="3" t="str">
        <f t="shared" si="11"/>
        <v>-</v>
      </c>
      <c r="P12" s="3" t="str">
        <f t="shared" si="12"/>
        <v>-</v>
      </c>
      <c r="Q12" s="34" t="str">
        <f t="shared" si="13"/>
        <v>-</v>
      </c>
    </row>
    <row r="13" spans="1:17" x14ac:dyDescent="0.2">
      <c r="A13" s="244">
        <v>0</v>
      </c>
      <c r="B13" s="245">
        <f>6.81-6.33</f>
        <v>0.47999999999999954</v>
      </c>
      <c r="C13" s="246">
        <v>0</v>
      </c>
      <c r="D13" s="36">
        <f t="shared" si="0"/>
        <v>0</v>
      </c>
      <c r="E13" s="7">
        <f t="shared" si="1"/>
        <v>2.3999999999999976E-4</v>
      </c>
      <c r="F13" s="23">
        <f t="shared" si="2"/>
        <v>0</v>
      </c>
      <c r="G13" s="3">
        <f t="shared" si="3"/>
        <v>0</v>
      </c>
      <c r="H13" s="3" t="str">
        <f t="shared" si="4"/>
        <v>-</v>
      </c>
      <c r="I13" s="3" t="str">
        <f t="shared" si="5"/>
        <v>-</v>
      </c>
      <c r="J13" s="3" t="str">
        <f t="shared" si="6"/>
        <v>-</v>
      </c>
      <c r="K13" s="3" t="str">
        <f t="shared" si="7"/>
        <v>-</v>
      </c>
      <c r="L13" s="34" t="str">
        <f t="shared" si="8"/>
        <v>-</v>
      </c>
      <c r="M13" s="3" t="str">
        <f t="shared" si="9"/>
        <v>-</v>
      </c>
      <c r="N13" s="3" t="str">
        <f t="shared" si="10"/>
        <v>-</v>
      </c>
      <c r="O13" s="3" t="str">
        <f t="shared" si="11"/>
        <v>-</v>
      </c>
      <c r="P13" s="3" t="str">
        <f t="shared" si="12"/>
        <v>-</v>
      </c>
      <c r="Q13" s="34" t="str">
        <f t="shared" si="13"/>
        <v>-</v>
      </c>
    </row>
    <row r="14" spans="1:17" x14ac:dyDescent="0.2">
      <c r="A14" s="244">
        <v>0</v>
      </c>
      <c r="B14" s="245">
        <f>6.68-6.08</f>
        <v>0.59999999999999964</v>
      </c>
      <c r="C14" s="246">
        <v>0</v>
      </c>
      <c r="D14" s="36">
        <f t="shared" si="0"/>
        <v>0</v>
      </c>
      <c r="E14" s="7">
        <f t="shared" si="1"/>
        <v>2.9999999999999981E-4</v>
      </c>
      <c r="F14" s="23">
        <f t="shared" si="2"/>
        <v>0</v>
      </c>
      <c r="G14" s="3">
        <f t="shared" si="3"/>
        <v>0</v>
      </c>
      <c r="H14" s="3" t="str">
        <f t="shared" si="4"/>
        <v>-</v>
      </c>
      <c r="I14" s="3" t="str">
        <f t="shared" si="5"/>
        <v>-</v>
      </c>
      <c r="J14" s="3" t="str">
        <f t="shared" si="6"/>
        <v>-</v>
      </c>
      <c r="K14" s="3" t="str">
        <f t="shared" si="7"/>
        <v>-</v>
      </c>
      <c r="L14" s="34" t="str">
        <f t="shared" si="8"/>
        <v>-</v>
      </c>
      <c r="M14" s="3" t="str">
        <f t="shared" si="9"/>
        <v>-</v>
      </c>
      <c r="N14" s="3" t="str">
        <f t="shared" si="10"/>
        <v>-</v>
      </c>
      <c r="O14" s="3" t="str">
        <f t="shared" si="11"/>
        <v>-</v>
      </c>
      <c r="P14" s="3" t="str">
        <f t="shared" si="12"/>
        <v>-</v>
      </c>
      <c r="Q14" s="34" t="str">
        <f t="shared" si="13"/>
        <v>-</v>
      </c>
    </row>
    <row r="15" spans="1:17" x14ac:dyDescent="0.2">
      <c r="A15" s="244">
        <v>0</v>
      </c>
      <c r="B15" s="245">
        <v>0.33</v>
      </c>
      <c r="C15" s="246">
        <v>0</v>
      </c>
      <c r="D15" s="36">
        <f t="shared" si="0"/>
        <v>0</v>
      </c>
      <c r="E15" s="7">
        <f t="shared" si="1"/>
        <v>1.65E-4</v>
      </c>
      <c r="F15" s="23">
        <f t="shared" si="2"/>
        <v>0</v>
      </c>
      <c r="G15" s="3">
        <f t="shared" si="3"/>
        <v>0</v>
      </c>
      <c r="H15" s="3" t="str">
        <f t="shared" si="4"/>
        <v>-</v>
      </c>
      <c r="I15" s="3" t="str">
        <f t="shared" si="5"/>
        <v>-</v>
      </c>
      <c r="J15" s="3" t="str">
        <f t="shared" si="6"/>
        <v>-</v>
      </c>
      <c r="K15" s="3" t="str">
        <f t="shared" si="7"/>
        <v>-</v>
      </c>
      <c r="L15" s="34" t="str">
        <f t="shared" si="8"/>
        <v>-</v>
      </c>
      <c r="M15" s="3" t="str">
        <f t="shared" si="9"/>
        <v>-</v>
      </c>
      <c r="N15" s="3" t="str">
        <f t="shared" si="10"/>
        <v>-</v>
      </c>
      <c r="O15" s="3" t="str">
        <f t="shared" si="11"/>
        <v>-</v>
      </c>
      <c r="P15" s="3" t="str">
        <f t="shared" si="12"/>
        <v>-</v>
      </c>
      <c r="Q15" s="34" t="str">
        <f t="shared" si="13"/>
        <v>-</v>
      </c>
    </row>
    <row r="16" spans="1:17" x14ac:dyDescent="0.2">
      <c r="A16" s="244">
        <v>0</v>
      </c>
      <c r="B16" s="245">
        <v>0.98</v>
      </c>
      <c r="C16" s="246">
        <v>0</v>
      </c>
      <c r="D16" s="36">
        <f t="shared" si="0"/>
        <v>0</v>
      </c>
      <c r="E16" s="7">
        <f t="shared" si="1"/>
        <v>4.8999999999999998E-4</v>
      </c>
      <c r="F16" s="23">
        <f t="shared" si="2"/>
        <v>0</v>
      </c>
      <c r="G16" s="3">
        <f t="shared" si="3"/>
        <v>0</v>
      </c>
      <c r="H16" s="3" t="str">
        <f t="shared" si="4"/>
        <v>-</v>
      </c>
      <c r="I16" s="3" t="str">
        <f t="shared" si="5"/>
        <v>-</v>
      </c>
      <c r="J16" s="3" t="str">
        <f t="shared" si="6"/>
        <v>-</v>
      </c>
      <c r="K16" s="3" t="str">
        <f t="shared" si="7"/>
        <v>-</v>
      </c>
      <c r="L16" s="34" t="str">
        <f t="shared" si="8"/>
        <v>-</v>
      </c>
      <c r="M16" s="3" t="str">
        <f t="shared" si="9"/>
        <v>-</v>
      </c>
      <c r="N16" s="3" t="str">
        <f t="shared" si="10"/>
        <v>-</v>
      </c>
      <c r="O16" s="3" t="str">
        <f t="shared" si="11"/>
        <v>-</v>
      </c>
      <c r="P16" s="3" t="str">
        <f t="shared" si="12"/>
        <v>-</v>
      </c>
      <c r="Q16" s="34" t="str">
        <f t="shared" si="13"/>
        <v>-</v>
      </c>
    </row>
    <row r="17" spans="1:17" x14ac:dyDescent="0.2">
      <c r="A17" s="244">
        <v>0</v>
      </c>
      <c r="B17" s="245">
        <v>0.40300000000000002</v>
      </c>
      <c r="C17" s="246">
        <v>0</v>
      </c>
      <c r="D17" s="36">
        <f t="shared" si="0"/>
        <v>0</v>
      </c>
      <c r="E17" s="7">
        <f t="shared" si="1"/>
        <v>2.0150000000000002E-4</v>
      </c>
      <c r="F17" s="23">
        <f t="shared" si="2"/>
        <v>0</v>
      </c>
      <c r="G17" s="3">
        <f t="shared" si="3"/>
        <v>0</v>
      </c>
      <c r="H17" s="3" t="str">
        <f t="shared" si="4"/>
        <v>-</v>
      </c>
      <c r="I17" s="3" t="str">
        <f t="shared" si="5"/>
        <v>-</v>
      </c>
      <c r="J17" s="3" t="str">
        <f t="shared" si="6"/>
        <v>-</v>
      </c>
      <c r="K17" s="3" t="str">
        <f t="shared" si="7"/>
        <v>-</v>
      </c>
      <c r="L17" s="34" t="str">
        <f t="shared" si="8"/>
        <v>-</v>
      </c>
      <c r="M17" s="3" t="str">
        <f t="shared" si="9"/>
        <v>-</v>
      </c>
      <c r="N17" s="3" t="str">
        <f t="shared" si="10"/>
        <v>-</v>
      </c>
      <c r="O17" s="3" t="str">
        <f t="shared" si="11"/>
        <v>-</v>
      </c>
      <c r="P17" s="3" t="str">
        <f t="shared" si="12"/>
        <v>-</v>
      </c>
      <c r="Q17" s="34" t="str">
        <f t="shared" si="13"/>
        <v>-</v>
      </c>
    </row>
    <row r="18" spans="1:17" x14ac:dyDescent="0.2">
      <c r="A18" s="244">
        <v>0</v>
      </c>
      <c r="B18" s="245">
        <v>0.18</v>
      </c>
      <c r="C18" s="246">
        <v>0</v>
      </c>
      <c r="D18" s="36">
        <f t="shared" si="0"/>
        <v>0</v>
      </c>
      <c r="E18" s="7">
        <f t="shared" si="1"/>
        <v>8.9999999999999992E-5</v>
      </c>
      <c r="F18" s="23">
        <f t="shared" si="2"/>
        <v>0</v>
      </c>
      <c r="G18" s="3">
        <f t="shared" si="3"/>
        <v>0</v>
      </c>
      <c r="H18" s="3" t="str">
        <f t="shared" si="4"/>
        <v>-</v>
      </c>
      <c r="I18" s="3" t="str">
        <f t="shared" si="5"/>
        <v>-</v>
      </c>
      <c r="J18" s="3" t="str">
        <f t="shared" si="6"/>
        <v>-</v>
      </c>
      <c r="K18" s="3" t="str">
        <f t="shared" si="7"/>
        <v>-</v>
      </c>
      <c r="L18" s="34" t="str">
        <f t="shared" si="8"/>
        <v>-</v>
      </c>
      <c r="M18" s="3" t="str">
        <f t="shared" si="9"/>
        <v>-</v>
      </c>
      <c r="N18" s="3" t="str">
        <f t="shared" si="10"/>
        <v>-</v>
      </c>
      <c r="O18" s="3" t="str">
        <f t="shared" si="11"/>
        <v>-</v>
      </c>
      <c r="P18" s="3" t="str">
        <f t="shared" si="12"/>
        <v>-</v>
      </c>
      <c r="Q18" s="34" t="str">
        <f t="shared" si="13"/>
        <v>-</v>
      </c>
    </row>
    <row r="19" spans="1:17" x14ac:dyDescent="0.2">
      <c r="A19" s="244">
        <v>0</v>
      </c>
      <c r="B19" s="245">
        <f>7.28-6.123</f>
        <v>1.157</v>
      </c>
      <c r="C19" s="246">
        <v>0</v>
      </c>
      <c r="D19" s="36">
        <f t="shared" si="0"/>
        <v>0</v>
      </c>
      <c r="E19" s="7">
        <f t="shared" si="1"/>
        <v>5.7850000000000002E-4</v>
      </c>
      <c r="F19" s="23">
        <f t="shared" si="2"/>
        <v>0</v>
      </c>
      <c r="G19" s="3">
        <f t="shared" si="3"/>
        <v>0</v>
      </c>
      <c r="H19" s="3" t="str">
        <f t="shared" si="4"/>
        <v>-</v>
      </c>
      <c r="I19" s="3" t="str">
        <f t="shared" si="5"/>
        <v>-</v>
      </c>
      <c r="J19" s="3" t="str">
        <f t="shared" si="6"/>
        <v>-</v>
      </c>
      <c r="K19" s="3" t="str">
        <f t="shared" si="7"/>
        <v>-</v>
      </c>
      <c r="L19" s="34" t="str">
        <f t="shared" si="8"/>
        <v>-</v>
      </c>
      <c r="M19" s="3" t="str">
        <f t="shared" si="9"/>
        <v>-</v>
      </c>
      <c r="N19" s="3" t="str">
        <f t="shared" si="10"/>
        <v>-</v>
      </c>
      <c r="O19" s="3" t="str">
        <f t="shared" si="11"/>
        <v>-</v>
      </c>
      <c r="P19" s="3" t="str">
        <f t="shared" si="12"/>
        <v>-</v>
      </c>
      <c r="Q19" s="34" t="str">
        <f t="shared" si="13"/>
        <v>-</v>
      </c>
    </row>
    <row r="20" spans="1:17" x14ac:dyDescent="0.2">
      <c r="A20" s="244">
        <v>0</v>
      </c>
      <c r="B20" s="245">
        <f>6.66-6.35</f>
        <v>0.3100000000000005</v>
      </c>
      <c r="C20" s="246">
        <v>0</v>
      </c>
      <c r="D20" s="36">
        <f t="shared" si="0"/>
        <v>0</v>
      </c>
      <c r="E20" s="7">
        <f t="shared" si="1"/>
        <v>1.5500000000000024E-4</v>
      </c>
      <c r="F20" s="23">
        <f t="shared" si="2"/>
        <v>0</v>
      </c>
      <c r="G20" s="3">
        <f t="shared" si="3"/>
        <v>0</v>
      </c>
      <c r="H20" s="3" t="str">
        <f t="shared" si="4"/>
        <v>-</v>
      </c>
      <c r="I20" s="3" t="str">
        <f t="shared" si="5"/>
        <v>-</v>
      </c>
      <c r="J20" s="3" t="str">
        <f t="shared" si="6"/>
        <v>-</v>
      </c>
      <c r="K20" s="3" t="str">
        <f t="shared" si="7"/>
        <v>-</v>
      </c>
      <c r="L20" s="34" t="str">
        <f t="shared" si="8"/>
        <v>-</v>
      </c>
      <c r="M20" s="3" t="str">
        <f t="shared" si="9"/>
        <v>-</v>
      </c>
      <c r="N20" s="3" t="str">
        <f t="shared" si="10"/>
        <v>-</v>
      </c>
      <c r="O20" s="3" t="str">
        <f t="shared" si="11"/>
        <v>-</v>
      </c>
      <c r="P20" s="3" t="str">
        <f t="shared" si="12"/>
        <v>-</v>
      </c>
      <c r="Q20" s="34" t="str">
        <f t="shared" si="13"/>
        <v>-</v>
      </c>
    </row>
    <row r="21" spans="1:17" x14ac:dyDescent="0.2">
      <c r="A21" s="244">
        <v>0</v>
      </c>
      <c r="B21" s="245">
        <f>6.835-6.324</f>
        <v>0.51100000000000012</v>
      </c>
      <c r="C21" s="246">
        <v>0</v>
      </c>
      <c r="D21" s="36">
        <f t="shared" si="0"/>
        <v>0</v>
      </c>
      <c r="E21" s="7">
        <f t="shared" si="1"/>
        <v>2.5550000000000008E-4</v>
      </c>
      <c r="F21" s="23">
        <f t="shared" si="2"/>
        <v>0</v>
      </c>
      <c r="G21" s="3">
        <f t="shared" si="3"/>
        <v>0</v>
      </c>
      <c r="H21" s="3" t="str">
        <f t="shared" si="4"/>
        <v>-</v>
      </c>
      <c r="I21" s="3" t="str">
        <f t="shared" si="5"/>
        <v>-</v>
      </c>
      <c r="J21" s="3" t="str">
        <f t="shared" si="6"/>
        <v>-</v>
      </c>
      <c r="K21" s="3" t="str">
        <f t="shared" si="7"/>
        <v>-</v>
      </c>
      <c r="L21" s="34" t="str">
        <f t="shared" si="8"/>
        <v>-</v>
      </c>
      <c r="M21" s="3" t="str">
        <f t="shared" si="9"/>
        <v>-</v>
      </c>
      <c r="N21" s="3" t="str">
        <f t="shared" si="10"/>
        <v>-</v>
      </c>
      <c r="O21" s="3" t="str">
        <f t="shared" si="11"/>
        <v>-</v>
      </c>
      <c r="P21" s="3" t="str">
        <f t="shared" si="12"/>
        <v>-</v>
      </c>
      <c r="Q21" s="34" t="str">
        <f t="shared" si="13"/>
        <v>-</v>
      </c>
    </row>
    <row r="22" spans="1:17" x14ac:dyDescent="0.2">
      <c r="A22" s="244">
        <v>0</v>
      </c>
      <c r="B22" s="245">
        <v>0.67</v>
      </c>
      <c r="C22" s="246">
        <v>0</v>
      </c>
      <c r="D22" s="36">
        <f t="shared" si="0"/>
        <v>0</v>
      </c>
      <c r="E22" s="7">
        <f t="shared" si="1"/>
        <v>3.3500000000000001E-4</v>
      </c>
      <c r="F22" s="23">
        <f t="shared" si="2"/>
        <v>0</v>
      </c>
      <c r="G22" s="3">
        <f t="shared" si="3"/>
        <v>0</v>
      </c>
      <c r="H22" s="3" t="str">
        <f t="shared" si="4"/>
        <v>-</v>
      </c>
      <c r="I22" s="3" t="str">
        <f t="shared" si="5"/>
        <v>-</v>
      </c>
      <c r="J22" s="3" t="str">
        <f t="shared" si="6"/>
        <v>-</v>
      </c>
      <c r="K22" s="3" t="str">
        <f t="shared" si="7"/>
        <v>-</v>
      </c>
      <c r="L22" s="34" t="str">
        <f t="shared" si="8"/>
        <v>-</v>
      </c>
      <c r="M22" s="3" t="str">
        <f t="shared" si="9"/>
        <v>-</v>
      </c>
      <c r="N22" s="3" t="str">
        <f t="shared" si="10"/>
        <v>-</v>
      </c>
      <c r="O22" s="3" t="str">
        <f t="shared" si="11"/>
        <v>-</v>
      </c>
      <c r="P22" s="3" t="str">
        <f t="shared" si="12"/>
        <v>-</v>
      </c>
      <c r="Q22" s="34" t="str">
        <f t="shared" si="13"/>
        <v>-</v>
      </c>
    </row>
    <row r="23" spans="1:17" x14ac:dyDescent="0.2">
      <c r="A23" s="244">
        <v>0</v>
      </c>
      <c r="B23" s="245">
        <v>0.52400000000000002</v>
      </c>
      <c r="C23" s="246">
        <v>0</v>
      </c>
      <c r="D23" s="36">
        <f t="shared" si="0"/>
        <v>0</v>
      </c>
      <c r="E23" s="7">
        <f t="shared" si="1"/>
        <v>2.6200000000000003E-4</v>
      </c>
      <c r="F23" s="23">
        <f t="shared" si="2"/>
        <v>0</v>
      </c>
      <c r="G23" s="3">
        <f t="shared" si="3"/>
        <v>0</v>
      </c>
      <c r="H23" s="3" t="str">
        <f t="shared" si="4"/>
        <v>-</v>
      </c>
      <c r="I23" s="3" t="str">
        <f t="shared" si="5"/>
        <v>-</v>
      </c>
      <c r="J23" s="3" t="str">
        <f t="shared" si="6"/>
        <v>-</v>
      </c>
      <c r="K23" s="3" t="str">
        <f t="shared" si="7"/>
        <v>-</v>
      </c>
      <c r="L23" s="34" t="str">
        <f t="shared" si="8"/>
        <v>-</v>
      </c>
      <c r="M23" s="3" t="str">
        <f t="shared" si="9"/>
        <v>-</v>
      </c>
      <c r="N23" s="3" t="str">
        <f t="shared" si="10"/>
        <v>-</v>
      </c>
      <c r="O23" s="3" t="str">
        <f t="shared" si="11"/>
        <v>-</v>
      </c>
      <c r="P23" s="3" t="str">
        <f t="shared" si="12"/>
        <v>-</v>
      </c>
      <c r="Q23" s="34" t="str">
        <f t="shared" si="13"/>
        <v>-</v>
      </c>
    </row>
    <row r="24" spans="1:17" x14ac:dyDescent="0.2">
      <c r="A24" s="244">
        <v>0</v>
      </c>
      <c r="B24" s="245">
        <v>0.31</v>
      </c>
      <c r="C24" s="246">
        <v>0</v>
      </c>
      <c r="D24" s="36">
        <f t="shared" si="0"/>
        <v>0</v>
      </c>
      <c r="E24" s="7">
        <f t="shared" si="1"/>
        <v>1.55E-4</v>
      </c>
      <c r="F24" s="23">
        <f t="shared" si="2"/>
        <v>0</v>
      </c>
      <c r="G24" s="3">
        <f t="shared" si="3"/>
        <v>0</v>
      </c>
      <c r="H24" s="3" t="str">
        <f t="shared" si="4"/>
        <v>-</v>
      </c>
      <c r="I24" s="3" t="str">
        <f t="shared" si="5"/>
        <v>-</v>
      </c>
      <c r="J24" s="3" t="str">
        <f t="shared" si="6"/>
        <v>-</v>
      </c>
      <c r="K24" s="3" t="str">
        <f t="shared" si="7"/>
        <v>-</v>
      </c>
      <c r="L24" s="34" t="str">
        <f t="shared" si="8"/>
        <v>-</v>
      </c>
      <c r="M24" s="3" t="str">
        <f t="shared" si="9"/>
        <v>-</v>
      </c>
      <c r="N24" s="3" t="str">
        <f t="shared" si="10"/>
        <v>-</v>
      </c>
      <c r="O24" s="3" t="str">
        <f t="shared" si="11"/>
        <v>-</v>
      </c>
      <c r="P24" s="3" t="str">
        <f t="shared" si="12"/>
        <v>-</v>
      </c>
      <c r="Q24" s="34" t="str">
        <f t="shared" si="13"/>
        <v>-</v>
      </c>
    </row>
    <row r="25" spans="1:17" x14ac:dyDescent="0.2">
      <c r="A25" s="244">
        <v>0</v>
      </c>
      <c r="B25" s="245">
        <v>0.84</v>
      </c>
      <c r="C25" s="246">
        <v>0</v>
      </c>
      <c r="D25" s="36">
        <f t="shared" si="0"/>
        <v>0</v>
      </c>
      <c r="E25" s="7">
        <f t="shared" si="1"/>
        <v>4.1999999999999996E-4</v>
      </c>
      <c r="F25" s="23">
        <f t="shared" si="2"/>
        <v>0</v>
      </c>
      <c r="G25" s="3">
        <f t="shared" si="3"/>
        <v>0</v>
      </c>
      <c r="H25" s="3" t="str">
        <f t="shared" si="4"/>
        <v>-</v>
      </c>
      <c r="I25" s="3" t="str">
        <f t="shared" si="5"/>
        <v>-</v>
      </c>
      <c r="J25" s="3" t="str">
        <f t="shared" si="6"/>
        <v>-</v>
      </c>
      <c r="K25" s="3" t="str">
        <f t="shared" si="7"/>
        <v>-</v>
      </c>
      <c r="L25" s="34" t="str">
        <f t="shared" si="8"/>
        <v>-</v>
      </c>
      <c r="M25" s="3" t="str">
        <f t="shared" si="9"/>
        <v>-</v>
      </c>
      <c r="N25" s="3" t="str">
        <f t="shared" si="10"/>
        <v>-</v>
      </c>
      <c r="O25" s="3" t="str">
        <f t="shared" si="11"/>
        <v>-</v>
      </c>
      <c r="P25" s="3" t="str">
        <f t="shared" si="12"/>
        <v>-</v>
      </c>
      <c r="Q25" s="34" t="str">
        <f t="shared" si="13"/>
        <v>-</v>
      </c>
    </row>
    <row r="26" spans="1:17" x14ac:dyDescent="0.2">
      <c r="A26" s="244">
        <v>0</v>
      </c>
      <c r="B26" s="245">
        <v>0.50600000000000001</v>
      </c>
      <c r="C26" s="246">
        <v>0</v>
      </c>
      <c r="D26" s="36">
        <f t="shared" si="0"/>
        <v>0</v>
      </c>
      <c r="E26" s="7">
        <f t="shared" si="1"/>
        <v>2.5300000000000002E-4</v>
      </c>
      <c r="F26" s="23">
        <f t="shared" si="2"/>
        <v>0</v>
      </c>
      <c r="G26" s="3">
        <f t="shared" si="3"/>
        <v>0</v>
      </c>
      <c r="H26" s="3" t="str">
        <f t="shared" si="4"/>
        <v>-</v>
      </c>
      <c r="I26" s="3" t="str">
        <f t="shared" si="5"/>
        <v>-</v>
      </c>
      <c r="J26" s="3" t="str">
        <f t="shared" si="6"/>
        <v>-</v>
      </c>
      <c r="K26" s="3" t="str">
        <f t="shared" si="7"/>
        <v>-</v>
      </c>
      <c r="L26" s="34" t="str">
        <f t="shared" si="8"/>
        <v>-</v>
      </c>
      <c r="M26" s="3" t="str">
        <f t="shared" si="9"/>
        <v>-</v>
      </c>
      <c r="N26" s="3" t="str">
        <f t="shared" si="10"/>
        <v>-</v>
      </c>
      <c r="O26" s="3" t="str">
        <f t="shared" si="11"/>
        <v>-</v>
      </c>
      <c r="P26" s="3" t="str">
        <f t="shared" si="12"/>
        <v>-</v>
      </c>
      <c r="Q26" s="34" t="str">
        <f t="shared" si="13"/>
        <v>-</v>
      </c>
    </row>
    <row r="27" spans="1:17" x14ac:dyDescent="0.2">
      <c r="A27" s="244">
        <v>0</v>
      </c>
      <c r="B27" s="245"/>
      <c r="C27" s="246">
        <v>1</v>
      </c>
      <c r="D27" s="36">
        <f t="shared" si="0"/>
        <v>0</v>
      </c>
      <c r="E27" s="7">
        <v>2.8500000000000015E-4</v>
      </c>
      <c r="F27" s="23">
        <f t="shared" si="2"/>
        <v>0</v>
      </c>
      <c r="G27" s="3">
        <f t="shared" si="3"/>
        <v>1</v>
      </c>
      <c r="H27" s="3" t="str">
        <f t="shared" si="4"/>
        <v>-</v>
      </c>
      <c r="I27" s="3" t="str">
        <f t="shared" si="5"/>
        <v>-</v>
      </c>
      <c r="J27" s="3" t="str">
        <f t="shared" si="6"/>
        <v>-</v>
      </c>
      <c r="K27" s="3" t="str">
        <f t="shared" si="7"/>
        <v>-</v>
      </c>
      <c r="L27" s="34" t="str">
        <f t="shared" si="8"/>
        <v>-</v>
      </c>
      <c r="M27" s="3" t="str">
        <f t="shared" si="9"/>
        <v>-</v>
      </c>
      <c r="N27" s="3" t="str">
        <f t="shared" si="10"/>
        <v>-</v>
      </c>
      <c r="O27" s="3" t="str">
        <f t="shared" si="11"/>
        <v>-</v>
      </c>
      <c r="P27" s="3" t="str">
        <f t="shared" si="12"/>
        <v>-</v>
      </c>
      <c r="Q27" s="34" t="str">
        <f t="shared" si="13"/>
        <v>-</v>
      </c>
    </row>
    <row r="28" spans="1:17" x14ac:dyDescent="0.2">
      <c r="A28" s="244">
        <v>0</v>
      </c>
      <c r="B28" s="245"/>
      <c r="C28" s="246">
        <v>0</v>
      </c>
      <c r="D28" s="36">
        <f t="shared" si="0"/>
        <v>0</v>
      </c>
      <c r="E28" s="7">
        <v>1.5700000000000002E-4</v>
      </c>
      <c r="F28" s="23">
        <f t="shared" si="2"/>
        <v>0</v>
      </c>
      <c r="G28" s="3">
        <f t="shared" si="3"/>
        <v>0</v>
      </c>
      <c r="H28" s="3" t="str">
        <f t="shared" si="4"/>
        <v>-</v>
      </c>
      <c r="I28" s="3" t="str">
        <f t="shared" si="5"/>
        <v>-</v>
      </c>
      <c r="J28" s="3" t="str">
        <f t="shared" si="6"/>
        <v>-</v>
      </c>
      <c r="K28" s="3" t="str">
        <f t="shared" si="7"/>
        <v>-</v>
      </c>
      <c r="L28" s="34" t="str">
        <f t="shared" si="8"/>
        <v>-</v>
      </c>
      <c r="M28" s="3" t="str">
        <f t="shared" si="9"/>
        <v>-</v>
      </c>
      <c r="N28" s="3" t="str">
        <f t="shared" si="10"/>
        <v>-</v>
      </c>
      <c r="O28" s="3" t="str">
        <f t="shared" si="11"/>
        <v>-</v>
      </c>
      <c r="P28" s="3" t="str">
        <f t="shared" si="12"/>
        <v>-</v>
      </c>
      <c r="Q28" s="34" t="str">
        <f t="shared" si="13"/>
        <v>-</v>
      </c>
    </row>
    <row r="29" spans="1:17" x14ac:dyDescent="0.2">
      <c r="A29" s="244">
        <v>0</v>
      </c>
      <c r="B29" s="245"/>
      <c r="C29" s="246">
        <v>0</v>
      </c>
      <c r="D29" s="36">
        <f t="shared" si="0"/>
        <v>0</v>
      </c>
      <c r="E29" s="40">
        <v>9.9499999999999925E-5</v>
      </c>
      <c r="F29" s="23">
        <f t="shared" si="2"/>
        <v>0</v>
      </c>
      <c r="G29" s="3">
        <f t="shared" si="3"/>
        <v>0</v>
      </c>
      <c r="H29" s="3" t="str">
        <f t="shared" si="4"/>
        <v>-</v>
      </c>
      <c r="I29" s="3" t="str">
        <f t="shared" si="5"/>
        <v>-</v>
      </c>
      <c r="J29" s="3" t="str">
        <f t="shared" si="6"/>
        <v>-</v>
      </c>
      <c r="K29" s="3" t="str">
        <f t="shared" si="7"/>
        <v>-</v>
      </c>
      <c r="L29" s="34" t="str">
        <f t="shared" si="8"/>
        <v>-</v>
      </c>
      <c r="M29" s="3" t="str">
        <f t="shared" si="9"/>
        <v>-</v>
      </c>
      <c r="N29" s="3" t="str">
        <f t="shared" si="10"/>
        <v>-</v>
      </c>
      <c r="O29" s="3" t="str">
        <f t="shared" si="11"/>
        <v>-</v>
      </c>
      <c r="P29" s="3" t="str">
        <f t="shared" si="12"/>
        <v>-</v>
      </c>
      <c r="Q29" s="34" t="str">
        <f t="shared" si="13"/>
        <v>-</v>
      </c>
    </row>
    <row r="30" spans="1:17" x14ac:dyDescent="0.2">
      <c r="A30" s="244">
        <v>0</v>
      </c>
      <c r="B30" s="245"/>
      <c r="C30" s="246">
        <v>0</v>
      </c>
      <c r="D30" s="36">
        <f t="shared" si="0"/>
        <v>0</v>
      </c>
      <c r="E30" s="7">
        <v>2.0999999999999995E-4</v>
      </c>
      <c r="F30" s="23">
        <f t="shared" si="2"/>
        <v>0</v>
      </c>
      <c r="G30" s="3">
        <f t="shared" si="3"/>
        <v>0</v>
      </c>
      <c r="H30" s="3" t="str">
        <f t="shared" si="4"/>
        <v>-</v>
      </c>
      <c r="I30" s="3" t="str">
        <f t="shared" si="5"/>
        <v>-</v>
      </c>
      <c r="J30" s="3" t="str">
        <f t="shared" si="6"/>
        <v>-</v>
      </c>
      <c r="K30" s="3" t="str">
        <f t="shared" si="7"/>
        <v>-</v>
      </c>
      <c r="L30" s="34" t="str">
        <f t="shared" si="8"/>
        <v>-</v>
      </c>
      <c r="M30" s="3" t="str">
        <f t="shared" si="9"/>
        <v>-</v>
      </c>
      <c r="N30" s="3" t="str">
        <f t="shared" si="10"/>
        <v>-</v>
      </c>
      <c r="O30" s="3" t="str">
        <f t="shared" si="11"/>
        <v>-</v>
      </c>
      <c r="P30" s="3" t="str">
        <f t="shared" si="12"/>
        <v>-</v>
      </c>
      <c r="Q30" s="34" t="str">
        <f t="shared" si="13"/>
        <v>-</v>
      </c>
    </row>
    <row r="31" spans="1:17" x14ac:dyDescent="0.2">
      <c r="A31" s="244">
        <v>0</v>
      </c>
      <c r="B31" s="245"/>
      <c r="C31" s="246">
        <v>2</v>
      </c>
      <c r="D31" s="36">
        <f t="shared" si="0"/>
        <v>0</v>
      </c>
      <c r="E31" s="7">
        <v>2.3999999999999976E-4</v>
      </c>
      <c r="F31" s="23">
        <f t="shared" si="2"/>
        <v>0</v>
      </c>
      <c r="G31" s="3">
        <f t="shared" si="3"/>
        <v>2</v>
      </c>
      <c r="H31" s="3" t="str">
        <f t="shared" si="4"/>
        <v>-</v>
      </c>
      <c r="I31" s="3" t="str">
        <f t="shared" si="5"/>
        <v>-</v>
      </c>
      <c r="J31" s="3" t="str">
        <f t="shared" si="6"/>
        <v>-</v>
      </c>
      <c r="K31" s="3" t="str">
        <f t="shared" si="7"/>
        <v>-</v>
      </c>
      <c r="L31" s="34" t="str">
        <f t="shared" si="8"/>
        <v>-</v>
      </c>
      <c r="M31" s="3" t="str">
        <f t="shared" si="9"/>
        <v>-</v>
      </c>
      <c r="N31" s="3" t="str">
        <f t="shared" si="10"/>
        <v>-</v>
      </c>
      <c r="O31" s="3" t="str">
        <f t="shared" si="11"/>
        <v>-</v>
      </c>
      <c r="P31" s="3" t="str">
        <f t="shared" si="12"/>
        <v>-</v>
      </c>
      <c r="Q31" s="34" t="str">
        <f t="shared" si="13"/>
        <v>-</v>
      </c>
    </row>
    <row r="32" spans="1:17" x14ac:dyDescent="0.2">
      <c r="A32" s="244">
        <v>0</v>
      </c>
      <c r="B32" s="245"/>
      <c r="C32" s="246">
        <v>0</v>
      </c>
      <c r="D32" s="36">
        <f t="shared" si="0"/>
        <v>0</v>
      </c>
      <c r="E32" s="7">
        <v>1.3700000000000002E-4</v>
      </c>
      <c r="F32" s="23">
        <f t="shared" si="2"/>
        <v>0</v>
      </c>
      <c r="G32" s="3">
        <f t="shared" si="3"/>
        <v>0</v>
      </c>
      <c r="H32" s="3" t="str">
        <f t="shared" si="4"/>
        <v>-</v>
      </c>
      <c r="I32" s="3" t="str">
        <f t="shared" si="5"/>
        <v>-</v>
      </c>
      <c r="J32" s="3" t="str">
        <f t="shared" si="6"/>
        <v>-</v>
      </c>
      <c r="K32" s="3" t="str">
        <f t="shared" si="7"/>
        <v>-</v>
      </c>
      <c r="L32" s="34" t="str">
        <f t="shared" si="8"/>
        <v>-</v>
      </c>
      <c r="M32" s="3" t="str">
        <f t="shared" si="9"/>
        <v>-</v>
      </c>
      <c r="N32" s="3" t="str">
        <f t="shared" si="10"/>
        <v>-</v>
      </c>
      <c r="O32" s="3" t="str">
        <f t="shared" si="11"/>
        <v>-</v>
      </c>
      <c r="P32" s="3" t="str">
        <f t="shared" si="12"/>
        <v>-</v>
      </c>
      <c r="Q32" s="34" t="str">
        <f t="shared" si="13"/>
        <v>-</v>
      </c>
    </row>
    <row r="33" spans="1:17" x14ac:dyDescent="0.2">
      <c r="A33" s="244">
        <v>0</v>
      </c>
      <c r="B33" s="245"/>
      <c r="C33" s="246">
        <v>1</v>
      </c>
      <c r="D33" s="36">
        <f t="shared" si="0"/>
        <v>0</v>
      </c>
      <c r="E33" s="7">
        <v>1.4999999999999991E-4</v>
      </c>
      <c r="F33" s="23">
        <f t="shared" si="2"/>
        <v>0</v>
      </c>
      <c r="G33" s="3">
        <f t="shared" si="3"/>
        <v>1</v>
      </c>
      <c r="H33" s="3" t="str">
        <f t="shared" si="4"/>
        <v>-</v>
      </c>
      <c r="I33" s="3" t="str">
        <f t="shared" si="5"/>
        <v>-</v>
      </c>
      <c r="J33" s="3" t="str">
        <f t="shared" si="6"/>
        <v>-</v>
      </c>
      <c r="K33" s="3" t="str">
        <f t="shared" si="7"/>
        <v>-</v>
      </c>
      <c r="L33" s="34" t="str">
        <f t="shared" si="8"/>
        <v>-</v>
      </c>
      <c r="M33" s="3" t="str">
        <f t="shared" si="9"/>
        <v>-</v>
      </c>
      <c r="N33" s="3" t="str">
        <f t="shared" si="10"/>
        <v>-</v>
      </c>
      <c r="O33" s="3" t="str">
        <f t="shared" si="11"/>
        <v>-</v>
      </c>
      <c r="P33" s="3" t="str">
        <f t="shared" si="12"/>
        <v>-</v>
      </c>
      <c r="Q33" s="34" t="str">
        <f t="shared" si="13"/>
        <v>-</v>
      </c>
    </row>
    <row r="34" spans="1:17" x14ac:dyDescent="0.2">
      <c r="A34" s="244">
        <v>0</v>
      </c>
      <c r="B34" s="245"/>
      <c r="C34" s="246">
        <v>1</v>
      </c>
      <c r="D34" s="36">
        <f t="shared" si="0"/>
        <v>0</v>
      </c>
      <c r="E34" s="7">
        <v>1.5500000000000024E-4</v>
      </c>
      <c r="F34" s="23">
        <f t="shared" si="2"/>
        <v>0</v>
      </c>
      <c r="G34" s="3">
        <f t="shared" si="3"/>
        <v>1</v>
      </c>
      <c r="H34" s="3" t="str">
        <f t="shared" si="4"/>
        <v>-</v>
      </c>
      <c r="I34" s="3" t="str">
        <f t="shared" si="5"/>
        <v>-</v>
      </c>
      <c r="J34" s="3" t="str">
        <f t="shared" si="6"/>
        <v>-</v>
      </c>
      <c r="K34" s="3" t="str">
        <f t="shared" si="7"/>
        <v>-</v>
      </c>
      <c r="L34" s="34" t="str">
        <f t="shared" si="8"/>
        <v>-</v>
      </c>
      <c r="M34" s="3" t="str">
        <f t="shared" si="9"/>
        <v>-</v>
      </c>
      <c r="N34" s="3" t="str">
        <f t="shared" si="10"/>
        <v>-</v>
      </c>
      <c r="O34" s="3" t="str">
        <f t="shared" si="11"/>
        <v>-</v>
      </c>
      <c r="P34" s="3" t="str">
        <f t="shared" si="12"/>
        <v>-</v>
      </c>
      <c r="Q34" s="34" t="str">
        <f t="shared" si="13"/>
        <v>-</v>
      </c>
    </row>
    <row r="35" spans="1:17" x14ac:dyDescent="0.2">
      <c r="A35" s="244">
        <v>5.0000000000000002E-5</v>
      </c>
      <c r="B35" s="245">
        <v>1.72</v>
      </c>
      <c r="C35" s="246">
        <v>0</v>
      </c>
      <c r="D35" s="36">
        <f t="shared" si="0"/>
        <v>1.0000000000000002E-6</v>
      </c>
      <c r="E35" s="7">
        <f t="shared" ref="E35:E52" si="14">(B35/2)/1000</f>
        <v>8.5999999999999998E-4</v>
      </c>
      <c r="F35" s="23">
        <f t="shared" si="2"/>
        <v>1.1627906976744188E-3</v>
      </c>
      <c r="G35" s="3" t="str">
        <f t="shared" si="3"/>
        <v>-</v>
      </c>
      <c r="H35" s="3">
        <f t="shared" si="4"/>
        <v>0</v>
      </c>
      <c r="I35" s="3" t="str">
        <f t="shared" si="5"/>
        <v>-</v>
      </c>
      <c r="J35" s="3" t="str">
        <f t="shared" si="6"/>
        <v>-</v>
      </c>
      <c r="K35" s="3" t="str">
        <f t="shared" si="7"/>
        <v>-</v>
      </c>
      <c r="L35" s="34" t="str">
        <f t="shared" si="8"/>
        <v>-</v>
      </c>
      <c r="M35" s="3">
        <f t="shared" si="9"/>
        <v>1.1627906976744188E-3</v>
      </c>
      <c r="N35" s="3" t="str">
        <f t="shared" si="10"/>
        <v>-</v>
      </c>
      <c r="O35" s="3" t="str">
        <f t="shared" si="11"/>
        <v>-</v>
      </c>
      <c r="P35" s="3" t="str">
        <f t="shared" si="12"/>
        <v>-</v>
      </c>
      <c r="Q35" s="34" t="str">
        <f t="shared" si="13"/>
        <v>-</v>
      </c>
    </row>
    <row r="36" spans="1:17" x14ac:dyDescent="0.2">
      <c r="A36" s="244">
        <v>1E-4</v>
      </c>
      <c r="B36" s="245">
        <v>1.64</v>
      </c>
      <c r="C36" s="246">
        <v>1</v>
      </c>
      <c r="D36" s="36">
        <f t="shared" si="0"/>
        <v>2.0000000000000003E-6</v>
      </c>
      <c r="E36" s="7">
        <f t="shared" si="14"/>
        <v>8.1999999999999998E-4</v>
      </c>
      <c r="F36" s="23">
        <f t="shared" si="2"/>
        <v>2.4390243902439029E-3</v>
      </c>
      <c r="G36" s="3" t="str">
        <f t="shared" si="3"/>
        <v>-</v>
      </c>
      <c r="H36" s="3">
        <f t="shared" si="4"/>
        <v>1</v>
      </c>
      <c r="I36" s="3" t="str">
        <f t="shared" si="5"/>
        <v>-</v>
      </c>
      <c r="J36" s="3" t="str">
        <f t="shared" si="6"/>
        <v>-</v>
      </c>
      <c r="K36" s="3" t="str">
        <f t="shared" si="7"/>
        <v>-</v>
      </c>
      <c r="L36" s="34" t="str">
        <f t="shared" si="8"/>
        <v>-</v>
      </c>
      <c r="M36" s="3">
        <f t="shared" si="9"/>
        <v>2.4390243902439029E-3</v>
      </c>
      <c r="N36" s="3" t="str">
        <f t="shared" si="10"/>
        <v>-</v>
      </c>
      <c r="O36" s="3" t="str">
        <f t="shared" si="11"/>
        <v>-</v>
      </c>
      <c r="P36" s="3" t="str">
        <f t="shared" si="12"/>
        <v>-</v>
      </c>
      <c r="Q36" s="34" t="str">
        <f t="shared" si="13"/>
        <v>-</v>
      </c>
    </row>
    <row r="37" spans="1:17" x14ac:dyDescent="0.2">
      <c r="A37" s="244">
        <v>1E-4</v>
      </c>
      <c r="B37" s="245">
        <v>0.95</v>
      </c>
      <c r="C37" s="246">
        <v>0</v>
      </c>
      <c r="D37" s="36">
        <f t="shared" si="0"/>
        <v>2.0000000000000003E-6</v>
      </c>
      <c r="E37" s="7">
        <f t="shared" si="14"/>
        <v>4.75E-4</v>
      </c>
      <c r="F37" s="23">
        <f t="shared" si="2"/>
        <v>4.2105263157894745E-3</v>
      </c>
      <c r="G37" s="3" t="str">
        <f t="shared" si="3"/>
        <v>-</v>
      </c>
      <c r="H37" s="3">
        <f t="shared" si="4"/>
        <v>0</v>
      </c>
      <c r="I37" s="3" t="str">
        <f t="shared" si="5"/>
        <v>-</v>
      </c>
      <c r="J37" s="3" t="str">
        <f t="shared" si="6"/>
        <v>-</v>
      </c>
      <c r="K37" s="3" t="str">
        <f t="shared" si="7"/>
        <v>-</v>
      </c>
      <c r="L37" s="34" t="str">
        <f t="shared" si="8"/>
        <v>-</v>
      </c>
      <c r="M37" s="3">
        <f t="shared" si="9"/>
        <v>4.2105263157894745E-3</v>
      </c>
      <c r="N37" s="3" t="str">
        <f t="shared" si="10"/>
        <v>-</v>
      </c>
      <c r="O37" s="3" t="str">
        <f t="shared" si="11"/>
        <v>-</v>
      </c>
      <c r="P37" s="3" t="str">
        <f t="shared" si="12"/>
        <v>-</v>
      </c>
      <c r="Q37" s="34" t="str">
        <f t="shared" si="13"/>
        <v>-</v>
      </c>
    </row>
    <row r="38" spans="1:17" x14ac:dyDescent="0.2">
      <c r="A38" s="244">
        <v>1E-4</v>
      </c>
      <c r="B38" s="245">
        <v>0.94</v>
      </c>
      <c r="C38" s="246">
        <v>0</v>
      </c>
      <c r="D38" s="36">
        <f t="shared" si="0"/>
        <v>2.0000000000000003E-6</v>
      </c>
      <c r="E38" s="7">
        <f t="shared" si="14"/>
        <v>4.6999999999999999E-4</v>
      </c>
      <c r="F38" s="23">
        <f t="shared" si="2"/>
        <v>4.2553191489361712E-3</v>
      </c>
      <c r="G38" s="3" t="str">
        <f t="shared" si="3"/>
        <v>-</v>
      </c>
      <c r="H38" s="3">
        <f t="shared" si="4"/>
        <v>0</v>
      </c>
      <c r="I38" s="3" t="str">
        <f t="shared" si="5"/>
        <v>-</v>
      </c>
      <c r="J38" s="3" t="str">
        <f t="shared" si="6"/>
        <v>-</v>
      </c>
      <c r="K38" s="3" t="str">
        <f t="shared" si="7"/>
        <v>-</v>
      </c>
      <c r="L38" s="34" t="str">
        <f t="shared" si="8"/>
        <v>-</v>
      </c>
      <c r="M38" s="3">
        <f t="shared" si="9"/>
        <v>4.2553191489361712E-3</v>
      </c>
      <c r="N38" s="3" t="str">
        <f t="shared" si="10"/>
        <v>-</v>
      </c>
      <c r="O38" s="3" t="str">
        <f t="shared" si="11"/>
        <v>-</v>
      </c>
      <c r="P38" s="3" t="str">
        <f t="shared" si="12"/>
        <v>-</v>
      </c>
      <c r="Q38" s="34" t="str">
        <f t="shared" si="13"/>
        <v>-</v>
      </c>
    </row>
    <row r="39" spans="1:17" x14ac:dyDescent="0.2">
      <c r="A39" s="244">
        <v>1E-4</v>
      </c>
      <c r="B39" s="245">
        <f>7.08-6.206</f>
        <v>0.87399999999999967</v>
      </c>
      <c r="C39" s="246">
        <v>0</v>
      </c>
      <c r="D39" s="36">
        <f t="shared" si="0"/>
        <v>2.0000000000000003E-6</v>
      </c>
      <c r="E39" s="7">
        <f t="shared" si="14"/>
        <v>4.3699999999999983E-4</v>
      </c>
      <c r="F39" s="23">
        <f t="shared" si="2"/>
        <v>4.5766590389016044E-3</v>
      </c>
      <c r="G39" s="3" t="str">
        <f t="shared" si="3"/>
        <v>-</v>
      </c>
      <c r="H39" s="3">
        <f t="shared" si="4"/>
        <v>0</v>
      </c>
      <c r="I39" s="3" t="str">
        <f t="shared" si="5"/>
        <v>-</v>
      </c>
      <c r="J39" s="3" t="str">
        <f t="shared" si="6"/>
        <v>-</v>
      </c>
      <c r="K39" s="3" t="str">
        <f t="shared" si="7"/>
        <v>-</v>
      </c>
      <c r="L39" s="34" t="str">
        <f t="shared" si="8"/>
        <v>-</v>
      </c>
      <c r="M39" s="3">
        <f t="shared" si="9"/>
        <v>4.5766590389016044E-3</v>
      </c>
      <c r="N39" s="3" t="str">
        <f t="shared" si="10"/>
        <v>-</v>
      </c>
      <c r="O39" s="3" t="str">
        <f t="shared" si="11"/>
        <v>-</v>
      </c>
      <c r="P39" s="3" t="str">
        <f t="shared" si="12"/>
        <v>-</v>
      </c>
      <c r="Q39" s="34" t="str">
        <f t="shared" si="13"/>
        <v>-</v>
      </c>
    </row>
    <row r="40" spans="1:17" x14ac:dyDescent="0.2">
      <c r="A40" s="244">
        <v>1E-4</v>
      </c>
      <c r="B40" s="245">
        <f>7-6.18</f>
        <v>0.82000000000000028</v>
      </c>
      <c r="C40" s="246">
        <v>0</v>
      </c>
      <c r="D40" s="36">
        <f t="shared" si="0"/>
        <v>2.0000000000000003E-6</v>
      </c>
      <c r="E40" s="7">
        <f t="shared" si="14"/>
        <v>4.1000000000000015E-4</v>
      </c>
      <c r="F40" s="23">
        <f t="shared" si="2"/>
        <v>4.878048780487804E-3</v>
      </c>
      <c r="G40" s="3" t="str">
        <f t="shared" si="3"/>
        <v>-</v>
      </c>
      <c r="H40" s="3">
        <f t="shared" si="4"/>
        <v>0</v>
      </c>
      <c r="I40" s="3" t="str">
        <f t="shared" si="5"/>
        <v>-</v>
      </c>
      <c r="J40" s="3" t="str">
        <f t="shared" si="6"/>
        <v>-</v>
      </c>
      <c r="K40" s="3" t="str">
        <f t="shared" si="7"/>
        <v>-</v>
      </c>
      <c r="L40" s="34" t="str">
        <f t="shared" si="8"/>
        <v>-</v>
      </c>
      <c r="M40" s="3">
        <f t="shared" si="9"/>
        <v>4.878048780487804E-3</v>
      </c>
      <c r="N40" s="3" t="str">
        <f t="shared" si="10"/>
        <v>-</v>
      </c>
      <c r="O40" s="3" t="str">
        <f t="shared" si="11"/>
        <v>-</v>
      </c>
      <c r="P40" s="3" t="str">
        <f t="shared" si="12"/>
        <v>-</v>
      </c>
      <c r="Q40" s="34" t="str">
        <f t="shared" si="13"/>
        <v>-</v>
      </c>
    </row>
    <row r="41" spans="1:17" x14ac:dyDescent="0.2">
      <c r="A41" s="244">
        <v>1E-4</v>
      </c>
      <c r="B41" s="245">
        <v>0.77</v>
      </c>
      <c r="C41" s="246">
        <v>1</v>
      </c>
      <c r="D41" s="36">
        <f t="shared" si="0"/>
        <v>2.0000000000000003E-6</v>
      </c>
      <c r="E41" s="7">
        <f t="shared" si="14"/>
        <v>3.8500000000000003E-4</v>
      </c>
      <c r="F41" s="23">
        <f t="shared" si="2"/>
        <v>5.1948051948051948E-3</v>
      </c>
      <c r="G41" s="3" t="str">
        <f t="shared" si="3"/>
        <v>-</v>
      </c>
      <c r="H41" s="3">
        <f t="shared" si="4"/>
        <v>1</v>
      </c>
      <c r="I41" s="3" t="str">
        <f t="shared" si="5"/>
        <v>-</v>
      </c>
      <c r="J41" s="3" t="str">
        <f t="shared" si="6"/>
        <v>-</v>
      </c>
      <c r="K41" s="3" t="str">
        <f t="shared" si="7"/>
        <v>-</v>
      </c>
      <c r="L41" s="34" t="str">
        <f t="shared" si="8"/>
        <v>-</v>
      </c>
      <c r="M41" s="3">
        <f t="shared" si="9"/>
        <v>5.1948051948051948E-3</v>
      </c>
      <c r="N41" s="3" t="str">
        <f t="shared" si="10"/>
        <v>-</v>
      </c>
      <c r="O41" s="3" t="str">
        <f t="shared" si="11"/>
        <v>-</v>
      </c>
      <c r="P41" s="3" t="str">
        <f t="shared" si="12"/>
        <v>-</v>
      </c>
      <c r="Q41" s="34" t="str">
        <f t="shared" si="13"/>
        <v>-</v>
      </c>
    </row>
    <row r="42" spans="1:17" x14ac:dyDescent="0.2">
      <c r="A42" s="244">
        <v>1E-4</v>
      </c>
      <c r="B42" s="245">
        <f>6.91-6.15</f>
        <v>0.75999999999999979</v>
      </c>
      <c r="C42" s="246">
        <v>2</v>
      </c>
      <c r="D42" s="36">
        <f t="shared" si="0"/>
        <v>2.0000000000000003E-6</v>
      </c>
      <c r="E42" s="7">
        <f t="shared" si="14"/>
        <v>3.7999999999999991E-4</v>
      </c>
      <c r="F42" s="23">
        <f t="shared" si="2"/>
        <v>5.2631578947368446E-3</v>
      </c>
      <c r="G42" s="3" t="str">
        <f t="shared" si="3"/>
        <v>-</v>
      </c>
      <c r="H42" s="3">
        <f t="shared" si="4"/>
        <v>2</v>
      </c>
      <c r="I42" s="3" t="str">
        <f t="shared" si="5"/>
        <v>-</v>
      </c>
      <c r="J42" s="3" t="str">
        <f t="shared" si="6"/>
        <v>-</v>
      </c>
      <c r="K42" s="3" t="str">
        <f t="shared" si="7"/>
        <v>-</v>
      </c>
      <c r="L42" s="34" t="str">
        <f t="shared" si="8"/>
        <v>-</v>
      </c>
      <c r="M42" s="3">
        <f t="shared" si="9"/>
        <v>5.2631578947368446E-3</v>
      </c>
      <c r="N42" s="3" t="str">
        <f t="shared" si="10"/>
        <v>-</v>
      </c>
      <c r="O42" s="3" t="str">
        <f t="shared" si="11"/>
        <v>-</v>
      </c>
      <c r="P42" s="3" t="str">
        <f t="shared" si="12"/>
        <v>-</v>
      </c>
      <c r="Q42" s="34" t="str">
        <f t="shared" si="13"/>
        <v>-</v>
      </c>
    </row>
    <row r="43" spans="1:17" x14ac:dyDescent="0.2">
      <c r="A43" s="244">
        <v>1E-4</v>
      </c>
      <c r="B43" s="245">
        <v>0.74</v>
      </c>
      <c r="C43" s="246">
        <v>0</v>
      </c>
      <c r="D43" s="36">
        <f t="shared" si="0"/>
        <v>2.0000000000000003E-6</v>
      </c>
      <c r="E43" s="7">
        <f t="shared" si="14"/>
        <v>3.6999999999999999E-4</v>
      </c>
      <c r="F43" s="23">
        <f t="shared" si="2"/>
        <v>5.4054054054054066E-3</v>
      </c>
      <c r="G43" s="3" t="str">
        <f t="shared" si="3"/>
        <v>-</v>
      </c>
      <c r="H43" s="3">
        <f t="shared" si="4"/>
        <v>0</v>
      </c>
      <c r="I43" s="3" t="str">
        <f t="shared" si="5"/>
        <v>-</v>
      </c>
      <c r="J43" s="3" t="str">
        <f t="shared" si="6"/>
        <v>-</v>
      </c>
      <c r="K43" s="3" t="str">
        <f t="shared" si="7"/>
        <v>-</v>
      </c>
      <c r="L43" s="34" t="str">
        <f t="shared" si="8"/>
        <v>-</v>
      </c>
      <c r="M43" s="3">
        <f t="shared" si="9"/>
        <v>5.4054054054054066E-3</v>
      </c>
      <c r="N43" s="3" t="str">
        <f t="shared" si="10"/>
        <v>-</v>
      </c>
      <c r="O43" s="3" t="str">
        <f t="shared" si="11"/>
        <v>-</v>
      </c>
      <c r="P43" s="3" t="str">
        <f t="shared" si="12"/>
        <v>-</v>
      </c>
      <c r="Q43" s="34" t="str">
        <f t="shared" si="13"/>
        <v>-</v>
      </c>
    </row>
    <row r="44" spans="1:17" x14ac:dyDescent="0.2">
      <c r="A44" s="244">
        <v>1E-4</v>
      </c>
      <c r="B44" s="245">
        <v>0.68</v>
      </c>
      <c r="C44" s="246">
        <v>1</v>
      </c>
      <c r="D44" s="36">
        <f t="shared" si="0"/>
        <v>2.0000000000000003E-6</v>
      </c>
      <c r="E44" s="7">
        <f t="shared" si="14"/>
        <v>3.4000000000000002E-4</v>
      </c>
      <c r="F44" s="23">
        <f t="shared" si="2"/>
        <v>5.8823529411764714E-3</v>
      </c>
      <c r="G44" s="3" t="str">
        <f t="shared" si="3"/>
        <v>-</v>
      </c>
      <c r="H44" s="3">
        <f t="shared" si="4"/>
        <v>1</v>
      </c>
      <c r="I44" s="3" t="str">
        <f t="shared" si="5"/>
        <v>-</v>
      </c>
      <c r="J44" s="3" t="str">
        <f t="shared" si="6"/>
        <v>-</v>
      </c>
      <c r="K44" s="3" t="str">
        <f t="shared" si="7"/>
        <v>-</v>
      </c>
      <c r="L44" s="34" t="str">
        <f t="shared" si="8"/>
        <v>-</v>
      </c>
      <c r="M44" s="3">
        <f t="shared" si="9"/>
        <v>5.8823529411764714E-3</v>
      </c>
      <c r="N44" s="3" t="str">
        <f t="shared" si="10"/>
        <v>-</v>
      </c>
      <c r="O44" s="3" t="str">
        <f t="shared" si="11"/>
        <v>-</v>
      </c>
      <c r="P44" s="3" t="str">
        <f t="shared" si="12"/>
        <v>-</v>
      </c>
      <c r="Q44" s="34" t="str">
        <f t="shared" si="13"/>
        <v>-</v>
      </c>
    </row>
    <row r="45" spans="1:17" x14ac:dyDescent="0.2">
      <c r="A45" s="244">
        <v>1E-4</v>
      </c>
      <c r="B45" s="245">
        <f>6.942-6.263</f>
        <v>0.67900000000000027</v>
      </c>
      <c r="C45" s="246">
        <v>0</v>
      </c>
      <c r="D45" s="36">
        <f t="shared" si="0"/>
        <v>2.0000000000000003E-6</v>
      </c>
      <c r="E45" s="7">
        <f t="shared" si="14"/>
        <v>3.3950000000000012E-4</v>
      </c>
      <c r="F45" s="23">
        <f t="shared" si="2"/>
        <v>5.8910162002945498E-3</v>
      </c>
      <c r="G45" s="3" t="str">
        <f t="shared" si="3"/>
        <v>-</v>
      </c>
      <c r="H45" s="3">
        <f t="shared" si="4"/>
        <v>0</v>
      </c>
      <c r="I45" s="3" t="str">
        <f t="shared" si="5"/>
        <v>-</v>
      </c>
      <c r="J45" s="3" t="str">
        <f t="shared" si="6"/>
        <v>-</v>
      </c>
      <c r="K45" s="3" t="str">
        <f t="shared" si="7"/>
        <v>-</v>
      </c>
      <c r="L45" s="34" t="str">
        <f t="shared" si="8"/>
        <v>-</v>
      </c>
      <c r="M45" s="3">
        <f t="shared" si="9"/>
        <v>5.8910162002945498E-3</v>
      </c>
      <c r="N45" s="3" t="str">
        <f t="shared" si="10"/>
        <v>-</v>
      </c>
      <c r="O45" s="3" t="str">
        <f t="shared" si="11"/>
        <v>-</v>
      </c>
      <c r="P45" s="3" t="str">
        <f t="shared" si="12"/>
        <v>-</v>
      </c>
      <c r="Q45" s="34" t="str">
        <f t="shared" si="13"/>
        <v>-</v>
      </c>
    </row>
    <row r="46" spans="1:17" x14ac:dyDescent="0.2">
      <c r="A46" s="244">
        <v>1E-4</v>
      </c>
      <c r="B46" s="245">
        <v>0.63200000000000001</v>
      </c>
      <c r="C46" s="246">
        <v>0</v>
      </c>
      <c r="D46" s="36">
        <f t="shared" si="0"/>
        <v>2.0000000000000003E-6</v>
      </c>
      <c r="E46" s="7">
        <f t="shared" si="14"/>
        <v>3.1599999999999998E-4</v>
      </c>
      <c r="F46" s="23">
        <f t="shared" si="2"/>
        <v>6.3291139240506345E-3</v>
      </c>
      <c r="G46" s="3" t="str">
        <f t="shared" si="3"/>
        <v>-</v>
      </c>
      <c r="H46" s="3">
        <f t="shared" si="4"/>
        <v>0</v>
      </c>
      <c r="I46" s="3" t="str">
        <f t="shared" si="5"/>
        <v>-</v>
      </c>
      <c r="J46" s="3" t="str">
        <f t="shared" si="6"/>
        <v>-</v>
      </c>
      <c r="K46" s="3" t="str">
        <f t="shared" si="7"/>
        <v>-</v>
      </c>
      <c r="L46" s="34" t="str">
        <f t="shared" si="8"/>
        <v>-</v>
      </c>
      <c r="M46" s="3">
        <f t="shared" si="9"/>
        <v>6.3291139240506345E-3</v>
      </c>
      <c r="N46" s="3" t="str">
        <f t="shared" si="10"/>
        <v>-</v>
      </c>
      <c r="O46" s="3" t="str">
        <f t="shared" si="11"/>
        <v>-</v>
      </c>
      <c r="P46" s="3" t="str">
        <f t="shared" si="12"/>
        <v>-</v>
      </c>
      <c r="Q46" s="34" t="str">
        <f t="shared" si="13"/>
        <v>-</v>
      </c>
    </row>
    <row r="47" spans="1:17" x14ac:dyDescent="0.2">
      <c r="A47" s="244">
        <v>1E-4</v>
      </c>
      <c r="B47" s="245">
        <v>0.628</v>
      </c>
      <c r="C47" s="246">
        <v>0</v>
      </c>
      <c r="D47" s="36">
        <f t="shared" si="0"/>
        <v>2.0000000000000003E-6</v>
      </c>
      <c r="E47" s="7">
        <f t="shared" si="14"/>
        <v>3.1399999999999999E-4</v>
      </c>
      <c r="F47" s="23">
        <f t="shared" si="2"/>
        <v>6.3694267515923579E-3</v>
      </c>
      <c r="G47" s="3" t="str">
        <f t="shared" si="3"/>
        <v>-</v>
      </c>
      <c r="H47" s="3">
        <f t="shared" si="4"/>
        <v>0</v>
      </c>
      <c r="I47" s="3" t="str">
        <f t="shared" si="5"/>
        <v>-</v>
      </c>
      <c r="J47" s="3" t="str">
        <f t="shared" si="6"/>
        <v>-</v>
      </c>
      <c r="K47" s="3" t="str">
        <f t="shared" si="7"/>
        <v>-</v>
      </c>
      <c r="L47" s="34" t="str">
        <f t="shared" si="8"/>
        <v>-</v>
      </c>
      <c r="M47" s="3">
        <f t="shared" si="9"/>
        <v>6.3694267515923579E-3</v>
      </c>
      <c r="N47" s="3" t="str">
        <f t="shared" si="10"/>
        <v>-</v>
      </c>
      <c r="O47" s="3" t="str">
        <f t="shared" si="11"/>
        <v>-</v>
      </c>
      <c r="P47" s="3" t="str">
        <f t="shared" si="12"/>
        <v>-</v>
      </c>
      <c r="Q47" s="34" t="str">
        <f t="shared" si="13"/>
        <v>-</v>
      </c>
    </row>
    <row r="48" spans="1:17" x14ac:dyDescent="0.2">
      <c r="A48" s="244">
        <v>1E-4</v>
      </c>
      <c r="B48" s="245">
        <v>0.6</v>
      </c>
      <c r="C48" s="246">
        <v>0</v>
      </c>
      <c r="D48" s="36">
        <f t="shared" si="0"/>
        <v>2.0000000000000003E-6</v>
      </c>
      <c r="E48" s="7">
        <f t="shared" si="14"/>
        <v>2.9999999999999997E-4</v>
      </c>
      <c r="F48" s="23">
        <f t="shared" si="2"/>
        <v>6.666666666666668E-3</v>
      </c>
      <c r="G48" s="3" t="str">
        <f t="shared" si="3"/>
        <v>-</v>
      </c>
      <c r="H48" s="3">
        <f t="shared" si="4"/>
        <v>0</v>
      </c>
      <c r="I48" s="3" t="str">
        <f t="shared" si="5"/>
        <v>-</v>
      </c>
      <c r="J48" s="3" t="str">
        <f t="shared" si="6"/>
        <v>-</v>
      </c>
      <c r="K48" s="3" t="str">
        <f t="shared" si="7"/>
        <v>-</v>
      </c>
      <c r="L48" s="34" t="str">
        <f t="shared" si="8"/>
        <v>-</v>
      </c>
      <c r="M48" s="3">
        <f t="shared" si="9"/>
        <v>6.666666666666668E-3</v>
      </c>
      <c r="N48" s="3" t="str">
        <f t="shared" si="10"/>
        <v>-</v>
      </c>
      <c r="O48" s="3" t="str">
        <f t="shared" si="11"/>
        <v>-</v>
      </c>
      <c r="P48" s="3" t="str">
        <f t="shared" si="12"/>
        <v>-</v>
      </c>
      <c r="Q48" s="34" t="str">
        <f t="shared" si="13"/>
        <v>-</v>
      </c>
    </row>
    <row r="49" spans="1:17" x14ac:dyDescent="0.2">
      <c r="A49" s="244">
        <v>1E-4</v>
      </c>
      <c r="B49" s="245">
        <f>6.86-6.27</f>
        <v>0.59000000000000075</v>
      </c>
      <c r="C49" s="246">
        <v>0</v>
      </c>
      <c r="D49" s="36">
        <f t="shared" si="0"/>
        <v>2.0000000000000003E-6</v>
      </c>
      <c r="E49" s="7">
        <f t="shared" si="14"/>
        <v>2.9500000000000039E-4</v>
      </c>
      <c r="F49" s="23">
        <f t="shared" si="2"/>
        <v>6.7796610169491445E-3</v>
      </c>
      <c r="G49" s="3" t="str">
        <f t="shared" si="3"/>
        <v>-</v>
      </c>
      <c r="H49" s="3">
        <f t="shared" si="4"/>
        <v>0</v>
      </c>
      <c r="I49" s="3" t="str">
        <f t="shared" si="5"/>
        <v>-</v>
      </c>
      <c r="J49" s="3" t="str">
        <f t="shared" si="6"/>
        <v>-</v>
      </c>
      <c r="K49" s="3" t="str">
        <f t="shared" si="7"/>
        <v>-</v>
      </c>
      <c r="L49" s="34" t="str">
        <f t="shared" si="8"/>
        <v>-</v>
      </c>
      <c r="M49" s="3">
        <f t="shared" si="9"/>
        <v>6.7796610169491445E-3</v>
      </c>
      <c r="N49" s="3" t="str">
        <f t="shared" si="10"/>
        <v>-</v>
      </c>
      <c r="O49" s="3" t="str">
        <f t="shared" si="11"/>
        <v>-</v>
      </c>
      <c r="P49" s="3" t="str">
        <f t="shared" si="12"/>
        <v>-</v>
      </c>
      <c r="Q49" s="34" t="str">
        <f t="shared" si="13"/>
        <v>-</v>
      </c>
    </row>
    <row r="50" spans="1:17" x14ac:dyDescent="0.2">
      <c r="A50" s="244">
        <v>1E-4</v>
      </c>
      <c r="B50" s="245">
        <v>0.58799999999999997</v>
      </c>
      <c r="C50" s="246">
        <v>0</v>
      </c>
      <c r="D50" s="36">
        <f t="shared" si="0"/>
        <v>2.0000000000000003E-6</v>
      </c>
      <c r="E50" s="7">
        <f t="shared" si="14"/>
        <v>2.9399999999999999E-4</v>
      </c>
      <c r="F50" s="23">
        <f t="shared" si="2"/>
        <v>6.8027210884353756E-3</v>
      </c>
      <c r="G50" s="3" t="str">
        <f t="shared" si="3"/>
        <v>-</v>
      </c>
      <c r="H50" s="3">
        <f t="shared" si="4"/>
        <v>0</v>
      </c>
      <c r="I50" s="3" t="str">
        <f t="shared" si="5"/>
        <v>-</v>
      </c>
      <c r="J50" s="3" t="str">
        <f t="shared" si="6"/>
        <v>-</v>
      </c>
      <c r="K50" s="3" t="str">
        <f t="shared" si="7"/>
        <v>-</v>
      </c>
      <c r="L50" s="34" t="str">
        <f t="shared" si="8"/>
        <v>-</v>
      </c>
      <c r="M50" s="3">
        <f t="shared" si="9"/>
        <v>6.8027210884353756E-3</v>
      </c>
      <c r="N50" s="3" t="str">
        <f t="shared" si="10"/>
        <v>-</v>
      </c>
      <c r="O50" s="3" t="str">
        <f t="shared" si="11"/>
        <v>-</v>
      </c>
      <c r="P50" s="3" t="str">
        <f t="shared" si="12"/>
        <v>-</v>
      </c>
      <c r="Q50" s="34" t="str">
        <f t="shared" si="13"/>
        <v>-</v>
      </c>
    </row>
    <row r="51" spans="1:17" x14ac:dyDescent="0.2">
      <c r="A51" s="244">
        <v>1E-4</v>
      </c>
      <c r="B51" s="245">
        <v>0.54</v>
      </c>
      <c r="C51" s="246">
        <v>0</v>
      </c>
      <c r="D51" s="36">
        <f t="shared" si="0"/>
        <v>2.0000000000000003E-6</v>
      </c>
      <c r="E51" s="7">
        <f t="shared" si="14"/>
        <v>2.7E-4</v>
      </c>
      <c r="F51" s="23">
        <f t="shared" si="2"/>
        <v>7.4074074074074086E-3</v>
      </c>
      <c r="G51" s="3" t="str">
        <f t="shared" si="3"/>
        <v>-</v>
      </c>
      <c r="H51" s="3">
        <f t="shared" si="4"/>
        <v>0</v>
      </c>
      <c r="I51" s="3" t="str">
        <f t="shared" si="5"/>
        <v>-</v>
      </c>
      <c r="J51" s="3" t="str">
        <f t="shared" si="6"/>
        <v>-</v>
      </c>
      <c r="K51" s="3" t="str">
        <f t="shared" si="7"/>
        <v>-</v>
      </c>
      <c r="L51" s="34" t="str">
        <f t="shared" si="8"/>
        <v>-</v>
      </c>
      <c r="M51" s="3">
        <f t="shared" si="9"/>
        <v>7.4074074074074086E-3</v>
      </c>
      <c r="N51" s="3" t="str">
        <f t="shared" si="10"/>
        <v>-</v>
      </c>
      <c r="O51" s="3" t="str">
        <f t="shared" si="11"/>
        <v>-</v>
      </c>
      <c r="P51" s="3" t="str">
        <f t="shared" si="12"/>
        <v>-</v>
      </c>
      <c r="Q51" s="34" t="str">
        <f t="shared" si="13"/>
        <v>-</v>
      </c>
    </row>
    <row r="52" spans="1:17" x14ac:dyDescent="0.2">
      <c r="A52" s="244">
        <v>1E-4</v>
      </c>
      <c r="B52" s="245">
        <v>0.54</v>
      </c>
      <c r="C52" s="246">
        <v>0</v>
      </c>
      <c r="D52" s="36">
        <f t="shared" si="0"/>
        <v>2.0000000000000003E-6</v>
      </c>
      <c r="E52" s="7">
        <f t="shared" si="14"/>
        <v>2.7E-4</v>
      </c>
      <c r="F52" s="23">
        <f t="shared" si="2"/>
        <v>7.4074074074074086E-3</v>
      </c>
      <c r="G52" s="3" t="str">
        <f t="shared" si="3"/>
        <v>-</v>
      </c>
      <c r="H52" s="3">
        <f t="shared" si="4"/>
        <v>0</v>
      </c>
      <c r="I52" s="3" t="str">
        <f t="shared" si="5"/>
        <v>-</v>
      </c>
      <c r="J52" s="3" t="str">
        <f t="shared" si="6"/>
        <v>-</v>
      </c>
      <c r="K52" s="3" t="str">
        <f t="shared" si="7"/>
        <v>-</v>
      </c>
      <c r="L52" s="34" t="str">
        <f t="shared" si="8"/>
        <v>-</v>
      </c>
      <c r="M52" s="3">
        <f t="shared" si="9"/>
        <v>7.4074074074074086E-3</v>
      </c>
      <c r="N52" s="3" t="str">
        <f t="shared" si="10"/>
        <v>-</v>
      </c>
      <c r="O52" s="3" t="str">
        <f t="shared" si="11"/>
        <v>-</v>
      </c>
      <c r="P52" s="3" t="str">
        <f t="shared" si="12"/>
        <v>-</v>
      </c>
      <c r="Q52" s="34" t="str">
        <f t="shared" si="13"/>
        <v>-</v>
      </c>
    </row>
    <row r="53" spans="1:17" x14ac:dyDescent="0.2">
      <c r="A53" s="244">
        <v>9.9999999999999991E-5</v>
      </c>
      <c r="B53" s="245"/>
      <c r="C53" s="246">
        <v>1</v>
      </c>
      <c r="D53" s="36">
        <f t="shared" si="0"/>
        <v>1.9999999999999999E-6</v>
      </c>
      <c r="E53" s="7">
        <v>2.4000000000000022E-4</v>
      </c>
      <c r="F53" s="23">
        <f t="shared" si="2"/>
        <v>8.3333333333333245E-3</v>
      </c>
      <c r="G53" s="3" t="str">
        <f t="shared" si="3"/>
        <v>-</v>
      </c>
      <c r="H53" s="3">
        <f t="shared" si="4"/>
        <v>1</v>
      </c>
      <c r="I53" s="3" t="str">
        <f t="shared" si="5"/>
        <v>-</v>
      </c>
      <c r="J53" s="3" t="str">
        <f t="shared" si="6"/>
        <v>-</v>
      </c>
      <c r="K53" s="3" t="str">
        <f t="shared" si="7"/>
        <v>-</v>
      </c>
      <c r="L53" s="34" t="str">
        <f t="shared" si="8"/>
        <v>-</v>
      </c>
      <c r="M53" s="3">
        <f t="shared" si="9"/>
        <v>8.3333333333333245E-3</v>
      </c>
      <c r="N53" s="3" t="str">
        <f t="shared" si="10"/>
        <v>-</v>
      </c>
      <c r="O53" s="3" t="str">
        <f t="shared" si="11"/>
        <v>-</v>
      </c>
      <c r="P53" s="3" t="str">
        <f t="shared" si="12"/>
        <v>-</v>
      </c>
      <c r="Q53" s="34" t="str">
        <f t="shared" si="13"/>
        <v>-</v>
      </c>
    </row>
    <row r="54" spans="1:17" x14ac:dyDescent="0.2">
      <c r="A54" s="244">
        <v>1E-4</v>
      </c>
      <c r="B54" s="245">
        <v>0.46</v>
      </c>
      <c r="C54" s="246">
        <v>1</v>
      </c>
      <c r="D54" s="36">
        <f t="shared" si="0"/>
        <v>2.0000000000000003E-6</v>
      </c>
      <c r="E54" s="7">
        <f>(B54/2)/1000</f>
        <v>2.3000000000000001E-4</v>
      </c>
      <c r="F54" s="23">
        <f t="shared" si="2"/>
        <v>8.6956521739130453E-3</v>
      </c>
      <c r="G54" s="3" t="str">
        <f t="shared" si="3"/>
        <v>-</v>
      </c>
      <c r="H54" s="3">
        <f t="shared" si="4"/>
        <v>1</v>
      </c>
      <c r="I54" s="3" t="str">
        <f t="shared" si="5"/>
        <v>-</v>
      </c>
      <c r="J54" s="3" t="str">
        <f t="shared" si="6"/>
        <v>-</v>
      </c>
      <c r="K54" s="3" t="str">
        <f t="shared" si="7"/>
        <v>-</v>
      </c>
      <c r="L54" s="34" t="str">
        <f t="shared" si="8"/>
        <v>-</v>
      </c>
      <c r="M54" s="3">
        <f t="shared" si="9"/>
        <v>8.6956521739130453E-3</v>
      </c>
      <c r="N54" s="3" t="str">
        <f t="shared" si="10"/>
        <v>-</v>
      </c>
      <c r="O54" s="3" t="str">
        <f t="shared" si="11"/>
        <v>-</v>
      </c>
      <c r="P54" s="3" t="str">
        <f t="shared" si="12"/>
        <v>-</v>
      </c>
      <c r="Q54" s="34" t="str">
        <f t="shared" si="13"/>
        <v>-</v>
      </c>
    </row>
    <row r="55" spans="1:17" x14ac:dyDescent="0.2">
      <c r="A55" s="244">
        <v>1E-4</v>
      </c>
      <c r="B55" s="245">
        <v>0.41</v>
      </c>
      <c r="C55" s="246">
        <v>0</v>
      </c>
      <c r="D55" s="36">
        <f t="shared" si="0"/>
        <v>2.0000000000000003E-6</v>
      </c>
      <c r="E55" s="7">
        <f>(B55/2)/1000</f>
        <v>2.05E-4</v>
      </c>
      <c r="F55" s="23">
        <f t="shared" si="2"/>
        <v>9.7560975609756115E-3</v>
      </c>
      <c r="G55" s="3" t="str">
        <f t="shared" si="3"/>
        <v>-</v>
      </c>
      <c r="H55" s="3">
        <f t="shared" si="4"/>
        <v>0</v>
      </c>
      <c r="I55" s="3" t="str">
        <f t="shared" si="5"/>
        <v>-</v>
      </c>
      <c r="J55" s="3" t="str">
        <f t="shared" si="6"/>
        <v>-</v>
      </c>
      <c r="K55" s="3" t="str">
        <f t="shared" si="7"/>
        <v>-</v>
      </c>
      <c r="L55" s="34" t="str">
        <f t="shared" si="8"/>
        <v>-</v>
      </c>
      <c r="M55" s="3">
        <f t="shared" si="9"/>
        <v>9.7560975609756115E-3</v>
      </c>
      <c r="N55" s="3" t="str">
        <f t="shared" si="10"/>
        <v>-</v>
      </c>
      <c r="O55" s="3" t="str">
        <f t="shared" si="11"/>
        <v>-</v>
      </c>
      <c r="P55" s="3" t="str">
        <f t="shared" si="12"/>
        <v>-</v>
      </c>
      <c r="Q55" s="34" t="str">
        <f t="shared" si="13"/>
        <v>-</v>
      </c>
    </row>
    <row r="56" spans="1:17" x14ac:dyDescent="0.2">
      <c r="A56" s="244">
        <v>1E-4</v>
      </c>
      <c r="B56" s="245">
        <v>0.36</v>
      </c>
      <c r="C56" s="246">
        <v>1</v>
      </c>
      <c r="D56" s="36">
        <f t="shared" si="0"/>
        <v>2.0000000000000003E-6</v>
      </c>
      <c r="E56" s="7">
        <f>(B56/2)/1000</f>
        <v>1.7999999999999998E-4</v>
      </c>
      <c r="F56" s="23">
        <f t="shared" si="2"/>
        <v>1.1111111111111113E-2</v>
      </c>
      <c r="G56" s="3" t="str">
        <f t="shared" si="3"/>
        <v>-</v>
      </c>
      <c r="H56" s="3">
        <f t="shared" si="4"/>
        <v>1</v>
      </c>
      <c r="I56" s="3" t="str">
        <f t="shared" si="5"/>
        <v>-</v>
      </c>
      <c r="J56" s="3" t="str">
        <f t="shared" si="6"/>
        <v>-</v>
      </c>
      <c r="K56" s="3" t="str">
        <f t="shared" si="7"/>
        <v>-</v>
      </c>
      <c r="L56" s="34" t="str">
        <f t="shared" si="8"/>
        <v>-</v>
      </c>
      <c r="M56" s="3">
        <f t="shared" si="9"/>
        <v>1.1111111111111113E-2</v>
      </c>
      <c r="N56" s="3" t="str">
        <f t="shared" si="10"/>
        <v>-</v>
      </c>
      <c r="O56" s="3" t="str">
        <f t="shared" si="11"/>
        <v>-</v>
      </c>
      <c r="P56" s="3" t="str">
        <f t="shared" si="12"/>
        <v>-</v>
      </c>
      <c r="Q56" s="34" t="str">
        <f t="shared" si="13"/>
        <v>-</v>
      </c>
    </row>
    <row r="57" spans="1:17" x14ac:dyDescent="0.2">
      <c r="A57" s="244">
        <v>1E-4</v>
      </c>
      <c r="B57" s="245">
        <f>6.31-5.96</f>
        <v>0.34999999999999964</v>
      </c>
      <c r="C57" s="246">
        <v>0</v>
      </c>
      <c r="D57" s="36">
        <f t="shared" si="0"/>
        <v>2.0000000000000003E-6</v>
      </c>
      <c r="E57" s="7">
        <f>(B57/2)/1000</f>
        <v>1.7499999999999984E-4</v>
      </c>
      <c r="F57" s="23">
        <f t="shared" si="2"/>
        <v>1.1428571428571441E-2</v>
      </c>
      <c r="G57" s="3" t="str">
        <f t="shared" si="3"/>
        <v>-</v>
      </c>
      <c r="H57" s="3">
        <f t="shared" si="4"/>
        <v>0</v>
      </c>
      <c r="I57" s="3" t="str">
        <f t="shared" si="5"/>
        <v>-</v>
      </c>
      <c r="J57" s="3" t="str">
        <f t="shared" si="6"/>
        <v>-</v>
      </c>
      <c r="K57" s="3" t="str">
        <f t="shared" si="7"/>
        <v>-</v>
      </c>
      <c r="L57" s="34" t="str">
        <f t="shared" si="8"/>
        <v>-</v>
      </c>
      <c r="M57" s="3">
        <f t="shared" si="9"/>
        <v>1.1428571428571441E-2</v>
      </c>
      <c r="N57" s="3" t="str">
        <f t="shared" si="10"/>
        <v>-</v>
      </c>
      <c r="O57" s="3" t="str">
        <f t="shared" si="11"/>
        <v>-</v>
      </c>
      <c r="P57" s="3" t="str">
        <f t="shared" si="12"/>
        <v>-</v>
      </c>
      <c r="Q57" s="34" t="str">
        <f t="shared" si="13"/>
        <v>-</v>
      </c>
    </row>
    <row r="58" spans="1:17" x14ac:dyDescent="0.2">
      <c r="A58" s="244">
        <v>1E-4</v>
      </c>
      <c r="B58" s="245">
        <v>0.33</v>
      </c>
      <c r="C58" s="246">
        <v>0</v>
      </c>
      <c r="D58" s="36">
        <f t="shared" si="0"/>
        <v>2.0000000000000003E-6</v>
      </c>
      <c r="E58" s="7">
        <f>(B58/2)/1000</f>
        <v>1.65E-4</v>
      </c>
      <c r="F58" s="23">
        <f t="shared" si="2"/>
        <v>1.2121212121212123E-2</v>
      </c>
      <c r="G58" s="3" t="str">
        <f t="shared" si="3"/>
        <v>-</v>
      </c>
      <c r="H58" s="3">
        <f t="shared" si="4"/>
        <v>0</v>
      </c>
      <c r="I58" s="3" t="str">
        <f t="shared" si="5"/>
        <v>-</v>
      </c>
      <c r="J58" s="3" t="str">
        <f t="shared" si="6"/>
        <v>-</v>
      </c>
      <c r="K58" s="3" t="str">
        <f t="shared" si="7"/>
        <v>-</v>
      </c>
      <c r="L58" s="34" t="str">
        <f t="shared" si="8"/>
        <v>-</v>
      </c>
      <c r="M58" s="3">
        <f t="shared" si="9"/>
        <v>1.2121212121212123E-2</v>
      </c>
      <c r="N58" s="3" t="str">
        <f t="shared" si="10"/>
        <v>-</v>
      </c>
      <c r="O58" s="3" t="str">
        <f t="shared" si="11"/>
        <v>-</v>
      </c>
      <c r="P58" s="3" t="str">
        <f t="shared" si="12"/>
        <v>-</v>
      </c>
      <c r="Q58" s="34" t="str">
        <f t="shared" si="13"/>
        <v>-</v>
      </c>
    </row>
    <row r="59" spans="1:17" x14ac:dyDescent="0.2">
      <c r="A59" s="244">
        <v>9.9999999999999991E-5</v>
      </c>
      <c r="B59" s="245"/>
      <c r="C59" s="246">
        <v>0</v>
      </c>
      <c r="D59" s="36">
        <f t="shared" si="0"/>
        <v>1.9999999999999999E-6</v>
      </c>
      <c r="E59" s="7">
        <v>1.5500000000000024E-4</v>
      </c>
      <c r="F59" s="23">
        <f t="shared" si="2"/>
        <v>1.2903225806451592E-2</v>
      </c>
      <c r="G59" s="3" t="str">
        <f t="shared" si="3"/>
        <v>-</v>
      </c>
      <c r="H59" s="3">
        <f t="shared" si="4"/>
        <v>0</v>
      </c>
      <c r="I59" s="3" t="str">
        <f t="shared" si="5"/>
        <v>-</v>
      </c>
      <c r="J59" s="3" t="str">
        <f t="shared" si="6"/>
        <v>-</v>
      </c>
      <c r="K59" s="3" t="str">
        <f t="shared" si="7"/>
        <v>-</v>
      </c>
      <c r="L59" s="34" t="str">
        <f t="shared" si="8"/>
        <v>-</v>
      </c>
      <c r="M59" s="3">
        <f t="shared" si="9"/>
        <v>1.2903225806451592E-2</v>
      </c>
      <c r="N59" s="3" t="str">
        <f t="shared" si="10"/>
        <v>-</v>
      </c>
      <c r="O59" s="3" t="str">
        <f t="shared" si="11"/>
        <v>-</v>
      </c>
      <c r="P59" s="3" t="str">
        <f t="shared" si="12"/>
        <v>-</v>
      </c>
      <c r="Q59" s="34" t="str">
        <f t="shared" si="13"/>
        <v>-</v>
      </c>
    </row>
    <row r="60" spans="1:17" x14ac:dyDescent="0.2">
      <c r="A60" s="244">
        <v>9.9999999999999991E-5</v>
      </c>
      <c r="B60" s="245"/>
      <c r="C60" s="246">
        <v>0</v>
      </c>
      <c r="D60" s="36">
        <f t="shared" si="0"/>
        <v>1.9999999999999999E-6</v>
      </c>
      <c r="E60" s="7">
        <v>1.5500000000000024E-4</v>
      </c>
      <c r="F60" s="23">
        <f t="shared" si="2"/>
        <v>1.2903225806451592E-2</v>
      </c>
      <c r="G60" s="3" t="str">
        <f t="shared" si="3"/>
        <v>-</v>
      </c>
      <c r="H60" s="3">
        <f t="shared" si="4"/>
        <v>0</v>
      </c>
      <c r="I60" s="3" t="str">
        <f t="shared" si="5"/>
        <v>-</v>
      </c>
      <c r="J60" s="3" t="str">
        <f t="shared" si="6"/>
        <v>-</v>
      </c>
      <c r="K60" s="3" t="str">
        <f t="shared" si="7"/>
        <v>-</v>
      </c>
      <c r="L60" s="34" t="str">
        <f t="shared" si="8"/>
        <v>-</v>
      </c>
      <c r="M60" s="3">
        <f t="shared" si="9"/>
        <v>1.2903225806451592E-2</v>
      </c>
      <c r="N60" s="3" t="str">
        <f t="shared" si="10"/>
        <v>-</v>
      </c>
      <c r="O60" s="3" t="str">
        <f t="shared" si="11"/>
        <v>-</v>
      </c>
      <c r="P60" s="3" t="str">
        <f t="shared" si="12"/>
        <v>-</v>
      </c>
      <c r="Q60" s="34" t="str">
        <f t="shared" si="13"/>
        <v>-</v>
      </c>
    </row>
    <row r="61" spans="1:17" x14ac:dyDescent="0.2">
      <c r="A61" s="244">
        <f>A57/2</f>
        <v>5.0000000000000002E-5</v>
      </c>
      <c r="B61" s="245">
        <f>7.14-6.42</f>
        <v>0.71999999999999975</v>
      </c>
      <c r="C61" s="246">
        <v>0</v>
      </c>
      <c r="D61" s="36">
        <f t="shared" si="0"/>
        <v>1.0000000000000002E-6</v>
      </c>
      <c r="E61" s="7">
        <f>(B61/2)/1000</f>
        <v>3.5999999999999986E-4</v>
      </c>
      <c r="F61" s="23">
        <f t="shared" si="2"/>
        <v>2.7777777777777792E-3</v>
      </c>
      <c r="G61" s="3" t="str">
        <f t="shared" si="3"/>
        <v>-</v>
      </c>
      <c r="H61" s="3">
        <f t="shared" si="4"/>
        <v>0</v>
      </c>
      <c r="I61" s="3" t="str">
        <f t="shared" si="5"/>
        <v>-</v>
      </c>
      <c r="J61" s="3" t="str">
        <f t="shared" si="6"/>
        <v>-</v>
      </c>
      <c r="K61" s="3" t="str">
        <f t="shared" si="7"/>
        <v>-</v>
      </c>
      <c r="L61" s="34" t="str">
        <f t="shared" si="8"/>
        <v>-</v>
      </c>
      <c r="M61" s="3">
        <f t="shared" si="9"/>
        <v>2.7777777777777792E-3</v>
      </c>
      <c r="N61" s="3" t="str">
        <f t="shared" si="10"/>
        <v>-</v>
      </c>
      <c r="O61" s="3" t="str">
        <f t="shared" si="11"/>
        <v>-</v>
      </c>
      <c r="P61" s="3" t="str">
        <f t="shared" si="12"/>
        <v>-</v>
      </c>
      <c r="Q61" s="34" t="str">
        <f t="shared" si="13"/>
        <v>-</v>
      </c>
    </row>
    <row r="62" spans="1:17" x14ac:dyDescent="0.2">
      <c r="A62" s="244">
        <v>9.9999999999999991E-5</v>
      </c>
      <c r="B62" s="245"/>
      <c r="C62" s="246">
        <v>1</v>
      </c>
      <c r="D62" s="36">
        <f t="shared" si="0"/>
        <v>1.9999999999999999E-6</v>
      </c>
      <c r="E62" s="7">
        <v>1.3499999999999978E-4</v>
      </c>
      <c r="F62" s="23">
        <f t="shared" si="2"/>
        <v>1.4814814814814838E-2</v>
      </c>
      <c r="G62" s="3" t="str">
        <f t="shared" si="3"/>
        <v>-</v>
      </c>
      <c r="H62" s="3">
        <f t="shared" si="4"/>
        <v>1</v>
      </c>
      <c r="I62" s="3" t="str">
        <f t="shared" si="5"/>
        <v>-</v>
      </c>
      <c r="J62" s="3" t="str">
        <f t="shared" si="6"/>
        <v>-</v>
      </c>
      <c r="K62" s="3" t="str">
        <f t="shared" si="7"/>
        <v>-</v>
      </c>
      <c r="L62" s="34" t="str">
        <f t="shared" si="8"/>
        <v>-</v>
      </c>
      <c r="M62" s="3">
        <f t="shared" si="9"/>
        <v>1.4814814814814838E-2</v>
      </c>
      <c r="N62" s="3" t="str">
        <f t="shared" si="10"/>
        <v>-</v>
      </c>
      <c r="O62" s="3" t="str">
        <f t="shared" si="11"/>
        <v>-</v>
      </c>
      <c r="P62" s="3" t="str">
        <f t="shared" si="12"/>
        <v>-</v>
      </c>
      <c r="Q62" s="34" t="str">
        <f t="shared" si="13"/>
        <v>-</v>
      </c>
    </row>
    <row r="63" spans="1:17" x14ac:dyDescent="0.2">
      <c r="A63" s="244">
        <v>9.9999999999999991E-5</v>
      </c>
      <c r="B63" s="245"/>
      <c r="C63" s="246">
        <v>2</v>
      </c>
      <c r="D63" s="36">
        <f t="shared" si="0"/>
        <v>1.9999999999999999E-6</v>
      </c>
      <c r="E63" s="7">
        <v>1.2999999999999988E-4</v>
      </c>
      <c r="F63" s="23">
        <f t="shared" si="2"/>
        <v>1.5384615384615398E-2</v>
      </c>
      <c r="G63" s="3" t="str">
        <f t="shared" si="3"/>
        <v>-</v>
      </c>
      <c r="H63" s="3">
        <f t="shared" si="4"/>
        <v>2</v>
      </c>
      <c r="I63" s="3" t="str">
        <f t="shared" si="5"/>
        <v>-</v>
      </c>
      <c r="J63" s="3" t="str">
        <f t="shared" si="6"/>
        <v>-</v>
      </c>
      <c r="K63" s="3" t="str">
        <f t="shared" si="7"/>
        <v>-</v>
      </c>
      <c r="L63" s="34" t="str">
        <f t="shared" si="8"/>
        <v>-</v>
      </c>
      <c r="M63" s="3">
        <f t="shared" si="9"/>
        <v>1.5384615384615398E-2</v>
      </c>
      <c r="N63" s="3" t="str">
        <f t="shared" si="10"/>
        <v>-</v>
      </c>
      <c r="O63" s="3" t="str">
        <f t="shared" si="11"/>
        <v>-</v>
      </c>
      <c r="P63" s="3" t="str">
        <f t="shared" si="12"/>
        <v>-</v>
      </c>
      <c r="Q63" s="34" t="str">
        <f t="shared" si="13"/>
        <v>-</v>
      </c>
    </row>
    <row r="64" spans="1:17" x14ac:dyDescent="0.2">
      <c r="A64" s="244">
        <v>1E-4</v>
      </c>
      <c r="B64" s="245">
        <v>0.22</v>
      </c>
      <c r="C64" s="246">
        <v>0</v>
      </c>
      <c r="D64" s="36">
        <f t="shared" si="0"/>
        <v>2.0000000000000003E-6</v>
      </c>
      <c r="E64" s="7">
        <f>(B64/2)/1000</f>
        <v>1.1E-4</v>
      </c>
      <c r="F64" s="23">
        <f t="shared" si="2"/>
        <v>1.8181818181818184E-2</v>
      </c>
      <c r="G64" s="3" t="str">
        <f t="shared" si="3"/>
        <v>-</v>
      </c>
      <c r="H64" s="3">
        <f t="shared" si="4"/>
        <v>0</v>
      </c>
      <c r="I64" s="3" t="str">
        <f t="shared" si="5"/>
        <v>-</v>
      </c>
      <c r="J64" s="3" t="str">
        <f t="shared" si="6"/>
        <v>-</v>
      </c>
      <c r="K64" s="3" t="str">
        <f t="shared" si="7"/>
        <v>-</v>
      </c>
      <c r="L64" s="34" t="str">
        <f t="shared" si="8"/>
        <v>-</v>
      </c>
      <c r="M64" s="3">
        <f t="shared" si="9"/>
        <v>1.8181818181818184E-2</v>
      </c>
      <c r="N64" s="3" t="str">
        <f t="shared" si="10"/>
        <v>-</v>
      </c>
      <c r="O64" s="3" t="str">
        <f t="shared" si="11"/>
        <v>-</v>
      </c>
      <c r="P64" s="3" t="str">
        <f t="shared" si="12"/>
        <v>-</v>
      </c>
      <c r="Q64" s="34" t="str">
        <f t="shared" si="13"/>
        <v>-</v>
      </c>
    </row>
    <row r="65" spans="1:17" x14ac:dyDescent="0.2">
      <c r="A65" s="244">
        <v>9.9999999999999991E-5</v>
      </c>
      <c r="B65" s="245"/>
      <c r="C65" s="246">
        <v>1</v>
      </c>
      <c r="D65" s="36">
        <f t="shared" si="0"/>
        <v>1.9999999999999999E-6</v>
      </c>
      <c r="E65" s="7">
        <v>1.0999999999999988E-4</v>
      </c>
      <c r="F65" s="23">
        <f t="shared" si="2"/>
        <v>1.8181818181818202E-2</v>
      </c>
      <c r="G65" s="3" t="str">
        <f t="shared" si="3"/>
        <v>-</v>
      </c>
      <c r="H65" s="3">
        <f t="shared" si="4"/>
        <v>1</v>
      </c>
      <c r="I65" s="3" t="str">
        <f t="shared" si="5"/>
        <v>-</v>
      </c>
      <c r="J65" s="3" t="str">
        <f t="shared" si="6"/>
        <v>-</v>
      </c>
      <c r="K65" s="3" t="str">
        <f t="shared" si="7"/>
        <v>-</v>
      </c>
      <c r="L65" s="34" t="str">
        <f t="shared" si="8"/>
        <v>-</v>
      </c>
      <c r="M65" s="3">
        <f t="shared" si="9"/>
        <v>1.8181818181818202E-2</v>
      </c>
      <c r="N65" s="3" t="str">
        <f t="shared" si="10"/>
        <v>-</v>
      </c>
      <c r="O65" s="3" t="str">
        <f t="shared" si="11"/>
        <v>-</v>
      </c>
      <c r="P65" s="3" t="str">
        <f t="shared" si="12"/>
        <v>-</v>
      </c>
      <c r="Q65" s="34" t="str">
        <f t="shared" si="13"/>
        <v>-</v>
      </c>
    </row>
    <row r="66" spans="1:17" x14ac:dyDescent="0.2">
      <c r="A66" s="244">
        <v>9.9999999999999991E-5</v>
      </c>
      <c r="B66" s="245"/>
      <c r="C66" s="246">
        <v>1</v>
      </c>
      <c r="D66" s="36">
        <f t="shared" si="0"/>
        <v>1.9999999999999999E-6</v>
      </c>
      <c r="E66" s="7">
        <v>1.030000000000002E-4</v>
      </c>
      <c r="F66" s="23">
        <f t="shared" si="2"/>
        <v>1.94174757281553E-2</v>
      </c>
      <c r="G66" s="3" t="str">
        <f t="shared" si="3"/>
        <v>-</v>
      </c>
      <c r="H66" s="3">
        <f t="shared" si="4"/>
        <v>1</v>
      </c>
      <c r="I66" s="3" t="str">
        <f t="shared" si="5"/>
        <v>-</v>
      </c>
      <c r="J66" s="3" t="str">
        <f t="shared" si="6"/>
        <v>-</v>
      </c>
      <c r="K66" s="3" t="str">
        <f t="shared" si="7"/>
        <v>-</v>
      </c>
      <c r="L66" s="34" t="str">
        <f t="shared" si="8"/>
        <v>-</v>
      </c>
      <c r="M66" s="3">
        <f t="shared" si="9"/>
        <v>1.94174757281553E-2</v>
      </c>
      <c r="N66" s="3" t="str">
        <f t="shared" si="10"/>
        <v>-</v>
      </c>
      <c r="O66" s="3" t="str">
        <f t="shared" si="11"/>
        <v>-</v>
      </c>
      <c r="P66" s="3" t="str">
        <f t="shared" si="12"/>
        <v>-</v>
      </c>
      <c r="Q66" s="34" t="str">
        <f t="shared" si="13"/>
        <v>-</v>
      </c>
    </row>
    <row r="67" spans="1:17" x14ac:dyDescent="0.2">
      <c r="A67" s="244">
        <v>9.9999999999999991E-5</v>
      </c>
      <c r="B67" s="245"/>
      <c r="C67" s="246">
        <v>0</v>
      </c>
      <c r="D67" s="36">
        <f t="shared" ref="D67:D130" si="15">A67*0.02</f>
        <v>1.9999999999999999E-6</v>
      </c>
      <c r="E67" s="7">
        <v>1.0000000000000009E-4</v>
      </c>
      <c r="F67" s="23">
        <f t="shared" ref="F67:F130" si="16">D67/E67</f>
        <v>1.9999999999999983E-2</v>
      </c>
      <c r="G67" s="3" t="str">
        <f t="shared" si="3"/>
        <v>-</v>
      </c>
      <c r="H67" s="3">
        <f t="shared" si="4"/>
        <v>0</v>
      </c>
      <c r="I67" s="3" t="str">
        <f t="shared" si="5"/>
        <v>-</v>
      </c>
      <c r="J67" s="3" t="str">
        <f t="shared" si="6"/>
        <v>-</v>
      </c>
      <c r="K67" s="3" t="str">
        <f t="shared" si="7"/>
        <v>-</v>
      </c>
      <c r="L67" s="34" t="str">
        <f t="shared" si="8"/>
        <v>-</v>
      </c>
      <c r="M67" s="3">
        <f t="shared" si="9"/>
        <v>1.9999999999999983E-2</v>
      </c>
      <c r="N67" s="3" t="str">
        <f t="shared" si="10"/>
        <v>-</v>
      </c>
      <c r="O67" s="3" t="str">
        <f t="shared" si="11"/>
        <v>-</v>
      </c>
      <c r="P67" s="3" t="str">
        <f t="shared" si="12"/>
        <v>-</v>
      </c>
      <c r="Q67" s="34" t="str">
        <f t="shared" si="13"/>
        <v>-</v>
      </c>
    </row>
    <row r="68" spans="1:17" x14ac:dyDescent="0.2">
      <c r="A68" s="244">
        <v>5.0000000000000001E-4</v>
      </c>
      <c r="B68" s="245">
        <f>7.06-6.209</f>
        <v>0.85099999999999998</v>
      </c>
      <c r="C68" s="246">
        <v>0</v>
      </c>
      <c r="D68" s="36">
        <f t="shared" si="15"/>
        <v>1.0000000000000001E-5</v>
      </c>
      <c r="E68" s="7">
        <f>(B68/2)/1000</f>
        <v>4.2549999999999999E-4</v>
      </c>
      <c r="F68" s="23">
        <f t="shared" si="16"/>
        <v>2.3501762632197418E-2</v>
      </c>
      <c r="G68" s="3" t="str">
        <f t="shared" ref="G68:G131" si="17">IF(F68=0,C68,"-")</f>
        <v>-</v>
      </c>
      <c r="H68" s="3">
        <f t="shared" ref="H68:H131" si="18">IF(AND($F68&gt;0, $F68&lt;=1.1),$C68,"-")</f>
        <v>0</v>
      </c>
      <c r="I68" s="3" t="str">
        <f t="shared" ref="I68:I131" si="19">IF(AND($F68&gt;1.1, $F68&lt;=6),$C68,"-")</f>
        <v>-</v>
      </c>
      <c r="J68" s="3" t="str">
        <f t="shared" ref="J68:J131" si="20">IF(AND($F68&gt;6, $F68&lt;=12),$C68,"-")</f>
        <v>-</v>
      </c>
      <c r="K68" s="3" t="str">
        <f t="shared" ref="K68:K131" si="21">IF(AND($F68&gt;12, $F68&lt;=60),$C68,"-")</f>
        <v>-</v>
      </c>
      <c r="L68" s="34" t="str">
        <f t="shared" ref="L68:L131" si="22">IF(F68&gt;60,$C68,"-")</f>
        <v>-</v>
      </c>
      <c r="M68" s="3">
        <f t="shared" ref="M68:M131" si="23">IF(AND($F68&gt;0, $F68&lt;=1.1),$F68,"-")</f>
        <v>2.3501762632197418E-2</v>
      </c>
      <c r="N68" s="3" t="str">
        <f t="shared" ref="N68:N131" si="24">IF(AND($F68&gt;1.1, $F68&lt;=6),$F68,"-")</f>
        <v>-</v>
      </c>
      <c r="O68" s="3" t="str">
        <f t="shared" ref="O68:O131" si="25">IF(AND($F68&gt;6, $F68&lt;=12),$F68,"-")</f>
        <v>-</v>
      </c>
      <c r="P68" s="3" t="str">
        <f t="shared" ref="P68:P131" si="26">IF(AND($F68&gt;12, $F68&lt;=60),$F68,"-")</f>
        <v>-</v>
      </c>
      <c r="Q68" s="34" t="str">
        <f t="shared" ref="Q68:Q131" si="27">IF($F68&gt;60,$F68,"-")</f>
        <v>-</v>
      </c>
    </row>
    <row r="69" spans="1:17" x14ac:dyDescent="0.2">
      <c r="A69" s="244">
        <v>1E-3</v>
      </c>
      <c r="B69" s="245">
        <v>1.48</v>
      </c>
      <c r="C69" s="246">
        <v>2</v>
      </c>
      <c r="D69" s="36">
        <f t="shared" si="15"/>
        <v>2.0000000000000002E-5</v>
      </c>
      <c r="E69" s="7">
        <f>(B69/2)/1000</f>
        <v>7.3999999999999999E-4</v>
      </c>
      <c r="F69" s="23">
        <f t="shared" si="16"/>
        <v>2.7027027027027029E-2</v>
      </c>
      <c r="G69" s="3" t="str">
        <f t="shared" si="17"/>
        <v>-</v>
      </c>
      <c r="H69" s="3">
        <f t="shared" si="18"/>
        <v>2</v>
      </c>
      <c r="I69" s="3" t="str">
        <f t="shared" si="19"/>
        <v>-</v>
      </c>
      <c r="J69" s="3" t="str">
        <f t="shared" si="20"/>
        <v>-</v>
      </c>
      <c r="K69" s="3" t="str">
        <f t="shared" si="21"/>
        <v>-</v>
      </c>
      <c r="L69" s="34" t="str">
        <f t="shared" si="22"/>
        <v>-</v>
      </c>
      <c r="M69" s="3">
        <f t="shared" si="23"/>
        <v>2.7027027027027029E-2</v>
      </c>
      <c r="N69" s="3" t="str">
        <f t="shared" si="24"/>
        <v>-</v>
      </c>
      <c r="O69" s="3" t="str">
        <f t="shared" si="25"/>
        <v>-</v>
      </c>
      <c r="P69" s="3" t="str">
        <f t="shared" si="26"/>
        <v>-</v>
      </c>
      <c r="Q69" s="34" t="str">
        <f t="shared" si="27"/>
        <v>-</v>
      </c>
    </row>
    <row r="70" spans="1:17" x14ac:dyDescent="0.2">
      <c r="A70" s="244">
        <v>5.0000000000000001E-4</v>
      </c>
      <c r="B70" s="245">
        <f>7.13-6.4</f>
        <v>0.72999999999999954</v>
      </c>
      <c r="C70" s="246">
        <v>0</v>
      </c>
      <c r="D70" s="36">
        <f t="shared" si="15"/>
        <v>1.0000000000000001E-5</v>
      </c>
      <c r="E70" s="7">
        <f>(B70/2)/1000</f>
        <v>3.6499999999999976E-4</v>
      </c>
      <c r="F70" s="23">
        <f t="shared" si="16"/>
        <v>2.7397260273972622E-2</v>
      </c>
      <c r="G70" s="3" t="str">
        <f t="shared" si="17"/>
        <v>-</v>
      </c>
      <c r="H70" s="3">
        <f t="shared" si="18"/>
        <v>0</v>
      </c>
      <c r="I70" s="3" t="str">
        <f t="shared" si="19"/>
        <v>-</v>
      </c>
      <c r="J70" s="3" t="str">
        <f t="shared" si="20"/>
        <v>-</v>
      </c>
      <c r="K70" s="3" t="str">
        <f t="shared" si="21"/>
        <v>-</v>
      </c>
      <c r="L70" s="34" t="str">
        <f t="shared" si="22"/>
        <v>-</v>
      </c>
      <c r="M70" s="3">
        <f t="shared" si="23"/>
        <v>2.7397260273972622E-2</v>
      </c>
      <c r="N70" s="3" t="str">
        <f t="shared" si="24"/>
        <v>-</v>
      </c>
      <c r="O70" s="3" t="str">
        <f t="shared" si="25"/>
        <v>-</v>
      </c>
      <c r="P70" s="3" t="str">
        <f t="shared" si="26"/>
        <v>-</v>
      </c>
      <c r="Q70" s="34" t="str">
        <f t="shared" si="27"/>
        <v>-</v>
      </c>
    </row>
    <row r="71" spans="1:17" x14ac:dyDescent="0.2">
      <c r="A71" s="244">
        <v>5.0000000000000001E-4</v>
      </c>
      <c r="B71" s="245"/>
      <c r="C71" s="246">
        <v>1</v>
      </c>
      <c r="D71" s="36">
        <f t="shared" si="15"/>
        <v>1.0000000000000001E-5</v>
      </c>
      <c r="E71" s="7">
        <v>3.3999999999999986E-4</v>
      </c>
      <c r="F71" s="23">
        <f t="shared" si="16"/>
        <v>2.9411764705882366E-2</v>
      </c>
      <c r="G71" s="3" t="str">
        <f t="shared" si="17"/>
        <v>-</v>
      </c>
      <c r="H71" s="3">
        <f t="shared" si="18"/>
        <v>1</v>
      </c>
      <c r="I71" s="3" t="str">
        <f t="shared" si="19"/>
        <v>-</v>
      </c>
      <c r="J71" s="3" t="str">
        <f t="shared" si="20"/>
        <v>-</v>
      </c>
      <c r="K71" s="3" t="str">
        <f t="shared" si="21"/>
        <v>-</v>
      </c>
      <c r="L71" s="34" t="str">
        <f t="shared" si="22"/>
        <v>-</v>
      </c>
      <c r="M71" s="3">
        <f t="shared" si="23"/>
        <v>2.9411764705882366E-2</v>
      </c>
      <c r="N71" s="3" t="str">
        <f t="shared" si="24"/>
        <v>-</v>
      </c>
      <c r="O71" s="3" t="str">
        <f t="shared" si="25"/>
        <v>-</v>
      </c>
      <c r="P71" s="3" t="str">
        <f t="shared" si="26"/>
        <v>-</v>
      </c>
      <c r="Q71" s="34" t="str">
        <f t="shared" si="27"/>
        <v>-</v>
      </c>
    </row>
    <row r="72" spans="1:17" x14ac:dyDescent="0.2">
      <c r="A72" s="244">
        <v>1E-3</v>
      </c>
      <c r="B72" s="245">
        <v>1.06</v>
      </c>
      <c r="C72" s="246">
        <v>0</v>
      </c>
      <c r="D72" s="36">
        <f t="shared" si="15"/>
        <v>2.0000000000000002E-5</v>
      </c>
      <c r="E72" s="7">
        <f t="shared" ref="E72:E83" si="28">(B72/2)/1000</f>
        <v>5.2999999999999998E-4</v>
      </c>
      <c r="F72" s="23">
        <f t="shared" si="16"/>
        <v>3.7735849056603779E-2</v>
      </c>
      <c r="G72" s="3" t="str">
        <f t="shared" si="17"/>
        <v>-</v>
      </c>
      <c r="H72" s="3">
        <f t="shared" si="18"/>
        <v>0</v>
      </c>
      <c r="I72" s="3" t="str">
        <f t="shared" si="19"/>
        <v>-</v>
      </c>
      <c r="J72" s="3" t="str">
        <f t="shared" si="20"/>
        <v>-</v>
      </c>
      <c r="K72" s="3" t="str">
        <f t="shared" si="21"/>
        <v>-</v>
      </c>
      <c r="L72" s="34" t="str">
        <f t="shared" si="22"/>
        <v>-</v>
      </c>
      <c r="M72" s="3">
        <f t="shared" si="23"/>
        <v>3.7735849056603779E-2</v>
      </c>
      <c r="N72" s="3" t="str">
        <f t="shared" si="24"/>
        <v>-</v>
      </c>
      <c r="O72" s="3" t="str">
        <f t="shared" si="25"/>
        <v>-</v>
      </c>
      <c r="P72" s="3" t="str">
        <f t="shared" si="26"/>
        <v>-</v>
      </c>
      <c r="Q72" s="34" t="str">
        <f t="shared" si="27"/>
        <v>-</v>
      </c>
    </row>
    <row r="73" spans="1:17" x14ac:dyDescent="0.2">
      <c r="A73" s="244">
        <v>5.0000000000000001E-4</v>
      </c>
      <c r="B73" s="245">
        <v>0.5</v>
      </c>
      <c r="C73" s="246">
        <v>1</v>
      </c>
      <c r="D73" s="36">
        <f t="shared" si="15"/>
        <v>1.0000000000000001E-5</v>
      </c>
      <c r="E73" s="7">
        <f t="shared" si="28"/>
        <v>2.5000000000000001E-4</v>
      </c>
      <c r="F73" s="23">
        <f t="shared" si="16"/>
        <v>0.04</v>
      </c>
      <c r="G73" s="3" t="str">
        <f t="shared" si="17"/>
        <v>-</v>
      </c>
      <c r="H73" s="3">
        <f t="shared" si="18"/>
        <v>1</v>
      </c>
      <c r="I73" s="3" t="str">
        <f t="shared" si="19"/>
        <v>-</v>
      </c>
      <c r="J73" s="3" t="str">
        <f t="shared" si="20"/>
        <v>-</v>
      </c>
      <c r="K73" s="3" t="str">
        <f t="shared" si="21"/>
        <v>-</v>
      </c>
      <c r="L73" s="34" t="str">
        <f t="shared" si="22"/>
        <v>-</v>
      </c>
      <c r="M73" s="3">
        <f t="shared" si="23"/>
        <v>0.04</v>
      </c>
      <c r="N73" s="3" t="str">
        <f t="shared" si="24"/>
        <v>-</v>
      </c>
      <c r="O73" s="3" t="str">
        <f t="shared" si="25"/>
        <v>-</v>
      </c>
      <c r="P73" s="3" t="str">
        <f t="shared" si="26"/>
        <v>-</v>
      </c>
      <c r="Q73" s="34" t="str">
        <f t="shared" si="27"/>
        <v>-</v>
      </c>
    </row>
    <row r="74" spans="1:17" x14ac:dyDescent="0.2">
      <c r="A74" s="244">
        <v>1E-3</v>
      </c>
      <c r="B74" s="245">
        <v>0.97</v>
      </c>
      <c r="C74" s="246">
        <v>0</v>
      </c>
      <c r="D74" s="36">
        <f t="shared" si="15"/>
        <v>2.0000000000000002E-5</v>
      </c>
      <c r="E74" s="7">
        <f t="shared" si="28"/>
        <v>4.8499999999999997E-4</v>
      </c>
      <c r="F74" s="23">
        <f t="shared" si="16"/>
        <v>4.1237113402061862E-2</v>
      </c>
      <c r="G74" s="3" t="str">
        <f t="shared" si="17"/>
        <v>-</v>
      </c>
      <c r="H74" s="3">
        <f t="shared" si="18"/>
        <v>0</v>
      </c>
      <c r="I74" s="3" t="str">
        <f t="shared" si="19"/>
        <v>-</v>
      </c>
      <c r="J74" s="3" t="str">
        <f t="shared" si="20"/>
        <v>-</v>
      </c>
      <c r="K74" s="3" t="str">
        <f t="shared" si="21"/>
        <v>-</v>
      </c>
      <c r="L74" s="34" t="str">
        <f t="shared" si="22"/>
        <v>-</v>
      </c>
      <c r="M74" s="3">
        <f t="shared" si="23"/>
        <v>4.1237113402061862E-2</v>
      </c>
      <c r="N74" s="3" t="str">
        <f t="shared" si="24"/>
        <v>-</v>
      </c>
      <c r="O74" s="3" t="str">
        <f t="shared" si="25"/>
        <v>-</v>
      </c>
      <c r="P74" s="3" t="str">
        <f t="shared" si="26"/>
        <v>-</v>
      </c>
      <c r="Q74" s="34" t="str">
        <f t="shared" si="27"/>
        <v>-</v>
      </c>
    </row>
    <row r="75" spans="1:17" x14ac:dyDescent="0.2">
      <c r="A75" s="244">
        <v>5.0000000000000001E-4</v>
      </c>
      <c r="B75" s="245">
        <v>0.47099999999999997</v>
      </c>
      <c r="C75" s="246">
        <v>0</v>
      </c>
      <c r="D75" s="36">
        <f t="shared" si="15"/>
        <v>1.0000000000000001E-5</v>
      </c>
      <c r="E75" s="7">
        <f t="shared" si="28"/>
        <v>2.3549999999999998E-4</v>
      </c>
      <c r="F75" s="23">
        <f t="shared" si="16"/>
        <v>4.2462845010615716E-2</v>
      </c>
      <c r="G75" s="3" t="str">
        <f t="shared" si="17"/>
        <v>-</v>
      </c>
      <c r="H75" s="3">
        <f t="shared" si="18"/>
        <v>0</v>
      </c>
      <c r="I75" s="3" t="str">
        <f t="shared" si="19"/>
        <v>-</v>
      </c>
      <c r="J75" s="3" t="str">
        <f t="shared" si="20"/>
        <v>-</v>
      </c>
      <c r="K75" s="3" t="str">
        <f t="shared" si="21"/>
        <v>-</v>
      </c>
      <c r="L75" s="34" t="str">
        <f t="shared" si="22"/>
        <v>-</v>
      </c>
      <c r="M75" s="3">
        <f t="shared" si="23"/>
        <v>4.2462845010615716E-2</v>
      </c>
      <c r="N75" s="3" t="str">
        <f t="shared" si="24"/>
        <v>-</v>
      </c>
      <c r="O75" s="3" t="str">
        <f t="shared" si="25"/>
        <v>-</v>
      </c>
      <c r="P75" s="3" t="str">
        <f t="shared" si="26"/>
        <v>-</v>
      </c>
      <c r="Q75" s="34" t="str">
        <f t="shared" si="27"/>
        <v>-</v>
      </c>
    </row>
    <row r="76" spans="1:17" x14ac:dyDescent="0.2">
      <c r="A76" s="244">
        <v>1E-3</v>
      </c>
      <c r="B76" s="245">
        <v>0.9</v>
      </c>
      <c r="C76" s="246">
        <v>0</v>
      </c>
      <c r="D76" s="36">
        <f t="shared" si="15"/>
        <v>2.0000000000000002E-5</v>
      </c>
      <c r="E76" s="7">
        <f t="shared" si="28"/>
        <v>4.4999999999999999E-4</v>
      </c>
      <c r="F76" s="23">
        <f t="shared" si="16"/>
        <v>4.4444444444444446E-2</v>
      </c>
      <c r="G76" s="3" t="str">
        <f t="shared" si="17"/>
        <v>-</v>
      </c>
      <c r="H76" s="3">
        <f t="shared" si="18"/>
        <v>0</v>
      </c>
      <c r="I76" s="3" t="str">
        <f t="shared" si="19"/>
        <v>-</v>
      </c>
      <c r="J76" s="3" t="str">
        <f t="shared" si="20"/>
        <v>-</v>
      </c>
      <c r="K76" s="3" t="str">
        <f t="shared" si="21"/>
        <v>-</v>
      </c>
      <c r="L76" s="34" t="str">
        <f t="shared" si="22"/>
        <v>-</v>
      </c>
      <c r="M76" s="3">
        <f t="shared" si="23"/>
        <v>4.4444444444444446E-2</v>
      </c>
      <c r="N76" s="3" t="str">
        <f t="shared" si="24"/>
        <v>-</v>
      </c>
      <c r="O76" s="3" t="str">
        <f t="shared" si="25"/>
        <v>-</v>
      </c>
      <c r="P76" s="3" t="str">
        <f t="shared" si="26"/>
        <v>-</v>
      </c>
      <c r="Q76" s="34" t="str">
        <f t="shared" si="27"/>
        <v>-</v>
      </c>
    </row>
    <row r="77" spans="1:17" x14ac:dyDescent="0.2">
      <c r="A77" s="244">
        <v>1E-3</v>
      </c>
      <c r="B77" s="245">
        <v>0.9</v>
      </c>
      <c r="C77" s="246">
        <v>0</v>
      </c>
      <c r="D77" s="36">
        <f t="shared" si="15"/>
        <v>2.0000000000000002E-5</v>
      </c>
      <c r="E77" s="7">
        <f t="shared" si="28"/>
        <v>4.4999999999999999E-4</v>
      </c>
      <c r="F77" s="23">
        <f t="shared" si="16"/>
        <v>4.4444444444444446E-2</v>
      </c>
      <c r="G77" s="3" t="str">
        <f t="shared" si="17"/>
        <v>-</v>
      </c>
      <c r="H77" s="3">
        <f t="shared" si="18"/>
        <v>0</v>
      </c>
      <c r="I77" s="3" t="str">
        <f t="shared" si="19"/>
        <v>-</v>
      </c>
      <c r="J77" s="3" t="str">
        <f t="shared" si="20"/>
        <v>-</v>
      </c>
      <c r="K77" s="3" t="str">
        <f t="shared" si="21"/>
        <v>-</v>
      </c>
      <c r="L77" s="34" t="str">
        <f t="shared" si="22"/>
        <v>-</v>
      </c>
      <c r="M77" s="3">
        <f t="shared" si="23"/>
        <v>4.4444444444444446E-2</v>
      </c>
      <c r="N77" s="3" t="str">
        <f t="shared" si="24"/>
        <v>-</v>
      </c>
      <c r="O77" s="3" t="str">
        <f t="shared" si="25"/>
        <v>-</v>
      </c>
      <c r="P77" s="3" t="str">
        <f t="shared" si="26"/>
        <v>-</v>
      </c>
      <c r="Q77" s="34" t="str">
        <f t="shared" si="27"/>
        <v>-</v>
      </c>
    </row>
    <row r="78" spans="1:17" x14ac:dyDescent="0.2">
      <c r="A78" s="244">
        <v>1E-3</v>
      </c>
      <c r="B78" s="245">
        <v>0.83199999999999996</v>
      </c>
      <c r="C78" s="246">
        <v>0</v>
      </c>
      <c r="D78" s="36">
        <f t="shared" si="15"/>
        <v>2.0000000000000002E-5</v>
      </c>
      <c r="E78" s="7">
        <f t="shared" si="28"/>
        <v>4.1599999999999997E-4</v>
      </c>
      <c r="F78" s="23">
        <f t="shared" si="16"/>
        <v>4.8076923076923087E-2</v>
      </c>
      <c r="G78" s="3" t="str">
        <f t="shared" si="17"/>
        <v>-</v>
      </c>
      <c r="H78" s="3">
        <f t="shared" si="18"/>
        <v>0</v>
      </c>
      <c r="I78" s="3" t="str">
        <f t="shared" si="19"/>
        <v>-</v>
      </c>
      <c r="J78" s="3" t="str">
        <f t="shared" si="20"/>
        <v>-</v>
      </c>
      <c r="K78" s="3" t="str">
        <f t="shared" si="21"/>
        <v>-</v>
      </c>
      <c r="L78" s="34" t="str">
        <f t="shared" si="22"/>
        <v>-</v>
      </c>
      <c r="M78" s="3">
        <f t="shared" si="23"/>
        <v>4.8076923076923087E-2</v>
      </c>
      <c r="N78" s="3" t="str">
        <f t="shared" si="24"/>
        <v>-</v>
      </c>
      <c r="O78" s="3" t="str">
        <f t="shared" si="25"/>
        <v>-</v>
      </c>
      <c r="P78" s="3" t="str">
        <f t="shared" si="26"/>
        <v>-</v>
      </c>
      <c r="Q78" s="34" t="str">
        <f t="shared" si="27"/>
        <v>-</v>
      </c>
    </row>
    <row r="79" spans="1:17" x14ac:dyDescent="0.2">
      <c r="A79" s="244">
        <v>1E-3</v>
      </c>
      <c r="B79" s="245">
        <v>0.8</v>
      </c>
      <c r="C79" s="246">
        <v>0</v>
      </c>
      <c r="D79" s="36">
        <f t="shared" si="15"/>
        <v>2.0000000000000002E-5</v>
      </c>
      <c r="E79" s="7">
        <f t="shared" si="28"/>
        <v>4.0000000000000002E-4</v>
      </c>
      <c r="F79" s="23">
        <f t="shared" si="16"/>
        <v>0.05</v>
      </c>
      <c r="G79" s="3" t="str">
        <f t="shared" si="17"/>
        <v>-</v>
      </c>
      <c r="H79" s="3">
        <f t="shared" si="18"/>
        <v>0</v>
      </c>
      <c r="I79" s="3" t="str">
        <f t="shared" si="19"/>
        <v>-</v>
      </c>
      <c r="J79" s="3" t="str">
        <f t="shared" si="20"/>
        <v>-</v>
      </c>
      <c r="K79" s="3" t="str">
        <f t="shared" si="21"/>
        <v>-</v>
      </c>
      <c r="L79" s="34" t="str">
        <f t="shared" si="22"/>
        <v>-</v>
      </c>
      <c r="M79" s="3">
        <f t="shared" si="23"/>
        <v>0.05</v>
      </c>
      <c r="N79" s="3" t="str">
        <f t="shared" si="24"/>
        <v>-</v>
      </c>
      <c r="O79" s="3" t="str">
        <f t="shared" si="25"/>
        <v>-</v>
      </c>
      <c r="P79" s="3" t="str">
        <f t="shared" si="26"/>
        <v>-</v>
      </c>
      <c r="Q79" s="34" t="str">
        <f t="shared" si="27"/>
        <v>-</v>
      </c>
    </row>
    <row r="80" spans="1:17" x14ac:dyDescent="0.2">
      <c r="A80" s="244">
        <v>1E-3</v>
      </c>
      <c r="B80" s="245">
        <v>0.75</v>
      </c>
      <c r="C80" s="246">
        <v>1</v>
      </c>
      <c r="D80" s="36">
        <f t="shared" si="15"/>
        <v>2.0000000000000002E-5</v>
      </c>
      <c r="E80" s="7">
        <f t="shared" si="28"/>
        <v>3.7500000000000001E-4</v>
      </c>
      <c r="F80" s="23">
        <f t="shared" si="16"/>
        <v>5.3333333333333337E-2</v>
      </c>
      <c r="G80" s="3" t="str">
        <f t="shared" si="17"/>
        <v>-</v>
      </c>
      <c r="H80" s="3">
        <f t="shared" si="18"/>
        <v>1</v>
      </c>
      <c r="I80" s="3" t="str">
        <f t="shared" si="19"/>
        <v>-</v>
      </c>
      <c r="J80" s="3" t="str">
        <f t="shared" si="20"/>
        <v>-</v>
      </c>
      <c r="K80" s="3" t="str">
        <f t="shared" si="21"/>
        <v>-</v>
      </c>
      <c r="L80" s="34" t="str">
        <f t="shared" si="22"/>
        <v>-</v>
      </c>
      <c r="M80" s="3">
        <f t="shared" si="23"/>
        <v>5.3333333333333337E-2</v>
      </c>
      <c r="N80" s="3" t="str">
        <f t="shared" si="24"/>
        <v>-</v>
      </c>
      <c r="O80" s="3" t="str">
        <f t="shared" si="25"/>
        <v>-</v>
      </c>
      <c r="P80" s="3" t="str">
        <f t="shared" si="26"/>
        <v>-</v>
      </c>
      <c r="Q80" s="34" t="str">
        <f t="shared" si="27"/>
        <v>-</v>
      </c>
    </row>
    <row r="81" spans="1:17" x14ac:dyDescent="0.2">
      <c r="A81" s="244">
        <v>1E-3</v>
      </c>
      <c r="B81" s="245">
        <f>7.11-6.36</f>
        <v>0.75</v>
      </c>
      <c r="C81" s="246">
        <v>0</v>
      </c>
      <c r="D81" s="36">
        <f t="shared" si="15"/>
        <v>2.0000000000000002E-5</v>
      </c>
      <c r="E81" s="7">
        <f t="shared" si="28"/>
        <v>3.7500000000000001E-4</v>
      </c>
      <c r="F81" s="23">
        <f t="shared" si="16"/>
        <v>5.3333333333333337E-2</v>
      </c>
      <c r="G81" s="3" t="str">
        <f t="shared" si="17"/>
        <v>-</v>
      </c>
      <c r="H81" s="3">
        <f t="shared" si="18"/>
        <v>0</v>
      </c>
      <c r="I81" s="3" t="str">
        <f t="shared" si="19"/>
        <v>-</v>
      </c>
      <c r="J81" s="3" t="str">
        <f t="shared" si="20"/>
        <v>-</v>
      </c>
      <c r="K81" s="3" t="str">
        <f t="shared" si="21"/>
        <v>-</v>
      </c>
      <c r="L81" s="34" t="str">
        <f t="shared" si="22"/>
        <v>-</v>
      </c>
      <c r="M81" s="3">
        <f t="shared" si="23"/>
        <v>5.3333333333333337E-2</v>
      </c>
      <c r="N81" s="3" t="str">
        <f t="shared" si="24"/>
        <v>-</v>
      </c>
      <c r="O81" s="3" t="str">
        <f t="shared" si="25"/>
        <v>-</v>
      </c>
      <c r="P81" s="3" t="str">
        <f t="shared" si="26"/>
        <v>-</v>
      </c>
      <c r="Q81" s="34" t="str">
        <f t="shared" si="27"/>
        <v>-</v>
      </c>
    </row>
    <row r="82" spans="1:17" x14ac:dyDescent="0.2">
      <c r="A82" s="244">
        <v>1E-3</v>
      </c>
      <c r="B82" s="245">
        <f>6.98-6.25</f>
        <v>0.73000000000000043</v>
      </c>
      <c r="C82" s="246">
        <v>0</v>
      </c>
      <c r="D82" s="36">
        <f t="shared" si="15"/>
        <v>2.0000000000000002E-5</v>
      </c>
      <c r="E82" s="7">
        <f t="shared" si="28"/>
        <v>3.650000000000002E-4</v>
      </c>
      <c r="F82" s="23">
        <f t="shared" si="16"/>
        <v>5.4794520547945182E-2</v>
      </c>
      <c r="G82" s="3" t="str">
        <f t="shared" si="17"/>
        <v>-</v>
      </c>
      <c r="H82" s="3">
        <f t="shared" si="18"/>
        <v>0</v>
      </c>
      <c r="I82" s="3" t="str">
        <f t="shared" si="19"/>
        <v>-</v>
      </c>
      <c r="J82" s="3" t="str">
        <f t="shared" si="20"/>
        <v>-</v>
      </c>
      <c r="K82" s="3" t="str">
        <f t="shared" si="21"/>
        <v>-</v>
      </c>
      <c r="L82" s="34" t="str">
        <f t="shared" si="22"/>
        <v>-</v>
      </c>
      <c r="M82" s="3">
        <f t="shared" si="23"/>
        <v>5.4794520547945182E-2</v>
      </c>
      <c r="N82" s="3" t="str">
        <f t="shared" si="24"/>
        <v>-</v>
      </c>
      <c r="O82" s="3" t="str">
        <f t="shared" si="25"/>
        <v>-</v>
      </c>
      <c r="P82" s="3" t="str">
        <f t="shared" si="26"/>
        <v>-</v>
      </c>
      <c r="Q82" s="34" t="str">
        <f t="shared" si="27"/>
        <v>-</v>
      </c>
    </row>
    <row r="83" spans="1:17" x14ac:dyDescent="0.2">
      <c r="A83" s="244">
        <v>1E-3</v>
      </c>
      <c r="B83" s="245">
        <v>0.7</v>
      </c>
      <c r="C83" s="246">
        <v>0</v>
      </c>
      <c r="D83" s="36">
        <f t="shared" si="15"/>
        <v>2.0000000000000002E-5</v>
      </c>
      <c r="E83" s="7">
        <f t="shared" si="28"/>
        <v>3.5E-4</v>
      </c>
      <c r="F83" s="23">
        <f t="shared" si="16"/>
        <v>5.7142857142857148E-2</v>
      </c>
      <c r="G83" s="3" t="str">
        <f t="shared" si="17"/>
        <v>-</v>
      </c>
      <c r="H83" s="3">
        <f t="shared" si="18"/>
        <v>0</v>
      </c>
      <c r="I83" s="3" t="str">
        <f t="shared" si="19"/>
        <v>-</v>
      </c>
      <c r="J83" s="3" t="str">
        <f t="shared" si="20"/>
        <v>-</v>
      </c>
      <c r="K83" s="3" t="str">
        <f t="shared" si="21"/>
        <v>-</v>
      </c>
      <c r="L83" s="34" t="str">
        <f t="shared" si="22"/>
        <v>-</v>
      </c>
      <c r="M83" s="3">
        <f t="shared" si="23"/>
        <v>5.7142857142857148E-2</v>
      </c>
      <c r="N83" s="3" t="str">
        <f t="shared" si="24"/>
        <v>-</v>
      </c>
      <c r="O83" s="3" t="str">
        <f t="shared" si="25"/>
        <v>-</v>
      </c>
      <c r="P83" s="3" t="str">
        <f t="shared" si="26"/>
        <v>-</v>
      </c>
      <c r="Q83" s="34" t="str">
        <f t="shared" si="27"/>
        <v>-</v>
      </c>
    </row>
    <row r="84" spans="1:17" x14ac:dyDescent="0.2">
      <c r="A84" s="244">
        <v>5.0000000000000001E-4</v>
      </c>
      <c r="B84" s="245"/>
      <c r="C84" s="246">
        <v>0</v>
      </c>
      <c r="D84" s="36">
        <f t="shared" si="15"/>
        <v>1.0000000000000001E-5</v>
      </c>
      <c r="E84" s="7">
        <v>1.669999999999998E-4</v>
      </c>
      <c r="F84" s="23">
        <f t="shared" si="16"/>
        <v>5.988023952095816E-2</v>
      </c>
      <c r="G84" s="3" t="str">
        <f t="shared" si="17"/>
        <v>-</v>
      </c>
      <c r="H84" s="3">
        <f t="shared" si="18"/>
        <v>0</v>
      </c>
      <c r="I84" s="3" t="str">
        <f t="shared" si="19"/>
        <v>-</v>
      </c>
      <c r="J84" s="3" t="str">
        <f t="shared" si="20"/>
        <v>-</v>
      </c>
      <c r="K84" s="3" t="str">
        <f t="shared" si="21"/>
        <v>-</v>
      </c>
      <c r="L84" s="34" t="str">
        <f t="shared" si="22"/>
        <v>-</v>
      </c>
      <c r="M84" s="3">
        <f t="shared" si="23"/>
        <v>5.988023952095816E-2</v>
      </c>
      <c r="N84" s="3" t="str">
        <f t="shared" si="24"/>
        <v>-</v>
      </c>
      <c r="O84" s="3" t="str">
        <f t="shared" si="25"/>
        <v>-</v>
      </c>
      <c r="P84" s="3" t="str">
        <f t="shared" si="26"/>
        <v>-</v>
      </c>
      <c r="Q84" s="34" t="str">
        <f t="shared" si="27"/>
        <v>-</v>
      </c>
    </row>
    <row r="85" spans="1:17" x14ac:dyDescent="0.2">
      <c r="A85" s="244">
        <v>1E-3</v>
      </c>
      <c r="B85" s="245"/>
      <c r="C85" s="246">
        <v>1</v>
      </c>
      <c r="D85" s="36">
        <f t="shared" si="15"/>
        <v>2.0000000000000002E-5</v>
      </c>
      <c r="E85" s="7">
        <v>3.1000000000000005E-4</v>
      </c>
      <c r="F85" s="23">
        <f t="shared" si="16"/>
        <v>6.4516129032258063E-2</v>
      </c>
      <c r="G85" s="3" t="str">
        <f t="shared" si="17"/>
        <v>-</v>
      </c>
      <c r="H85" s="3">
        <f t="shared" si="18"/>
        <v>1</v>
      </c>
      <c r="I85" s="3" t="str">
        <f t="shared" si="19"/>
        <v>-</v>
      </c>
      <c r="J85" s="3" t="str">
        <f t="shared" si="20"/>
        <v>-</v>
      </c>
      <c r="K85" s="3" t="str">
        <f t="shared" si="21"/>
        <v>-</v>
      </c>
      <c r="L85" s="34" t="str">
        <f t="shared" si="22"/>
        <v>-</v>
      </c>
      <c r="M85" s="3">
        <f t="shared" si="23"/>
        <v>6.4516129032258063E-2</v>
      </c>
      <c r="N85" s="3" t="str">
        <f t="shared" si="24"/>
        <v>-</v>
      </c>
      <c r="O85" s="3" t="str">
        <f t="shared" si="25"/>
        <v>-</v>
      </c>
      <c r="P85" s="3" t="str">
        <f t="shared" si="26"/>
        <v>-</v>
      </c>
      <c r="Q85" s="34" t="str">
        <f t="shared" si="27"/>
        <v>-</v>
      </c>
    </row>
    <row r="86" spans="1:17" x14ac:dyDescent="0.2">
      <c r="A86" s="244">
        <v>1E-3</v>
      </c>
      <c r="B86" s="245">
        <f>6.76-6.15</f>
        <v>0.60999999999999943</v>
      </c>
      <c r="C86" s="246">
        <v>1</v>
      </c>
      <c r="D86" s="36">
        <f t="shared" si="15"/>
        <v>2.0000000000000002E-5</v>
      </c>
      <c r="E86" s="7">
        <f t="shared" ref="E86:E91" si="29">(B86/2)/1000</f>
        <v>3.0499999999999972E-4</v>
      </c>
      <c r="F86" s="23">
        <f t="shared" si="16"/>
        <v>6.5573770491803351E-2</v>
      </c>
      <c r="G86" s="3" t="str">
        <f t="shared" si="17"/>
        <v>-</v>
      </c>
      <c r="H86" s="3">
        <f t="shared" si="18"/>
        <v>1</v>
      </c>
      <c r="I86" s="3" t="str">
        <f t="shared" si="19"/>
        <v>-</v>
      </c>
      <c r="J86" s="3" t="str">
        <f t="shared" si="20"/>
        <v>-</v>
      </c>
      <c r="K86" s="3" t="str">
        <f t="shared" si="21"/>
        <v>-</v>
      </c>
      <c r="L86" s="34" t="str">
        <f t="shared" si="22"/>
        <v>-</v>
      </c>
      <c r="M86" s="3">
        <f t="shared" si="23"/>
        <v>6.5573770491803351E-2</v>
      </c>
      <c r="N86" s="3" t="str">
        <f t="shared" si="24"/>
        <v>-</v>
      </c>
      <c r="O86" s="3" t="str">
        <f t="shared" si="25"/>
        <v>-</v>
      </c>
      <c r="P86" s="3" t="str">
        <f t="shared" si="26"/>
        <v>-</v>
      </c>
      <c r="Q86" s="34" t="str">
        <f t="shared" si="27"/>
        <v>-</v>
      </c>
    </row>
    <row r="87" spans="1:17" x14ac:dyDescent="0.2">
      <c r="A87" s="244">
        <v>1E-3</v>
      </c>
      <c r="B87" s="245">
        <f>6.734-6.136</f>
        <v>0.59799999999999986</v>
      </c>
      <c r="C87" s="246">
        <v>0</v>
      </c>
      <c r="D87" s="36">
        <f t="shared" si="15"/>
        <v>2.0000000000000002E-5</v>
      </c>
      <c r="E87" s="7">
        <f t="shared" si="29"/>
        <v>2.9899999999999995E-4</v>
      </c>
      <c r="F87" s="23">
        <f t="shared" si="16"/>
        <v>6.6889632107023422E-2</v>
      </c>
      <c r="G87" s="3" t="str">
        <f t="shared" si="17"/>
        <v>-</v>
      </c>
      <c r="H87" s="3">
        <f t="shared" si="18"/>
        <v>0</v>
      </c>
      <c r="I87" s="3" t="str">
        <f t="shared" si="19"/>
        <v>-</v>
      </c>
      <c r="J87" s="3" t="str">
        <f t="shared" si="20"/>
        <v>-</v>
      </c>
      <c r="K87" s="3" t="str">
        <f t="shared" si="21"/>
        <v>-</v>
      </c>
      <c r="L87" s="34" t="str">
        <f t="shared" si="22"/>
        <v>-</v>
      </c>
      <c r="M87" s="3">
        <f t="shared" si="23"/>
        <v>6.6889632107023422E-2</v>
      </c>
      <c r="N87" s="3" t="str">
        <f t="shared" si="24"/>
        <v>-</v>
      </c>
      <c r="O87" s="3" t="str">
        <f t="shared" si="25"/>
        <v>-</v>
      </c>
      <c r="P87" s="3" t="str">
        <f t="shared" si="26"/>
        <v>-</v>
      </c>
      <c r="Q87" s="34" t="str">
        <f t="shared" si="27"/>
        <v>-</v>
      </c>
    </row>
    <row r="88" spans="1:17" x14ac:dyDescent="0.2">
      <c r="A88" s="244">
        <v>1E-3</v>
      </c>
      <c r="B88" s="245">
        <v>0.55000000000000004</v>
      </c>
      <c r="C88" s="246">
        <v>0</v>
      </c>
      <c r="D88" s="36">
        <f t="shared" si="15"/>
        <v>2.0000000000000002E-5</v>
      </c>
      <c r="E88" s="7">
        <f t="shared" si="29"/>
        <v>2.7500000000000002E-4</v>
      </c>
      <c r="F88" s="23">
        <f t="shared" si="16"/>
        <v>7.2727272727272724E-2</v>
      </c>
      <c r="G88" s="3" t="str">
        <f t="shared" si="17"/>
        <v>-</v>
      </c>
      <c r="H88" s="3">
        <f t="shared" si="18"/>
        <v>0</v>
      </c>
      <c r="I88" s="3" t="str">
        <f t="shared" si="19"/>
        <v>-</v>
      </c>
      <c r="J88" s="3" t="str">
        <f t="shared" si="20"/>
        <v>-</v>
      </c>
      <c r="K88" s="3" t="str">
        <f t="shared" si="21"/>
        <v>-</v>
      </c>
      <c r="L88" s="34" t="str">
        <f t="shared" si="22"/>
        <v>-</v>
      </c>
      <c r="M88" s="3">
        <f t="shared" si="23"/>
        <v>7.2727272727272724E-2</v>
      </c>
      <c r="N88" s="3" t="str">
        <f t="shared" si="24"/>
        <v>-</v>
      </c>
      <c r="O88" s="3" t="str">
        <f t="shared" si="25"/>
        <v>-</v>
      </c>
      <c r="P88" s="3" t="str">
        <f t="shared" si="26"/>
        <v>-</v>
      </c>
      <c r="Q88" s="34" t="str">
        <f t="shared" si="27"/>
        <v>-</v>
      </c>
    </row>
    <row r="89" spans="1:17" x14ac:dyDescent="0.2">
      <c r="A89" s="244">
        <v>1E-3</v>
      </c>
      <c r="B89" s="245">
        <v>0.49</v>
      </c>
      <c r="C89" s="246">
        <v>0</v>
      </c>
      <c r="D89" s="36">
        <f t="shared" si="15"/>
        <v>2.0000000000000002E-5</v>
      </c>
      <c r="E89" s="7">
        <f t="shared" si="29"/>
        <v>2.4499999999999999E-4</v>
      </c>
      <c r="F89" s="23">
        <f t="shared" si="16"/>
        <v>8.1632653061224497E-2</v>
      </c>
      <c r="G89" s="3" t="str">
        <f t="shared" si="17"/>
        <v>-</v>
      </c>
      <c r="H89" s="3">
        <f t="shared" si="18"/>
        <v>0</v>
      </c>
      <c r="I89" s="3" t="str">
        <f t="shared" si="19"/>
        <v>-</v>
      </c>
      <c r="J89" s="3" t="str">
        <f t="shared" si="20"/>
        <v>-</v>
      </c>
      <c r="K89" s="3" t="str">
        <f t="shared" si="21"/>
        <v>-</v>
      </c>
      <c r="L89" s="34" t="str">
        <f t="shared" si="22"/>
        <v>-</v>
      </c>
      <c r="M89" s="3">
        <f t="shared" si="23"/>
        <v>8.1632653061224497E-2</v>
      </c>
      <c r="N89" s="3" t="str">
        <f t="shared" si="24"/>
        <v>-</v>
      </c>
      <c r="O89" s="3" t="str">
        <f t="shared" si="25"/>
        <v>-</v>
      </c>
      <c r="P89" s="3" t="str">
        <f t="shared" si="26"/>
        <v>-</v>
      </c>
      <c r="Q89" s="34" t="str">
        <f t="shared" si="27"/>
        <v>-</v>
      </c>
    </row>
    <row r="90" spans="1:17" x14ac:dyDescent="0.2">
      <c r="A90" s="244">
        <v>1E-3</v>
      </c>
      <c r="B90" s="245">
        <v>0.48</v>
      </c>
      <c r="C90" s="246">
        <v>0</v>
      </c>
      <c r="D90" s="36">
        <f t="shared" si="15"/>
        <v>2.0000000000000002E-5</v>
      </c>
      <c r="E90" s="7">
        <f t="shared" si="29"/>
        <v>2.3999999999999998E-4</v>
      </c>
      <c r="F90" s="23">
        <f t="shared" si="16"/>
        <v>8.3333333333333343E-2</v>
      </c>
      <c r="G90" s="3" t="str">
        <f t="shared" si="17"/>
        <v>-</v>
      </c>
      <c r="H90" s="3">
        <f t="shared" si="18"/>
        <v>0</v>
      </c>
      <c r="I90" s="3" t="str">
        <f t="shared" si="19"/>
        <v>-</v>
      </c>
      <c r="J90" s="3" t="str">
        <f t="shared" si="20"/>
        <v>-</v>
      </c>
      <c r="K90" s="3" t="str">
        <f t="shared" si="21"/>
        <v>-</v>
      </c>
      <c r="L90" s="34" t="str">
        <f t="shared" si="22"/>
        <v>-</v>
      </c>
      <c r="M90" s="3">
        <f t="shared" si="23"/>
        <v>8.3333333333333343E-2</v>
      </c>
      <c r="N90" s="3" t="str">
        <f t="shared" si="24"/>
        <v>-</v>
      </c>
      <c r="O90" s="3" t="str">
        <f t="shared" si="25"/>
        <v>-</v>
      </c>
      <c r="P90" s="3" t="str">
        <f t="shared" si="26"/>
        <v>-</v>
      </c>
      <c r="Q90" s="34" t="str">
        <f t="shared" si="27"/>
        <v>-</v>
      </c>
    </row>
    <row r="91" spans="1:17" x14ac:dyDescent="0.2">
      <c r="A91" s="244">
        <v>1E-3</v>
      </c>
      <c r="B91" s="245">
        <v>0.46</v>
      </c>
      <c r="C91" s="246">
        <v>1</v>
      </c>
      <c r="D91" s="36">
        <f t="shared" si="15"/>
        <v>2.0000000000000002E-5</v>
      </c>
      <c r="E91" s="7">
        <f t="shared" si="29"/>
        <v>2.3000000000000001E-4</v>
      </c>
      <c r="F91" s="23">
        <f t="shared" si="16"/>
        <v>8.6956521739130432E-2</v>
      </c>
      <c r="G91" s="3" t="str">
        <f t="shared" si="17"/>
        <v>-</v>
      </c>
      <c r="H91" s="3">
        <f t="shared" si="18"/>
        <v>1</v>
      </c>
      <c r="I91" s="3" t="str">
        <f t="shared" si="19"/>
        <v>-</v>
      </c>
      <c r="J91" s="3" t="str">
        <f t="shared" si="20"/>
        <v>-</v>
      </c>
      <c r="K91" s="3" t="str">
        <f t="shared" si="21"/>
        <v>-</v>
      </c>
      <c r="L91" s="34" t="str">
        <f t="shared" si="22"/>
        <v>-</v>
      </c>
      <c r="M91" s="3">
        <f t="shared" si="23"/>
        <v>8.6956521739130432E-2</v>
      </c>
      <c r="N91" s="3" t="str">
        <f t="shared" si="24"/>
        <v>-</v>
      </c>
      <c r="O91" s="3" t="str">
        <f t="shared" si="25"/>
        <v>-</v>
      </c>
      <c r="P91" s="3" t="str">
        <f t="shared" si="26"/>
        <v>-</v>
      </c>
      <c r="Q91" s="34" t="str">
        <f t="shared" si="27"/>
        <v>-</v>
      </c>
    </row>
    <row r="92" spans="1:17" x14ac:dyDescent="0.2">
      <c r="A92" s="244">
        <v>1E-3</v>
      </c>
      <c r="B92" s="245"/>
      <c r="C92" s="246">
        <v>0</v>
      </c>
      <c r="D92" s="36">
        <f t="shared" si="15"/>
        <v>2.0000000000000002E-5</v>
      </c>
      <c r="E92" s="7">
        <v>2.0550000000000022E-4</v>
      </c>
      <c r="F92" s="23">
        <f t="shared" si="16"/>
        <v>9.7323600973235905E-2</v>
      </c>
      <c r="G92" s="3" t="str">
        <f t="shared" si="17"/>
        <v>-</v>
      </c>
      <c r="H92" s="3">
        <f t="shared" si="18"/>
        <v>0</v>
      </c>
      <c r="I92" s="3" t="str">
        <f t="shared" si="19"/>
        <v>-</v>
      </c>
      <c r="J92" s="3" t="str">
        <f t="shared" si="20"/>
        <v>-</v>
      </c>
      <c r="K92" s="3" t="str">
        <f t="shared" si="21"/>
        <v>-</v>
      </c>
      <c r="L92" s="34" t="str">
        <f t="shared" si="22"/>
        <v>-</v>
      </c>
      <c r="M92" s="3">
        <f t="shared" si="23"/>
        <v>9.7323600973235905E-2</v>
      </c>
      <c r="N92" s="3" t="str">
        <f t="shared" si="24"/>
        <v>-</v>
      </c>
      <c r="O92" s="3" t="str">
        <f t="shared" si="25"/>
        <v>-</v>
      </c>
      <c r="P92" s="3" t="str">
        <f t="shared" si="26"/>
        <v>-</v>
      </c>
      <c r="Q92" s="34" t="str">
        <f t="shared" si="27"/>
        <v>-</v>
      </c>
    </row>
    <row r="93" spans="1:17" x14ac:dyDescent="0.2">
      <c r="A93" s="244">
        <v>1E-3</v>
      </c>
      <c r="B93" s="245">
        <v>0.39900000000000002</v>
      </c>
      <c r="C93" s="246">
        <v>0</v>
      </c>
      <c r="D93" s="36">
        <f t="shared" si="15"/>
        <v>2.0000000000000002E-5</v>
      </c>
      <c r="E93" s="7">
        <f>(B93/2)/1000</f>
        <v>1.995E-4</v>
      </c>
      <c r="F93" s="23">
        <f t="shared" si="16"/>
        <v>0.10025062656641605</v>
      </c>
      <c r="G93" s="3" t="str">
        <f t="shared" si="17"/>
        <v>-</v>
      </c>
      <c r="H93" s="3">
        <f t="shared" si="18"/>
        <v>0</v>
      </c>
      <c r="I93" s="3" t="str">
        <f t="shared" si="19"/>
        <v>-</v>
      </c>
      <c r="J93" s="3" t="str">
        <f t="shared" si="20"/>
        <v>-</v>
      </c>
      <c r="K93" s="3" t="str">
        <f t="shared" si="21"/>
        <v>-</v>
      </c>
      <c r="L93" s="34" t="str">
        <f t="shared" si="22"/>
        <v>-</v>
      </c>
      <c r="M93" s="3">
        <f t="shared" si="23"/>
        <v>0.10025062656641605</v>
      </c>
      <c r="N93" s="3" t="str">
        <f t="shared" si="24"/>
        <v>-</v>
      </c>
      <c r="O93" s="3" t="str">
        <f t="shared" si="25"/>
        <v>-</v>
      </c>
      <c r="P93" s="3" t="str">
        <f t="shared" si="26"/>
        <v>-</v>
      </c>
      <c r="Q93" s="34" t="str">
        <f t="shared" si="27"/>
        <v>-</v>
      </c>
    </row>
    <row r="94" spans="1:17" x14ac:dyDescent="0.2">
      <c r="A94" s="244">
        <v>1E-3</v>
      </c>
      <c r="B94" s="245">
        <f>6.74-6.35</f>
        <v>0.39000000000000057</v>
      </c>
      <c r="C94" s="246">
        <v>1</v>
      </c>
      <c r="D94" s="36">
        <f t="shared" si="15"/>
        <v>2.0000000000000002E-5</v>
      </c>
      <c r="E94" s="7">
        <f>(B94/2)/1000</f>
        <v>1.9500000000000029E-4</v>
      </c>
      <c r="F94" s="23">
        <f t="shared" si="16"/>
        <v>0.10256410256410242</v>
      </c>
      <c r="G94" s="3" t="str">
        <f t="shared" si="17"/>
        <v>-</v>
      </c>
      <c r="H94" s="3">
        <f t="shared" si="18"/>
        <v>1</v>
      </c>
      <c r="I94" s="3" t="str">
        <f t="shared" si="19"/>
        <v>-</v>
      </c>
      <c r="J94" s="3" t="str">
        <f t="shared" si="20"/>
        <v>-</v>
      </c>
      <c r="K94" s="3" t="str">
        <f t="shared" si="21"/>
        <v>-</v>
      </c>
      <c r="L94" s="34" t="str">
        <f t="shared" si="22"/>
        <v>-</v>
      </c>
      <c r="M94" s="3">
        <f t="shared" si="23"/>
        <v>0.10256410256410242</v>
      </c>
      <c r="N94" s="3" t="str">
        <f t="shared" si="24"/>
        <v>-</v>
      </c>
      <c r="O94" s="3" t="str">
        <f t="shared" si="25"/>
        <v>-</v>
      </c>
      <c r="P94" s="3" t="str">
        <f t="shared" si="26"/>
        <v>-</v>
      </c>
      <c r="Q94" s="34" t="str">
        <f t="shared" si="27"/>
        <v>-</v>
      </c>
    </row>
    <row r="95" spans="1:17" x14ac:dyDescent="0.2">
      <c r="A95" s="244">
        <v>1E-3</v>
      </c>
      <c r="B95" s="245">
        <v>0.38</v>
      </c>
      <c r="C95" s="246">
        <v>0</v>
      </c>
      <c r="D95" s="36">
        <f t="shared" si="15"/>
        <v>2.0000000000000002E-5</v>
      </c>
      <c r="E95" s="7">
        <f>(B95/2)/1000</f>
        <v>1.9000000000000001E-4</v>
      </c>
      <c r="F95" s="23">
        <f t="shared" si="16"/>
        <v>0.10526315789473685</v>
      </c>
      <c r="G95" s="3" t="str">
        <f t="shared" si="17"/>
        <v>-</v>
      </c>
      <c r="H95" s="3">
        <f t="shared" si="18"/>
        <v>0</v>
      </c>
      <c r="I95" s="3" t="str">
        <f t="shared" si="19"/>
        <v>-</v>
      </c>
      <c r="J95" s="3" t="str">
        <f t="shared" si="20"/>
        <v>-</v>
      </c>
      <c r="K95" s="3" t="str">
        <f t="shared" si="21"/>
        <v>-</v>
      </c>
      <c r="L95" s="34" t="str">
        <f t="shared" si="22"/>
        <v>-</v>
      </c>
      <c r="M95" s="3">
        <f t="shared" si="23"/>
        <v>0.10526315789473685</v>
      </c>
      <c r="N95" s="3" t="str">
        <f t="shared" si="24"/>
        <v>-</v>
      </c>
      <c r="O95" s="3" t="str">
        <f t="shared" si="25"/>
        <v>-</v>
      </c>
      <c r="P95" s="3" t="str">
        <f t="shared" si="26"/>
        <v>-</v>
      </c>
      <c r="Q95" s="34" t="str">
        <f t="shared" si="27"/>
        <v>-</v>
      </c>
    </row>
    <row r="96" spans="1:17" x14ac:dyDescent="0.2">
      <c r="A96" s="244">
        <v>1E-3</v>
      </c>
      <c r="B96" s="245">
        <f>6.46-6.08</f>
        <v>0.37999999999999989</v>
      </c>
      <c r="C96" s="246">
        <v>0</v>
      </c>
      <c r="D96" s="36">
        <f t="shared" si="15"/>
        <v>2.0000000000000002E-5</v>
      </c>
      <c r="E96" s="7">
        <f>(B96/2)/1000</f>
        <v>1.8999999999999996E-4</v>
      </c>
      <c r="F96" s="23">
        <f t="shared" si="16"/>
        <v>0.10526315789473688</v>
      </c>
      <c r="G96" s="3" t="str">
        <f t="shared" si="17"/>
        <v>-</v>
      </c>
      <c r="H96" s="3">
        <f t="shared" si="18"/>
        <v>0</v>
      </c>
      <c r="I96" s="3" t="str">
        <f t="shared" si="19"/>
        <v>-</v>
      </c>
      <c r="J96" s="3" t="str">
        <f t="shared" si="20"/>
        <v>-</v>
      </c>
      <c r="K96" s="3" t="str">
        <f t="shared" si="21"/>
        <v>-</v>
      </c>
      <c r="L96" s="34" t="str">
        <f t="shared" si="22"/>
        <v>-</v>
      </c>
      <c r="M96" s="3">
        <f t="shared" si="23"/>
        <v>0.10526315789473688</v>
      </c>
      <c r="N96" s="3" t="str">
        <f t="shared" si="24"/>
        <v>-</v>
      </c>
      <c r="O96" s="3" t="str">
        <f t="shared" si="25"/>
        <v>-</v>
      </c>
      <c r="P96" s="3" t="str">
        <f t="shared" si="26"/>
        <v>-</v>
      </c>
      <c r="Q96" s="34" t="str">
        <f t="shared" si="27"/>
        <v>-</v>
      </c>
    </row>
    <row r="97" spans="1:17" x14ac:dyDescent="0.2">
      <c r="A97" s="244">
        <v>1E-3</v>
      </c>
      <c r="B97" s="245">
        <v>0.374</v>
      </c>
      <c r="C97" s="246">
        <v>1</v>
      </c>
      <c r="D97" s="36">
        <f t="shared" si="15"/>
        <v>2.0000000000000002E-5</v>
      </c>
      <c r="E97" s="7">
        <f>(B97/2)/1000</f>
        <v>1.8699999999999999E-4</v>
      </c>
      <c r="F97" s="23">
        <f t="shared" si="16"/>
        <v>0.10695187165775402</v>
      </c>
      <c r="G97" s="3" t="str">
        <f t="shared" si="17"/>
        <v>-</v>
      </c>
      <c r="H97" s="3">
        <f t="shared" si="18"/>
        <v>1</v>
      </c>
      <c r="I97" s="3" t="str">
        <f t="shared" si="19"/>
        <v>-</v>
      </c>
      <c r="J97" s="3" t="str">
        <f t="shared" si="20"/>
        <v>-</v>
      </c>
      <c r="K97" s="3" t="str">
        <f t="shared" si="21"/>
        <v>-</v>
      </c>
      <c r="L97" s="34" t="str">
        <f t="shared" si="22"/>
        <v>-</v>
      </c>
      <c r="M97" s="3">
        <f t="shared" si="23"/>
        <v>0.10695187165775402</v>
      </c>
      <c r="N97" s="3" t="str">
        <f t="shared" si="24"/>
        <v>-</v>
      </c>
      <c r="O97" s="3" t="str">
        <f t="shared" si="25"/>
        <v>-</v>
      </c>
      <c r="P97" s="3" t="str">
        <f t="shared" si="26"/>
        <v>-</v>
      </c>
      <c r="Q97" s="34" t="str">
        <f t="shared" si="27"/>
        <v>-</v>
      </c>
    </row>
    <row r="98" spans="1:17" x14ac:dyDescent="0.2">
      <c r="A98" s="244">
        <v>1E-3</v>
      </c>
      <c r="B98" s="245"/>
      <c r="C98" s="246">
        <v>0</v>
      </c>
      <c r="D98" s="36">
        <f t="shared" si="15"/>
        <v>2.0000000000000002E-5</v>
      </c>
      <c r="E98" s="7">
        <v>1.7499999999999984E-4</v>
      </c>
      <c r="F98" s="23">
        <f t="shared" si="16"/>
        <v>0.11428571428571441</v>
      </c>
      <c r="G98" s="3" t="str">
        <f t="shared" si="17"/>
        <v>-</v>
      </c>
      <c r="H98" s="3">
        <f t="shared" si="18"/>
        <v>0</v>
      </c>
      <c r="I98" s="3" t="str">
        <f t="shared" si="19"/>
        <v>-</v>
      </c>
      <c r="J98" s="3" t="str">
        <f t="shared" si="20"/>
        <v>-</v>
      </c>
      <c r="K98" s="3" t="str">
        <f t="shared" si="21"/>
        <v>-</v>
      </c>
      <c r="L98" s="34" t="str">
        <f t="shared" si="22"/>
        <v>-</v>
      </c>
      <c r="M98" s="3">
        <f t="shared" si="23"/>
        <v>0.11428571428571441</v>
      </c>
      <c r="N98" s="3" t="str">
        <f t="shared" si="24"/>
        <v>-</v>
      </c>
      <c r="O98" s="3" t="str">
        <f t="shared" si="25"/>
        <v>-</v>
      </c>
      <c r="P98" s="3" t="str">
        <f t="shared" si="26"/>
        <v>-</v>
      </c>
      <c r="Q98" s="34" t="str">
        <f t="shared" si="27"/>
        <v>-</v>
      </c>
    </row>
    <row r="99" spans="1:17" x14ac:dyDescent="0.2">
      <c r="A99" s="244">
        <v>1E-3</v>
      </c>
      <c r="B99" s="245"/>
      <c r="C99" s="246">
        <v>0</v>
      </c>
      <c r="D99" s="36">
        <f t="shared" si="15"/>
        <v>2.0000000000000002E-5</v>
      </c>
      <c r="E99" s="7">
        <v>1.7499999999999984E-4</v>
      </c>
      <c r="F99" s="23">
        <f t="shared" si="16"/>
        <v>0.11428571428571441</v>
      </c>
      <c r="G99" s="3" t="str">
        <f t="shared" si="17"/>
        <v>-</v>
      </c>
      <c r="H99" s="3">
        <f t="shared" si="18"/>
        <v>0</v>
      </c>
      <c r="I99" s="3" t="str">
        <f t="shared" si="19"/>
        <v>-</v>
      </c>
      <c r="J99" s="3" t="str">
        <f t="shared" si="20"/>
        <v>-</v>
      </c>
      <c r="K99" s="3" t="str">
        <f t="shared" si="21"/>
        <v>-</v>
      </c>
      <c r="L99" s="34" t="str">
        <f t="shared" si="22"/>
        <v>-</v>
      </c>
      <c r="M99" s="3">
        <f t="shared" si="23"/>
        <v>0.11428571428571441</v>
      </c>
      <c r="N99" s="3" t="str">
        <f t="shared" si="24"/>
        <v>-</v>
      </c>
      <c r="O99" s="3" t="str">
        <f t="shared" si="25"/>
        <v>-</v>
      </c>
      <c r="P99" s="3" t="str">
        <f t="shared" si="26"/>
        <v>-</v>
      </c>
      <c r="Q99" s="34" t="str">
        <f t="shared" si="27"/>
        <v>-</v>
      </c>
    </row>
    <row r="100" spans="1:17" x14ac:dyDescent="0.2">
      <c r="A100" s="244">
        <v>1E-3</v>
      </c>
      <c r="B100" s="245"/>
      <c r="C100" s="246">
        <v>0</v>
      </c>
      <c r="D100" s="36">
        <f t="shared" si="15"/>
        <v>2.0000000000000002E-5</v>
      </c>
      <c r="E100" s="7">
        <v>1.7149999999999999E-4</v>
      </c>
      <c r="F100" s="23">
        <f t="shared" si="16"/>
        <v>0.11661807580174928</v>
      </c>
      <c r="G100" s="3" t="str">
        <f t="shared" si="17"/>
        <v>-</v>
      </c>
      <c r="H100" s="3">
        <f t="shared" si="18"/>
        <v>0</v>
      </c>
      <c r="I100" s="3" t="str">
        <f t="shared" si="19"/>
        <v>-</v>
      </c>
      <c r="J100" s="3" t="str">
        <f t="shared" si="20"/>
        <v>-</v>
      </c>
      <c r="K100" s="3" t="str">
        <f t="shared" si="21"/>
        <v>-</v>
      </c>
      <c r="L100" s="34" t="str">
        <f t="shared" si="22"/>
        <v>-</v>
      </c>
      <c r="M100" s="3">
        <f t="shared" si="23"/>
        <v>0.11661807580174928</v>
      </c>
      <c r="N100" s="3" t="str">
        <f t="shared" si="24"/>
        <v>-</v>
      </c>
      <c r="O100" s="3" t="str">
        <f t="shared" si="25"/>
        <v>-</v>
      </c>
      <c r="P100" s="3" t="str">
        <f t="shared" si="26"/>
        <v>-</v>
      </c>
      <c r="Q100" s="34" t="str">
        <f t="shared" si="27"/>
        <v>-</v>
      </c>
    </row>
    <row r="101" spans="1:17" x14ac:dyDescent="0.2">
      <c r="A101" s="244">
        <v>1E-3</v>
      </c>
      <c r="B101" s="245"/>
      <c r="C101" s="246">
        <v>1</v>
      </c>
      <c r="D101" s="36">
        <f t="shared" si="15"/>
        <v>2.0000000000000002E-5</v>
      </c>
      <c r="E101" s="7">
        <v>1.6999999999999993E-4</v>
      </c>
      <c r="F101" s="23">
        <f t="shared" si="16"/>
        <v>0.11764705882352947</v>
      </c>
      <c r="G101" s="3" t="str">
        <f t="shared" si="17"/>
        <v>-</v>
      </c>
      <c r="H101" s="3">
        <f t="shared" si="18"/>
        <v>1</v>
      </c>
      <c r="I101" s="3" t="str">
        <f t="shared" si="19"/>
        <v>-</v>
      </c>
      <c r="J101" s="3" t="str">
        <f t="shared" si="20"/>
        <v>-</v>
      </c>
      <c r="K101" s="3" t="str">
        <f t="shared" si="21"/>
        <v>-</v>
      </c>
      <c r="L101" s="34" t="str">
        <f t="shared" si="22"/>
        <v>-</v>
      </c>
      <c r="M101" s="3">
        <f t="shared" si="23"/>
        <v>0.11764705882352947</v>
      </c>
      <c r="N101" s="3" t="str">
        <f t="shared" si="24"/>
        <v>-</v>
      </c>
      <c r="O101" s="3" t="str">
        <f t="shared" si="25"/>
        <v>-</v>
      </c>
      <c r="P101" s="3" t="str">
        <f t="shared" si="26"/>
        <v>-</v>
      </c>
      <c r="Q101" s="34" t="str">
        <f t="shared" si="27"/>
        <v>-</v>
      </c>
    </row>
    <row r="102" spans="1:17" x14ac:dyDescent="0.2">
      <c r="A102" s="244">
        <f>0.001/2</f>
        <v>5.0000000000000001E-4</v>
      </c>
      <c r="B102" s="245">
        <v>0.15</v>
      </c>
      <c r="C102" s="246">
        <v>0</v>
      </c>
      <c r="D102" s="36">
        <f t="shared" si="15"/>
        <v>1.0000000000000001E-5</v>
      </c>
      <c r="E102" s="7">
        <f>(B102/2)/1000</f>
        <v>7.4999999999999993E-5</v>
      </c>
      <c r="F102" s="23">
        <f t="shared" si="16"/>
        <v>0.13333333333333336</v>
      </c>
      <c r="G102" s="3" t="str">
        <f t="shared" si="17"/>
        <v>-</v>
      </c>
      <c r="H102" s="3">
        <f t="shared" si="18"/>
        <v>0</v>
      </c>
      <c r="I102" s="3" t="str">
        <f t="shared" si="19"/>
        <v>-</v>
      </c>
      <c r="J102" s="3" t="str">
        <f t="shared" si="20"/>
        <v>-</v>
      </c>
      <c r="K102" s="3" t="str">
        <f t="shared" si="21"/>
        <v>-</v>
      </c>
      <c r="L102" s="34" t="str">
        <f t="shared" si="22"/>
        <v>-</v>
      </c>
      <c r="M102" s="3">
        <f t="shared" si="23"/>
        <v>0.13333333333333336</v>
      </c>
      <c r="N102" s="3" t="str">
        <f t="shared" si="24"/>
        <v>-</v>
      </c>
      <c r="O102" s="3" t="str">
        <f t="shared" si="25"/>
        <v>-</v>
      </c>
      <c r="P102" s="3" t="str">
        <f t="shared" si="26"/>
        <v>-</v>
      </c>
      <c r="Q102" s="34" t="str">
        <f t="shared" si="27"/>
        <v>-</v>
      </c>
    </row>
    <row r="103" spans="1:17" x14ac:dyDescent="0.2">
      <c r="A103" s="244">
        <v>1E-3</v>
      </c>
      <c r="B103" s="245">
        <v>0.28999999999999998</v>
      </c>
      <c r="C103" s="246">
        <v>0</v>
      </c>
      <c r="D103" s="36">
        <f t="shared" si="15"/>
        <v>2.0000000000000002E-5</v>
      </c>
      <c r="E103" s="7">
        <f>(B103/2)/1000</f>
        <v>1.45E-4</v>
      </c>
      <c r="F103" s="23">
        <f t="shared" si="16"/>
        <v>0.13793103448275862</v>
      </c>
      <c r="G103" s="3" t="str">
        <f t="shared" si="17"/>
        <v>-</v>
      </c>
      <c r="H103" s="3">
        <f t="shared" si="18"/>
        <v>0</v>
      </c>
      <c r="I103" s="3" t="str">
        <f t="shared" si="19"/>
        <v>-</v>
      </c>
      <c r="J103" s="3" t="str">
        <f t="shared" si="20"/>
        <v>-</v>
      </c>
      <c r="K103" s="3" t="str">
        <f t="shared" si="21"/>
        <v>-</v>
      </c>
      <c r="L103" s="34" t="str">
        <f t="shared" si="22"/>
        <v>-</v>
      </c>
      <c r="M103" s="3">
        <f t="shared" si="23"/>
        <v>0.13793103448275862</v>
      </c>
      <c r="N103" s="3" t="str">
        <f t="shared" si="24"/>
        <v>-</v>
      </c>
      <c r="O103" s="3" t="str">
        <f t="shared" si="25"/>
        <v>-</v>
      </c>
      <c r="P103" s="3" t="str">
        <f t="shared" si="26"/>
        <v>-</v>
      </c>
      <c r="Q103" s="34" t="str">
        <f t="shared" si="27"/>
        <v>-</v>
      </c>
    </row>
    <row r="104" spans="1:17" x14ac:dyDescent="0.2">
      <c r="A104" s="244">
        <v>1E-3</v>
      </c>
      <c r="B104" s="245"/>
      <c r="C104" s="246">
        <v>2</v>
      </c>
      <c r="D104" s="36">
        <f t="shared" si="15"/>
        <v>2.0000000000000002E-5</v>
      </c>
      <c r="E104" s="7">
        <v>1.4500000000000003E-4</v>
      </c>
      <c r="F104" s="23">
        <f t="shared" si="16"/>
        <v>0.13793103448275862</v>
      </c>
      <c r="G104" s="3" t="str">
        <f t="shared" si="17"/>
        <v>-</v>
      </c>
      <c r="H104" s="3">
        <f t="shared" si="18"/>
        <v>2</v>
      </c>
      <c r="I104" s="3" t="str">
        <f t="shared" si="19"/>
        <v>-</v>
      </c>
      <c r="J104" s="3" t="str">
        <f t="shared" si="20"/>
        <v>-</v>
      </c>
      <c r="K104" s="3" t="str">
        <f t="shared" si="21"/>
        <v>-</v>
      </c>
      <c r="L104" s="34" t="str">
        <f t="shared" si="22"/>
        <v>-</v>
      </c>
      <c r="M104" s="3">
        <f t="shared" si="23"/>
        <v>0.13793103448275862</v>
      </c>
      <c r="N104" s="3" t="str">
        <f t="shared" si="24"/>
        <v>-</v>
      </c>
      <c r="O104" s="3" t="str">
        <f t="shared" si="25"/>
        <v>-</v>
      </c>
      <c r="P104" s="3" t="str">
        <f t="shared" si="26"/>
        <v>-</v>
      </c>
      <c r="Q104" s="34" t="str">
        <f t="shared" si="27"/>
        <v>-</v>
      </c>
    </row>
    <row r="105" spans="1:17" x14ac:dyDescent="0.2">
      <c r="A105" s="244">
        <v>1E-3</v>
      </c>
      <c r="B105" s="245"/>
      <c r="C105" s="246">
        <v>1</v>
      </c>
      <c r="D105" s="36">
        <f t="shared" si="15"/>
        <v>2.0000000000000002E-5</v>
      </c>
      <c r="E105" s="7">
        <v>1.1000000000000032E-4</v>
      </c>
      <c r="F105" s="23">
        <f t="shared" si="16"/>
        <v>0.18181818181818132</v>
      </c>
      <c r="G105" s="3" t="str">
        <f t="shared" si="17"/>
        <v>-</v>
      </c>
      <c r="H105" s="3">
        <f t="shared" si="18"/>
        <v>1</v>
      </c>
      <c r="I105" s="3" t="str">
        <f t="shared" si="19"/>
        <v>-</v>
      </c>
      <c r="J105" s="3" t="str">
        <f t="shared" si="20"/>
        <v>-</v>
      </c>
      <c r="K105" s="3" t="str">
        <f t="shared" si="21"/>
        <v>-</v>
      </c>
      <c r="L105" s="34" t="str">
        <f t="shared" si="22"/>
        <v>-</v>
      </c>
      <c r="M105" s="3">
        <f t="shared" si="23"/>
        <v>0.18181818181818132</v>
      </c>
      <c r="N105" s="3" t="str">
        <f t="shared" si="24"/>
        <v>-</v>
      </c>
      <c r="O105" s="3" t="str">
        <f t="shared" si="25"/>
        <v>-</v>
      </c>
      <c r="P105" s="3" t="str">
        <f t="shared" si="26"/>
        <v>-</v>
      </c>
      <c r="Q105" s="34" t="str">
        <f t="shared" si="27"/>
        <v>-</v>
      </c>
    </row>
    <row r="106" spans="1:17" x14ac:dyDescent="0.2">
      <c r="A106" s="244">
        <f>A102/2</f>
        <v>2.5000000000000001E-4</v>
      </c>
      <c r="B106" s="245">
        <v>0.45</v>
      </c>
      <c r="C106" s="246">
        <v>0</v>
      </c>
      <c r="D106" s="36">
        <f t="shared" si="15"/>
        <v>5.0000000000000004E-6</v>
      </c>
      <c r="E106" s="7">
        <f t="shared" ref="E106:E117" si="30">(B106/2)/1000</f>
        <v>2.2499999999999999E-4</v>
      </c>
      <c r="F106" s="23">
        <f t="shared" si="16"/>
        <v>2.2222222222222223E-2</v>
      </c>
      <c r="G106" s="3" t="str">
        <f t="shared" si="17"/>
        <v>-</v>
      </c>
      <c r="H106" s="3">
        <f t="shared" si="18"/>
        <v>0</v>
      </c>
      <c r="I106" s="3" t="str">
        <f t="shared" si="19"/>
        <v>-</v>
      </c>
      <c r="J106" s="3" t="str">
        <f t="shared" si="20"/>
        <v>-</v>
      </c>
      <c r="K106" s="3" t="str">
        <f t="shared" si="21"/>
        <v>-</v>
      </c>
      <c r="L106" s="34" t="str">
        <f t="shared" si="22"/>
        <v>-</v>
      </c>
      <c r="M106" s="3">
        <f t="shared" si="23"/>
        <v>2.2222222222222223E-2</v>
      </c>
      <c r="N106" s="3" t="str">
        <f t="shared" si="24"/>
        <v>-</v>
      </c>
      <c r="O106" s="3" t="str">
        <f t="shared" si="25"/>
        <v>-</v>
      </c>
      <c r="P106" s="3" t="str">
        <f t="shared" si="26"/>
        <v>-</v>
      </c>
      <c r="Q106" s="34" t="str">
        <f t="shared" si="27"/>
        <v>-</v>
      </c>
    </row>
    <row r="107" spans="1:17" x14ac:dyDescent="0.2">
      <c r="A107" s="244">
        <v>5.0000000000000001E-3</v>
      </c>
      <c r="B107" s="245">
        <v>0.83</v>
      </c>
      <c r="C107" s="246">
        <v>0</v>
      </c>
      <c r="D107" s="36">
        <f t="shared" si="15"/>
        <v>1E-4</v>
      </c>
      <c r="E107" s="7">
        <f t="shared" si="30"/>
        <v>4.15E-4</v>
      </c>
      <c r="F107" s="23">
        <f t="shared" si="16"/>
        <v>0.24096385542168675</v>
      </c>
      <c r="G107" s="3" t="str">
        <f t="shared" si="17"/>
        <v>-</v>
      </c>
      <c r="H107" s="3">
        <f t="shared" si="18"/>
        <v>0</v>
      </c>
      <c r="I107" s="3" t="str">
        <f t="shared" si="19"/>
        <v>-</v>
      </c>
      <c r="J107" s="3" t="str">
        <f t="shared" si="20"/>
        <v>-</v>
      </c>
      <c r="K107" s="3" t="str">
        <f t="shared" si="21"/>
        <v>-</v>
      </c>
      <c r="L107" s="34" t="str">
        <f t="shared" si="22"/>
        <v>-</v>
      </c>
      <c r="M107" s="3">
        <f t="shared" si="23"/>
        <v>0.24096385542168675</v>
      </c>
      <c r="N107" s="3" t="str">
        <f t="shared" si="24"/>
        <v>-</v>
      </c>
      <c r="O107" s="3" t="str">
        <f t="shared" si="25"/>
        <v>-</v>
      </c>
      <c r="P107" s="3" t="str">
        <f t="shared" si="26"/>
        <v>-</v>
      </c>
      <c r="Q107" s="34" t="str">
        <f t="shared" si="27"/>
        <v>-</v>
      </c>
    </row>
    <row r="108" spans="1:17" x14ac:dyDescent="0.2">
      <c r="A108" s="244">
        <v>0.01</v>
      </c>
      <c r="B108" s="245">
        <v>1.54</v>
      </c>
      <c r="C108" s="246">
        <v>2</v>
      </c>
      <c r="D108" s="36">
        <f t="shared" si="15"/>
        <v>2.0000000000000001E-4</v>
      </c>
      <c r="E108" s="7">
        <f t="shared" si="30"/>
        <v>7.7000000000000007E-4</v>
      </c>
      <c r="F108" s="23">
        <f t="shared" si="16"/>
        <v>0.25974025974025972</v>
      </c>
      <c r="G108" s="3" t="str">
        <f t="shared" si="17"/>
        <v>-</v>
      </c>
      <c r="H108" s="3">
        <f t="shared" si="18"/>
        <v>2</v>
      </c>
      <c r="I108" s="3" t="str">
        <f t="shared" si="19"/>
        <v>-</v>
      </c>
      <c r="J108" s="3" t="str">
        <f t="shared" si="20"/>
        <v>-</v>
      </c>
      <c r="K108" s="3" t="str">
        <f t="shared" si="21"/>
        <v>-</v>
      </c>
      <c r="L108" s="34" t="str">
        <f t="shared" si="22"/>
        <v>-</v>
      </c>
      <c r="M108" s="3">
        <f t="shared" si="23"/>
        <v>0.25974025974025972</v>
      </c>
      <c r="N108" s="3" t="str">
        <f t="shared" si="24"/>
        <v>-</v>
      </c>
      <c r="O108" s="3" t="str">
        <f t="shared" si="25"/>
        <v>-</v>
      </c>
      <c r="P108" s="3" t="str">
        <f t="shared" si="26"/>
        <v>-</v>
      </c>
      <c r="Q108" s="34" t="str">
        <f t="shared" si="27"/>
        <v>-</v>
      </c>
    </row>
    <row r="109" spans="1:17" x14ac:dyDescent="0.2">
      <c r="A109" s="244">
        <v>5.0000000000000001E-3</v>
      </c>
      <c r="B109" s="245">
        <v>0.71</v>
      </c>
      <c r="C109" s="246">
        <v>0</v>
      </c>
      <c r="D109" s="36">
        <f t="shared" si="15"/>
        <v>1E-4</v>
      </c>
      <c r="E109" s="7">
        <f t="shared" si="30"/>
        <v>3.5499999999999996E-4</v>
      </c>
      <c r="F109" s="23">
        <f t="shared" si="16"/>
        <v>0.28169014084507049</v>
      </c>
      <c r="G109" s="3" t="str">
        <f t="shared" si="17"/>
        <v>-</v>
      </c>
      <c r="H109" s="3">
        <f t="shared" si="18"/>
        <v>0</v>
      </c>
      <c r="I109" s="3" t="str">
        <f t="shared" si="19"/>
        <v>-</v>
      </c>
      <c r="J109" s="3" t="str">
        <f t="shared" si="20"/>
        <v>-</v>
      </c>
      <c r="K109" s="3" t="str">
        <f t="shared" si="21"/>
        <v>-</v>
      </c>
      <c r="L109" s="34" t="str">
        <f t="shared" si="22"/>
        <v>-</v>
      </c>
      <c r="M109" s="3">
        <f t="shared" si="23"/>
        <v>0.28169014084507049</v>
      </c>
      <c r="N109" s="3" t="str">
        <f t="shared" si="24"/>
        <v>-</v>
      </c>
      <c r="O109" s="3" t="str">
        <f t="shared" si="25"/>
        <v>-</v>
      </c>
      <c r="P109" s="3" t="str">
        <f t="shared" si="26"/>
        <v>-</v>
      </c>
      <c r="Q109" s="34" t="str">
        <f t="shared" si="27"/>
        <v>-</v>
      </c>
    </row>
    <row r="110" spans="1:17" x14ac:dyDescent="0.2">
      <c r="A110" s="244">
        <v>0.01</v>
      </c>
      <c r="B110" s="245">
        <v>1.31</v>
      </c>
      <c r="C110" s="246">
        <v>1</v>
      </c>
      <c r="D110" s="36">
        <f t="shared" si="15"/>
        <v>2.0000000000000001E-4</v>
      </c>
      <c r="E110" s="7">
        <f t="shared" si="30"/>
        <v>6.5499999999999998E-4</v>
      </c>
      <c r="F110" s="23">
        <f t="shared" si="16"/>
        <v>0.30534351145038169</v>
      </c>
      <c r="G110" s="3" t="str">
        <f t="shared" si="17"/>
        <v>-</v>
      </c>
      <c r="H110" s="3">
        <f t="shared" si="18"/>
        <v>1</v>
      </c>
      <c r="I110" s="3" t="str">
        <f t="shared" si="19"/>
        <v>-</v>
      </c>
      <c r="J110" s="3" t="str">
        <f t="shared" si="20"/>
        <v>-</v>
      </c>
      <c r="K110" s="3" t="str">
        <f t="shared" si="21"/>
        <v>-</v>
      </c>
      <c r="L110" s="34" t="str">
        <f t="shared" si="22"/>
        <v>-</v>
      </c>
      <c r="M110" s="3">
        <f t="shared" si="23"/>
        <v>0.30534351145038169</v>
      </c>
      <c r="N110" s="3" t="str">
        <f t="shared" si="24"/>
        <v>-</v>
      </c>
      <c r="O110" s="3" t="str">
        <f t="shared" si="25"/>
        <v>-</v>
      </c>
      <c r="P110" s="3" t="str">
        <f t="shared" si="26"/>
        <v>-</v>
      </c>
      <c r="Q110" s="34" t="str">
        <f t="shared" si="27"/>
        <v>-</v>
      </c>
    </row>
    <row r="111" spans="1:17" x14ac:dyDescent="0.2">
      <c r="A111" s="244">
        <v>5.0000000000000001E-3</v>
      </c>
      <c r="B111" s="245">
        <f>6.74-6.22</f>
        <v>0.52000000000000046</v>
      </c>
      <c r="C111" s="246">
        <v>0</v>
      </c>
      <c r="D111" s="36">
        <f t="shared" si="15"/>
        <v>1E-4</v>
      </c>
      <c r="E111" s="7">
        <f t="shared" si="30"/>
        <v>2.6000000000000025E-4</v>
      </c>
      <c r="F111" s="23">
        <f t="shared" si="16"/>
        <v>0.38461538461538425</v>
      </c>
      <c r="G111" s="3" t="str">
        <f t="shared" si="17"/>
        <v>-</v>
      </c>
      <c r="H111" s="3">
        <f t="shared" si="18"/>
        <v>0</v>
      </c>
      <c r="I111" s="3" t="str">
        <f t="shared" si="19"/>
        <v>-</v>
      </c>
      <c r="J111" s="3" t="str">
        <f t="shared" si="20"/>
        <v>-</v>
      </c>
      <c r="K111" s="3" t="str">
        <f t="shared" si="21"/>
        <v>-</v>
      </c>
      <c r="L111" s="34" t="str">
        <f t="shared" si="22"/>
        <v>-</v>
      </c>
      <c r="M111" s="3">
        <f t="shared" si="23"/>
        <v>0.38461538461538425</v>
      </c>
      <c r="N111" s="3" t="str">
        <f t="shared" si="24"/>
        <v>-</v>
      </c>
      <c r="O111" s="3" t="str">
        <f t="shared" si="25"/>
        <v>-</v>
      </c>
      <c r="P111" s="3" t="str">
        <f t="shared" si="26"/>
        <v>-</v>
      </c>
      <c r="Q111" s="34" t="str">
        <f t="shared" si="27"/>
        <v>-</v>
      </c>
    </row>
    <row r="112" spans="1:17" x14ac:dyDescent="0.2">
      <c r="A112" s="244">
        <v>0.01</v>
      </c>
      <c r="B112" s="245">
        <v>0.99</v>
      </c>
      <c r="C112" s="246">
        <v>0</v>
      </c>
      <c r="D112" s="36">
        <f t="shared" si="15"/>
        <v>2.0000000000000001E-4</v>
      </c>
      <c r="E112" s="7">
        <f t="shared" si="30"/>
        <v>4.95E-4</v>
      </c>
      <c r="F112" s="23">
        <f t="shared" si="16"/>
        <v>0.40404040404040409</v>
      </c>
      <c r="G112" s="3" t="str">
        <f t="shared" si="17"/>
        <v>-</v>
      </c>
      <c r="H112" s="3">
        <f t="shared" si="18"/>
        <v>0</v>
      </c>
      <c r="I112" s="3" t="str">
        <f t="shared" si="19"/>
        <v>-</v>
      </c>
      <c r="J112" s="3" t="str">
        <f t="shared" si="20"/>
        <v>-</v>
      </c>
      <c r="K112" s="3" t="str">
        <f t="shared" si="21"/>
        <v>-</v>
      </c>
      <c r="L112" s="34" t="str">
        <f t="shared" si="22"/>
        <v>-</v>
      </c>
      <c r="M112" s="3">
        <f t="shared" si="23"/>
        <v>0.40404040404040409</v>
      </c>
      <c r="N112" s="3" t="str">
        <f t="shared" si="24"/>
        <v>-</v>
      </c>
      <c r="O112" s="3" t="str">
        <f t="shared" si="25"/>
        <v>-</v>
      </c>
      <c r="P112" s="3" t="str">
        <f t="shared" si="26"/>
        <v>-</v>
      </c>
      <c r="Q112" s="34" t="str">
        <f t="shared" si="27"/>
        <v>-</v>
      </c>
    </row>
    <row r="113" spans="1:17" x14ac:dyDescent="0.2">
      <c r="A113" s="244">
        <v>0.01</v>
      </c>
      <c r="B113" s="245">
        <f>6.94-6.08</f>
        <v>0.86000000000000032</v>
      </c>
      <c r="C113" s="246">
        <v>0</v>
      </c>
      <c r="D113" s="36">
        <f t="shared" si="15"/>
        <v>2.0000000000000001E-4</v>
      </c>
      <c r="E113" s="7">
        <f t="shared" si="30"/>
        <v>4.3000000000000015E-4</v>
      </c>
      <c r="F113" s="23">
        <f t="shared" si="16"/>
        <v>0.46511627906976732</v>
      </c>
      <c r="G113" s="3" t="str">
        <f t="shared" si="17"/>
        <v>-</v>
      </c>
      <c r="H113" s="3">
        <f t="shared" si="18"/>
        <v>0</v>
      </c>
      <c r="I113" s="3" t="str">
        <f t="shared" si="19"/>
        <v>-</v>
      </c>
      <c r="J113" s="3" t="str">
        <f t="shared" si="20"/>
        <v>-</v>
      </c>
      <c r="K113" s="3" t="str">
        <f t="shared" si="21"/>
        <v>-</v>
      </c>
      <c r="L113" s="34" t="str">
        <f t="shared" si="22"/>
        <v>-</v>
      </c>
      <c r="M113" s="3">
        <f t="shared" si="23"/>
        <v>0.46511627906976732</v>
      </c>
      <c r="N113" s="3" t="str">
        <f t="shared" si="24"/>
        <v>-</v>
      </c>
      <c r="O113" s="3" t="str">
        <f t="shared" si="25"/>
        <v>-</v>
      </c>
      <c r="P113" s="3" t="str">
        <f t="shared" si="26"/>
        <v>-</v>
      </c>
      <c r="Q113" s="34" t="str">
        <f t="shared" si="27"/>
        <v>-</v>
      </c>
    </row>
    <row r="114" spans="1:17" x14ac:dyDescent="0.2">
      <c r="A114" s="244">
        <v>0.01</v>
      </c>
      <c r="B114" s="245">
        <v>0.86</v>
      </c>
      <c r="C114" s="246">
        <v>1</v>
      </c>
      <c r="D114" s="36">
        <f t="shared" si="15"/>
        <v>2.0000000000000001E-4</v>
      </c>
      <c r="E114" s="7">
        <f t="shared" si="30"/>
        <v>4.2999999999999999E-4</v>
      </c>
      <c r="F114" s="23">
        <f t="shared" si="16"/>
        <v>0.46511627906976749</v>
      </c>
      <c r="G114" s="3" t="str">
        <f t="shared" si="17"/>
        <v>-</v>
      </c>
      <c r="H114" s="3">
        <f t="shared" si="18"/>
        <v>1</v>
      </c>
      <c r="I114" s="3" t="str">
        <f t="shared" si="19"/>
        <v>-</v>
      </c>
      <c r="J114" s="3" t="str">
        <f t="shared" si="20"/>
        <v>-</v>
      </c>
      <c r="K114" s="3" t="str">
        <f t="shared" si="21"/>
        <v>-</v>
      </c>
      <c r="L114" s="34" t="str">
        <f t="shared" si="22"/>
        <v>-</v>
      </c>
      <c r="M114" s="3">
        <f t="shared" si="23"/>
        <v>0.46511627906976749</v>
      </c>
      <c r="N114" s="3" t="str">
        <f t="shared" si="24"/>
        <v>-</v>
      </c>
      <c r="O114" s="3" t="str">
        <f t="shared" si="25"/>
        <v>-</v>
      </c>
      <c r="P114" s="3" t="str">
        <f t="shared" si="26"/>
        <v>-</v>
      </c>
      <c r="Q114" s="34" t="str">
        <f t="shared" si="27"/>
        <v>-</v>
      </c>
    </row>
    <row r="115" spans="1:17" x14ac:dyDescent="0.2">
      <c r="A115" s="244">
        <v>5.0000000000000001E-3</v>
      </c>
      <c r="B115" s="245">
        <v>0.41</v>
      </c>
      <c r="C115" s="246">
        <v>0</v>
      </c>
      <c r="D115" s="36">
        <f t="shared" si="15"/>
        <v>1E-4</v>
      </c>
      <c r="E115" s="7">
        <f t="shared" si="30"/>
        <v>2.05E-4</v>
      </c>
      <c r="F115" s="23">
        <f t="shared" si="16"/>
        <v>0.48780487804878053</v>
      </c>
      <c r="G115" s="3" t="str">
        <f t="shared" si="17"/>
        <v>-</v>
      </c>
      <c r="H115" s="3">
        <f t="shared" si="18"/>
        <v>0</v>
      </c>
      <c r="I115" s="3" t="str">
        <f t="shared" si="19"/>
        <v>-</v>
      </c>
      <c r="J115" s="3" t="str">
        <f t="shared" si="20"/>
        <v>-</v>
      </c>
      <c r="K115" s="3" t="str">
        <f t="shared" si="21"/>
        <v>-</v>
      </c>
      <c r="L115" s="34" t="str">
        <f t="shared" si="22"/>
        <v>-</v>
      </c>
      <c r="M115" s="3">
        <f t="shared" si="23"/>
        <v>0.48780487804878053</v>
      </c>
      <c r="N115" s="3" t="str">
        <f t="shared" si="24"/>
        <v>-</v>
      </c>
      <c r="O115" s="3" t="str">
        <f t="shared" si="25"/>
        <v>-</v>
      </c>
      <c r="P115" s="3" t="str">
        <f t="shared" si="26"/>
        <v>-</v>
      </c>
      <c r="Q115" s="34" t="str">
        <f t="shared" si="27"/>
        <v>-</v>
      </c>
    </row>
    <row r="116" spans="1:17" x14ac:dyDescent="0.2">
      <c r="A116" s="244">
        <v>0.01</v>
      </c>
      <c r="B116" s="245">
        <v>0.77</v>
      </c>
      <c r="C116" s="246">
        <v>0</v>
      </c>
      <c r="D116" s="36">
        <f t="shared" si="15"/>
        <v>2.0000000000000001E-4</v>
      </c>
      <c r="E116" s="7">
        <f t="shared" si="30"/>
        <v>3.8500000000000003E-4</v>
      </c>
      <c r="F116" s="23">
        <f t="shared" si="16"/>
        <v>0.51948051948051943</v>
      </c>
      <c r="G116" s="3" t="str">
        <f t="shared" si="17"/>
        <v>-</v>
      </c>
      <c r="H116" s="3">
        <f t="shared" si="18"/>
        <v>0</v>
      </c>
      <c r="I116" s="3" t="str">
        <f t="shared" si="19"/>
        <v>-</v>
      </c>
      <c r="J116" s="3" t="str">
        <f t="shared" si="20"/>
        <v>-</v>
      </c>
      <c r="K116" s="3" t="str">
        <f t="shared" si="21"/>
        <v>-</v>
      </c>
      <c r="L116" s="34" t="str">
        <f t="shared" si="22"/>
        <v>-</v>
      </c>
      <c r="M116" s="3">
        <f t="shared" si="23"/>
        <v>0.51948051948051943</v>
      </c>
      <c r="N116" s="3" t="str">
        <f t="shared" si="24"/>
        <v>-</v>
      </c>
      <c r="O116" s="3" t="str">
        <f t="shared" si="25"/>
        <v>-</v>
      </c>
      <c r="P116" s="3" t="str">
        <f t="shared" si="26"/>
        <v>-</v>
      </c>
      <c r="Q116" s="34" t="str">
        <f t="shared" si="27"/>
        <v>-</v>
      </c>
    </row>
    <row r="117" spans="1:17" x14ac:dyDescent="0.2">
      <c r="A117" s="244">
        <v>0.01</v>
      </c>
      <c r="B117" s="245">
        <v>0.746</v>
      </c>
      <c r="C117" s="246">
        <v>1</v>
      </c>
      <c r="D117" s="36">
        <f t="shared" si="15"/>
        <v>2.0000000000000001E-4</v>
      </c>
      <c r="E117" s="7">
        <f t="shared" si="30"/>
        <v>3.7300000000000001E-4</v>
      </c>
      <c r="F117" s="23">
        <f t="shared" si="16"/>
        <v>0.53619302949061665</v>
      </c>
      <c r="G117" s="3" t="str">
        <f t="shared" si="17"/>
        <v>-</v>
      </c>
      <c r="H117" s="3">
        <f t="shared" si="18"/>
        <v>1</v>
      </c>
      <c r="I117" s="3" t="str">
        <f t="shared" si="19"/>
        <v>-</v>
      </c>
      <c r="J117" s="3" t="str">
        <f t="shared" si="20"/>
        <v>-</v>
      </c>
      <c r="K117" s="3" t="str">
        <f t="shared" si="21"/>
        <v>-</v>
      </c>
      <c r="L117" s="34" t="str">
        <f t="shared" si="22"/>
        <v>-</v>
      </c>
      <c r="M117" s="3">
        <f t="shared" si="23"/>
        <v>0.53619302949061665</v>
      </c>
      <c r="N117" s="3" t="str">
        <f t="shared" si="24"/>
        <v>-</v>
      </c>
      <c r="O117" s="3" t="str">
        <f t="shared" si="25"/>
        <v>-</v>
      </c>
      <c r="P117" s="3" t="str">
        <f t="shared" si="26"/>
        <v>-</v>
      </c>
      <c r="Q117" s="34" t="str">
        <f t="shared" si="27"/>
        <v>-</v>
      </c>
    </row>
    <row r="118" spans="1:17" x14ac:dyDescent="0.2">
      <c r="A118" s="244">
        <v>5.0000000000000001E-3</v>
      </c>
      <c r="B118" s="245"/>
      <c r="C118" s="246">
        <v>1</v>
      </c>
      <c r="D118" s="36">
        <f t="shared" si="15"/>
        <v>1E-4</v>
      </c>
      <c r="E118" s="7">
        <v>1.8500000000000005E-4</v>
      </c>
      <c r="F118" s="23">
        <f t="shared" si="16"/>
        <v>0.54054054054054046</v>
      </c>
      <c r="G118" s="3" t="str">
        <f t="shared" si="17"/>
        <v>-</v>
      </c>
      <c r="H118" s="3">
        <f t="shared" si="18"/>
        <v>1</v>
      </c>
      <c r="I118" s="3" t="str">
        <f t="shared" si="19"/>
        <v>-</v>
      </c>
      <c r="J118" s="3" t="str">
        <f t="shared" si="20"/>
        <v>-</v>
      </c>
      <c r="K118" s="3" t="str">
        <f t="shared" si="21"/>
        <v>-</v>
      </c>
      <c r="L118" s="34" t="str">
        <f t="shared" si="22"/>
        <v>-</v>
      </c>
      <c r="M118" s="3">
        <f t="shared" si="23"/>
        <v>0.54054054054054046</v>
      </c>
      <c r="N118" s="3" t="str">
        <f t="shared" si="24"/>
        <v>-</v>
      </c>
      <c r="O118" s="3" t="str">
        <f t="shared" si="25"/>
        <v>-</v>
      </c>
      <c r="P118" s="3" t="str">
        <f t="shared" si="26"/>
        <v>-</v>
      </c>
      <c r="Q118" s="34" t="str">
        <f t="shared" si="27"/>
        <v>-</v>
      </c>
    </row>
    <row r="119" spans="1:17" x14ac:dyDescent="0.2">
      <c r="A119" s="244">
        <v>0.01</v>
      </c>
      <c r="B119" s="245">
        <f>6.95-6.219</f>
        <v>0.73099999999999987</v>
      </c>
      <c r="C119" s="246">
        <v>0</v>
      </c>
      <c r="D119" s="36">
        <f t="shared" si="15"/>
        <v>2.0000000000000001E-4</v>
      </c>
      <c r="E119" s="7">
        <f t="shared" ref="E119:E130" si="31">(B119/2)/1000</f>
        <v>3.6549999999999994E-4</v>
      </c>
      <c r="F119" s="23">
        <f t="shared" si="16"/>
        <v>0.54719562243502062</v>
      </c>
      <c r="G119" s="3" t="str">
        <f t="shared" si="17"/>
        <v>-</v>
      </c>
      <c r="H119" s="3">
        <f t="shared" si="18"/>
        <v>0</v>
      </c>
      <c r="I119" s="3" t="str">
        <f t="shared" si="19"/>
        <v>-</v>
      </c>
      <c r="J119" s="3" t="str">
        <f t="shared" si="20"/>
        <v>-</v>
      </c>
      <c r="K119" s="3" t="str">
        <f t="shared" si="21"/>
        <v>-</v>
      </c>
      <c r="L119" s="34" t="str">
        <f t="shared" si="22"/>
        <v>-</v>
      </c>
      <c r="M119" s="3">
        <f t="shared" si="23"/>
        <v>0.54719562243502062</v>
      </c>
      <c r="N119" s="3" t="str">
        <f t="shared" si="24"/>
        <v>-</v>
      </c>
      <c r="O119" s="3" t="str">
        <f t="shared" si="25"/>
        <v>-</v>
      </c>
      <c r="P119" s="3" t="str">
        <f t="shared" si="26"/>
        <v>-</v>
      </c>
      <c r="Q119" s="34" t="str">
        <f t="shared" si="27"/>
        <v>-</v>
      </c>
    </row>
    <row r="120" spans="1:17" x14ac:dyDescent="0.2">
      <c r="A120" s="244">
        <v>0.01</v>
      </c>
      <c r="B120" s="245">
        <v>0.67</v>
      </c>
      <c r="C120" s="246">
        <v>1</v>
      </c>
      <c r="D120" s="36">
        <f t="shared" si="15"/>
        <v>2.0000000000000001E-4</v>
      </c>
      <c r="E120" s="7">
        <f t="shared" si="31"/>
        <v>3.3500000000000001E-4</v>
      </c>
      <c r="F120" s="23">
        <f t="shared" si="16"/>
        <v>0.59701492537313439</v>
      </c>
      <c r="G120" s="3" t="str">
        <f t="shared" si="17"/>
        <v>-</v>
      </c>
      <c r="H120" s="3">
        <f t="shared" si="18"/>
        <v>1</v>
      </c>
      <c r="I120" s="3" t="str">
        <f t="shared" si="19"/>
        <v>-</v>
      </c>
      <c r="J120" s="3" t="str">
        <f t="shared" si="20"/>
        <v>-</v>
      </c>
      <c r="K120" s="3" t="str">
        <f t="shared" si="21"/>
        <v>-</v>
      </c>
      <c r="L120" s="34" t="str">
        <f t="shared" si="22"/>
        <v>-</v>
      </c>
      <c r="M120" s="3">
        <f t="shared" si="23"/>
        <v>0.59701492537313439</v>
      </c>
      <c r="N120" s="3" t="str">
        <f t="shared" si="24"/>
        <v>-</v>
      </c>
      <c r="O120" s="3" t="str">
        <f t="shared" si="25"/>
        <v>-</v>
      </c>
      <c r="P120" s="3" t="str">
        <f t="shared" si="26"/>
        <v>-</v>
      </c>
      <c r="Q120" s="34" t="str">
        <f t="shared" si="27"/>
        <v>-</v>
      </c>
    </row>
    <row r="121" spans="1:17" x14ac:dyDescent="0.2">
      <c r="A121" s="244">
        <v>0.01</v>
      </c>
      <c r="B121" s="245">
        <v>0.66</v>
      </c>
      <c r="C121" s="246">
        <v>0</v>
      </c>
      <c r="D121" s="36">
        <f t="shared" si="15"/>
        <v>2.0000000000000001E-4</v>
      </c>
      <c r="E121" s="7">
        <f t="shared" si="31"/>
        <v>3.3E-4</v>
      </c>
      <c r="F121" s="23">
        <f t="shared" si="16"/>
        <v>0.60606060606060608</v>
      </c>
      <c r="G121" s="3" t="str">
        <f t="shared" si="17"/>
        <v>-</v>
      </c>
      <c r="H121" s="3">
        <f t="shared" si="18"/>
        <v>0</v>
      </c>
      <c r="I121" s="3" t="str">
        <f t="shared" si="19"/>
        <v>-</v>
      </c>
      <c r="J121" s="3" t="str">
        <f t="shared" si="20"/>
        <v>-</v>
      </c>
      <c r="K121" s="3" t="str">
        <f t="shared" si="21"/>
        <v>-</v>
      </c>
      <c r="L121" s="34" t="str">
        <f t="shared" si="22"/>
        <v>-</v>
      </c>
      <c r="M121" s="3">
        <f t="shared" si="23"/>
        <v>0.60606060606060608</v>
      </c>
      <c r="N121" s="3" t="str">
        <f t="shared" si="24"/>
        <v>-</v>
      </c>
      <c r="O121" s="3" t="str">
        <f t="shared" si="25"/>
        <v>-</v>
      </c>
      <c r="P121" s="3" t="str">
        <f t="shared" si="26"/>
        <v>-</v>
      </c>
      <c r="Q121" s="34" t="str">
        <f t="shared" si="27"/>
        <v>-</v>
      </c>
    </row>
    <row r="122" spans="1:17" x14ac:dyDescent="0.2">
      <c r="A122" s="244">
        <v>0.01</v>
      </c>
      <c r="B122" s="245">
        <v>0.64</v>
      </c>
      <c r="C122" s="246">
        <v>0</v>
      </c>
      <c r="D122" s="36">
        <f t="shared" si="15"/>
        <v>2.0000000000000001E-4</v>
      </c>
      <c r="E122" s="7">
        <f t="shared" si="31"/>
        <v>3.2000000000000003E-4</v>
      </c>
      <c r="F122" s="23">
        <f t="shared" si="16"/>
        <v>0.625</v>
      </c>
      <c r="G122" s="3" t="str">
        <f t="shared" si="17"/>
        <v>-</v>
      </c>
      <c r="H122" s="3">
        <f t="shared" si="18"/>
        <v>0</v>
      </c>
      <c r="I122" s="3" t="str">
        <f t="shared" si="19"/>
        <v>-</v>
      </c>
      <c r="J122" s="3" t="str">
        <f t="shared" si="20"/>
        <v>-</v>
      </c>
      <c r="K122" s="3" t="str">
        <f t="shared" si="21"/>
        <v>-</v>
      </c>
      <c r="L122" s="34" t="str">
        <f t="shared" si="22"/>
        <v>-</v>
      </c>
      <c r="M122" s="3">
        <f t="shared" si="23"/>
        <v>0.625</v>
      </c>
      <c r="N122" s="3" t="str">
        <f t="shared" si="24"/>
        <v>-</v>
      </c>
      <c r="O122" s="3" t="str">
        <f t="shared" si="25"/>
        <v>-</v>
      </c>
      <c r="P122" s="3" t="str">
        <f t="shared" si="26"/>
        <v>-</v>
      </c>
      <c r="Q122" s="34" t="str">
        <f t="shared" si="27"/>
        <v>-</v>
      </c>
    </row>
    <row r="123" spans="1:17" x14ac:dyDescent="0.2">
      <c r="A123" s="244">
        <v>0.01</v>
      </c>
      <c r="B123" s="245">
        <f>6.7-6.07</f>
        <v>0.62999999999999989</v>
      </c>
      <c r="C123" s="246">
        <v>0</v>
      </c>
      <c r="D123" s="36">
        <f t="shared" si="15"/>
        <v>2.0000000000000001E-4</v>
      </c>
      <c r="E123" s="7">
        <f t="shared" si="31"/>
        <v>3.1499999999999996E-4</v>
      </c>
      <c r="F123" s="23">
        <f t="shared" si="16"/>
        <v>0.634920634920635</v>
      </c>
      <c r="G123" s="3" t="str">
        <f t="shared" si="17"/>
        <v>-</v>
      </c>
      <c r="H123" s="3">
        <f t="shared" si="18"/>
        <v>0</v>
      </c>
      <c r="I123" s="3" t="str">
        <f t="shared" si="19"/>
        <v>-</v>
      </c>
      <c r="J123" s="3" t="str">
        <f t="shared" si="20"/>
        <v>-</v>
      </c>
      <c r="K123" s="3" t="str">
        <f t="shared" si="21"/>
        <v>-</v>
      </c>
      <c r="L123" s="34" t="str">
        <f t="shared" si="22"/>
        <v>-</v>
      </c>
      <c r="M123" s="3">
        <f t="shared" si="23"/>
        <v>0.634920634920635</v>
      </c>
      <c r="N123" s="3" t="str">
        <f t="shared" si="24"/>
        <v>-</v>
      </c>
      <c r="O123" s="3" t="str">
        <f t="shared" si="25"/>
        <v>-</v>
      </c>
      <c r="P123" s="3" t="str">
        <f t="shared" si="26"/>
        <v>-</v>
      </c>
      <c r="Q123" s="34" t="str">
        <f t="shared" si="27"/>
        <v>-</v>
      </c>
    </row>
    <row r="124" spans="1:17" x14ac:dyDescent="0.2">
      <c r="A124" s="244">
        <v>0.01</v>
      </c>
      <c r="B124" s="245">
        <v>0.60199999999999998</v>
      </c>
      <c r="C124" s="246">
        <v>0</v>
      </c>
      <c r="D124" s="36">
        <f t="shared" si="15"/>
        <v>2.0000000000000001E-4</v>
      </c>
      <c r="E124" s="7">
        <f t="shared" si="31"/>
        <v>3.01E-4</v>
      </c>
      <c r="F124" s="23">
        <f t="shared" si="16"/>
        <v>0.66445182724252494</v>
      </c>
      <c r="G124" s="3" t="str">
        <f t="shared" si="17"/>
        <v>-</v>
      </c>
      <c r="H124" s="3">
        <f t="shared" si="18"/>
        <v>0</v>
      </c>
      <c r="I124" s="3" t="str">
        <f t="shared" si="19"/>
        <v>-</v>
      </c>
      <c r="J124" s="3" t="str">
        <f t="shared" si="20"/>
        <v>-</v>
      </c>
      <c r="K124" s="3" t="str">
        <f t="shared" si="21"/>
        <v>-</v>
      </c>
      <c r="L124" s="34" t="str">
        <f t="shared" si="22"/>
        <v>-</v>
      </c>
      <c r="M124" s="3">
        <f t="shared" si="23"/>
        <v>0.66445182724252494</v>
      </c>
      <c r="N124" s="3" t="str">
        <f t="shared" si="24"/>
        <v>-</v>
      </c>
      <c r="O124" s="3" t="str">
        <f t="shared" si="25"/>
        <v>-</v>
      </c>
      <c r="P124" s="3" t="str">
        <f t="shared" si="26"/>
        <v>-</v>
      </c>
      <c r="Q124" s="34" t="str">
        <f t="shared" si="27"/>
        <v>-</v>
      </c>
    </row>
    <row r="125" spans="1:17" x14ac:dyDescent="0.2">
      <c r="A125" s="244">
        <v>0.01</v>
      </c>
      <c r="B125" s="245">
        <v>0.57999999999999996</v>
      </c>
      <c r="C125" s="246">
        <v>0</v>
      </c>
      <c r="D125" s="36">
        <f t="shared" si="15"/>
        <v>2.0000000000000001E-4</v>
      </c>
      <c r="E125" s="7">
        <f t="shared" si="31"/>
        <v>2.9E-4</v>
      </c>
      <c r="F125" s="23">
        <f t="shared" si="16"/>
        <v>0.68965517241379315</v>
      </c>
      <c r="G125" s="3" t="str">
        <f t="shared" si="17"/>
        <v>-</v>
      </c>
      <c r="H125" s="3">
        <f t="shared" si="18"/>
        <v>0</v>
      </c>
      <c r="I125" s="3" t="str">
        <f t="shared" si="19"/>
        <v>-</v>
      </c>
      <c r="J125" s="3" t="str">
        <f t="shared" si="20"/>
        <v>-</v>
      </c>
      <c r="K125" s="3" t="str">
        <f t="shared" si="21"/>
        <v>-</v>
      </c>
      <c r="L125" s="34" t="str">
        <f t="shared" si="22"/>
        <v>-</v>
      </c>
      <c r="M125" s="3">
        <f t="shared" si="23"/>
        <v>0.68965517241379315</v>
      </c>
      <c r="N125" s="3" t="str">
        <f t="shared" si="24"/>
        <v>-</v>
      </c>
      <c r="O125" s="3" t="str">
        <f t="shared" si="25"/>
        <v>-</v>
      </c>
      <c r="P125" s="3" t="str">
        <f t="shared" si="26"/>
        <v>-</v>
      </c>
      <c r="Q125" s="34" t="str">
        <f t="shared" si="27"/>
        <v>-</v>
      </c>
    </row>
    <row r="126" spans="1:17" x14ac:dyDescent="0.2">
      <c r="A126" s="244">
        <v>0.01</v>
      </c>
      <c r="B126" s="245">
        <f>6.84-6.29</f>
        <v>0.54999999999999982</v>
      </c>
      <c r="C126" s="246">
        <v>2</v>
      </c>
      <c r="D126" s="36">
        <f t="shared" si="15"/>
        <v>2.0000000000000001E-4</v>
      </c>
      <c r="E126" s="7">
        <f t="shared" si="31"/>
        <v>2.7499999999999991E-4</v>
      </c>
      <c r="F126" s="23">
        <f t="shared" si="16"/>
        <v>0.72727272727272751</v>
      </c>
      <c r="G126" s="3" t="str">
        <f t="shared" si="17"/>
        <v>-</v>
      </c>
      <c r="H126" s="3">
        <f t="shared" si="18"/>
        <v>2</v>
      </c>
      <c r="I126" s="3" t="str">
        <f t="shared" si="19"/>
        <v>-</v>
      </c>
      <c r="J126" s="3" t="str">
        <f t="shared" si="20"/>
        <v>-</v>
      </c>
      <c r="K126" s="3" t="str">
        <f t="shared" si="21"/>
        <v>-</v>
      </c>
      <c r="L126" s="34" t="str">
        <f t="shared" si="22"/>
        <v>-</v>
      </c>
      <c r="M126" s="3">
        <f t="shared" si="23"/>
        <v>0.72727272727272751</v>
      </c>
      <c r="N126" s="3" t="str">
        <f t="shared" si="24"/>
        <v>-</v>
      </c>
      <c r="O126" s="3" t="str">
        <f t="shared" si="25"/>
        <v>-</v>
      </c>
      <c r="P126" s="3" t="str">
        <f t="shared" si="26"/>
        <v>-</v>
      </c>
      <c r="Q126" s="34" t="str">
        <f t="shared" si="27"/>
        <v>-</v>
      </c>
    </row>
    <row r="127" spans="1:17" x14ac:dyDescent="0.2">
      <c r="A127" s="244">
        <v>0.01</v>
      </c>
      <c r="B127" s="245">
        <v>0.51200000000000001</v>
      </c>
      <c r="C127" s="246">
        <v>0</v>
      </c>
      <c r="D127" s="36">
        <f t="shared" si="15"/>
        <v>2.0000000000000001E-4</v>
      </c>
      <c r="E127" s="7">
        <f t="shared" si="31"/>
        <v>2.5599999999999999E-4</v>
      </c>
      <c r="F127" s="23">
        <f t="shared" si="16"/>
        <v>0.78125000000000011</v>
      </c>
      <c r="G127" s="3" t="str">
        <f t="shared" si="17"/>
        <v>-</v>
      </c>
      <c r="H127" s="3">
        <f t="shared" si="18"/>
        <v>0</v>
      </c>
      <c r="I127" s="3" t="str">
        <f t="shared" si="19"/>
        <v>-</v>
      </c>
      <c r="J127" s="3" t="str">
        <f t="shared" si="20"/>
        <v>-</v>
      </c>
      <c r="K127" s="3" t="str">
        <f t="shared" si="21"/>
        <v>-</v>
      </c>
      <c r="L127" s="34" t="str">
        <f t="shared" si="22"/>
        <v>-</v>
      </c>
      <c r="M127" s="3">
        <f t="shared" si="23"/>
        <v>0.78125000000000011</v>
      </c>
      <c r="N127" s="3" t="str">
        <f t="shared" si="24"/>
        <v>-</v>
      </c>
      <c r="O127" s="3" t="str">
        <f t="shared" si="25"/>
        <v>-</v>
      </c>
      <c r="P127" s="3" t="str">
        <f t="shared" si="26"/>
        <v>-</v>
      </c>
      <c r="Q127" s="34" t="str">
        <f t="shared" si="27"/>
        <v>-</v>
      </c>
    </row>
    <row r="128" spans="1:17" x14ac:dyDescent="0.2">
      <c r="A128" s="244">
        <v>0.01</v>
      </c>
      <c r="B128" s="245">
        <f>6.754-6.25</f>
        <v>0.50399999999999956</v>
      </c>
      <c r="C128" s="246">
        <v>0</v>
      </c>
      <c r="D128" s="36">
        <f t="shared" si="15"/>
        <v>2.0000000000000001E-4</v>
      </c>
      <c r="E128" s="7">
        <f t="shared" si="31"/>
        <v>2.5199999999999978E-4</v>
      </c>
      <c r="F128" s="23">
        <f t="shared" si="16"/>
        <v>0.79365079365079438</v>
      </c>
      <c r="G128" s="3" t="str">
        <f t="shared" si="17"/>
        <v>-</v>
      </c>
      <c r="H128" s="3">
        <f t="shared" si="18"/>
        <v>0</v>
      </c>
      <c r="I128" s="3" t="str">
        <f t="shared" si="19"/>
        <v>-</v>
      </c>
      <c r="J128" s="3" t="str">
        <f t="shared" si="20"/>
        <v>-</v>
      </c>
      <c r="K128" s="3" t="str">
        <f t="shared" si="21"/>
        <v>-</v>
      </c>
      <c r="L128" s="34" t="str">
        <f t="shared" si="22"/>
        <v>-</v>
      </c>
      <c r="M128" s="3">
        <f t="shared" si="23"/>
        <v>0.79365079365079438</v>
      </c>
      <c r="N128" s="3" t="str">
        <f t="shared" si="24"/>
        <v>-</v>
      </c>
      <c r="O128" s="3" t="str">
        <f t="shared" si="25"/>
        <v>-</v>
      </c>
      <c r="P128" s="3" t="str">
        <f t="shared" si="26"/>
        <v>-</v>
      </c>
      <c r="Q128" s="34" t="str">
        <f t="shared" si="27"/>
        <v>-</v>
      </c>
    </row>
    <row r="129" spans="1:17" x14ac:dyDescent="0.2">
      <c r="A129" s="244">
        <v>0.01</v>
      </c>
      <c r="B129" s="245">
        <v>0.48</v>
      </c>
      <c r="C129" s="246">
        <v>0</v>
      </c>
      <c r="D129" s="36">
        <f t="shared" si="15"/>
        <v>2.0000000000000001E-4</v>
      </c>
      <c r="E129" s="7">
        <f t="shared" si="31"/>
        <v>2.3999999999999998E-4</v>
      </c>
      <c r="F129" s="23">
        <f t="shared" si="16"/>
        <v>0.83333333333333348</v>
      </c>
      <c r="G129" s="3" t="str">
        <f t="shared" si="17"/>
        <v>-</v>
      </c>
      <c r="H129" s="3">
        <f t="shared" si="18"/>
        <v>0</v>
      </c>
      <c r="I129" s="3" t="str">
        <f t="shared" si="19"/>
        <v>-</v>
      </c>
      <c r="J129" s="3" t="str">
        <f t="shared" si="20"/>
        <v>-</v>
      </c>
      <c r="K129" s="3" t="str">
        <f t="shared" si="21"/>
        <v>-</v>
      </c>
      <c r="L129" s="34" t="str">
        <f t="shared" si="22"/>
        <v>-</v>
      </c>
      <c r="M129" s="3">
        <f t="shared" si="23"/>
        <v>0.83333333333333348</v>
      </c>
      <c r="N129" s="3" t="str">
        <f t="shared" si="24"/>
        <v>-</v>
      </c>
      <c r="O129" s="3" t="str">
        <f t="shared" si="25"/>
        <v>-</v>
      </c>
      <c r="P129" s="3" t="str">
        <f t="shared" si="26"/>
        <v>-</v>
      </c>
      <c r="Q129" s="34" t="str">
        <f t="shared" si="27"/>
        <v>-</v>
      </c>
    </row>
    <row r="130" spans="1:17" x14ac:dyDescent="0.2">
      <c r="A130" s="244">
        <v>0.01</v>
      </c>
      <c r="B130" s="245">
        <v>0.45</v>
      </c>
      <c r="C130" s="246">
        <v>0</v>
      </c>
      <c r="D130" s="36">
        <f t="shared" si="15"/>
        <v>2.0000000000000001E-4</v>
      </c>
      <c r="E130" s="7">
        <f t="shared" si="31"/>
        <v>2.2499999999999999E-4</v>
      </c>
      <c r="F130" s="23">
        <f t="shared" si="16"/>
        <v>0.88888888888888895</v>
      </c>
      <c r="G130" s="3" t="str">
        <f t="shared" si="17"/>
        <v>-</v>
      </c>
      <c r="H130" s="3">
        <f t="shared" si="18"/>
        <v>0</v>
      </c>
      <c r="I130" s="3" t="str">
        <f t="shared" si="19"/>
        <v>-</v>
      </c>
      <c r="J130" s="3" t="str">
        <f t="shared" si="20"/>
        <v>-</v>
      </c>
      <c r="K130" s="3" t="str">
        <f t="shared" si="21"/>
        <v>-</v>
      </c>
      <c r="L130" s="34" t="str">
        <f t="shared" si="22"/>
        <v>-</v>
      </c>
      <c r="M130" s="3">
        <f t="shared" si="23"/>
        <v>0.88888888888888895</v>
      </c>
      <c r="N130" s="3" t="str">
        <f t="shared" si="24"/>
        <v>-</v>
      </c>
      <c r="O130" s="3" t="str">
        <f t="shared" si="25"/>
        <v>-</v>
      </c>
      <c r="P130" s="3" t="str">
        <f t="shared" si="26"/>
        <v>-</v>
      </c>
      <c r="Q130" s="34" t="str">
        <f t="shared" si="27"/>
        <v>-</v>
      </c>
    </row>
    <row r="131" spans="1:17" x14ac:dyDescent="0.2">
      <c r="A131" s="244">
        <v>0.01</v>
      </c>
      <c r="B131" s="245"/>
      <c r="C131" s="246">
        <v>0</v>
      </c>
      <c r="D131" s="36">
        <f t="shared" ref="D131:D194" si="32">A131*0.02</f>
        <v>2.0000000000000001E-4</v>
      </c>
      <c r="E131" s="7">
        <v>2.0500000000000008E-4</v>
      </c>
      <c r="F131" s="23">
        <f t="shared" ref="F131:F194" si="33">D131/E131</f>
        <v>0.97560975609756062</v>
      </c>
      <c r="G131" s="3" t="str">
        <f t="shared" si="17"/>
        <v>-</v>
      </c>
      <c r="H131" s="3">
        <f t="shared" si="18"/>
        <v>0</v>
      </c>
      <c r="I131" s="3" t="str">
        <f t="shared" si="19"/>
        <v>-</v>
      </c>
      <c r="J131" s="3" t="str">
        <f t="shared" si="20"/>
        <v>-</v>
      </c>
      <c r="K131" s="3" t="str">
        <f t="shared" si="21"/>
        <v>-</v>
      </c>
      <c r="L131" s="34" t="str">
        <f t="shared" si="22"/>
        <v>-</v>
      </c>
      <c r="M131" s="3">
        <f t="shared" si="23"/>
        <v>0.97560975609756062</v>
      </c>
      <c r="N131" s="3" t="str">
        <f t="shared" si="24"/>
        <v>-</v>
      </c>
      <c r="O131" s="3" t="str">
        <f t="shared" si="25"/>
        <v>-</v>
      </c>
      <c r="P131" s="3" t="str">
        <f t="shared" si="26"/>
        <v>-</v>
      </c>
      <c r="Q131" s="34" t="str">
        <f t="shared" si="27"/>
        <v>-</v>
      </c>
    </row>
    <row r="132" spans="1:17" x14ac:dyDescent="0.2">
      <c r="A132" s="244">
        <v>0.01</v>
      </c>
      <c r="B132" s="245"/>
      <c r="C132" s="246">
        <v>2</v>
      </c>
      <c r="D132" s="36">
        <f t="shared" si="32"/>
        <v>2.0000000000000001E-4</v>
      </c>
      <c r="E132" s="7">
        <v>1.9499999999999983E-4</v>
      </c>
      <c r="F132" s="23">
        <f t="shared" si="33"/>
        <v>1.0256410256410267</v>
      </c>
      <c r="G132" s="3" t="str">
        <f t="shared" ref="G132:G195" si="34">IF(F132=0,C132,"-")</f>
        <v>-</v>
      </c>
      <c r="H132" s="3">
        <f t="shared" ref="H132:H195" si="35">IF(AND($F132&gt;0, $F132&lt;=1.1),$C132,"-")</f>
        <v>2</v>
      </c>
      <c r="I132" s="3" t="str">
        <f t="shared" ref="I132:I195" si="36">IF(AND($F132&gt;1.1, $F132&lt;=6),$C132,"-")</f>
        <v>-</v>
      </c>
      <c r="J132" s="3" t="str">
        <f t="shared" ref="J132:J195" si="37">IF(AND($F132&gt;6, $F132&lt;=12),$C132,"-")</f>
        <v>-</v>
      </c>
      <c r="K132" s="3" t="str">
        <f t="shared" ref="K132:K195" si="38">IF(AND($F132&gt;12, $F132&lt;=60),$C132,"-")</f>
        <v>-</v>
      </c>
      <c r="L132" s="34" t="str">
        <f t="shared" ref="L132:L195" si="39">IF(F132&gt;60,$C132,"-")</f>
        <v>-</v>
      </c>
      <c r="M132" s="3">
        <f t="shared" ref="M132:M195" si="40">IF(AND($F132&gt;0, $F132&lt;=1.1),$F132,"-")</f>
        <v>1.0256410256410267</v>
      </c>
      <c r="N132" s="3" t="str">
        <f t="shared" ref="N132:N195" si="41">IF(AND($F132&gt;1.1, $F132&lt;=6),$F132,"-")</f>
        <v>-</v>
      </c>
      <c r="O132" s="3" t="str">
        <f t="shared" ref="O132:O195" si="42">IF(AND($F132&gt;6, $F132&lt;=12),$F132,"-")</f>
        <v>-</v>
      </c>
      <c r="P132" s="3" t="str">
        <f t="shared" ref="P132:P195" si="43">IF(AND($F132&gt;12, $F132&lt;=60),$F132,"-")</f>
        <v>-</v>
      </c>
      <c r="Q132" s="34" t="str">
        <f t="shared" ref="Q132:Q195" si="44">IF($F132&gt;60,$F132,"-")</f>
        <v>-</v>
      </c>
    </row>
    <row r="133" spans="1:17" x14ac:dyDescent="0.2">
      <c r="A133" s="244">
        <v>0.01</v>
      </c>
      <c r="B133" s="245">
        <v>0.38</v>
      </c>
      <c r="C133" s="246">
        <v>0</v>
      </c>
      <c r="D133" s="36">
        <f t="shared" si="32"/>
        <v>2.0000000000000001E-4</v>
      </c>
      <c r="E133" s="7">
        <f>(B133/2)/1000</f>
        <v>1.9000000000000001E-4</v>
      </c>
      <c r="F133" s="23">
        <f t="shared" si="33"/>
        <v>1.0526315789473684</v>
      </c>
      <c r="G133" s="3" t="str">
        <f t="shared" si="34"/>
        <v>-</v>
      </c>
      <c r="H133" s="3">
        <f t="shared" si="35"/>
        <v>0</v>
      </c>
      <c r="I133" s="3" t="str">
        <f t="shared" si="36"/>
        <v>-</v>
      </c>
      <c r="J133" s="3" t="str">
        <f t="shared" si="37"/>
        <v>-</v>
      </c>
      <c r="K133" s="3" t="str">
        <f t="shared" si="38"/>
        <v>-</v>
      </c>
      <c r="L133" s="34" t="str">
        <f t="shared" si="39"/>
        <v>-</v>
      </c>
      <c r="M133" s="3">
        <f t="shared" si="40"/>
        <v>1.0526315789473684</v>
      </c>
      <c r="N133" s="3" t="str">
        <f t="shared" si="41"/>
        <v>-</v>
      </c>
      <c r="O133" s="3" t="str">
        <f t="shared" si="42"/>
        <v>-</v>
      </c>
      <c r="P133" s="3" t="str">
        <f t="shared" si="43"/>
        <v>-</v>
      </c>
      <c r="Q133" s="34" t="str">
        <f t="shared" si="44"/>
        <v>-</v>
      </c>
    </row>
    <row r="134" spans="1:17" x14ac:dyDescent="0.2">
      <c r="A134" s="244">
        <v>0.01</v>
      </c>
      <c r="B134" s="245"/>
      <c r="C134" s="246">
        <v>2</v>
      </c>
      <c r="D134" s="36">
        <f t="shared" si="32"/>
        <v>2.0000000000000001E-4</v>
      </c>
      <c r="E134" s="7">
        <v>1.8500000000000005E-4</v>
      </c>
      <c r="F134" s="23">
        <f t="shared" si="33"/>
        <v>1.0810810810810809</v>
      </c>
      <c r="G134" s="3" t="str">
        <f t="shared" si="34"/>
        <v>-</v>
      </c>
      <c r="H134" s="3">
        <f t="shared" si="35"/>
        <v>2</v>
      </c>
      <c r="I134" s="3" t="str">
        <f t="shared" si="36"/>
        <v>-</v>
      </c>
      <c r="J134" s="3" t="str">
        <f t="shared" si="37"/>
        <v>-</v>
      </c>
      <c r="K134" s="3" t="str">
        <f t="shared" si="38"/>
        <v>-</v>
      </c>
      <c r="L134" s="34" t="str">
        <f t="shared" si="39"/>
        <v>-</v>
      </c>
      <c r="M134" s="3">
        <f t="shared" si="40"/>
        <v>1.0810810810810809</v>
      </c>
      <c r="N134" s="3" t="str">
        <f t="shared" si="41"/>
        <v>-</v>
      </c>
      <c r="O134" s="3" t="str">
        <f t="shared" si="42"/>
        <v>-</v>
      </c>
      <c r="P134" s="3" t="str">
        <f t="shared" si="43"/>
        <v>-</v>
      </c>
      <c r="Q134" s="34" t="str">
        <f t="shared" si="44"/>
        <v>-</v>
      </c>
    </row>
    <row r="135" spans="1:17" x14ac:dyDescent="0.2">
      <c r="A135" s="244">
        <v>0.01</v>
      </c>
      <c r="B135" s="245">
        <v>0.37</v>
      </c>
      <c r="C135" s="246">
        <v>2</v>
      </c>
      <c r="D135" s="36">
        <f t="shared" si="32"/>
        <v>2.0000000000000001E-4</v>
      </c>
      <c r="E135" s="7">
        <f>(B135/2)/1000</f>
        <v>1.85E-4</v>
      </c>
      <c r="F135" s="23">
        <f t="shared" si="33"/>
        <v>1.0810810810810811</v>
      </c>
      <c r="G135" s="3" t="str">
        <f t="shared" si="34"/>
        <v>-</v>
      </c>
      <c r="H135" s="3">
        <f t="shared" si="35"/>
        <v>2</v>
      </c>
      <c r="I135" s="3" t="str">
        <f t="shared" si="36"/>
        <v>-</v>
      </c>
      <c r="J135" s="3" t="str">
        <f t="shared" si="37"/>
        <v>-</v>
      </c>
      <c r="K135" s="3" t="str">
        <f t="shared" si="38"/>
        <v>-</v>
      </c>
      <c r="L135" s="34" t="str">
        <f t="shared" si="39"/>
        <v>-</v>
      </c>
      <c r="M135" s="3">
        <f t="shared" si="40"/>
        <v>1.0810810810810811</v>
      </c>
      <c r="N135" s="3" t="str">
        <f t="shared" si="41"/>
        <v>-</v>
      </c>
      <c r="O135" s="3" t="str">
        <f t="shared" si="42"/>
        <v>-</v>
      </c>
      <c r="P135" s="3" t="str">
        <f t="shared" si="43"/>
        <v>-</v>
      </c>
      <c r="Q135" s="34" t="str">
        <f t="shared" si="44"/>
        <v>-</v>
      </c>
    </row>
    <row r="136" spans="1:17" x14ac:dyDescent="0.2">
      <c r="A136" s="244">
        <v>0.01</v>
      </c>
      <c r="B136" s="245">
        <v>0.37</v>
      </c>
      <c r="C136" s="246">
        <v>0</v>
      </c>
      <c r="D136" s="36">
        <f t="shared" si="32"/>
        <v>2.0000000000000001E-4</v>
      </c>
      <c r="E136" s="7">
        <f>(B136/2)/1000</f>
        <v>1.85E-4</v>
      </c>
      <c r="F136" s="23">
        <f t="shared" si="33"/>
        <v>1.0810810810810811</v>
      </c>
      <c r="G136" s="3" t="str">
        <f t="shared" si="34"/>
        <v>-</v>
      </c>
      <c r="H136" s="3">
        <f t="shared" si="35"/>
        <v>0</v>
      </c>
      <c r="I136" s="3" t="str">
        <f t="shared" si="36"/>
        <v>-</v>
      </c>
      <c r="J136" s="3" t="str">
        <f t="shared" si="37"/>
        <v>-</v>
      </c>
      <c r="K136" s="3" t="str">
        <f t="shared" si="38"/>
        <v>-</v>
      </c>
      <c r="L136" s="34" t="str">
        <f t="shared" si="39"/>
        <v>-</v>
      </c>
      <c r="M136" s="3">
        <f t="shared" si="40"/>
        <v>1.0810810810810811</v>
      </c>
      <c r="N136" s="3" t="str">
        <f t="shared" si="41"/>
        <v>-</v>
      </c>
      <c r="O136" s="3" t="str">
        <f t="shared" si="42"/>
        <v>-</v>
      </c>
      <c r="P136" s="3" t="str">
        <f t="shared" si="43"/>
        <v>-</v>
      </c>
      <c r="Q136" s="34" t="str">
        <f t="shared" si="44"/>
        <v>-</v>
      </c>
    </row>
    <row r="137" spans="1:17" x14ac:dyDescent="0.2">
      <c r="A137" s="244">
        <v>0.01</v>
      </c>
      <c r="B137" s="245"/>
      <c r="C137" s="246">
        <v>1</v>
      </c>
      <c r="D137" s="36">
        <f t="shared" si="32"/>
        <v>2.0000000000000001E-4</v>
      </c>
      <c r="E137" s="7">
        <v>1.8349999999999999E-4</v>
      </c>
      <c r="F137" s="23">
        <f t="shared" si="33"/>
        <v>1.0899182561307903</v>
      </c>
      <c r="G137" s="3" t="str">
        <f t="shared" si="34"/>
        <v>-</v>
      </c>
      <c r="H137" s="3">
        <f t="shared" si="35"/>
        <v>1</v>
      </c>
      <c r="I137" s="3" t="str">
        <f t="shared" si="36"/>
        <v>-</v>
      </c>
      <c r="J137" s="3" t="str">
        <f t="shared" si="37"/>
        <v>-</v>
      </c>
      <c r="K137" s="3" t="str">
        <f t="shared" si="38"/>
        <v>-</v>
      </c>
      <c r="L137" s="34" t="str">
        <f t="shared" si="39"/>
        <v>-</v>
      </c>
      <c r="M137" s="3">
        <f t="shared" si="40"/>
        <v>1.0899182561307903</v>
      </c>
      <c r="N137" s="3" t="str">
        <f t="shared" si="41"/>
        <v>-</v>
      </c>
      <c r="O137" s="3" t="str">
        <f t="shared" si="42"/>
        <v>-</v>
      </c>
      <c r="P137" s="3" t="str">
        <f t="shared" si="43"/>
        <v>-</v>
      </c>
      <c r="Q137" s="34" t="str">
        <f t="shared" si="44"/>
        <v>-</v>
      </c>
    </row>
    <row r="138" spans="1:17" x14ac:dyDescent="0.2">
      <c r="A138" s="244">
        <v>0.01</v>
      </c>
      <c r="B138" s="245">
        <f>6.64-6.28</f>
        <v>0.35999999999999943</v>
      </c>
      <c r="C138" s="246">
        <v>1</v>
      </c>
      <c r="D138" s="36">
        <f t="shared" si="32"/>
        <v>2.0000000000000001E-4</v>
      </c>
      <c r="E138" s="7">
        <f>(B138/2)/1000</f>
        <v>1.7999999999999971E-4</v>
      </c>
      <c r="F138" s="23">
        <f t="shared" si="33"/>
        <v>1.1111111111111129</v>
      </c>
      <c r="G138" s="3" t="str">
        <f t="shared" si="34"/>
        <v>-</v>
      </c>
      <c r="H138" s="3" t="str">
        <f t="shared" si="35"/>
        <v>-</v>
      </c>
      <c r="I138" s="3">
        <f t="shared" si="36"/>
        <v>1</v>
      </c>
      <c r="J138" s="3" t="str">
        <f t="shared" si="37"/>
        <v>-</v>
      </c>
      <c r="K138" s="3" t="str">
        <f t="shared" si="38"/>
        <v>-</v>
      </c>
      <c r="L138" s="34" t="str">
        <f t="shared" si="39"/>
        <v>-</v>
      </c>
      <c r="M138" s="3" t="str">
        <f t="shared" si="40"/>
        <v>-</v>
      </c>
      <c r="N138" s="3">
        <f t="shared" si="41"/>
        <v>1.1111111111111129</v>
      </c>
      <c r="O138" s="3" t="str">
        <f t="shared" si="42"/>
        <v>-</v>
      </c>
      <c r="P138" s="3" t="str">
        <f t="shared" si="43"/>
        <v>-</v>
      </c>
      <c r="Q138" s="34" t="str">
        <f t="shared" si="44"/>
        <v>-</v>
      </c>
    </row>
    <row r="139" spans="1:17" x14ac:dyDescent="0.2">
      <c r="A139" s="244">
        <v>0.01</v>
      </c>
      <c r="B139" s="245"/>
      <c r="C139" s="246">
        <v>2</v>
      </c>
      <c r="D139" s="36">
        <f t="shared" si="32"/>
        <v>2.0000000000000001E-4</v>
      </c>
      <c r="E139" s="7">
        <v>1.7499999999999984E-4</v>
      </c>
      <c r="F139" s="23">
        <f t="shared" si="33"/>
        <v>1.1428571428571439</v>
      </c>
      <c r="G139" s="3" t="str">
        <f t="shared" si="34"/>
        <v>-</v>
      </c>
      <c r="H139" s="3" t="str">
        <f t="shared" si="35"/>
        <v>-</v>
      </c>
      <c r="I139" s="3">
        <f t="shared" si="36"/>
        <v>2</v>
      </c>
      <c r="J139" s="3" t="str">
        <f t="shared" si="37"/>
        <v>-</v>
      </c>
      <c r="K139" s="3" t="str">
        <f t="shared" si="38"/>
        <v>-</v>
      </c>
      <c r="L139" s="34" t="str">
        <f t="shared" si="39"/>
        <v>-</v>
      </c>
      <c r="M139" s="3" t="str">
        <f t="shared" si="40"/>
        <v>-</v>
      </c>
      <c r="N139" s="3">
        <f t="shared" si="41"/>
        <v>1.1428571428571439</v>
      </c>
      <c r="O139" s="3" t="str">
        <f t="shared" si="42"/>
        <v>-</v>
      </c>
      <c r="P139" s="3" t="str">
        <f t="shared" si="43"/>
        <v>-</v>
      </c>
      <c r="Q139" s="34" t="str">
        <f t="shared" si="44"/>
        <v>-</v>
      </c>
    </row>
    <row r="140" spans="1:17" x14ac:dyDescent="0.2">
      <c r="A140" s="244">
        <v>0.01</v>
      </c>
      <c r="B140" s="245"/>
      <c r="C140" s="246">
        <v>1</v>
      </c>
      <c r="D140" s="36">
        <f t="shared" si="32"/>
        <v>2.0000000000000001E-4</v>
      </c>
      <c r="E140" s="7">
        <v>1.5499999999999981E-4</v>
      </c>
      <c r="F140" s="23">
        <f t="shared" si="33"/>
        <v>1.290322580645163</v>
      </c>
      <c r="G140" s="3" t="str">
        <f t="shared" si="34"/>
        <v>-</v>
      </c>
      <c r="H140" s="3" t="str">
        <f t="shared" si="35"/>
        <v>-</v>
      </c>
      <c r="I140" s="3">
        <f t="shared" si="36"/>
        <v>1</v>
      </c>
      <c r="J140" s="3" t="str">
        <f t="shared" si="37"/>
        <v>-</v>
      </c>
      <c r="K140" s="3" t="str">
        <f t="shared" si="38"/>
        <v>-</v>
      </c>
      <c r="L140" s="34" t="str">
        <f t="shared" si="39"/>
        <v>-</v>
      </c>
      <c r="M140" s="3" t="str">
        <f t="shared" si="40"/>
        <v>-</v>
      </c>
      <c r="N140" s="3">
        <f t="shared" si="41"/>
        <v>1.290322580645163</v>
      </c>
      <c r="O140" s="3" t="str">
        <f t="shared" si="42"/>
        <v>-</v>
      </c>
      <c r="P140" s="3" t="str">
        <f t="shared" si="43"/>
        <v>-</v>
      </c>
      <c r="Q140" s="34" t="str">
        <f t="shared" si="44"/>
        <v>-</v>
      </c>
    </row>
    <row r="141" spans="1:17" x14ac:dyDescent="0.2">
      <c r="A141" s="244">
        <v>0.01</v>
      </c>
      <c r="B141" s="245">
        <v>0.28000000000000003</v>
      </c>
      <c r="C141" s="246">
        <v>0</v>
      </c>
      <c r="D141" s="36">
        <f t="shared" si="32"/>
        <v>2.0000000000000001E-4</v>
      </c>
      <c r="E141" s="7">
        <f>(B141/2)/1000</f>
        <v>1.4000000000000001E-4</v>
      </c>
      <c r="F141" s="23">
        <f t="shared" si="33"/>
        <v>1.4285714285714284</v>
      </c>
      <c r="G141" s="3" t="str">
        <f t="shared" si="34"/>
        <v>-</v>
      </c>
      <c r="H141" s="3" t="str">
        <f t="shared" si="35"/>
        <v>-</v>
      </c>
      <c r="I141" s="3">
        <f t="shared" si="36"/>
        <v>0</v>
      </c>
      <c r="J141" s="3" t="str">
        <f t="shared" si="37"/>
        <v>-</v>
      </c>
      <c r="K141" s="3" t="str">
        <f t="shared" si="38"/>
        <v>-</v>
      </c>
      <c r="L141" s="34" t="str">
        <f t="shared" si="39"/>
        <v>-</v>
      </c>
      <c r="M141" s="3" t="str">
        <f t="shared" si="40"/>
        <v>-</v>
      </c>
      <c r="N141" s="3">
        <f t="shared" si="41"/>
        <v>1.4285714285714284</v>
      </c>
      <c r="O141" s="3" t="str">
        <f t="shared" si="42"/>
        <v>-</v>
      </c>
      <c r="P141" s="3" t="str">
        <f t="shared" si="43"/>
        <v>-</v>
      </c>
      <c r="Q141" s="34" t="str">
        <f t="shared" si="44"/>
        <v>-</v>
      </c>
    </row>
    <row r="142" spans="1:17" x14ac:dyDescent="0.2">
      <c r="A142" s="244">
        <v>0.01</v>
      </c>
      <c r="B142" s="245"/>
      <c r="C142" s="246">
        <v>1</v>
      </c>
      <c r="D142" s="36">
        <f t="shared" si="32"/>
        <v>2.0000000000000001E-4</v>
      </c>
      <c r="E142" s="7">
        <v>1.3999999999999969E-4</v>
      </c>
      <c r="F142" s="23">
        <f t="shared" si="33"/>
        <v>1.4285714285714317</v>
      </c>
      <c r="G142" s="3" t="str">
        <f t="shared" si="34"/>
        <v>-</v>
      </c>
      <c r="H142" s="3" t="str">
        <f t="shared" si="35"/>
        <v>-</v>
      </c>
      <c r="I142" s="3">
        <f t="shared" si="36"/>
        <v>1</v>
      </c>
      <c r="J142" s="3" t="str">
        <f t="shared" si="37"/>
        <v>-</v>
      </c>
      <c r="K142" s="3" t="str">
        <f t="shared" si="38"/>
        <v>-</v>
      </c>
      <c r="L142" s="34" t="str">
        <f t="shared" si="39"/>
        <v>-</v>
      </c>
      <c r="M142" s="3" t="str">
        <f t="shared" si="40"/>
        <v>-</v>
      </c>
      <c r="N142" s="3">
        <f t="shared" si="41"/>
        <v>1.4285714285714317</v>
      </c>
      <c r="O142" s="3" t="str">
        <f t="shared" si="42"/>
        <v>-</v>
      </c>
      <c r="P142" s="3" t="str">
        <f t="shared" si="43"/>
        <v>-</v>
      </c>
      <c r="Q142" s="34" t="str">
        <f t="shared" si="44"/>
        <v>-</v>
      </c>
    </row>
    <row r="143" spans="1:17" x14ac:dyDescent="0.2">
      <c r="A143" s="244">
        <v>0.01</v>
      </c>
      <c r="B143" s="245"/>
      <c r="C143" s="246">
        <v>2</v>
      </c>
      <c r="D143" s="36">
        <f t="shared" si="32"/>
        <v>2.0000000000000001E-4</v>
      </c>
      <c r="E143" s="7">
        <v>1.2600000000000033E-4</v>
      </c>
      <c r="F143" s="23">
        <f t="shared" si="33"/>
        <v>1.5873015873015832</v>
      </c>
      <c r="G143" s="3" t="str">
        <f t="shared" si="34"/>
        <v>-</v>
      </c>
      <c r="H143" s="3" t="str">
        <f t="shared" si="35"/>
        <v>-</v>
      </c>
      <c r="I143" s="3">
        <f t="shared" si="36"/>
        <v>2</v>
      </c>
      <c r="J143" s="3" t="str">
        <f t="shared" si="37"/>
        <v>-</v>
      </c>
      <c r="K143" s="3" t="str">
        <f t="shared" si="38"/>
        <v>-</v>
      </c>
      <c r="L143" s="34" t="str">
        <f t="shared" si="39"/>
        <v>-</v>
      </c>
      <c r="M143" s="3" t="str">
        <f t="shared" si="40"/>
        <v>-</v>
      </c>
      <c r="N143" s="3">
        <f t="shared" si="41"/>
        <v>1.5873015873015832</v>
      </c>
      <c r="O143" s="3" t="str">
        <f t="shared" si="42"/>
        <v>-</v>
      </c>
      <c r="P143" s="3" t="str">
        <f t="shared" si="43"/>
        <v>-</v>
      </c>
      <c r="Q143" s="34" t="str">
        <f t="shared" si="44"/>
        <v>-</v>
      </c>
    </row>
    <row r="144" spans="1:17" x14ac:dyDescent="0.2">
      <c r="A144" s="244">
        <v>0.1</v>
      </c>
      <c r="B144" s="245">
        <v>1.67</v>
      </c>
      <c r="C144" s="246">
        <v>2</v>
      </c>
      <c r="D144" s="36">
        <f t="shared" si="32"/>
        <v>2E-3</v>
      </c>
      <c r="E144" s="7">
        <f t="shared" ref="E144:E160" si="45">(B144/2)/1000</f>
        <v>8.3499999999999991E-4</v>
      </c>
      <c r="F144" s="23">
        <f t="shared" si="33"/>
        <v>2.3952095808383236</v>
      </c>
      <c r="G144" s="3" t="str">
        <f t="shared" si="34"/>
        <v>-</v>
      </c>
      <c r="H144" s="3" t="str">
        <f t="shared" si="35"/>
        <v>-</v>
      </c>
      <c r="I144" s="3">
        <f t="shared" si="36"/>
        <v>2</v>
      </c>
      <c r="J144" s="3" t="str">
        <f t="shared" si="37"/>
        <v>-</v>
      </c>
      <c r="K144" s="3" t="str">
        <f t="shared" si="38"/>
        <v>-</v>
      </c>
      <c r="L144" s="34" t="str">
        <f t="shared" si="39"/>
        <v>-</v>
      </c>
      <c r="M144" s="3" t="str">
        <f t="shared" si="40"/>
        <v>-</v>
      </c>
      <c r="N144" s="3">
        <f t="shared" si="41"/>
        <v>2.3952095808383236</v>
      </c>
      <c r="O144" s="3" t="str">
        <f t="shared" si="42"/>
        <v>-</v>
      </c>
      <c r="P144" s="3" t="str">
        <f t="shared" si="43"/>
        <v>-</v>
      </c>
      <c r="Q144" s="34" t="str">
        <f t="shared" si="44"/>
        <v>-</v>
      </c>
    </row>
    <row r="145" spans="1:17" x14ac:dyDescent="0.2">
      <c r="A145" s="244">
        <v>0.05</v>
      </c>
      <c r="B145" s="245">
        <f>7.07-6.3</f>
        <v>0.77000000000000046</v>
      </c>
      <c r="C145" s="246">
        <v>2</v>
      </c>
      <c r="D145" s="36">
        <f t="shared" si="32"/>
        <v>1E-3</v>
      </c>
      <c r="E145" s="7">
        <f t="shared" si="45"/>
        <v>3.8500000000000025E-4</v>
      </c>
      <c r="F145" s="23">
        <f t="shared" si="33"/>
        <v>2.5974025974025956</v>
      </c>
      <c r="G145" s="3" t="str">
        <f t="shared" si="34"/>
        <v>-</v>
      </c>
      <c r="H145" s="3" t="str">
        <f t="shared" si="35"/>
        <v>-</v>
      </c>
      <c r="I145" s="3">
        <f t="shared" si="36"/>
        <v>2</v>
      </c>
      <c r="J145" s="3" t="str">
        <f t="shared" si="37"/>
        <v>-</v>
      </c>
      <c r="K145" s="3" t="str">
        <f t="shared" si="38"/>
        <v>-</v>
      </c>
      <c r="L145" s="34" t="str">
        <f t="shared" si="39"/>
        <v>-</v>
      </c>
      <c r="M145" s="3" t="str">
        <f t="shared" si="40"/>
        <v>-</v>
      </c>
      <c r="N145" s="3">
        <f t="shared" si="41"/>
        <v>2.5974025974025956</v>
      </c>
      <c r="O145" s="3" t="str">
        <f t="shared" si="42"/>
        <v>-</v>
      </c>
      <c r="P145" s="3" t="str">
        <f t="shared" si="43"/>
        <v>-</v>
      </c>
      <c r="Q145" s="34" t="str">
        <f t="shared" si="44"/>
        <v>-</v>
      </c>
    </row>
    <row r="146" spans="1:17" x14ac:dyDescent="0.2">
      <c r="A146" s="244">
        <v>0.1</v>
      </c>
      <c r="B146" s="245">
        <v>1.1100000000000001</v>
      </c>
      <c r="C146" s="246">
        <v>0</v>
      </c>
      <c r="D146" s="36">
        <f t="shared" si="32"/>
        <v>2E-3</v>
      </c>
      <c r="E146" s="7">
        <f t="shared" si="45"/>
        <v>5.5500000000000005E-4</v>
      </c>
      <c r="F146" s="23">
        <f t="shared" si="33"/>
        <v>3.6036036036036032</v>
      </c>
      <c r="G146" s="3" t="str">
        <f t="shared" si="34"/>
        <v>-</v>
      </c>
      <c r="H146" s="3" t="str">
        <f t="shared" si="35"/>
        <v>-</v>
      </c>
      <c r="I146" s="3">
        <f t="shared" si="36"/>
        <v>0</v>
      </c>
      <c r="J146" s="3" t="str">
        <f t="shared" si="37"/>
        <v>-</v>
      </c>
      <c r="K146" s="3" t="str">
        <f t="shared" si="38"/>
        <v>-</v>
      </c>
      <c r="L146" s="34" t="str">
        <f t="shared" si="39"/>
        <v>-</v>
      </c>
      <c r="M146" s="3" t="str">
        <f t="shared" si="40"/>
        <v>-</v>
      </c>
      <c r="N146" s="3">
        <f t="shared" si="41"/>
        <v>3.6036036036036032</v>
      </c>
      <c r="O146" s="3" t="str">
        <f t="shared" si="42"/>
        <v>-</v>
      </c>
      <c r="P146" s="3" t="str">
        <f t="shared" si="43"/>
        <v>-</v>
      </c>
      <c r="Q146" s="34" t="str">
        <f t="shared" si="44"/>
        <v>-</v>
      </c>
    </row>
    <row r="147" spans="1:17" x14ac:dyDescent="0.2">
      <c r="A147" s="244">
        <v>0.1</v>
      </c>
      <c r="B147" s="245">
        <v>1.07</v>
      </c>
      <c r="C147" s="246">
        <v>2</v>
      </c>
      <c r="D147" s="36">
        <f t="shared" si="32"/>
        <v>2E-3</v>
      </c>
      <c r="E147" s="7">
        <f t="shared" si="45"/>
        <v>5.3499999999999999E-4</v>
      </c>
      <c r="F147" s="23">
        <f t="shared" si="33"/>
        <v>3.7383177570093458</v>
      </c>
      <c r="G147" s="3" t="str">
        <f t="shared" si="34"/>
        <v>-</v>
      </c>
      <c r="H147" s="3" t="str">
        <f t="shared" si="35"/>
        <v>-</v>
      </c>
      <c r="I147" s="3">
        <f t="shared" si="36"/>
        <v>2</v>
      </c>
      <c r="J147" s="3" t="str">
        <f t="shared" si="37"/>
        <v>-</v>
      </c>
      <c r="K147" s="3" t="str">
        <f t="shared" si="38"/>
        <v>-</v>
      </c>
      <c r="L147" s="34" t="str">
        <f t="shared" si="39"/>
        <v>-</v>
      </c>
      <c r="M147" s="3" t="str">
        <f t="shared" si="40"/>
        <v>-</v>
      </c>
      <c r="N147" s="3">
        <f t="shared" si="41"/>
        <v>3.7383177570093458</v>
      </c>
      <c r="O147" s="3" t="str">
        <f t="shared" si="42"/>
        <v>-</v>
      </c>
      <c r="P147" s="3" t="str">
        <f t="shared" si="43"/>
        <v>-</v>
      </c>
      <c r="Q147" s="34" t="str">
        <f t="shared" si="44"/>
        <v>-</v>
      </c>
    </row>
    <row r="148" spans="1:17" x14ac:dyDescent="0.2">
      <c r="A148" s="244">
        <v>0.05</v>
      </c>
      <c r="B148" s="245">
        <v>0.53</v>
      </c>
      <c r="C148" s="246">
        <v>0</v>
      </c>
      <c r="D148" s="36">
        <f t="shared" si="32"/>
        <v>1E-3</v>
      </c>
      <c r="E148" s="7">
        <f t="shared" si="45"/>
        <v>2.6499999999999999E-4</v>
      </c>
      <c r="F148" s="23">
        <f t="shared" si="33"/>
        <v>3.7735849056603774</v>
      </c>
      <c r="G148" s="3" t="str">
        <f t="shared" si="34"/>
        <v>-</v>
      </c>
      <c r="H148" s="3" t="str">
        <f t="shared" si="35"/>
        <v>-</v>
      </c>
      <c r="I148" s="3">
        <f t="shared" si="36"/>
        <v>0</v>
      </c>
      <c r="J148" s="3" t="str">
        <f t="shared" si="37"/>
        <v>-</v>
      </c>
      <c r="K148" s="3" t="str">
        <f t="shared" si="38"/>
        <v>-</v>
      </c>
      <c r="L148" s="34" t="str">
        <f t="shared" si="39"/>
        <v>-</v>
      </c>
      <c r="M148" s="3" t="str">
        <f t="shared" si="40"/>
        <v>-</v>
      </c>
      <c r="N148" s="3">
        <f t="shared" si="41"/>
        <v>3.7735849056603774</v>
      </c>
      <c r="O148" s="3" t="str">
        <f t="shared" si="42"/>
        <v>-</v>
      </c>
      <c r="P148" s="3" t="str">
        <f t="shared" si="43"/>
        <v>-</v>
      </c>
      <c r="Q148" s="34" t="str">
        <f t="shared" si="44"/>
        <v>-</v>
      </c>
    </row>
    <row r="149" spans="1:17" x14ac:dyDescent="0.2">
      <c r="A149" s="244">
        <v>0.05</v>
      </c>
      <c r="B149" s="245">
        <v>0.44</v>
      </c>
      <c r="C149" s="246">
        <v>1</v>
      </c>
      <c r="D149" s="36">
        <f t="shared" si="32"/>
        <v>1E-3</v>
      </c>
      <c r="E149" s="7">
        <f t="shared" si="45"/>
        <v>2.2000000000000001E-4</v>
      </c>
      <c r="F149" s="23">
        <f t="shared" si="33"/>
        <v>4.545454545454545</v>
      </c>
      <c r="G149" s="3" t="str">
        <f t="shared" si="34"/>
        <v>-</v>
      </c>
      <c r="H149" s="3" t="str">
        <f t="shared" si="35"/>
        <v>-</v>
      </c>
      <c r="I149" s="3">
        <f t="shared" si="36"/>
        <v>1</v>
      </c>
      <c r="J149" s="3" t="str">
        <f t="shared" si="37"/>
        <v>-</v>
      </c>
      <c r="K149" s="3" t="str">
        <f t="shared" si="38"/>
        <v>-</v>
      </c>
      <c r="L149" s="34" t="str">
        <f t="shared" si="39"/>
        <v>-</v>
      </c>
      <c r="M149" s="3" t="str">
        <f t="shared" si="40"/>
        <v>-</v>
      </c>
      <c r="N149" s="3">
        <f t="shared" si="41"/>
        <v>4.545454545454545</v>
      </c>
      <c r="O149" s="3" t="str">
        <f t="shared" si="42"/>
        <v>-</v>
      </c>
      <c r="P149" s="3" t="str">
        <f t="shared" si="43"/>
        <v>-</v>
      </c>
      <c r="Q149" s="34" t="str">
        <f t="shared" si="44"/>
        <v>-</v>
      </c>
    </row>
    <row r="150" spans="1:17" x14ac:dyDescent="0.2">
      <c r="A150" s="244">
        <v>0.1</v>
      </c>
      <c r="B150" s="245">
        <f>7.04-6.18</f>
        <v>0.86000000000000032</v>
      </c>
      <c r="C150" s="246">
        <v>1</v>
      </c>
      <c r="D150" s="36">
        <f t="shared" si="32"/>
        <v>2E-3</v>
      </c>
      <c r="E150" s="7">
        <f t="shared" si="45"/>
        <v>4.3000000000000015E-4</v>
      </c>
      <c r="F150" s="23">
        <f t="shared" si="33"/>
        <v>4.6511627906976729</v>
      </c>
      <c r="G150" s="3" t="str">
        <f t="shared" si="34"/>
        <v>-</v>
      </c>
      <c r="H150" s="3" t="str">
        <f t="shared" si="35"/>
        <v>-</v>
      </c>
      <c r="I150" s="3">
        <f t="shared" si="36"/>
        <v>1</v>
      </c>
      <c r="J150" s="3" t="str">
        <f t="shared" si="37"/>
        <v>-</v>
      </c>
      <c r="K150" s="3" t="str">
        <f t="shared" si="38"/>
        <v>-</v>
      </c>
      <c r="L150" s="34" t="str">
        <f t="shared" si="39"/>
        <v>-</v>
      </c>
      <c r="M150" s="3" t="str">
        <f t="shared" si="40"/>
        <v>-</v>
      </c>
      <c r="N150" s="3">
        <f t="shared" si="41"/>
        <v>4.6511627906976729</v>
      </c>
      <c r="O150" s="3" t="str">
        <f t="shared" si="42"/>
        <v>-</v>
      </c>
      <c r="P150" s="3" t="str">
        <f t="shared" si="43"/>
        <v>-</v>
      </c>
      <c r="Q150" s="34" t="str">
        <f t="shared" si="44"/>
        <v>-</v>
      </c>
    </row>
    <row r="151" spans="1:17" x14ac:dyDescent="0.2">
      <c r="A151" s="244">
        <v>0.1</v>
      </c>
      <c r="B151" s="245">
        <v>0.83</v>
      </c>
      <c r="C151" s="246">
        <v>1</v>
      </c>
      <c r="D151" s="36">
        <f t="shared" si="32"/>
        <v>2E-3</v>
      </c>
      <c r="E151" s="7">
        <f t="shared" si="45"/>
        <v>4.15E-4</v>
      </c>
      <c r="F151" s="23">
        <f t="shared" si="33"/>
        <v>4.8192771084337354</v>
      </c>
      <c r="G151" s="3" t="str">
        <f t="shared" si="34"/>
        <v>-</v>
      </c>
      <c r="H151" s="3" t="str">
        <f t="shared" si="35"/>
        <v>-</v>
      </c>
      <c r="I151" s="3">
        <f t="shared" si="36"/>
        <v>1</v>
      </c>
      <c r="J151" s="3" t="str">
        <f t="shared" si="37"/>
        <v>-</v>
      </c>
      <c r="K151" s="3" t="str">
        <f t="shared" si="38"/>
        <v>-</v>
      </c>
      <c r="L151" s="34" t="str">
        <f t="shared" si="39"/>
        <v>-</v>
      </c>
      <c r="M151" s="3" t="str">
        <f t="shared" si="40"/>
        <v>-</v>
      </c>
      <c r="N151" s="3">
        <f t="shared" si="41"/>
        <v>4.8192771084337354</v>
      </c>
      <c r="O151" s="3" t="str">
        <f t="shared" si="42"/>
        <v>-</v>
      </c>
      <c r="P151" s="3" t="str">
        <f t="shared" si="43"/>
        <v>-</v>
      </c>
      <c r="Q151" s="34" t="str">
        <f t="shared" si="44"/>
        <v>-</v>
      </c>
    </row>
    <row r="152" spans="1:17" x14ac:dyDescent="0.2">
      <c r="A152" s="244">
        <v>0.1</v>
      </c>
      <c r="B152" s="245">
        <f>6.67-5.851</f>
        <v>0.81899999999999995</v>
      </c>
      <c r="C152" s="246">
        <v>2</v>
      </c>
      <c r="D152" s="36">
        <f t="shared" si="32"/>
        <v>2E-3</v>
      </c>
      <c r="E152" s="7">
        <f t="shared" si="45"/>
        <v>4.0949999999999998E-4</v>
      </c>
      <c r="F152" s="23">
        <f t="shared" si="33"/>
        <v>4.8840048840048844</v>
      </c>
      <c r="G152" s="3" t="str">
        <f t="shared" si="34"/>
        <v>-</v>
      </c>
      <c r="H152" s="3" t="str">
        <f t="shared" si="35"/>
        <v>-</v>
      </c>
      <c r="I152" s="3">
        <f t="shared" si="36"/>
        <v>2</v>
      </c>
      <c r="J152" s="3" t="str">
        <f t="shared" si="37"/>
        <v>-</v>
      </c>
      <c r="K152" s="3" t="str">
        <f t="shared" si="38"/>
        <v>-</v>
      </c>
      <c r="L152" s="34" t="str">
        <f t="shared" si="39"/>
        <v>-</v>
      </c>
      <c r="M152" s="3" t="str">
        <f t="shared" si="40"/>
        <v>-</v>
      </c>
      <c r="N152" s="3">
        <f t="shared" si="41"/>
        <v>4.8840048840048844</v>
      </c>
      <c r="O152" s="3" t="str">
        <f t="shared" si="42"/>
        <v>-</v>
      </c>
      <c r="P152" s="3" t="str">
        <f t="shared" si="43"/>
        <v>-</v>
      </c>
      <c r="Q152" s="34" t="str">
        <f t="shared" si="44"/>
        <v>-</v>
      </c>
    </row>
    <row r="153" spans="1:17" x14ac:dyDescent="0.2">
      <c r="A153" s="244">
        <v>0.05</v>
      </c>
      <c r="B153" s="245">
        <v>0.39</v>
      </c>
      <c r="C153" s="246">
        <v>0</v>
      </c>
      <c r="D153" s="36">
        <f t="shared" si="32"/>
        <v>1E-3</v>
      </c>
      <c r="E153" s="7">
        <f t="shared" si="45"/>
        <v>1.95E-4</v>
      </c>
      <c r="F153" s="23">
        <f t="shared" si="33"/>
        <v>5.1282051282051286</v>
      </c>
      <c r="G153" s="3" t="str">
        <f t="shared" si="34"/>
        <v>-</v>
      </c>
      <c r="H153" s="3" t="str">
        <f t="shared" si="35"/>
        <v>-</v>
      </c>
      <c r="I153" s="3">
        <f t="shared" si="36"/>
        <v>0</v>
      </c>
      <c r="J153" s="3" t="str">
        <f t="shared" si="37"/>
        <v>-</v>
      </c>
      <c r="K153" s="3" t="str">
        <f t="shared" si="38"/>
        <v>-</v>
      </c>
      <c r="L153" s="34" t="str">
        <f t="shared" si="39"/>
        <v>-</v>
      </c>
      <c r="M153" s="3" t="str">
        <f t="shared" si="40"/>
        <v>-</v>
      </c>
      <c r="N153" s="3">
        <f t="shared" si="41"/>
        <v>5.1282051282051286</v>
      </c>
      <c r="O153" s="3" t="str">
        <f t="shared" si="42"/>
        <v>-</v>
      </c>
      <c r="P153" s="3" t="str">
        <f t="shared" si="43"/>
        <v>-</v>
      </c>
      <c r="Q153" s="34" t="str">
        <f t="shared" si="44"/>
        <v>-</v>
      </c>
    </row>
    <row r="154" spans="1:17" x14ac:dyDescent="0.2">
      <c r="A154" s="244">
        <v>0.1</v>
      </c>
      <c r="B154" s="245">
        <v>0.73</v>
      </c>
      <c r="C154" s="246">
        <v>1</v>
      </c>
      <c r="D154" s="36">
        <f t="shared" si="32"/>
        <v>2E-3</v>
      </c>
      <c r="E154" s="7">
        <f t="shared" si="45"/>
        <v>3.6499999999999998E-4</v>
      </c>
      <c r="F154" s="23">
        <f t="shared" si="33"/>
        <v>5.4794520547945211</v>
      </c>
      <c r="G154" s="3" t="str">
        <f t="shared" si="34"/>
        <v>-</v>
      </c>
      <c r="H154" s="3" t="str">
        <f t="shared" si="35"/>
        <v>-</v>
      </c>
      <c r="I154" s="3">
        <f t="shared" si="36"/>
        <v>1</v>
      </c>
      <c r="J154" s="3" t="str">
        <f t="shared" si="37"/>
        <v>-</v>
      </c>
      <c r="K154" s="3" t="str">
        <f t="shared" si="38"/>
        <v>-</v>
      </c>
      <c r="L154" s="34" t="str">
        <f t="shared" si="39"/>
        <v>-</v>
      </c>
      <c r="M154" s="3" t="str">
        <f t="shared" si="40"/>
        <v>-</v>
      </c>
      <c r="N154" s="3">
        <f t="shared" si="41"/>
        <v>5.4794520547945211</v>
      </c>
      <c r="O154" s="3" t="str">
        <f t="shared" si="42"/>
        <v>-</v>
      </c>
      <c r="P154" s="3" t="str">
        <f t="shared" si="43"/>
        <v>-</v>
      </c>
      <c r="Q154" s="34" t="str">
        <f t="shared" si="44"/>
        <v>-</v>
      </c>
    </row>
    <row r="155" spans="1:17" x14ac:dyDescent="0.2">
      <c r="A155" s="244">
        <v>0.1</v>
      </c>
      <c r="B155" s="245">
        <v>0.72899999999999998</v>
      </c>
      <c r="C155" s="246">
        <v>2</v>
      </c>
      <c r="D155" s="36">
        <f t="shared" si="32"/>
        <v>2E-3</v>
      </c>
      <c r="E155" s="7">
        <f t="shared" si="45"/>
        <v>3.6449999999999997E-4</v>
      </c>
      <c r="F155" s="23">
        <f t="shared" si="33"/>
        <v>5.4869684499314131</v>
      </c>
      <c r="G155" s="3" t="str">
        <f t="shared" si="34"/>
        <v>-</v>
      </c>
      <c r="H155" s="3" t="str">
        <f t="shared" si="35"/>
        <v>-</v>
      </c>
      <c r="I155" s="3">
        <f t="shared" si="36"/>
        <v>2</v>
      </c>
      <c r="J155" s="3" t="str">
        <f t="shared" si="37"/>
        <v>-</v>
      </c>
      <c r="K155" s="3" t="str">
        <f t="shared" si="38"/>
        <v>-</v>
      </c>
      <c r="L155" s="34" t="str">
        <f t="shared" si="39"/>
        <v>-</v>
      </c>
      <c r="M155" s="3" t="str">
        <f t="shared" si="40"/>
        <v>-</v>
      </c>
      <c r="N155" s="3">
        <f t="shared" si="41"/>
        <v>5.4869684499314131</v>
      </c>
      <c r="O155" s="3" t="str">
        <f t="shared" si="42"/>
        <v>-</v>
      </c>
      <c r="P155" s="3" t="str">
        <f t="shared" si="43"/>
        <v>-</v>
      </c>
      <c r="Q155" s="34" t="str">
        <f t="shared" si="44"/>
        <v>-</v>
      </c>
    </row>
    <row r="156" spans="1:17" x14ac:dyDescent="0.2">
      <c r="A156" s="244">
        <v>0.05</v>
      </c>
      <c r="B156" s="245">
        <v>0.35</v>
      </c>
      <c r="C156" s="246">
        <v>0</v>
      </c>
      <c r="D156" s="36">
        <f t="shared" si="32"/>
        <v>1E-3</v>
      </c>
      <c r="E156" s="7">
        <f t="shared" si="45"/>
        <v>1.75E-4</v>
      </c>
      <c r="F156" s="23">
        <f t="shared" si="33"/>
        <v>5.7142857142857144</v>
      </c>
      <c r="G156" s="3" t="str">
        <f t="shared" si="34"/>
        <v>-</v>
      </c>
      <c r="H156" s="3" t="str">
        <f t="shared" si="35"/>
        <v>-</v>
      </c>
      <c r="I156" s="3">
        <f t="shared" si="36"/>
        <v>0</v>
      </c>
      <c r="J156" s="3" t="str">
        <f t="shared" si="37"/>
        <v>-</v>
      </c>
      <c r="K156" s="3" t="str">
        <f t="shared" si="38"/>
        <v>-</v>
      </c>
      <c r="L156" s="34" t="str">
        <f t="shared" si="39"/>
        <v>-</v>
      </c>
      <c r="M156" s="3" t="str">
        <f t="shared" si="40"/>
        <v>-</v>
      </c>
      <c r="N156" s="3">
        <f t="shared" si="41"/>
        <v>5.7142857142857144</v>
      </c>
      <c r="O156" s="3" t="str">
        <f t="shared" si="42"/>
        <v>-</v>
      </c>
      <c r="P156" s="3" t="str">
        <f t="shared" si="43"/>
        <v>-</v>
      </c>
      <c r="Q156" s="34" t="str">
        <f t="shared" si="44"/>
        <v>-</v>
      </c>
    </row>
    <row r="157" spans="1:17" x14ac:dyDescent="0.2">
      <c r="A157" s="244">
        <v>0.1</v>
      </c>
      <c r="B157" s="245">
        <v>0.69</v>
      </c>
      <c r="C157" s="246">
        <v>1</v>
      </c>
      <c r="D157" s="36">
        <f t="shared" si="32"/>
        <v>2E-3</v>
      </c>
      <c r="E157" s="7">
        <f t="shared" si="45"/>
        <v>3.4499999999999998E-4</v>
      </c>
      <c r="F157" s="23">
        <f t="shared" si="33"/>
        <v>5.7971014492753623</v>
      </c>
      <c r="G157" s="3" t="str">
        <f t="shared" si="34"/>
        <v>-</v>
      </c>
      <c r="H157" s="3" t="str">
        <f t="shared" si="35"/>
        <v>-</v>
      </c>
      <c r="I157" s="3">
        <f t="shared" si="36"/>
        <v>1</v>
      </c>
      <c r="J157" s="3" t="str">
        <f t="shared" si="37"/>
        <v>-</v>
      </c>
      <c r="K157" s="3" t="str">
        <f t="shared" si="38"/>
        <v>-</v>
      </c>
      <c r="L157" s="34" t="str">
        <f t="shared" si="39"/>
        <v>-</v>
      </c>
      <c r="M157" s="3" t="str">
        <f t="shared" si="40"/>
        <v>-</v>
      </c>
      <c r="N157" s="3">
        <f t="shared" si="41"/>
        <v>5.7971014492753623</v>
      </c>
      <c r="O157" s="3" t="str">
        <f t="shared" si="42"/>
        <v>-</v>
      </c>
      <c r="P157" s="3" t="str">
        <f t="shared" si="43"/>
        <v>-</v>
      </c>
      <c r="Q157" s="34" t="str">
        <f t="shared" si="44"/>
        <v>-</v>
      </c>
    </row>
    <row r="158" spans="1:17" x14ac:dyDescent="0.2">
      <c r="A158" s="244">
        <v>0.1</v>
      </c>
      <c r="B158" s="245">
        <v>0.67</v>
      </c>
      <c r="C158" s="246">
        <v>2</v>
      </c>
      <c r="D158" s="36">
        <f t="shared" si="32"/>
        <v>2E-3</v>
      </c>
      <c r="E158" s="7">
        <f t="shared" si="45"/>
        <v>3.3500000000000001E-4</v>
      </c>
      <c r="F158" s="23">
        <f t="shared" si="33"/>
        <v>5.9701492537313436</v>
      </c>
      <c r="G158" s="3" t="str">
        <f t="shared" si="34"/>
        <v>-</v>
      </c>
      <c r="H158" s="3" t="str">
        <f t="shared" si="35"/>
        <v>-</v>
      </c>
      <c r="I158" s="3">
        <f t="shared" si="36"/>
        <v>2</v>
      </c>
      <c r="J158" s="3" t="str">
        <f t="shared" si="37"/>
        <v>-</v>
      </c>
      <c r="K158" s="3" t="str">
        <f t="shared" si="38"/>
        <v>-</v>
      </c>
      <c r="L158" s="34" t="str">
        <f t="shared" si="39"/>
        <v>-</v>
      </c>
      <c r="M158" s="3" t="str">
        <f t="shared" si="40"/>
        <v>-</v>
      </c>
      <c r="N158" s="3">
        <f t="shared" si="41"/>
        <v>5.9701492537313436</v>
      </c>
      <c r="O158" s="3" t="str">
        <f t="shared" si="42"/>
        <v>-</v>
      </c>
      <c r="P158" s="3" t="str">
        <f t="shared" si="43"/>
        <v>-</v>
      </c>
      <c r="Q158" s="34" t="str">
        <f t="shared" si="44"/>
        <v>-</v>
      </c>
    </row>
    <row r="159" spans="1:17" x14ac:dyDescent="0.2">
      <c r="A159" s="244">
        <v>0.1</v>
      </c>
      <c r="B159" s="245">
        <v>0.65</v>
      </c>
      <c r="C159" s="246">
        <v>2</v>
      </c>
      <c r="D159" s="36">
        <f t="shared" si="32"/>
        <v>2E-3</v>
      </c>
      <c r="E159" s="7">
        <f t="shared" si="45"/>
        <v>3.2499999999999999E-4</v>
      </c>
      <c r="F159" s="23">
        <f t="shared" si="33"/>
        <v>6.1538461538461542</v>
      </c>
      <c r="G159" s="3" t="str">
        <f t="shared" si="34"/>
        <v>-</v>
      </c>
      <c r="H159" s="3" t="str">
        <f t="shared" si="35"/>
        <v>-</v>
      </c>
      <c r="I159" s="3" t="str">
        <f t="shared" si="36"/>
        <v>-</v>
      </c>
      <c r="J159" s="3">
        <f t="shared" si="37"/>
        <v>2</v>
      </c>
      <c r="K159" s="3" t="str">
        <f t="shared" si="38"/>
        <v>-</v>
      </c>
      <c r="L159" s="34" t="str">
        <f t="shared" si="39"/>
        <v>-</v>
      </c>
      <c r="M159" s="3" t="str">
        <f t="shared" si="40"/>
        <v>-</v>
      </c>
      <c r="N159" s="3" t="str">
        <f t="shared" si="41"/>
        <v>-</v>
      </c>
      <c r="O159" s="3">
        <f t="shared" si="42"/>
        <v>6.1538461538461542</v>
      </c>
      <c r="P159" s="3" t="str">
        <f t="shared" si="43"/>
        <v>-</v>
      </c>
      <c r="Q159" s="34" t="str">
        <f t="shared" si="44"/>
        <v>-</v>
      </c>
    </row>
    <row r="160" spans="1:17" x14ac:dyDescent="0.2">
      <c r="A160" s="244">
        <v>0.05</v>
      </c>
      <c r="B160" s="245">
        <v>0.32</v>
      </c>
      <c r="C160" s="246">
        <v>0</v>
      </c>
      <c r="D160" s="36">
        <f t="shared" si="32"/>
        <v>1E-3</v>
      </c>
      <c r="E160" s="7">
        <f t="shared" si="45"/>
        <v>1.6000000000000001E-4</v>
      </c>
      <c r="F160" s="23">
        <f t="shared" si="33"/>
        <v>6.25</v>
      </c>
      <c r="G160" s="3" t="str">
        <f t="shared" si="34"/>
        <v>-</v>
      </c>
      <c r="H160" s="3" t="str">
        <f t="shared" si="35"/>
        <v>-</v>
      </c>
      <c r="I160" s="3" t="str">
        <f t="shared" si="36"/>
        <v>-</v>
      </c>
      <c r="J160" s="3">
        <f t="shared" si="37"/>
        <v>0</v>
      </c>
      <c r="K160" s="3" t="str">
        <f t="shared" si="38"/>
        <v>-</v>
      </c>
      <c r="L160" s="34" t="str">
        <f t="shared" si="39"/>
        <v>-</v>
      </c>
      <c r="M160" s="3" t="str">
        <f t="shared" si="40"/>
        <v>-</v>
      </c>
      <c r="N160" s="3" t="str">
        <f t="shared" si="41"/>
        <v>-</v>
      </c>
      <c r="O160" s="3">
        <f t="shared" si="42"/>
        <v>6.25</v>
      </c>
      <c r="P160" s="3" t="str">
        <f t="shared" si="43"/>
        <v>-</v>
      </c>
      <c r="Q160" s="34" t="str">
        <f t="shared" si="44"/>
        <v>-</v>
      </c>
    </row>
    <row r="161" spans="1:17" x14ac:dyDescent="0.2">
      <c r="A161" s="244">
        <v>0.05</v>
      </c>
      <c r="B161" s="245"/>
      <c r="C161" s="246">
        <v>0</v>
      </c>
      <c r="D161" s="36">
        <f t="shared" si="32"/>
        <v>1E-3</v>
      </c>
      <c r="E161" s="7">
        <v>1.5500000000000024E-4</v>
      </c>
      <c r="F161" s="23">
        <f t="shared" si="33"/>
        <v>6.4516129032257963</v>
      </c>
      <c r="G161" s="3" t="str">
        <f t="shared" si="34"/>
        <v>-</v>
      </c>
      <c r="H161" s="3" t="str">
        <f t="shared" si="35"/>
        <v>-</v>
      </c>
      <c r="I161" s="3" t="str">
        <f t="shared" si="36"/>
        <v>-</v>
      </c>
      <c r="J161" s="3">
        <f t="shared" si="37"/>
        <v>0</v>
      </c>
      <c r="K161" s="3" t="str">
        <f t="shared" si="38"/>
        <v>-</v>
      </c>
      <c r="L161" s="34" t="str">
        <f t="shared" si="39"/>
        <v>-</v>
      </c>
      <c r="M161" s="3" t="str">
        <f t="shared" si="40"/>
        <v>-</v>
      </c>
      <c r="N161" s="3" t="str">
        <f t="shared" si="41"/>
        <v>-</v>
      </c>
      <c r="O161" s="3">
        <f t="shared" si="42"/>
        <v>6.4516129032257963</v>
      </c>
      <c r="P161" s="3" t="str">
        <f t="shared" si="43"/>
        <v>-</v>
      </c>
      <c r="Q161" s="34" t="str">
        <f t="shared" si="44"/>
        <v>-</v>
      </c>
    </row>
    <row r="162" spans="1:17" x14ac:dyDescent="0.2">
      <c r="A162" s="244">
        <v>0.05</v>
      </c>
      <c r="B162" s="245"/>
      <c r="C162" s="246">
        <v>2</v>
      </c>
      <c r="D162" s="36">
        <f t="shared" si="32"/>
        <v>1E-3</v>
      </c>
      <c r="E162" s="7">
        <v>1.5249999999999986E-4</v>
      </c>
      <c r="F162" s="23">
        <f t="shared" si="33"/>
        <v>6.5573770491803343</v>
      </c>
      <c r="G162" s="3" t="str">
        <f t="shared" si="34"/>
        <v>-</v>
      </c>
      <c r="H162" s="3" t="str">
        <f t="shared" si="35"/>
        <v>-</v>
      </c>
      <c r="I162" s="3" t="str">
        <f t="shared" si="36"/>
        <v>-</v>
      </c>
      <c r="J162" s="3">
        <f t="shared" si="37"/>
        <v>2</v>
      </c>
      <c r="K162" s="3" t="str">
        <f t="shared" si="38"/>
        <v>-</v>
      </c>
      <c r="L162" s="34" t="str">
        <f t="shared" si="39"/>
        <v>-</v>
      </c>
      <c r="M162" s="3" t="str">
        <f t="shared" si="40"/>
        <v>-</v>
      </c>
      <c r="N162" s="3" t="str">
        <f t="shared" si="41"/>
        <v>-</v>
      </c>
      <c r="O162" s="3">
        <f t="shared" si="42"/>
        <v>6.5573770491803343</v>
      </c>
      <c r="P162" s="3" t="str">
        <f t="shared" si="43"/>
        <v>-</v>
      </c>
      <c r="Q162" s="34" t="str">
        <f t="shared" si="44"/>
        <v>-</v>
      </c>
    </row>
    <row r="163" spans="1:17" x14ac:dyDescent="0.2">
      <c r="A163" s="244">
        <v>0.1</v>
      </c>
      <c r="B163" s="245">
        <f>6.9-6.3</f>
        <v>0.60000000000000053</v>
      </c>
      <c r="C163" s="246">
        <v>1</v>
      </c>
      <c r="D163" s="36">
        <f t="shared" si="32"/>
        <v>2E-3</v>
      </c>
      <c r="E163" s="7">
        <f t="shared" ref="E163:E168" si="46">(B163/2)/1000</f>
        <v>3.0000000000000024E-4</v>
      </c>
      <c r="F163" s="23">
        <f t="shared" si="33"/>
        <v>6.6666666666666616</v>
      </c>
      <c r="G163" s="3" t="str">
        <f t="shared" si="34"/>
        <v>-</v>
      </c>
      <c r="H163" s="3" t="str">
        <f t="shared" si="35"/>
        <v>-</v>
      </c>
      <c r="I163" s="3" t="str">
        <f t="shared" si="36"/>
        <v>-</v>
      </c>
      <c r="J163" s="3">
        <f t="shared" si="37"/>
        <v>1</v>
      </c>
      <c r="K163" s="3" t="str">
        <f t="shared" si="38"/>
        <v>-</v>
      </c>
      <c r="L163" s="34" t="str">
        <f t="shared" si="39"/>
        <v>-</v>
      </c>
      <c r="M163" s="3" t="str">
        <f t="shared" si="40"/>
        <v>-</v>
      </c>
      <c r="N163" s="3" t="str">
        <f t="shared" si="41"/>
        <v>-</v>
      </c>
      <c r="O163" s="3">
        <f t="shared" si="42"/>
        <v>6.6666666666666616</v>
      </c>
      <c r="P163" s="3" t="str">
        <f t="shared" si="43"/>
        <v>-</v>
      </c>
      <c r="Q163" s="34" t="str">
        <f t="shared" si="44"/>
        <v>-</v>
      </c>
    </row>
    <row r="164" spans="1:17" x14ac:dyDescent="0.2">
      <c r="A164" s="244">
        <v>0.1</v>
      </c>
      <c r="B164" s="245">
        <f>6.96-6.38</f>
        <v>0.58000000000000007</v>
      </c>
      <c r="C164" s="246">
        <v>1</v>
      </c>
      <c r="D164" s="36">
        <f t="shared" si="32"/>
        <v>2E-3</v>
      </c>
      <c r="E164" s="7">
        <f t="shared" si="46"/>
        <v>2.9000000000000006E-4</v>
      </c>
      <c r="F164" s="23">
        <f t="shared" si="33"/>
        <v>6.8965517241379297</v>
      </c>
      <c r="G164" s="3" t="str">
        <f t="shared" si="34"/>
        <v>-</v>
      </c>
      <c r="H164" s="3" t="str">
        <f t="shared" si="35"/>
        <v>-</v>
      </c>
      <c r="I164" s="3" t="str">
        <f t="shared" si="36"/>
        <v>-</v>
      </c>
      <c r="J164" s="3">
        <f t="shared" si="37"/>
        <v>1</v>
      </c>
      <c r="K164" s="3" t="str">
        <f t="shared" si="38"/>
        <v>-</v>
      </c>
      <c r="L164" s="34" t="str">
        <f t="shared" si="39"/>
        <v>-</v>
      </c>
      <c r="M164" s="3" t="str">
        <f t="shared" si="40"/>
        <v>-</v>
      </c>
      <c r="N164" s="3" t="str">
        <f t="shared" si="41"/>
        <v>-</v>
      </c>
      <c r="O164" s="3">
        <f t="shared" si="42"/>
        <v>6.8965517241379297</v>
      </c>
      <c r="P164" s="3" t="str">
        <f t="shared" si="43"/>
        <v>-</v>
      </c>
      <c r="Q164" s="34" t="str">
        <f t="shared" si="44"/>
        <v>-</v>
      </c>
    </row>
    <row r="165" spans="1:17" x14ac:dyDescent="0.2">
      <c r="A165" s="244">
        <v>0.1</v>
      </c>
      <c r="B165" s="245">
        <v>0.57999999999999996</v>
      </c>
      <c r="C165" s="246">
        <v>0</v>
      </c>
      <c r="D165" s="36">
        <f t="shared" si="32"/>
        <v>2E-3</v>
      </c>
      <c r="E165" s="7">
        <f t="shared" si="46"/>
        <v>2.9E-4</v>
      </c>
      <c r="F165" s="23">
        <f t="shared" si="33"/>
        <v>6.8965517241379315</v>
      </c>
      <c r="G165" s="3" t="str">
        <f t="shared" si="34"/>
        <v>-</v>
      </c>
      <c r="H165" s="3" t="str">
        <f t="shared" si="35"/>
        <v>-</v>
      </c>
      <c r="I165" s="3" t="str">
        <f t="shared" si="36"/>
        <v>-</v>
      </c>
      <c r="J165" s="3">
        <f t="shared" si="37"/>
        <v>0</v>
      </c>
      <c r="K165" s="3" t="str">
        <f t="shared" si="38"/>
        <v>-</v>
      </c>
      <c r="L165" s="34" t="str">
        <f t="shared" si="39"/>
        <v>-</v>
      </c>
      <c r="M165" s="3" t="str">
        <f t="shared" si="40"/>
        <v>-</v>
      </c>
      <c r="N165" s="3" t="str">
        <f t="shared" si="41"/>
        <v>-</v>
      </c>
      <c r="O165" s="3">
        <f t="shared" si="42"/>
        <v>6.8965517241379315</v>
      </c>
      <c r="P165" s="3" t="str">
        <f t="shared" si="43"/>
        <v>-</v>
      </c>
      <c r="Q165" s="34" t="str">
        <f t="shared" si="44"/>
        <v>-</v>
      </c>
    </row>
    <row r="166" spans="1:17" x14ac:dyDescent="0.2">
      <c r="A166" s="244">
        <v>0.1</v>
      </c>
      <c r="B166" s="245">
        <v>0.55000000000000004</v>
      </c>
      <c r="C166" s="246">
        <v>1</v>
      </c>
      <c r="D166" s="36">
        <f t="shared" si="32"/>
        <v>2E-3</v>
      </c>
      <c r="E166" s="7">
        <f t="shared" si="46"/>
        <v>2.7500000000000002E-4</v>
      </c>
      <c r="F166" s="23">
        <f t="shared" si="33"/>
        <v>7.2727272727272725</v>
      </c>
      <c r="G166" s="3" t="str">
        <f t="shared" si="34"/>
        <v>-</v>
      </c>
      <c r="H166" s="3" t="str">
        <f t="shared" si="35"/>
        <v>-</v>
      </c>
      <c r="I166" s="3" t="str">
        <f t="shared" si="36"/>
        <v>-</v>
      </c>
      <c r="J166" s="3">
        <f t="shared" si="37"/>
        <v>1</v>
      </c>
      <c r="K166" s="3" t="str">
        <f t="shared" si="38"/>
        <v>-</v>
      </c>
      <c r="L166" s="34" t="str">
        <f t="shared" si="39"/>
        <v>-</v>
      </c>
      <c r="M166" s="3" t="str">
        <f t="shared" si="40"/>
        <v>-</v>
      </c>
      <c r="N166" s="3" t="str">
        <f t="shared" si="41"/>
        <v>-</v>
      </c>
      <c r="O166" s="3">
        <f t="shared" si="42"/>
        <v>7.2727272727272725</v>
      </c>
      <c r="P166" s="3" t="str">
        <f t="shared" si="43"/>
        <v>-</v>
      </c>
      <c r="Q166" s="34" t="str">
        <f t="shared" si="44"/>
        <v>-</v>
      </c>
    </row>
    <row r="167" spans="1:17" x14ac:dyDescent="0.2">
      <c r="A167" s="244">
        <v>0.1</v>
      </c>
      <c r="B167" s="245">
        <v>0.53</v>
      </c>
      <c r="C167" s="246">
        <v>1</v>
      </c>
      <c r="D167" s="36">
        <f t="shared" si="32"/>
        <v>2E-3</v>
      </c>
      <c r="E167" s="7">
        <f t="shared" si="46"/>
        <v>2.6499999999999999E-4</v>
      </c>
      <c r="F167" s="23">
        <f t="shared" si="33"/>
        <v>7.5471698113207548</v>
      </c>
      <c r="G167" s="3" t="str">
        <f t="shared" si="34"/>
        <v>-</v>
      </c>
      <c r="H167" s="3" t="str">
        <f t="shared" si="35"/>
        <v>-</v>
      </c>
      <c r="I167" s="3" t="str">
        <f t="shared" si="36"/>
        <v>-</v>
      </c>
      <c r="J167" s="3">
        <f t="shared" si="37"/>
        <v>1</v>
      </c>
      <c r="K167" s="3" t="str">
        <f t="shared" si="38"/>
        <v>-</v>
      </c>
      <c r="L167" s="34" t="str">
        <f t="shared" si="39"/>
        <v>-</v>
      </c>
      <c r="M167" s="3" t="str">
        <f t="shared" si="40"/>
        <v>-</v>
      </c>
      <c r="N167" s="3" t="str">
        <f t="shared" si="41"/>
        <v>-</v>
      </c>
      <c r="O167" s="3">
        <f t="shared" si="42"/>
        <v>7.5471698113207548</v>
      </c>
      <c r="P167" s="3" t="str">
        <f t="shared" si="43"/>
        <v>-</v>
      </c>
      <c r="Q167" s="34" t="str">
        <f t="shared" si="44"/>
        <v>-</v>
      </c>
    </row>
    <row r="168" spans="1:17" x14ac:dyDescent="0.2">
      <c r="A168" s="244">
        <v>0.1</v>
      </c>
      <c r="B168" s="245">
        <v>0.52</v>
      </c>
      <c r="C168" s="246">
        <v>1</v>
      </c>
      <c r="D168" s="36">
        <f t="shared" si="32"/>
        <v>2E-3</v>
      </c>
      <c r="E168" s="7">
        <f t="shared" si="46"/>
        <v>2.6000000000000003E-4</v>
      </c>
      <c r="F168" s="23">
        <f t="shared" si="33"/>
        <v>7.6923076923076916</v>
      </c>
      <c r="G168" s="3" t="str">
        <f t="shared" si="34"/>
        <v>-</v>
      </c>
      <c r="H168" s="3" t="str">
        <f t="shared" si="35"/>
        <v>-</v>
      </c>
      <c r="I168" s="3" t="str">
        <f t="shared" si="36"/>
        <v>-</v>
      </c>
      <c r="J168" s="3">
        <f t="shared" si="37"/>
        <v>1</v>
      </c>
      <c r="K168" s="3" t="str">
        <f t="shared" si="38"/>
        <v>-</v>
      </c>
      <c r="L168" s="34" t="str">
        <f t="shared" si="39"/>
        <v>-</v>
      </c>
      <c r="M168" s="3" t="str">
        <f t="shared" si="40"/>
        <v>-</v>
      </c>
      <c r="N168" s="3" t="str">
        <f t="shared" si="41"/>
        <v>-</v>
      </c>
      <c r="O168" s="3">
        <f t="shared" si="42"/>
        <v>7.6923076923076916</v>
      </c>
      <c r="P168" s="3" t="str">
        <f t="shared" si="43"/>
        <v>-</v>
      </c>
      <c r="Q168" s="34" t="str">
        <f t="shared" si="44"/>
        <v>-</v>
      </c>
    </row>
    <row r="169" spans="1:17" x14ac:dyDescent="0.2">
      <c r="A169" s="244">
        <v>0.1</v>
      </c>
      <c r="B169" s="245"/>
      <c r="C169" s="246">
        <v>2</v>
      </c>
      <c r="D169" s="36">
        <f t="shared" si="32"/>
        <v>2E-3</v>
      </c>
      <c r="E169" s="7">
        <v>2.450000000000001E-4</v>
      </c>
      <c r="F169" s="23">
        <f t="shared" si="33"/>
        <v>8.1632653061224456</v>
      </c>
      <c r="G169" s="3" t="str">
        <f t="shared" si="34"/>
        <v>-</v>
      </c>
      <c r="H169" s="3" t="str">
        <f t="shared" si="35"/>
        <v>-</v>
      </c>
      <c r="I169" s="3" t="str">
        <f t="shared" si="36"/>
        <v>-</v>
      </c>
      <c r="J169" s="3">
        <f t="shared" si="37"/>
        <v>2</v>
      </c>
      <c r="K169" s="3" t="str">
        <f t="shared" si="38"/>
        <v>-</v>
      </c>
      <c r="L169" s="34" t="str">
        <f t="shared" si="39"/>
        <v>-</v>
      </c>
      <c r="M169" s="3" t="str">
        <f t="shared" si="40"/>
        <v>-</v>
      </c>
      <c r="N169" s="3" t="str">
        <f t="shared" si="41"/>
        <v>-</v>
      </c>
      <c r="O169" s="3">
        <f t="shared" si="42"/>
        <v>8.1632653061224456</v>
      </c>
      <c r="P169" s="3" t="str">
        <f t="shared" si="43"/>
        <v>-</v>
      </c>
      <c r="Q169" s="34" t="str">
        <f t="shared" si="44"/>
        <v>-</v>
      </c>
    </row>
    <row r="170" spans="1:17" x14ac:dyDescent="0.2">
      <c r="A170" s="244">
        <v>0.05</v>
      </c>
      <c r="B170" s="245"/>
      <c r="C170" s="246">
        <v>0</v>
      </c>
      <c r="D170" s="36">
        <f t="shared" si="32"/>
        <v>1E-3</v>
      </c>
      <c r="E170" s="7">
        <v>1.2000000000000011E-4</v>
      </c>
      <c r="F170" s="23">
        <f t="shared" si="33"/>
        <v>8.333333333333325</v>
      </c>
      <c r="G170" s="3" t="str">
        <f t="shared" si="34"/>
        <v>-</v>
      </c>
      <c r="H170" s="3" t="str">
        <f t="shared" si="35"/>
        <v>-</v>
      </c>
      <c r="I170" s="3" t="str">
        <f t="shared" si="36"/>
        <v>-</v>
      </c>
      <c r="J170" s="3">
        <f t="shared" si="37"/>
        <v>0</v>
      </c>
      <c r="K170" s="3" t="str">
        <f t="shared" si="38"/>
        <v>-</v>
      </c>
      <c r="L170" s="34" t="str">
        <f t="shared" si="39"/>
        <v>-</v>
      </c>
      <c r="M170" s="3" t="str">
        <f t="shared" si="40"/>
        <v>-</v>
      </c>
      <c r="N170" s="3" t="str">
        <f t="shared" si="41"/>
        <v>-</v>
      </c>
      <c r="O170" s="3">
        <f t="shared" si="42"/>
        <v>8.333333333333325</v>
      </c>
      <c r="P170" s="3" t="str">
        <f t="shared" si="43"/>
        <v>-</v>
      </c>
      <c r="Q170" s="34" t="str">
        <f t="shared" si="44"/>
        <v>-</v>
      </c>
    </row>
    <row r="171" spans="1:17" x14ac:dyDescent="0.2">
      <c r="A171" s="244">
        <v>0.1</v>
      </c>
      <c r="B171" s="245">
        <v>0.47499999999999998</v>
      </c>
      <c r="C171" s="246">
        <v>0</v>
      </c>
      <c r="D171" s="36">
        <f t="shared" si="32"/>
        <v>2E-3</v>
      </c>
      <c r="E171" s="7">
        <f>(B171/2)/1000</f>
        <v>2.375E-4</v>
      </c>
      <c r="F171" s="23">
        <f t="shared" si="33"/>
        <v>8.4210526315789469</v>
      </c>
      <c r="G171" s="3" t="str">
        <f t="shared" si="34"/>
        <v>-</v>
      </c>
      <c r="H171" s="3" t="str">
        <f t="shared" si="35"/>
        <v>-</v>
      </c>
      <c r="I171" s="3" t="str">
        <f t="shared" si="36"/>
        <v>-</v>
      </c>
      <c r="J171" s="3">
        <f t="shared" si="37"/>
        <v>0</v>
      </c>
      <c r="K171" s="3" t="str">
        <f t="shared" si="38"/>
        <v>-</v>
      </c>
      <c r="L171" s="34" t="str">
        <f t="shared" si="39"/>
        <v>-</v>
      </c>
      <c r="M171" s="3" t="str">
        <f t="shared" si="40"/>
        <v>-</v>
      </c>
      <c r="N171" s="3" t="str">
        <f t="shared" si="41"/>
        <v>-</v>
      </c>
      <c r="O171" s="3">
        <f t="shared" si="42"/>
        <v>8.4210526315789469</v>
      </c>
      <c r="P171" s="3" t="str">
        <f t="shared" si="43"/>
        <v>-</v>
      </c>
      <c r="Q171" s="34" t="str">
        <f t="shared" si="44"/>
        <v>-</v>
      </c>
    </row>
    <row r="172" spans="1:17" x14ac:dyDescent="0.2">
      <c r="A172" s="244">
        <v>0.1</v>
      </c>
      <c r="B172" s="245">
        <v>0.47</v>
      </c>
      <c r="C172" s="246">
        <v>2</v>
      </c>
      <c r="D172" s="36">
        <f t="shared" si="32"/>
        <v>2E-3</v>
      </c>
      <c r="E172" s="7">
        <f>(B172/2)/1000</f>
        <v>2.3499999999999999E-4</v>
      </c>
      <c r="F172" s="23">
        <f t="shared" si="33"/>
        <v>8.5106382978723403</v>
      </c>
      <c r="G172" s="3" t="str">
        <f t="shared" si="34"/>
        <v>-</v>
      </c>
      <c r="H172" s="3" t="str">
        <f t="shared" si="35"/>
        <v>-</v>
      </c>
      <c r="I172" s="3" t="str">
        <f t="shared" si="36"/>
        <v>-</v>
      </c>
      <c r="J172" s="3">
        <f t="shared" si="37"/>
        <v>2</v>
      </c>
      <c r="K172" s="3" t="str">
        <f t="shared" si="38"/>
        <v>-</v>
      </c>
      <c r="L172" s="34" t="str">
        <f t="shared" si="39"/>
        <v>-</v>
      </c>
      <c r="M172" s="3" t="str">
        <f t="shared" si="40"/>
        <v>-</v>
      </c>
      <c r="N172" s="3" t="str">
        <f t="shared" si="41"/>
        <v>-</v>
      </c>
      <c r="O172" s="3">
        <f t="shared" si="42"/>
        <v>8.5106382978723403</v>
      </c>
      <c r="P172" s="3" t="str">
        <f t="shared" si="43"/>
        <v>-</v>
      </c>
      <c r="Q172" s="34" t="str">
        <f t="shared" si="44"/>
        <v>-</v>
      </c>
    </row>
    <row r="173" spans="1:17" x14ac:dyDescent="0.2">
      <c r="A173" s="244">
        <v>0.1</v>
      </c>
      <c r="B173" s="245">
        <v>0.45</v>
      </c>
      <c r="C173" s="246">
        <v>2</v>
      </c>
      <c r="D173" s="36">
        <f t="shared" si="32"/>
        <v>2E-3</v>
      </c>
      <c r="E173" s="7">
        <f>(B173/2)/1000</f>
        <v>2.2499999999999999E-4</v>
      </c>
      <c r="F173" s="23">
        <f t="shared" si="33"/>
        <v>8.8888888888888893</v>
      </c>
      <c r="G173" s="3" t="str">
        <f t="shared" si="34"/>
        <v>-</v>
      </c>
      <c r="H173" s="3" t="str">
        <f t="shared" si="35"/>
        <v>-</v>
      </c>
      <c r="I173" s="3" t="str">
        <f t="shared" si="36"/>
        <v>-</v>
      </c>
      <c r="J173" s="3">
        <f t="shared" si="37"/>
        <v>2</v>
      </c>
      <c r="K173" s="3" t="str">
        <f t="shared" si="38"/>
        <v>-</v>
      </c>
      <c r="L173" s="34" t="str">
        <f t="shared" si="39"/>
        <v>-</v>
      </c>
      <c r="M173" s="3" t="str">
        <f t="shared" si="40"/>
        <v>-</v>
      </c>
      <c r="N173" s="3" t="str">
        <f t="shared" si="41"/>
        <v>-</v>
      </c>
      <c r="O173" s="3">
        <f t="shared" si="42"/>
        <v>8.8888888888888893</v>
      </c>
      <c r="P173" s="3" t="str">
        <f t="shared" si="43"/>
        <v>-</v>
      </c>
      <c r="Q173" s="34" t="str">
        <f t="shared" si="44"/>
        <v>-</v>
      </c>
    </row>
    <row r="174" spans="1:17" x14ac:dyDescent="0.2">
      <c r="A174" s="244">
        <v>0.1</v>
      </c>
      <c r="B174" s="245"/>
      <c r="C174" s="246">
        <v>1</v>
      </c>
      <c r="D174" s="36">
        <f t="shared" si="32"/>
        <v>2E-3</v>
      </c>
      <c r="E174" s="7">
        <v>2.1499999999999986E-4</v>
      </c>
      <c r="F174" s="23">
        <f t="shared" si="33"/>
        <v>9.3023255813953547</v>
      </c>
      <c r="G174" s="3" t="str">
        <f t="shared" si="34"/>
        <v>-</v>
      </c>
      <c r="H174" s="3" t="str">
        <f t="shared" si="35"/>
        <v>-</v>
      </c>
      <c r="I174" s="3" t="str">
        <f t="shared" si="36"/>
        <v>-</v>
      </c>
      <c r="J174" s="3">
        <f t="shared" si="37"/>
        <v>1</v>
      </c>
      <c r="K174" s="3" t="str">
        <f t="shared" si="38"/>
        <v>-</v>
      </c>
      <c r="L174" s="34" t="str">
        <f t="shared" si="39"/>
        <v>-</v>
      </c>
      <c r="M174" s="3" t="str">
        <f t="shared" si="40"/>
        <v>-</v>
      </c>
      <c r="N174" s="3" t="str">
        <f t="shared" si="41"/>
        <v>-</v>
      </c>
      <c r="O174" s="3">
        <f t="shared" si="42"/>
        <v>9.3023255813953547</v>
      </c>
      <c r="P174" s="3" t="str">
        <f t="shared" si="43"/>
        <v>-</v>
      </c>
      <c r="Q174" s="34" t="str">
        <f t="shared" si="44"/>
        <v>-</v>
      </c>
    </row>
    <row r="175" spans="1:17" x14ac:dyDescent="0.2">
      <c r="A175" s="244">
        <v>0.1</v>
      </c>
      <c r="B175" s="245">
        <f>6.748-6.32</f>
        <v>0.42799999999999994</v>
      </c>
      <c r="C175" s="246">
        <v>1</v>
      </c>
      <c r="D175" s="36">
        <f t="shared" si="32"/>
        <v>2E-3</v>
      </c>
      <c r="E175" s="7">
        <f>(B175/2)/1000</f>
        <v>2.1399999999999997E-4</v>
      </c>
      <c r="F175" s="23">
        <f t="shared" si="33"/>
        <v>9.3457943925233664</v>
      </c>
      <c r="G175" s="3" t="str">
        <f t="shared" si="34"/>
        <v>-</v>
      </c>
      <c r="H175" s="3" t="str">
        <f t="shared" si="35"/>
        <v>-</v>
      </c>
      <c r="I175" s="3" t="str">
        <f t="shared" si="36"/>
        <v>-</v>
      </c>
      <c r="J175" s="3">
        <f t="shared" si="37"/>
        <v>1</v>
      </c>
      <c r="K175" s="3" t="str">
        <f t="shared" si="38"/>
        <v>-</v>
      </c>
      <c r="L175" s="34" t="str">
        <f t="shared" si="39"/>
        <v>-</v>
      </c>
      <c r="M175" s="3" t="str">
        <f t="shared" si="40"/>
        <v>-</v>
      </c>
      <c r="N175" s="3" t="str">
        <f t="shared" si="41"/>
        <v>-</v>
      </c>
      <c r="O175" s="3">
        <f t="shared" si="42"/>
        <v>9.3457943925233664</v>
      </c>
      <c r="P175" s="3" t="str">
        <f t="shared" si="43"/>
        <v>-</v>
      </c>
      <c r="Q175" s="34" t="str">
        <f t="shared" si="44"/>
        <v>-</v>
      </c>
    </row>
    <row r="176" spans="1:17" x14ac:dyDescent="0.2">
      <c r="A176" s="244">
        <v>0.1</v>
      </c>
      <c r="B176" s="245"/>
      <c r="C176" s="246">
        <v>1</v>
      </c>
      <c r="D176" s="36">
        <f t="shared" si="32"/>
        <v>2E-3</v>
      </c>
      <c r="E176" s="7">
        <v>2.0999999999999995E-4</v>
      </c>
      <c r="F176" s="23">
        <f t="shared" si="33"/>
        <v>9.5238095238095255</v>
      </c>
      <c r="G176" s="3" t="str">
        <f t="shared" si="34"/>
        <v>-</v>
      </c>
      <c r="H176" s="3" t="str">
        <f t="shared" si="35"/>
        <v>-</v>
      </c>
      <c r="I176" s="3" t="str">
        <f t="shared" si="36"/>
        <v>-</v>
      </c>
      <c r="J176" s="3">
        <f t="shared" si="37"/>
        <v>1</v>
      </c>
      <c r="K176" s="3" t="str">
        <f t="shared" si="38"/>
        <v>-</v>
      </c>
      <c r="L176" s="34" t="str">
        <f t="shared" si="39"/>
        <v>-</v>
      </c>
      <c r="M176" s="3" t="str">
        <f t="shared" si="40"/>
        <v>-</v>
      </c>
      <c r="N176" s="3" t="str">
        <f t="shared" si="41"/>
        <v>-</v>
      </c>
      <c r="O176" s="3">
        <f t="shared" si="42"/>
        <v>9.5238095238095255</v>
      </c>
      <c r="P176" s="3" t="str">
        <f t="shared" si="43"/>
        <v>-</v>
      </c>
      <c r="Q176" s="34" t="str">
        <f t="shared" si="44"/>
        <v>-</v>
      </c>
    </row>
    <row r="177" spans="1:17" x14ac:dyDescent="0.2">
      <c r="A177" s="244">
        <v>0.1</v>
      </c>
      <c r="B177" s="245"/>
      <c r="C177" s="246">
        <v>1</v>
      </c>
      <c r="D177" s="36">
        <f t="shared" si="32"/>
        <v>2E-3</v>
      </c>
      <c r="E177" s="7">
        <v>1.8999999999999996E-4</v>
      </c>
      <c r="F177" s="23">
        <f t="shared" si="33"/>
        <v>10.526315789473687</v>
      </c>
      <c r="G177" s="3" t="str">
        <f t="shared" si="34"/>
        <v>-</v>
      </c>
      <c r="H177" s="3" t="str">
        <f t="shared" si="35"/>
        <v>-</v>
      </c>
      <c r="I177" s="3" t="str">
        <f t="shared" si="36"/>
        <v>-</v>
      </c>
      <c r="J177" s="3">
        <f t="shared" si="37"/>
        <v>1</v>
      </c>
      <c r="K177" s="3" t="str">
        <f t="shared" si="38"/>
        <v>-</v>
      </c>
      <c r="L177" s="34" t="str">
        <f t="shared" si="39"/>
        <v>-</v>
      </c>
      <c r="M177" s="3" t="str">
        <f t="shared" si="40"/>
        <v>-</v>
      </c>
      <c r="N177" s="3" t="str">
        <f t="shared" si="41"/>
        <v>-</v>
      </c>
      <c r="O177" s="3">
        <f t="shared" si="42"/>
        <v>10.526315789473687</v>
      </c>
      <c r="P177" s="3" t="str">
        <f t="shared" si="43"/>
        <v>-</v>
      </c>
      <c r="Q177" s="34" t="str">
        <f t="shared" si="44"/>
        <v>-</v>
      </c>
    </row>
    <row r="178" spans="1:17" x14ac:dyDescent="0.2">
      <c r="A178" s="244">
        <v>0.1</v>
      </c>
      <c r="B178" s="245">
        <v>0.35</v>
      </c>
      <c r="C178" s="246">
        <v>0</v>
      </c>
      <c r="D178" s="36">
        <f t="shared" si="32"/>
        <v>2E-3</v>
      </c>
      <c r="E178" s="7">
        <f>(B178/2)/1000</f>
        <v>1.75E-4</v>
      </c>
      <c r="F178" s="23">
        <f t="shared" si="33"/>
        <v>11.428571428571429</v>
      </c>
      <c r="G178" s="3" t="str">
        <f t="shared" si="34"/>
        <v>-</v>
      </c>
      <c r="H178" s="3" t="str">
        <f t="shared" si="35"/>
        <v>-</v>
      </c>
      <c r="I178" s="3" t="str">
        <f t="shared" si="36"/>
        <v>-</v>
      </c>
      <c r="J178" s="3">
        <f t="shared" si="37"/>
        <v>0</v>
      </c>
      <c r="K178" s="3" t="str">
        <f t="shared" si="38"/>
        <v>-</v>
      </c>
      <c r="L178" s="34" t="str">
        <f t="shared" si="39"/>
        <v>-</v>
      </c>
      <c r="M178" s="3" t="str">
        <f t="shared" si="40"/>
        <v>-</v>
      </c>
      <c r="N178" s="3" t="str">
        <f t="shared" si="41"/>
        <v>-</v>
      </c>
      <c r="O178" s="3">
        <f t="shared" si="42"/>
        <v>11.428571428571429</v>
      </c>
      <c r="P178" s="3" t="str">
        <f t="shared" si="43"/>
        <v>-</v>
      </c>
      <c r="Q178" s="34" t="str">
        <f t="shared" si="44"/>
        <v>-</v>
      </c>
    </row>
    <row r="179" spans="1:17" x14ac:dyDescent="0.2">
      <c r="A179" s="244">
        <v>0.1</v>
      </c>
      <c r="B179" s="245"/>
      <c r="C179" s="246">
        <v>2</v>
      </c>
      <c r="D179" s="36">
        <f t="shared" si="32"/>
        <v>2E-3</v>
      </c>
      <c r="E179" s="7">
        <v>1.6500000000000003E-4</v>
      </c>
      <c r="F179" s="23">
        <f t="shared" si="33"/>
        <v>12.121212121212119</v>
      </c>
      <c r="G179" s="3" t="str">
        <f t="shared" si="34"/>
        <v>-</v>
      </c>
      <c r="H179" s="3" t="str">
        <f t="shared" si="35"/>
        <v>-</v>
      </c>
      <c r="I179" s="3" t="str">
        <f t="shared" si="36"/>
        <v>-</v>
      </c>
      <c r="J179" s="3" t="str">
        <f t="shared" si="37"/>
        <v>-</v>
      </c>
      <c r="K179" s="3">
        <f t="shared" si="38"/>
        <v>2</v>
      </c>
      <c r="L179" s="34" t="str">
        <f t="shared" si="39"/>
        <v>-</v>
      </c>
      <c r="M179" s="3" t="str">
        <f t="shared" si="40"/>
        <v>-</v>
      </c>
      <c r="N179" s="3" t="str">
        <f t="shared" si="41"/>
        <v>-</v>
      </c>
      <c r="O179" s="3" t="str">
        <f t="shared" si="42"/>
        <v>-</v>
      </c>
      <c r="P179" s="3">
        <f t="shared" si="43"/>
        <v>12.121212121212119</v>
      </c>
      <c r="Q179" s="34" t="str">
        <f t="shared" si="44"/>
        <v>-</v>
      </c>
    </row>
    <row r="180" spans="1:17" x14ac:dyDescent="0.2">
      <c r="A180" s="244">
        <v>0.1</v>
      </c>
      <c r="B180" s="245"/>
      <c r="C180" s="246">
        <v>2</v>
      </c>
      <c r="D180" s="36">
        <f t="shared" si="32"/>
        <v>2E-3</v>
      </c>
      <c r="E180" s="7">
        <v>1.5799999999999991E-4</v>
      </c>
      <c r="F180" s="23">
        <f t="shared" si="33"/>
        <v>12.658227848101273</v>
      </c>
      <c r="G180" s="3" t="str">
        <f t="shared" si="34"/>
        <v>-</v>
      </c>
      <c r="H180" s="3" t="str">
        <f t="shared" si="35"/>
        <v>-</v>
      </c>
      <c r="I180" s="3" t="str">
        <f t="shared" si="36"/>
        <v>-</v>
      </c>
      <c r="J180" s="3" t="str">
        <f t="shared" si="37"/>
        <v>-</v>
      </c>
      <c r="K180" s="3">
        <f t="shared" si="38"/>
        <v>2</v>
      </c>
      <c r="L180" s="34" t="str">
        <f t="shared" si="39"/>
        <v>-</v>
      </c>
      <c r="M180" s="3" t="str">
        <f t="shared" si="40"/>
        <v>-</v>
      </c>
      <c r="N180" s="3" t="str">
        <f t="shared" si="41"/>
        <v>-</v>
      </c>
      <c r="O180" s="3" t="str">
        <f t="shared" si="42"/>
        <v>-</v>
      </c>
      <c r="P180" s="3">
        <f t="shared" si="43"/>
        <v>12.658227848101273</v>
      </c>
      <c r="Q180" s="34" t="str">
        <f t="shared" si="44"/>
        <v>-</v>
      </c>
    </row>
    <row r="181" spans="1:17" x14ac:dyDescent="0.2">
      <c r="A181" s="244">
        <v>0.1</v>
      </c>
      <c r="B181" s="245">
        <v>0.31</v>
      </c>
      <c r="C181" s="246">
        <v>1</v>
      </c>
      <c r="D181" s="36">
        <f t="shared" si="32"/>
        <v>2E-3</v>
      </c>
      <c r="E181" s="7">
        <f>(B181/2)/1000</f>
        <v>1.55E-4</v>
      </c>
      <c r="F181" s="23">
        <f t="shared" si="33"/>
        <v>12.903225806451614</v>
      </c>
      <c r="G181" s="3" t="str">
        <f t="shared" si="34"/>
        <v>-</v>
      </c>
      <c r="H181" s="3" t="str">
        <f t="shared" si="35"/>
        <v>-</v>
      </c>
      <c r="I181" s="3" t="str">
        <f t="shared" si="36"/>
        <v>-</v>
      </c>
      <c r="J181" s="3" t="str">
        <f t="shared" si="37"/>
        <v>-</v>
      </c>
      <c r="K181" s="3">
        <f t="shared" si="38"/>
        <v>1</v>
      </c>
      <c r="L181" s="34" t="str">
        <f t="shared" si="39"/>
        <v>-</v>
      </c>
      <c r="M181" s="3" t="str">
        <f t="shared" si="40"/>
        <v>-</v>
      </c>
      <c r="N181" s="3" t="str">
        <f t="shared" si="41"/>
        <v>-</v>
      </c>
      <c r="O181" s="3" t="str">
        <f t="shared" si="42"/>
        <v>-</v>
      </c>
      <c r="P181" s="3">
        <f t="shared" si="43"/>
        <v>12.903225806451614</v>
      </c>
      <c r="Q181" s="34" t="str">
        <f t="shared" si="44"/>
        <v>-</v>
      </c>
    </row>
    <row r="182" spans="1:17" x14ac:dyDescent="0.2">
      <c r="A182" s="244">
        <v>0.1</v>
      </c>
      <c r="B182" s="245"/>
      <c r="C182" s="246">
        <v>1</v>
      </c>
      <c r="D182" s="36">
        <f t="shared" si="32"/>
        <v>2E-3</v>
      </c>
      <c r="E182" s="7">
        <v>1.4949999999999973E-4</v>
      </c>
      <c r="F182" s="23">
        <f t="shared" si="33"/>
        <v>13.377926421404707</v>
      </c>
      <c r="G182" s="3" t="str">
        <f t="shared" si="34"/>
        <v>-</v>
      </c>
      <c r="H182" s="3" t="str">
        <f t="shared" si="35"/>
        <v>-</v>
      </c>
      <c r="I182" s="3" t="str">
        <f t="shared" si="36"/>
        <v>-</v>
      </c>
      <c r="J182" s="3" t="str">
        <f t="shared" si="37"/>
        <v>-</v>
      </c>
      <c r="K182" s="3">
        <f t="shared" si="38"/>
        <v>1</v>
      </c>
      <c r="L182" s="34" t="str">
        <f t="shared" si="39"/>
        <v>-</v>
      </c>
      <c r="M182" s="3" t="str">
        <f t="shared" si="40"/>
        <v>-</v>
      </c>
      <c r="N182" s="3" t="str">
        <f t="shared" si="41"/>
        <v>-</v>
      </c>
      <c r="O182" s="3" t="str">
        <f t="shared" si="42"/>
        <v>-</v>
      </c>
      <c r="P182" s="3">
        <f t="shared" si="43"/>
        <v>13.377926421404707</v>
      </c>
      <c r="Q182" s="34" t="str">
        <f t="shared" si="44"/>
        <v>-</v>
      </c>
    </row>
    <row r="183" spans="1:17" x14ac:dyDescent="0.2">
      <c r="A183" s="244">
        <v>0.1</v>
      </c>
      <c r="B183" s="245">
        <f>6.65-6.37</f>
        <v>0.28000000000000025</v>
      </c>
      <c r="C183" s="246">
        <v>2</v>
      </c>
      <c r="D183" s="36">
        <f t="shared" si="32"/>
        <v>2E-3</v>
      </c>
      <c r="E183" s="7">
        <f>(B183/2)/1000</f>
        <v>1.4000000000000012E-4</v>
      </c>
      <c r="F183" s="23">
        <f t="shared" si="33"/>
        <v>14.285714285714274</v>
      </c>
      <c r="G183" s="3" t="str">
        <f t="shared" si="34"/>
        <v>-</v>
      </c>
      <c r="H183" s="3" t="str">
        <f t="shared" si="35"/>
        <v>-</v>
      </c>
      <c r="I183" s="3" t="str">
        <f t="shared" si="36"/>
        <v>-</v>
      </c>
      <c r="J183" s="3" t="str">
        <f t="shared" si="37"/>
        <v>-</v>
      </c>
      <c r="K183" s="3">
        <f t="shared" si="38"/>
        <v>2</v>
      </c>
      <c r="L183" s="34" t="str">
        <f t="shared" si="39"/>
        <v>-</v>
      </c>
      <c r="M183" s="3" t="str">
        <f t="shared" si="40"/>
        <v>-</v>
      </c>
      <c r="N183" s="3" t="str">
        <f t="shared" si="41"/>
        <v>-</v>
      </c>
      <c r="O183" s="3" t="str">
        <f t="shared" si="42"/>
        <v>-</v>
      </c>
      <c r="P183" s="3">
        <f t="shared" si="43"/>
        <v>14.285714285714274</v>
      </c>
      <c r="Q183" s="34" t="str">
        <f t="shared" si="44"/>
        <v>-</v>
      </c>
    </row>
    <row r="184" spans="1:17" x14ac:dyDescent="0.2">
      <c r="A184" s="244">
        <v>0.1</v>
      </c>
      <c r="B184" s="245"/>
      <c r="C184" s="246">
        <v>2</v>
      </c>
      <c r="D184" s="36">
        <f t="shared" si="32"/>
        <v>2E-3</v>
      </c>
      <c r="E184" s="7">
        <v>1.2000000000000011E-4</v>
      </c>
      <c r="F184" s="23">
        <f t="shared" si="33"/>
        <v>16.66666666666665</v>
      </c>
      <c r="G184" s="3" t="str">
        <f t="shared" si="34"/>
        <v>-</v>
      </c>
      <c r="H184" s="3" t="str">
        <f t="shared" si="35"/>
        <v>-</v>
      </c>
      <c r="I184" s="3" t="str">
        <f t="shared" si="36"/>
        <v>-</v>
      </c>
      <c r="J184" s="3" t="str">
        <f t="shared" si="37"/>
        <v>-</v>
      </c>
      <c r="K184" s="3">
        <f t="shared" si="38"/>
        <v>2</v>
      </c>
      <c r="L184" s="34" t="str">
        <f t="shared" si="39"/>
        <v>-</v>
      </c>
      <c r="M184" s="3" t="str">
        <f t="shared" si="40"/>
        <v>-</v>
      </c>
      <c r="N184" s="3" t="str">
        <f t="shared" si="41"/>
        <v>-</v>
      </c>
      <c r="O184" s="3" t="str">
        <f t="shared" si="42"/>
        <v>-</v>
      </c>
      <c r="P184" s="3">
        <f t="shared" si="43"/>
        <v>16.66666666666665</v>
      </c>
      <c r="Q184" s="34" t="str">
        <f t="shared" si="44"/>
        <v>-</v>
      </c>
    </row>
    <row r="185" spans="1:17" x14ac:dyDescent="0.2">
      <c r="A185" s="244">
        <v>1</v>
      </c>
      <c r="B185" s="245">
        <v>1.59</v>
      </c>
      <c r="C185" s="246">
        <v>1</v>
      </c>
      <c r="D185" s="36">
        <f t="shared" si="32"/>
        <v>0.02</v>
      </c>
      <c r="E185" s="7">
        <f>(B185/2)/1000</f>
        <v>7.9500000000000003E-4</v>
      </c>
      <c r="F185" s="23">
        <f t="shared" si="33"/>
        <v>25.157232704402514</v>
      </c>
      <c r="G185" s="3" t="str">
        <f t="shared" si="34"/>
        <v>-</v>
      </c>
      <c r="H185" s="3" t="str">
        <f t="shared" si="35"/>
        <v>-</v>
      </c>
      <c r="I185" s="3" t="str">
        <f t="shared" si="36"/>
        <v>-</v>
      </c>
      <c r="J185" s="3" t="str">
        <f t="shared" si="37"/>
        <v>-</v>
      </c>
      <c r="K185" s="3">
        <f t="shared" si="38"/>
        <v>1</v>
      </c>
      <c r="L185" s="34" t="str">
        <f t="shared" si="39"/>
        <v>-</v>
      </c>
      <c r="M185" s="3" t="str">
        <f t="shared" si="40"/>
        <v>-</v>
      </c>
      <c r="N185" s="3" t="str">
        <f t="shared" si="41"/>
        <v>-</v>
      </c>
      <c r="O185" s="3" t="str">
        <f t="shared" si="42"/>
        <v>-</v>
      </c>
      <c r="P185" s="3">
        <f t="shared" si="43"/>
        <v>25.157232704402514</v>
      </c>
      <c r="Q185" s="34" t="str">
        <f t="shared" si="44"/>
        <v>-</v>
      </c>
    </row>
    <row r="186" spans="1:17" x14ac:dyDescent="0.2">
      <c r="A186" s="244">
        <v>1</v>
      </c>
      <c r="B186" s="245">
        <v>1.38</v>
      </c>
      <c r="C186" s="246">
        <v>1</v>
      </c>
      <c r="D186" s="36">
        <f t="shared" si="32"/>
        <v>0.02</v>
      </c>
      <c r="E186" s="7">
        <f>(B186/2)/1000</f>
        <v>6.8999999999999997E-4</v>
      </c>
      <c r="F186" s="23">
        <f t="shared" si="33"/>
        <v>28.985507246376812</v>
      </c>
      <c r="G186" s="3" t="str">
        <f t="shared" si="34"/>
        <v>-</v>
      </c>
      <c r="H186" s="3" t="str">
        <f t="shared" si="35"/>
        <v>-</v>
      </c>
      <c r="I186" s="3" t="str">
        <f t="shared" si="36"/>
        <v>-</v>
      </c>
      <c r="J186" s="3" t="str">
        <f t="shared" si="37"/>
        <v>-</v>
      </c>
      <c r="K186" s="3">
        <f t="shared" si="38"/>
        <v>1</v>
      </c>
      <c r="L186" s="34" t="str">
        <f t="shared" si="39"/>
        <v>-</v>
      </c>
      <c r="M186" s="3" t="str">
        <f t="shared" si="40"/>
        <v>-</v>
      </c>
      <c r="N186" s="3" t="str">
        <f t="shared" si="41"/>
        <v>-</v>
      </c>
      <c r="O186" s="3" t="str">
        <f t="shared" si="42"/>
        <v>-</v>
      </c>
      <c r="P186" s="3">
        <f t="shared" si="43"/>
        <v>28.985507246376812</v>
      </c>
      <c r="Q186" s="34" t="str">
        <f t="shared" si="44"/>
        <v>-</v>
      </c>
    </row>
    <row r="187" spans="1:17" x14ac:dyDescent="0.2">
      <c r="A187" s="244">
        <v>1</v>
      </c>
      <c r="B187" s="245">
        <v>1.3</v>
      </c>
      <c r="C187" s="246">
        <v>2</v>
      </c>
      <c r="D187" s="36">
        <f t="shared" si="32"/>
        <v>0.02</v>
      </c>
      <c r="E187" s="7">
        <f>(B187/2)/1000</f>
        <v>6.4999999999999997E-4</v>
      </c>
      <c r="F187" s="23">
        <f t="shared" si="33"/>
        <v>30.76923076923077</v>
      </c>
      <c r="G187" s="3" t="str">
        <f t="shared" si="34"/>
        <v>-</v>
      </c>
      <c r="H187" s="3" t="str">
        <f t="shared" si="35"/>
        <v>-</v>
      </c>
      <c r="I187" s="3" t="str">
        <f t="shared" si="36"/>
        <v>-</v>
      </c>
      <c r="J187" s="3" t="str">
        <f t="shared" si="37"/>
        <v>-</v>
      </c>
      <c r="K187" s="3">
        <f t="shared" si="38"/>
        <v>2</v>
      </c>
      <c r="L187" s="34" t="str">
        <f t="shared" si="39"/>
        <v>-</v>
      </c>
      <c r="M187" s="3" t="str">
        <f t="shared" si="40"/>
        <v>-</v>
      </c>
      <c r="N187" s="3" t="str">
        <f t="shared" si="41"/>
        <v>-</v>
      </c>
      <c r="O187" s="3" t="str">
        <f t="shared" si="42"/>
        <v>-</v>
      </c>
      <c r="P187" s="3">
        <f t="shared" si="43"/>
        <v>30.76923076923077</v>
      </c>
      <c r="Q187" s="34" t="str">
        <f t="shared" si="44"/>
        <v>-</v>
      </c>
    </row>
    <row r="188" spans="1:17" x14ac:dyDescent="0.2">
      <c r="A188" s="244">
        <v>1</v>
      </c>
      <c r="B188" s="245">
        <f>7.29-6.177</f>
        <v>1.1130000000000004</v>
      </c>
      <c r="C188" s="246">
        <v>2</v>
      </c>
      <c r="D188" s="36">
        <f t="shared" si="32"/>
        <v>0.02</v>
      </c>
      <c r="E188" s="7">
        <f>(B188/2)/1000</f>
        <v>5.5650000000000025E-4</v>
      </c>
      <c r="F188" s="23">
        <f t="shared" si="33"/>
        <v>35.938903863432152</v>
      </c>
      <c r="G188" s="3" t="str">
        <f t="shared" si="34"/>
        <v>-</v>
      </c>
      <c r="H188" s="3" t="str">
        <f t="shared" si="35"/>
        <v>-</v>
      </c>
      <c r="I188" s="3" t="str">
        <f t="shared" si="36"/>
        <v>-</v>
      </c>
      <c r="J188" s="3" t="str">
        <f t="shared" si="37"/>
        <v>-</v>
      </c>
      <c r="K188" s="3">
        <f t="shared" si="38"/>
        <v>2</v>
      </c>
      <c r="L188" s="34" t="str">
        <f t="shared" si="39"/>
        <v>-</v>
      </c>
      <c r="M188" s="3" t="str">
        <f t="shared" si="40"/>
        <v>-</v>
      </c>
      <c r="N188" s="3" t="str">
        <f t="shared" si="41"/>
        <v>-</v>
      </c>
      <c r="O188" s="3" t="str">
        <f t="shared" si="42"/>
        <v>-</v>
      </c>
      <c r="P188" s="3">
        <f t="shared" si="43"/>
        <v>35.938903863432152</v>
      </c>
      <c r="Q188" s="34" t="str">
        <f t="shared" si="44"/>
        <v>-</v>
      </c>
    </row>
    <row r="189" spans="1:17" x14ac:dyDescent="0.2">
      <c r="A189" s="244">
        <v>0.5</v>
      </c>
      <c r="B189" s="245">
        <v>0.55000000000000004</v>
      </c>
      <c r="C189" s="246">
        <v>2</v>
      </c>
      <c r="D189" s="36">
        <f t="shared" si="32"/>
        <v>0.01</v>
      </c>
      <c r="E189" s="7">
        <f>(B189/2)/1000</f>
        <v>2.7500000000000002E-4</v>
      </c>
      <c r="F189" s="23">
        <f t="shared" si="33"/>
        <v>36.36363636363636</v>
      </c>
      <c r="G189" s="3" t="str">
        <f t="shared" si="34"/>
        <v>-</v>
      </c>
      <c r="H189" s="3" t="str">
        <f t="shared" si="35"/>
        <v>-</v>
      </c>
      <c r="I189" s="3" t="str">
        <f t="shared" si="36"/>
        <v>-</v>
      </c>
      <c r="J189" s="3" t="str">
        <f t="shared" si="37"/>
        <v>-</v>
      </c>
      <c r="K189" s="3">
        <f t="shared" si="38"/>
        <v>2</v>
      </c>
      <c r="L189" s="34" t="str">
        <f t="shared" si="39"/>
        <v>-</v>
      </c>
      <c r="M189" s="3" t="str">
        <f t="shared" si="40"/>
        <v>-</v>
      </c>
      <c r="N189" s="3" t="str">
        <f t="shared" si="41"/>
        <v>-</v>
      </c>
      <c r="O189" s="3" t="str">
        <f t="shared" si="42"/>
        <v>-</v>
      </c>
      <c r="P189" s="3">
        <f t="shared" si="43"/>
        <v>36.36363636363636</v>
      </c>
      <c r="Q189" s="34" t="str">
        <f t="shared" si="44"/>
        <v>-</v>
      </c>
    </row>
    <row r="190" spans="1:17" x14ac:dyDescent="0.2">
      <c r="A190" s="244">
        <v>0.5</v>
      </c>
      <c r="B190" s="245"/>
      <c r="C190" s="246">
        <v>1</v>
      </c>
      <c r="D190" s="36">
        <f t="shared" si="32"/>
        <v>0.01</v>
      </c>
      <c r="E190" s="7">
        <v>2.1499999999999986E-4</v>
      </c>
      <c r="F190" s="23">
        <f t="shared" si="33"/>
        <v>46.511627906976777</v>
      </c>
      <c r="G190" s="3" t="str">
        <f t="shared" si="34"/>
        <v>-</v>
      </c>
      <c r="H190" s="3" t="str">
        <f t="shared" si="35"/>
        <v>-</v>
      </c>
      <c r="I190" s="3" t="str">
        <f t="shared" si="36"/>
        <v>-</v>
      </c>
      <c r="J190" s="3" t="str">
        <f t="shared" si="37"/>
        <v>-</v>
      </c>
      <c r="K190" s="3">
        <f t="shared" si="38"/>
        <v>1</v>
      </c>
      <c r="L190" s="34" t="str">
        <f t="shared" si="39"/>
        <v>-</v>
      </c>
      <c r="M190" s="3" t="str">
        <f t="shared" si="40"/>
        <v>-</v>
      </c>
      <c r="N190" s="3" t="str">
        <f t="shared" si="41"/>
        <v>-</v>
      </c>
      <c r="O190" s="3" t="str">
        <f t="shared" si="42"/>
        <v>-</v>
      </c>
      <c r="P190" s="3">
        <f t="shared" si="43"/>
        <v>46.511627906976777</v>
      </c>
      <c r="Q190" s="34" t="str">
        <f t="shared" si="44"/>
        <v>-</v>
      </c>
    </row>
    <row r="191" spans="1:17" x14ac:dyDescent="0.2">
      <c r="A191" s="244">
        <v>1</v>
      </c>
      <c r="B191" s="245">
        <v>0.81899999999999995</v>
      </c>
      <c r="C191" s="246">
        <v>2</v>
      </c>
      <c r="D191" s="36">
        <f t="shared" si="32"/>
        <v>0.02</v>
      </c>
      <c r="E191" s="7">
        <f t="shared" ref="E191:E196" si="47">(B191/2)/1000</f>
        <v>4.0949999999999998E-4</v>
      </c>
      <c r="F191" s="23">
        <f t="shared" si="33"/>
        <v>48.840048840048844</v>
      </c>
      <c r="G191" s="3" t="str">
        <f t="shared" si="34"/>
        <v>-</v>
      </c>
      <c r="H191" s="3" t="str">
        <f t="shared" si="35"/>
        <v>-</v>
      </c>
      <c r="I191" s="3" t="str">
        <f t="shared" si="36"/>
        <v>-</v>
      </c>
      <c r="J191" s="3" t="str">
        <f t="shared" si="37"/>
        <v>-</v>
      </c>
      <c r="K191" s="3">
        <f t="shared" si="38"/>
        <v>2</v>
      </c>
      <c r="L191" s="34" t="str">
        <f t="shared" si="39"/>
        <v>-</v>
      </c>
      <c r="M191" s="3" t="str">
        <f t="shared" si="40"/>
        <v>-</v>
      </c>
      <c r="N191" s="3" t="str">
        <f t="shared" si="41"/>
        <v>-</v>
      </c>
      <c r="O191" s="3" t="str">
        <f t="shared" si="42"/>
        <v>-</v>
      </c>
      <c r="P191" s="3">
        <f t="shared" si="43"/>
        <v>48.840048840048844</v>
      </c>
      <c r="Q191" s="34" t="str">
        <f t="shared" si="44"/>
        <v>-</v>
      </c>
    </row>
    <row r="192" spans="1:17" x14ac:dyDescent="0.2">
      <c r="A192" s="244">
        <v>1</v>
      </c>
      <c r="B192" s="245">
        <v>0.74</v>
      </c>
      <c r="C192" s="246">
        <v>2</v>
      </c>
      <c r="D192" s="36">
        <f t="shared" si="32"/>
        <v>0.02</v>
      </c>
      <c r="E192" s="7">
        <f t="shared" si="47"/>
        <v>3.6999999999999999E-4</v>
      </c>
      <c r="F192" s="23">
        <f t="shared" si="33"/>
        <v>54.054054054054056</v>
      </c>
      <c r="G192" s="3" t="str">
        <f t="shared" si="34"/>
        <v>-</v>
      </c>
      <c r="H192" s="3" t="str">
        <f t="shared" si="35"/>
        <v>-</v>
      </c>
      <c r="I192" s="3" t="str">
        <f t="shared" si="36"/>
        <v>-</v>
      </c>
      <c r="J192" s="3" t="str">
        <f t="shared" si="37"/>
        <v>-</v>
      </c>
      <c r="K192" s="3">
        <f t="shared" si="38"/>
        <v>2</v>
      </c>
      <c r="L192" s="34" t="str">
        <f t="shared" si="39"/>
        <v>-</v>
      </c>
      <c r="M192" s="3" t="str">
        <f t="shared" si="40"/>
        <v>-</v>
      </c>
      <c r="N192" s="3" t="str">
        <f t="shared" si="41"/>
        <v>-</v>
      </c>
      <c r="O192" s="3" t="str">
        <f t="shared" si="42"/>
        <v>-</v>
      </c>
      <c r="P192" s="3">
        <f t="shared" si="43"/>
        <v>54.054054054054056</v>
      </c>
      <c r="Q192" s="34" t="str">
        <f t="shared" si="44"/>
        <v>-</v>
      </c>
    </row>
    <row r="193" spans="1:17" x14ac:dyDescent="0.2">
      <c r="A193" s="244">
        <v>1</v>
      </c>
      <c r="B193" s="245">
        <f>6.94-6.21</f>
        <v>0.73000000000000043</v>
      </c>
      <c r="C193" s="246">
        <v>2</v>
      </c>
      <c r="D193" s="36">
        <f t="shared" si="32"/>
        <v>0.02</v>
      </c>
      <c r="E193" s="7">
        <f t="shared" si="47"/>
        <v>3.650000000000002E-4</v>
      </c>
      <c r="F193" s="23">
        <f t="shared" si="33"/>
        <v>54.794520547945176</v>
      </c>
      <c r="G193" s="3" t="str">
        <f t="shared" si="34"/>
        <v>-</v>
      </c>
      <c r="H193" s="3" t="str">
        <f t="shared" si="35"/>
        <v>-</v>
      </c>
      <c r="I193" s="3" t="str">
        <f t="shared" si="36"/>
        <v>-</v>
      </c>
      <c r="J193" s="3" t="str">
        <f t="shared" si="37"/>
        <v>-</v>
      </c>
      <c r="K193" s="3">
        <f t="shared" si="38"/>
        <v>2</v>
      </c>
      <c r="L193" s="34" t="str">
        <f t="shared" si="39"/>
        <v>-</v>
      </c>
      <c r="M193" s="3" t="str">
        <f t="shared" si="40"/>
        <v>-</v>
      </c>
      <c r="N193" s="3" t="str">
        <f t="shared" si="41"/>
        <v>-</v>
      </c>
      <c r="O193" s="3" t="str">
        <f t="shared" si="42"/>
        <v>-</v>
      </c>
      <c r="P193" s="3">
        <f t="shared" si="43"/>
        <v>54.794520547945176</v>
      </c>
      <c r="Q193" s="34" t="str">
        <f t="shared" si="44"/>
        <v>-</v>
      </c>
    </row>
    <row r="194" spans="1:17" x14ac:dyDescent="0.2">
      <c r="A194" s="244">
        <v>1</v>
      </c>
      <c r="B194" s="245">
        <f>7.1-6.38</f>
        <v>0.71999999999999975</v>
      </c>
      <c r="C194" s="246">
        <v>2</v>
      </c>
      <c r="D194" s="36">
        <f t="shared" si="32"/>
        <v>0.02</v>
      </c>
      <c r="E194" s="7">
        <f t="shared" si="47"/>
        <v>3.5999999999999986E-4</v>
      </c>
      <c r="F194" s="23">
        <f t="shared" si="33"/>
        <v>55.555555555555578</v>
      </c>
      <c r="G194" s="3" t="str">
        <f t="shared" si="34"/>
        <v>-</v>
      </c>
      <c r="H194" s="3" t="str">
        <f t="shared" si="35"/>
        <v>-</v>
      </c>
      <c r="I194" s="3" t="str">
        <f t="shared" si="36"/>
        <v>-</v>
      </c>
      <c r="J194" s="3" t="str">
        <f t="shared" si="37"/>
        <v>-</v>
      </c>
      <c r="K194" s="3">
        <f t="shared" si="38"/>
        <v>2</v>
      </c>
      <c r="L194" s="34" t="str">
        <f t="shared" si="39"/>
        <v>-</v>
      </c>
      <c r="M194" s="3" t="str">
        <f t="shared" si="40"/>
        <v>-</v>
      </c>
      <c r="N194" s="3" t="str">
        <f t="shared" si="41"/>
        <v>-</v>
      </c>
      <c r="O194" s="3" t="str">
        <f t="shared" si="42"/>
        <v>-</v>
      </c>
      <c r="P194" s="3">
        <f t="shared" si="43"/>
        <v>55.555555555555578</v>
      </c>
      <c r="Q194" s="34" t="str">
        <f t="shared" si="44"/>
        <v>-</v>
      </c>
    </row>
    <row r="195" spans="1:17" x14ac:dyDescent="0.2">
      <c r="A195" s="244">
        <v>1</v>
      </c>
      <c r="B195" s="245">
        <f>6.94-6.24</f>
        <v>0.70000000000000018</v>
      </c>
      <c r="C195" s="246">
        <v>2</v>
      </c>
      <c r="D195" s="36">
        <f t="shared" ref="D195:D218" si="48">A195*0.02</f>
        <v>0.02</v>
      </c>
      <c r="E195" s="7">
        <f t="shared" si="47"/>
        <v>3.500000000000001E-4</v>
      </c>
      <c r="F195" s="23">
        <f t="shared" ref="F195:F218" si="49">D195/E195</f>
        <v>57.142857142857125</v>
      </c>
      <c r="G195" s="3" t="str">
        <f t="shared" si="34"/>
        <v>-</v>
      </c>
      <c r="H195" s="3" t="str">
        <f t="shared" si="35"/>
        <v>-</v>
      </c>
      <c r="I195" s="3" t="str">
        <f t="shared" si="36"/>
        <v>-</v>
      </c>
      <c r="J195" s="3" t="str">
        <f t="shared" si="37"/>
        <v>-</v>
      </c>
      <c r="K195" s="3">
        <f t="shared" si="38"/>
        <v>2</v>
      </c>
      <c r="L195" s="34" t="str">
        <f t="shared" si="39"/>
        <v>-</v>
      </c>
      <c r="M195" s="3" t="str">
        <f t="shared" si="40"/>
        <v>-</v>
      </c>
      <c r="N195" s="3" t="str">
        <f t="shared" si="41"/>
        <v>-</v>
      </c>
      <c r="O195" s="3" t="str">
        <f t="shared" si="42"/>
        <v>-</v>
      </c>
      <c r="P195" s="3">
        <f t="shared" si="43"/>
        <v>57.142857142857125</v>
      </c>
      <c r="Q195" s="34" t="str">
        <f t="shared" si="44"/>
        <v>-</v>
      </c>
    </row>
    <row r="196" spans="1:17" x14ac:dyDescent="0.2">
      <c r="A196" s="244">
        <v>1</v>
      </c>
      <c r="B196" s="245">
        <v>0.7</v>
      </c>
      <c r="C196" s="246">
        <v>1</v>
      </c>
      <c r="D196" s="36">
        <f t="shared" si="48"/>
        <v>0.02</v>
      </c>
      <c r="E196" s="7">
        <f t="shared" si="47"/>
        <v>3.5E-4</v>
      </c>
      <c r="F196" s="23">
        <f t="shared" si="49"/>
        <v>57.142857142857146</v>
      </c>
      <c r="G196" s="3" t="str">
        <f t="shared" ref="G196:G218" si="50">IF(F196=0,C196,"-")</f>
        <v>-</v>
      </c>
      <c r="H196" s="3" t="str">
        <f t="shared" ref="H196:H218" si="51">IF(AND($F196&gt;0, $F196&lt;=1.1),$C196,"-")</f>
        <v>-</v>
      </c>
      <c r="I196" s="3" t="str">
        <f t="shared" ref="I196:I218" si="52">IF(AND($F196&gt;1.1, $F196&lt;=6),$C196,"-")</f>
        <v>-</v>
      </c>
      <c r="J196" s="3" t="str">
        <f t="shared" ref="J196:J218" si="53">IF(AND($F196&gt;6, $F196&lt;=12),$C196,"-")</f>
        <v>-</v>
      </c>
      <c r="K196" s="3">
        <f t="shared" ref="K196:K218" si="54">IF(AND($F196&gt;12, $F196&lt;=60),$C196,"-")</f>
        <v>1</v>
      </c>
      <c r="L196" s="34" t="str">
        <f t="shared" ref="L196:L218" si="55">IF(F196&gt;60,$C196,"-")</f>
        <v>-</v>
      </c>
      <c r="M196" s="3" t="str">
        <f t="shared" ref="M196:M218" si="56">IF(AND($F196&gt;0, $F196&lt;=1.1),$F196,"-")</f>
        <v>-</v>
      </c>
      <c r="N196" s="3" t="str">
        <f t="shared" ref="N196:N218" si="57">IF(AND($F196&gt;1.1, $F196&lt;=6),$F196,"-")</f>
        <v>-</v>
      </c>
      <c r="O196" s="3" t="str">
        <f t="shared" ref="O196:O218" si="58">IF(AND($F196&gt;6, $F196&lt;=12),$F196,"-")</f>
        <v>-</v>
      </c>
      <c r="P196" s="3">
        <f t="shared" ref="P196:P218" si="59">IF(AND($F196&gt;12, $F196&lt;=60),$F196,"-")</f>
        <v>57.142857142857146</v>
      </c>
      <c r="Q196" s="34" t="str">
        <f t="shared" ref="Q196:Q218" si="60">IF($F196&gt;60,$F196,"-")</f>
        <v>-</v>
      </c>
    </row>
    <row r="197" spans="1:17" x14ac:dyDescent="0.2">
      <c r="A197" s="244">
        <v>0.5</v>
      </c>
      <c r="B197" s="245"/>
      <c r="C197" s="246">
        <v>2</v>
      </c>
      <c r="D197" s="36">
        <f t="shared" si="48"/>
        <v>0.01</v>
      </c>
      <c r="E197" s="7">
        <v>1.7000000000000036E-4</v>
      </c>
      <c r="F197" s="23">
        <f t="shared" si="49"/>
        <v>58.823529411764582</v>
      </c>
      <c r="G197" s="3" t="str">
        <f t="shared" si="50"/>
        <v>-</v>
      </c>
      <c r="H197" s="3" t="str">
        <f t="shared" si="51"/>
        <v>-</v>
      </c>
      <c r="I197" s="3" t="str">
        <f t="shared" si="52"/>
        <v>-</v>
      </c>
      <c r="J197" s="3" t="str">
        <f t="shared" si="53"/>
        <v>-</v>
      </c>
      <c r="K197" s="3">
        <f t="shared" si="54"/>
        <v>2</v>
      </c>
      <c r="L197" s="34" t="str">
        <f t="shared" si="55"/>
        <v>-</v>
      </c>
      <c r="M197" s="3" t="str">
        <f t="shared" si="56"/>
        <v>-</v>
      </c>
      <c r="N197" s="3" t="str">
        <f t="shared" si="57"/>
        <v>-</v>
      </c>
      <c r="O197" s="3" t="str">
        <f t="shared" si="58"/>
        <v>-</v>
      </c>
      <c r="P197" s="3">
        <f t="shared" si="59"/>
        <v>58.823529411764582</v>
      </c>
      <c r="Q197" s="34" t="str">
        <f t="shared" si="60"/>
        <v>-</v>
      </c>
    </row>
    <row r="198" spans="1:17" x14ac:dyDescent="0.2">
      <c r="A198" s="244">
        <v>1</v>
      </c>
      <c r="B198" s="245">
        <v>0.68</v>
      </c>
      <c r="C198" s="246">
        <v>0</v>
      </c>
      <c r="D198" s="36">
        <f t="shared" si="48"/>
        <v>0.02</v>
      </c>
      <c r="E198" s="7">
        <f>(B198/2)/1000</f>
        <v>3.4000000000000002E-4</v>
      </c>
      <c r="F198" s="23">
        <f t="shared" si="49"/>
        <v>58.823529411764703</v>
      </c>
      <c r="G198" s="3" t="str">
        <f t="shared" si="50"/>
        <v>-</v>
      </c>
      <c r="H198" s="3" t="str">
        <f t="shared" si="51"/>
        <v>-</v>
      </c>
      <c r="I198" s="3" t="str">
        <f t="shared" si="52"/>
        <v>-</v>
      </c>
      <c r="J198" s="3" t="str">
        <f t="shared" si="53"/>
        <v>-</v>
      </c>
      <c r="K198" s="3">
        <f t="shared" si="54"/>
        <v>0</v>
      </c>
      <c r="L198" s="34" t="str">
        <f t="shared" si="55"/>
        <v>-</v>
      </c>
      <c r="M198" s="3" t="str">
        <f t="shared" si="56"/>
        <v>-</v>
      </c>
      <c r="N198" s="3" t="str">
        <f t="shared" si="57"/>
        <v>-</v>
      </c>
      <c r="O198" s="3" t="str">
        <f t="shared" si="58"/>
        <v>-</v>
      </c>
      <c r="P198" s="3">
        <f t="shared" si="59"/>
        <v>58.823529411764703</v>
      </c>
      <c r="Q198" s="34" t="str">
        <f t="shared" si="60"/>
        <v>-</v>
      </c>
    </row>
    <row r="199" spans="1:17" x14ac:dyDescent="0.2">
      <c r="A199" s="244">
        <v>1</v>
      </c>
      <c r="B199" s="245">
        <v>0.66</v>
      </c>
      <c r="C199" s="246">
        <v>1</v>
      </c>
      <c r="D199" s="36">
        <f t="shared" si="48"/>
        <v>0.02</v>
      </c>
      <c r="E199" s="7">
        <f>(B199/2)/1000</f>
        <v>3.3E-4</v>
      </c>
      <c r="F199" s="23">
        <f t="shared" si="49"/>
        <v>60.606060606060609</v>
      </c>
      <c r="G199" s="3" t="str">
        <f t="shared" si="50"/>
        <v>-</v>
      </c>
      <c r="H199" s="3" t="str">
        <f t="shared" si="51"/>
        <v>-</v>
      </c>
      <c r="I199" s="3" t="str">
        <f t="shared" si="52"/>
        <v>-</v>
      </c>
      <c r="J199" s="3" t="str">
        <f t="shared" si="53"/>
        <v>-</v>
      </c>
      <c r="K199" s="3" t="str">
        <f t="shared" si="54"/>
        <v>-</v>
      </c>
      <c r="L199" s="34">
        <f t="shared" si="55"/>
        <v>1</v>
      </c>
      <c r="M199" s="3" t="str">
        <f t="shared" si="56"/>
        <v>-</v>
      </c>
      <c r="N199" s="3" t="str">
        <f t="shared" si="57"/>
        <v>-</v>
      </c>
      <c r="O199" s="3" t="str">
        <f t="shared" si="58"/>
        <v>-</v>
      </c>
      <c r="P199" s="3" t="str">
        <f t="shared" si="59"/>
        <v>-</v>
      </c>
      <c r="Q199" s="34">
        <f t="shared" si="60"/>
        <v>60.606060606060609</v>
      </c>
    </row>
    <row r="200" spans="1:17" x14ac:dyDescent="0.2">
      <c r="A200" s="244">
        <v>1</v>
      </c>
      <c r="B200" s="245"/>
      <c r="C200" s="246">
        <v>2</v>
      </c>
      <c r="D200" s="36">
        <f t="shared" si="48"/>
        <v>0.02</v>
      </c>
      <c r="E200" s="7">
        <v>3.1499999999999996E-4</v>
      </c>
      <c r="F200" s="23">
        <f t="shared" si="49"/>
        <v>63.492063492063501</v>
      </c>
      <c r="G200" s="3" t="str">
        <f t="shared" si="50"/>
        <v>-</v>
      </c>
      <c r="H200" s="3" t="str">
        <f t="shared" si="51"/>
        <v>-</v>
      </c>
      <c r="I200" s="3" t="str">
        <f t="shared" si="52"/>
        <v>-</v>
      </c>
      <c r="J200" s="3" t="str">
        <f t="shared" si="53"/>
        <v>-</v>
      </c>
      <c r="K200" s="3" t="str">
        <f t="shared" si="54"/>
        <v>-</v>
      </c>
      <c r="L200" s="34">
        <f t="shared" si="55"/>
        <v>2</v>
      </c>
      <c r="M200" s="3" t="str">
        <f t="shared" si="56"/>
        <v>-</v>
      </c>
      <c r="N200" s="3" t="str">
        <f t="shared" si="57"/>
        <v>-</v>
      </c>
      <c r="O200" s="3" t="str">
        <f t="shared" si="58"/>
        <v>-</v>
      </c>
      <c r="P200" s="3" t="str">
        <f t="shared" si="59"/>
        <v>-</v>
      </c>
      <c r="Q200" s="34">
        <f t="shared" si="60"/>
        <v>63.492063492063501</v>
      </c>
    </row>
    <row r="201" spans="1:17" x14ac:dyDescent="0.2">
      <c r="A201" s="244">
        <v>1</v>
      </c>
      <c r="B201" s="245">
        <f>7.049-6.423</f>
        <v>0.62600000000000033</v>
      </c>
      <c r="C201" s="246">
        <v>2</v>
      </c>
      <c r="D201" s="36">
        <f t="shared" si="48"/>
        <v>0.02</v>
      </c>
      <c r="E201" s="7">
        <f t="shared" ref="E201:E207" si="61">(B201/2)/1000</f>
        <v>3.1300000000000018E-4</v>
      </c>
      <c r="F201" s="23">
        <f t="shared" si="49"/>
        <v>63.897763578274727</v>
      </c>
      <c r="G201" s="3" t="str">
        <f t="shared" si="50"/>
        <v>-</v>
      </c>
      <c r="H201" s="3" t="str">
        <f t="shared" si="51"/>
        <v>-</v>
      </c>
      <c r="I201" s="3" t="str">
        <f t="shared" si="52"/>
        <v>-</v>
      </c>
      <c r="J201" s="3" t="str">
        <f t="shared" si="53"/>
        <v>-</v>
      </c>
      <c r="K201" s="3" t="str">
        <f t="shared" si="54"/>
        <v>-</v>
      </c>
      <c r="L201" s="34">
        <f t="shared" si="55"/>
        <v>2</v>
      </c>
      <c r="M201" s="3" t="str">
        <f t="shared" si="56"/>
        <v>-</v>
      </c>
      <c r="N201" s="3" t="str">
        <f t="shared" si="57"/>
        <v>-</v>
      </c>
      <c r="O201" s="3" t="str">
        <f t="shared" si="58"/>
        <v>-</v>
      </c>
      <c r="P201" s="3" t="str">
        <f t="shared" si="59"/>
        <v>-</v>
      </c>
      <c r="Q201" s="34">
        <f t="shared" si="60"/>
        <v>63.897763578274727</v>
      </c>
    </row>
    <row r="202" spans="1:17" x14ac:dyDescent="0.2">
      <c r="A202" s="244">
        <v>1</v>
      </c>
      <c r="B202" s="245">
        <v>0.52500000000000002</v>
      </c>
      <c r="C202" s="246">
        <v>2</v>
      </c>
      <c r="D202" s="36">
        <f t="shared" si="48"/>
        <v>0.02</v>
      </c>
      <c r="E202" s="7">
        <f t="shared" si="61"/>
        <v>2.6250000000000004E-4</v>
      </c>
      <c r="F202" s="23">
        <f t="shared" si="49"/>
        <v>76.190476190476176</v>
      </c>
      <c r="G202" s="3" t="str">
        <f t="shared" si="50"/>
        <v>-</v>
      </c>
      <c r="H202" s="3" t="str">
        <f t="shared" si="51"/>
        <v>-</v>
      </c>
      <c r="I202" s="3" t="str">
        <f t="shared" si="52"/>
        <v>-</v>
      </c>
      <c r="J202" s="3" t="str">
        <f t="shared" si="53"/>
        <v>-</v>
      </c>
      <c r="K202" s="3" t="str">
        <f t="shared" si="54"/>
        <v>-</v>
      </c>
      <c r="L202" s="34">
        <f t="shared" si="55"/>
        <v>2</v>
      </c>
      <c r="M202" s="3" t="str">
        <f t="shared" si="56"/>
        <v>-</v>
      </c>
      <c r="N202" s="3" t="str">
        <f t="shared" si="57"/>
        <v>-</v>
      </c>
      <c r="O202" s="3" t="str">
        <f t="shared" si="58"/>
        <v>-</v>
      </c>
      <c r="P202" s="3" t="str">
        <f t="shared" si="59"/>
        <v>-</v>
      </c>
      <c r="Q202" s="34">
        <f t="shared" si="60"/>
        <v>76.190476190476176</v>
      </c>
    </row>
    <row r="203" spans="1:17" x14ac:dyDescent="0.2">
      <c r="A203" s="244">
        <v>1</v>
      </c>
      <c r="B203" s="245">
        <f>6.235-5.715</f>
        <v>0.52000000000000046</v>
      </c>
      <c r="C203" s="246">
        <v>2</v>
      </c>
      <c r="D203" s="36">
        <f t="shared" si="48"/>
        <v>0.02</v>
      </c>
      <c r="E203" s="7">
        <f t="shared" si="61"/>
        <v>2.6000000000000025E-4</v>
      </c>
      <c r="F203" s="23">
        <f t="shared" si="49"/>
        <v>76.923076923076849</v>
      </c>
      <c r="G203" s="3" t="str">
        <f t="shared" si="50"/>
        <v>-</v>
      </c>
      <c r="H203" s="3" t="str">
        <f t="shared" si="51"/>
        <v>-</v>
      </c>
      <c r="I203" s="3" t="str">
        <f t="shared" si="52"/>
        <v>-</v>
      </c>
      <c r="J203" s="3" t="str">
        <f t="shared" si="53"/>
        <v>-</v>
      </c>
      <c r="K203" s="3" t="str">
        <f t="shared" si="54"/>
        <v>-</v>
      </c>
      <c r="L203" s="34">
        <f t="shared" si="55"/>
        <v>2</v>
      </c>
      <c r="M203" s="3" t="str">
        <f t="shared" si="56"/>
        <v>-</v>
      </c>
      <c r="N203" s="3" t="str">
        <f t="shared" si="57"/>
        <v>-</v>
      </c>
      <c r="O203" s="3" t="str">
        <f t="shared" si="58"/>
        <v>-</v>
      </c>
      <c r="P203" s="3" t="str">
        <f t="shared" si="59"/>
        <v>-</v>
      </c>
      <c r="Q203" s="34">
        <f t="shared" si="60"/>
        <v>76.923076923076849</v>
      </c>
    </row>
    <row r="204" spans="1:17" x14ac:dyDescent="0.2">
      <c r="A204" s="244">
        <v>1</v>
      </c>
      <c r="B204" s="245">
        <v>0.52</v>
      </c>
      <c r="C204" s="246">
        <v>2</v>
      </c>
      <c r="D204" s="36">
        <f t="shared" si="48"/>
        <v>0.02</v>
      </c>
      <c r="E204" s="7">
        <f t="shared" si="61"/>
        <v>2.6000000000000003E-4</v>
      </c>
      <c r="F204" s="23">
        <f t="shared" si="49"/>
        <v>76.92307692307692</v>
      </c>
      <c r="G204" s="3" t="str">
        <f t="shared" si="50"/>
        <v>-</v>
      </c>
      <c r="H204" s="3" t="str">
        <f t="shared" si="51"/>
        <v>-</v>
      </c>
      <c r="I204" s="3" t="str">
        <f t="shared" si="52"/>
        <v>-</v>
      </c>
      <c r="J204" s="3" t="str">
        <f t="shared" si="53"/>
        <v>-</v>
      </c>
      <c r="K204" s="3" t="str">
        <f t="shared" si="54"/>
        <v>-</v>
      </c>
      <c r="L204" s="34">
        <f t="shared" si="55"/>
        <v>2</v>
      </c>
      <c r="M204" s="3" t="str">
        <f t="shared" si="56"/>
        <v>-</v>
      </c>
      <c r="N204" s="3" t="str">
        <f t="shared" si="57"/>
        <v>-</v>
      </c>
      <c r="O204" s="3" t="str">
        <f t="shared" si="58"/>
        <v>-</v>
      </c>
      <c r="P204" s="3" t="str">
        <f t="shared" si="59"/>
        <v>-</v>
      </c>
      <c r="Q204" s="34">
        <f t="shared" si="60"/>
        <v>76.92307692307692</v>
      </c>
    </row>
    <row r="205" spans="1:17" x14ac:dyDescent="0.2">
      <c r="A205" s="244">
        <v>1</v>
      </c>
      <c r="B205" s="245">
        <v>0.5</v>
      </c>
      <c r="C205" s="246">
        <v>2</v>
      </c>
      <c r="D205" s="36">
        <f t="shared" si="48"/>
        <v>0.02</v>
      </c>
      <c r="E205" s="7">
        <f t="shared" si="61"/>
        <v>2.5000000000000001E-4</v>
      </c>
      <c r="F205" s="23">
        <f t="shared" si="49"/>
        <v>80</v>
      </c>
      <c r="G205" s="3" t="str">
        <f t="shared" si="50"/>
        <v>-</v>
      </c>
      <c r="H205" s="3" t="str">
        <f t="shared" si="51"/>
        <v>-</v>
      </c>
      <c r="I205" s="3" t="str">
        <f t="shared" si="52"/>
        <v>-</v>
      </c>
      <c r="J205" s="3" t="str">
        <f t="shared" si="53"/>
        <v>-</v>
      </c>
      <c r="K205" s="3" t="str">
        <f t="shared" si="54"/>
        <v>-</v>
      </c>
      <c r="L205" s="34">
        <f t="shared" si="55"/>
        <v>2</v>
      </c>
      <c r="M205" s="3" t="str">
        <f t="shared" si="56"/>
        <v>-</v>
      </c>
      <c r="N205" s="3" t="str">
        <f t="shared" si="57"/>
        <v>-</v>
      </c>
      <c r="O205" s="3" t="str">
        <f t="shared" si="58"/>
        <v>-</v>
      </c>
      <c r="P205" s="3" t="str">
        <f t="shared" si="59"/>
        <v>-</v>
      </c>
      <c r="Q205" s="34">
        <f t="shared" si="60"/>
        <v>80</v>
      </c>
    </row>
    <row r="206" spans="1:17" x14ac:dyDescent="0.2">
      <c r="A206" s="244">
        <v>1</v>
      </c>
      <c r="B206" s="245">
        <v>0.5</v>
      </c>
      <c r="C206" s="246">
        <v>2</v>
      </c>
      <c r="D206" s="36">
        <f t="shared" si="48"/>
        <v>0.02</v>
      </c>
      <c r="E206" s="7">
        <f t="shared" si="61"/>
        <v>2.5000000000000001E-4</v>
      </c>
      <c r="F206" s="23">
        <f t="shared" si="49"/>
        <v>80</v>
      </c>
      <c r="G206" s="3" t="str">
        <f t="shared" si="50"/>
        <v>-</v>
      </c>
      <c r="H206" s="3" t="str">
        <f t="shared" si="51"/>
        <v>-</v>
      </c>
      <c r="I206" s="3" t="str">
        <f t="shared" si="52"/>
        <v>-</v>
      </c>
      <c r="J206" s="3" t="str">
        <f t="shared" si="53"/>
        <v>-</v>
      </c>
      <c r="K206" s="3" t="str">
        <f t="shared" si="54"/>
        <v>-</v>
      </c>
      <c r="L206" s="34">
        <f t="shared" si="55"/>
        <v>2</v>
      </c>
      <c r="M206" s="3" t="str">
        <f t="shared" si="56"/>
        <v>-</v>
      </c>
      <c r="N206" s="3" t="str">
        <f t="shared" si="57"/>
        <v>-</v>
      </c>
      <c r="O206" s="3" t="str">
        <f t="shared" si="58"/>
        <v>-</v>
      </c>
      <c r="P206" s="3" t="str">
        <f t="shared" si="59"/>
        <v>-</v>
      </c>
      <c r="Q206" s="34">
        <f t="shared" si="60"/>
        <v>80</v>
      </c>
    </row>
    <row r="207" spans="1:17" x14ac:dyDescent="0.2">
      <c r="A207" s="244">
        <v>1</v>
      </c>
      <c r="B207" s="245">
        <v>0.49</v>
      </c>
      <c r="C207" s="246">
        <v>2</v>
      </c>
      <c r="D207" s="36">
        <f t="shared" si="48"/>
        <v>0.02</v>
      </c>
      <c r="E207" s="7">
        <f t="shared" si="61"/>
        <v>2.4499999999999999E-4</v>
      </c>
      <c r="F207" s="23">
        <f t="shared" si="49"/>
        <v>81.632653061224488</v>
      </c>
      <c r="G207" s="3" t="str">
        <f t="shared" si="50"/>
        <v>-</v>
      </c>
      <c r="H207" s="3" t="str">
        <f t="shared" si="51"/>
        <v>-</v>
      </c>
      <c r="I207" s="3" t="str">
        <f t="shared" si="52"/>
        <v>-</v>
      </c>
      <c r="J207" s="3" t="str">
        <f t="shared" si="53"/>
        <v>-</v>
      </c>
      <c r="K207" s="3" t="str">
        <f t="shared" si="54"/>
        <v>-</v>
      </c>
      <c r="L207" s="34">
        <f t="shared" si="55"/>
        <v>2</v>
      </c>
      <c r="M207" s="3" t="str">
        <f t="shared" si="56"/>
        <v>-</v>
      </c>
      <c r="N207" s="3" t="str">
        <f t="shared" si="57"/>
        <v>-</v>
      </c>
      <c r="O207" s="3" t="str">
        <f t="shared" si="58"/>
        <v>-</v>
      </c>
      <c r="P207" s="3" t="str">
        <f t="shared" si="59"/>
        <v>-</v>
      </c>
      <c r="Q207" s="34">
        <f t="shared" si="60"/>
        <v>81.632653061224488</v>
      </c>
    </row>
    <row r="208" spans="1:17" x14ac:dyDescent="0.2">
      <c r="A208" s="244">
        <v>1</v>
      </c>
      <c r="B208" s="245"/>
      <c r="C208" s="246">
        <v>2</v>
      </c>
      <c r="D208" s="36">
        <f t="shared" si="48"/>
        <v>0.02</v>
      </c>
      <c r="E208" s="7">
        <v>2.2999999999999998E-4</v>
      </c>
      <c r="F208" s="23">
        <f t="shared" si="49"/>
        <v>86.956521739130437</v>
      </c>
      <c r="G208" s="3" t="str">
        <f t="shared" si="50"/>
        <v>-</v>
      </c>
      <c r="H208" s="3" t="str">
        <f t="shared" si="51"/>
        <v>-</v>
      </c>
      <c r="I208" s="3" t="str">
        <f t="shared" si="52"/>
        <v>-</v>
      </c>
      <c r="J208" s="3" t="str">
        <f t="shared" si="53"/>
        <v>-</v>
      </c>
      <c r="K208" s="3" t="str">
        <f t="shared" si="54"/>
        <v>-</v>
      </c>
      <c r="L208" s="34">
        <f t="shared" si="55"/>
        <v>2</v>
      </c>
      <c r="M208" s="3" t="str">
        <f t="shared" si="56"/>
        <v>-</v>
      </c>
      <c r="N208" s="3" t="str">
        <f t="shared" si="57"/>
        <v>-</v>
      </c>
      <c r="O208" s="3" t="str">
        <f t="shared" si="58"/>
        <v>-</v>
      </c>
      <c r="P208" s="3" t="str">
        <f t="shared" si="59"/>
        <v>-</v>
      </c>
      <c r="Q208" s="34">
        <f t="shared" si="60"/>
        <v>86.956521739130437</v>
      </c>
    </row>
    <row r="209" spans="1:17" x14ac:dyDescent="0.2">
      <c r="A209" s="244">
        <v>1</v>
      </c>
      <c r="B209" s="245">
        <v>0.45</v>
      </c>
      <c r="C209" s="246">
        <v>2</v>
      </c>
      <c r="D209" s="36">
        <f t="shared" si="48"/>
        <v>0.02</v>
      </c>
      <c r="E209" s="7">
        <f>(B209/2)/1000</f>
        <v>2.2499999999999999E-4</v>
      </c>
      <c r="F209" s="23">
        <f t="shared" si="49"/>
        <v>88.8888888888889</v>
      </c>
      <c r="G209" s="3" t="str">
        <f t="shared" si="50"/>
        <v>-</v>
      </c>
      <c r="H209" s="3" t="str">
        <f t="shared" si="51"/>
        <v>-</v>
      </c>
      <c r="I209" s="3" t="str">
        <f t="shared" si="52"/>
        <v>-</v>
      </c>
      <c r="J209" s="3" t="str">
        <f t="shared" si="53"/>
        <v>-</v>
      </c>
      <c r="K209" s="3" t="str">
        <f t="shared" si="54"/>
        <v>-</v>
      </c>
      <c r="L209" s="34">
        <f t="shared" si="55"/>
        <v>2</v>
      </c>
      <c r="M209" s="3" t="str">
        <f t="shared" si="56"/>
        <v>-</v>
      </c>
      <c r="N209" s="3" t="str">
        <f t="shared" si="57"/>
        <v>-</v>
      </c>
      <c r="O209" s="3" t="str">
        <f t="shared" si="58"/>
        <v>-</v>
      </c>
      <c r="P209" s="3" t="str">
        <f t="shared" si="59"/>
        <v>-</v>
      </c>
      <c r="Q209" s="34">
        <f t="shared" si="60"/>
        <v>88.8888888888889</v>
      </c>
    </row>
    <row r="210" spans="1:17" x14ac:dyDescent="0.2">
      <c r="A210" s="244">
        <v>1</v>
      </c>
      <c r="B210" s="245">
        <v>0.44</v>
      </c>
      <c r="C210" s="246">
        <v>1</v>
      </c>
      <c r="D210" s="36">
        <f t="shared" si="48"/>
        <v>0.02</v>
      </c>
      <c r="E210" s="7">
        <f>(B210/2)/1000</f>
        <v>2.2000000000000001E-4</v>
      </c>
      <c r="F210" s="23">
        <f t="shared" si="49"/>
        <v>90.909090909090907</v>
      </c>
      <c r="G210" s="3" t="str">
        <f t="shared" si="50"/>
        <v>-</v>
      </c>
      <c r="H210" s="3" t="str">
        <f t="shared" si="51"/>
        <v>-</v>
      </c>
      <c r="I210" s="3" t="str">
        <f t="shared" si="52"/>
        <v>-</v>
      </c>
      <c r="J210" s="3" t="str">
        <f t="shared" si="53"/>
        <v>-</v>
      </c>
      <c r="K210" s="3" t="str">
        <f t="shared" si="54"/>
        <v>-</v>
      </c>
      <c r="L210" s="34">
        <f t="shared" si="55"/>
        <v>1</v>
      </c>
      <c r="M210" s="3" t="str">
        <f t="shared" si="56"/>
        <v>-</v>
      </c>
      <c r="N210" s="3" t="str">
        <f t="shared" si="57"/>
        <v>-</v>
      </c>
      <c r="O210" s="3" t="str">
        <f t="shared" si="58"/>
        <v>-</v>
      </c>
      <c r="P210" s="3" t="str">
        <f t="shared" si="59"/>
        <v>-</v>
      </c>
      <c r="Q210" s="34">
        <f t="shared" si="60"/>
        <v>90.909090909090907</v>
      </c>
    </row>
    <row r="211" spans="1:17" x14ac:dyDescent="0.2">
      <c r="A211" s="244">
        <v>1</v>
      </c>
      <c r="B211" s="245">
        <v>0.43</v>
      </c>
      <c r="C211" s="246">
        <v>2</v>
      </c>
      <c r="D211" s="36">
        <f t="shared" si="48"/>
        <v>0.02</v>
      </c>
      <c r="E211" s="7">
        <f>(B211/2)/1000</f>
        <v>2.1499999999999999E-4</v>
      </c>
      <c r="F211" s="23">
        <f t="shared" si="49"/>
        <v>93.023255813953497</v>
      </c>
      <c r="G211" s="3" t="str">
        <f t="shared" si="50"/>
        <v>-</v>
      </c>
      <c r="H211" s="3" t="str">
        <f t="shared" si="51"/>
        <v>-</v>
      </c>
      <c r="I211" s="3" t="str">
        <f t="shared" si="52"/>
        <v>-</v>
      </c>
      <c r="J211" s="3" t="str">
        <f t="shared" si="53"/>
        <v>-</v>
      </c>
      <c r="K211" s="3" t="str">
        <f t="shared" si="54"/>
        <v>-</v>
      </c>
      <c r="L211" s="34">
        <f t="shared" si="55"/>
        <v>2</v>
      </c>
      <c r="M211" s="3" t="str">
        <f t="shared" si="56"/>
        <v>-</v>
      </c>
      <c r="N211" s="3" t="str">
        <f t="shared" si="57"/>
        <v>-</v>
      </c>
      <c r="O211" s="3" t="str">
        <f t="shared" si="58"/>
        <v>-</v>
      </c>
      <c r="P211" s="3" t="str">
        <f t="shared" si="59"/>
        <v>-</v>
      </c>
      <c r="Q211" s="34">
        <f t="shared" si="60"/>
        <v>93.023255813953497</v>
      </c>
    </row>
    <row r="212" spans="1:17" x14ac:dyDescent="0.2">
      <c r="A212" s="244">
        <v>1</v>
      </c>
      <c r="B212" s="245">
        <v>0.41</v>
      </c>
      <c r="C212" s="246">
        <v>2</v>
      </c>
      <c r="D212" s="36">
        <f t="shared" si="48"/>
        <v>0.02</v>
      </c>
      <c r="E212" s="7">
        <f>(B212/2)/1000</f>
        <v>2.05E-4</v>
      </c>
      <c r="F212" s="23">
        <f t="shared" si="49"/>
        <v>97.560975609756099</v>
      </c>
      <c r="G212" s="3" t="str">
        <f t="shared" si="50"/>
        <v>-</v>
      </c>
      <c r="H212" s="3" t="str">
        <f t="shared" si="51"/>
        <v>-</v>
      </c>
      <c r="I212" s="3" t="str">
        <f t="shared" si="52"/>
        <v>-</v>
      </c>
      <c r="J212" s="3" t="str">
        <f t="shared" si="53"/>
        <v>-</v>
      </c>
      <c r="K212" s="3" t="str">
        <f t="shared" si="54"/>
        <v>-</v>
      </c>
      <c r="L212" s="34">
        <f t="shared" si="55"/>
        <v>2</v>
      </c>
      <c r="M212" s="3" t="str">
        <f t="shared" si="56"/>
        <v>-</v>
      </c>
      <c r="N212" s="3" t="str">
        <f t="shared" si="57"/>
        <v>-</v>
      </c>
      <c r="O212" s="3" t="str">
        <f t="shared" si="58"/>
        <v>-</v>
      </c>
      <c r="P212" s="3" t="str">
        <f t="shared" si="59"/>
        <v>-</v>
      </c>
      <c r="Q212" s="34">
        <f t="shared" si="60"/>
        <v>97.560975609756099</v>
      </c>
    </row>
    <row r="213" spans="1:17" x14ac:dyDescent="0.2">
      <c r="A213" s="244">
        <v>1</v>
      </c>
      <c r="B213" s="245"/>
      <c r="C213" s="246">
        <v>2</v>
      </c>
      <c r="D213" s="36">
        <f t="shared" si="48"/>
        <v>0.02</v>
      </c>
      <c r="E213" s="7">
        <v>2.0000000000000017E-4</v>
      </c>
      <c r="F213" s="23">
        <f t="shared" si="49"/>
        <v>99.999999999999915</v>
      </c>
      <c r="G213" s="3" t="str">
        <f t="shared" si="50"/>
        <v>-</v>
      </c>
      <c r="H213" s="3" t="str">
        <f t="shared" si="51"/>
        <v>-</v>
      </c>
      <c r="I213" s="3" t="str">
        <f t="shared" si="52"/>
        <v>-</v>
      </c>
      <c r="J213" s="3" t="str">
        <f t="shared" si="53"/>
        <v>-</v>
      </c>
      <c r="K213" s="3" t="str">
        <f t="shared" si="54"/>
        <v>-</v>
      </c>
      <c r="L213" s="34">
        <f t="shared" si="55"/>
        <v>2</v>
      </c>
      <c r="M213" s="3" t="str">
        <f t="shared" si="56"/>
        <v>-</v>
      </c>
      <c r="N213" s="3" t="str">
        <f t="shared" si="57"/>
        <v>-</v>
      </c>
      <c r="O213" s="3" t="str">
        <f t="shared" si="58"/>
        <v>-</v>
      </c>
      <c r="P213" s="3" t="str">
        <f t="shared" si="59"/>
        <v>-</v>
      </c>
      <c r="Q213" s="34">
        <f t="shared" si="60"/>
        <v>99.999999999999915</v>
      </c>
    </row>
    <row r="214" spans="1:17" x14ac:dyDescent="0.2">
      <c r="A214" s="244">
        <v>1</v>
      </c>
      <c r="B214" s="245"/>
      <c r="C214" s="246">
        <v>2</v>
      </c>
      <c r="D214" s="36">
        <f t="shared" si="48"/>
        <v>0.02</v>
      </c>
      <c r="E214" s="7">
        <v>1.9500000000000029E-4</v>
      </c>
      <c r="F214" s="23">
        <f t="shared" si="49"/>
        <v>102.56410256410241</v>
      </c>
      <c r="G214" s="3" t="str">
        <f t="shared" si="50"/>
        <v>-</v>
      </c>
      <c r="H214" s="3" t="str">
        <f t="shared" si="51"/>
        <v>-</v>
      </c>
      <c r="I214" s="3" t="str">
        <f t="shared" si="52"/>
        <v>-</v>
      </c>
      <c r="J214" s="3" t="str">
        <f t="shared" si="53"/>
        <v>-</v>
      </c>
      <c r="K214" s="3" t="str">
        <f t="shared" si="54"/>
        <v>-</v>
      </c>
      <c r="L214" s="34">
        <f t="shared" si="55"/>
        <v>2</v>
      </c>
      <c r="M214" s="3" t="str">
        <f t="shared" si="56"/>
        <v>-</v>
      </c>
      <c r="N214" s="3" t="str">
        <f t="shared" si="57"/>
        <v>-</v>
      </c>
      <c r="O214" s="3" t="str">
        <f t="shared" si="58"/>
        <v>-</v>
      </c>
      <c r="P214" s="3" t="str">
        <f t="shared" si="59"/>
        <v>-</v>
      </c>
      <c r="Q214" s="34">
        <f t="shared" si="60"/>
        <v>102.56410256410241</v>
      </c>
    </row>
    <row r="215" spans="1:17" x14ac:dyDescent="0.2">
      <c r="A215" s="244">
        <v>1</v>
      </c>
      <c r="B215" s="245"/>
      <c r="C215" s="246">
        <v>2</v>
      </c>
      <c r="D215" s="36">
        <f t="shared" si="48"/>
        <v>0.02</v>
      </c>
      <c r="E215" s="7">
        <v>1.9500000000000029E-4</v>
      </c>
      <c r="F215" s="23">
        <f t="shared" si="49"/>
        <v>102.56410256410241</v>
      </c>
      <c r="G215" s="3" t="str">
        <f t="shared" si="50"/>
        <v>-</v>
      </c>
      <c r="H215" s="3" t="str">
        <f t="shared" si="51"/>
        <v>-</v>
      </c>
      <c r="I215" s="3" t="str">
        <f t="shared" si="52"/>
        <v>-</v>
      </c>
      <c r="J215" s="3" t="str">
        <f t="shared" si="53"/>
        <v>-</v>
      </c>
      <c r="K215" s="3" t="str">
        <f t="shared" si="54"/>
        <v>-</v>
      </c>
      <c r="L215" s="34">
        <f t="shared" si="55"/>
        <v>2</v>
      </c>
      <c r="M215" s="3" t="str">
        <f t="shared" si="56"/>
        <v>-</v>
      </c>
      <c r="N215" s="3" t="str">
        <f t="shared" si="57"/>
        <v>-</v>
      </c>
      <c r="O215" s="3" t="str">
        <f t="shared" si="58"/>
        <v>-</v>
      </c>
      <c r="P215" s="3" t="str">
        <f t="shared" si="59"/>
        <v>-</v>
      </c>
      <c r="Q215" s="34">
        <f t="shared" si="60"/>
        <v>102.56410256410241</v>
      </c>
    </row>
    <row r="216" spans="1:17" x14ac:dyDescent="0.2">
      <c r="A216" s="244">
        <v>1</v>
      </c>
      <c r="B216" s="245"/>
      <c r="C216" s="246">
        <v>2</v>
      </c>
      <c r="D216" s="36">
        <f t="shared" si="48"/>
        <v>0.02</v>
      </c>
      <c r="E216" s="7">
        <v>1.9249999999999988E-4</v>
      </c>
      <c r="F216" s="23">
        <f t="shared" si="49"/>
        <v>103.89610389610397</v>
      </c>
      <c r="G216" s="3" t="str">
        <f t="shared" si="50"/>
        <v>-</v>
      </c>
      <c r="H216" s="3" t="str">
        <f t="shared" si="51"/>
        <v>-</v>
      </c>
      <c r="I216" s="3" t="str">
        <f t="shared" si="52"/>
        <v>-</v>
      </c>
      <c r="J216" s="3" t="str">
        <f t="shared" si="53"/>
        <v>-</v>
      </c>
      <c r="K216" s="3" t="str">
        <f t="shared" si="54"/>
        <v>-</v>
      </c>
      <c r="L216" s="34">
        <f t="shared" si="55"/>
        <v>2</v>
      </c>
      <c r="M216" s="3" t="str">
        <f t="shared" si="56"/>
        <v>-</v>
      </c>
      <c r="N216" s="3" t="str">
        <f t="shared" si="57"/>
        <v>-</v>
      </c>
      <c r="O216" s="3" t="str">
        <f t="shared" si="58"/>
        <v>-</v>
      </c>
      <c r="P216" s="3" t="str">
        <f t="shared" si="59"/>
        <v>-</v>
      </c>
      <c r="Q216" s="34">
        <f t="shared" si="60"/>
        <v>103.89610389610397</v>
      </c>
    </row>
    <row r="217" spans="1:17" x14ac:dyDescent="0.2">
      <c r="A217" s="244">
        <v>1</v>
      </c>
      <c r="B217" s="245"/>
      <c r="C217" s="246">
        <v>2</v>
      </c>
      <c r="D217" s="36">
        <f t="shared" si="48"/>
        <v>0.02</v>
      </c>
      <c r="E217" s="7">
        <v>1.7500000000000027E-4</v>
      </c>
      <c r="F217" s="23">
        <f t="shared" si="49"/>
        <v>114.28571428571411</v>
      </c>
      <c r="G217" s="3" t="str">
        <f t="shared" si="50"/>
        <v>-</v>
      </c>
      <c r="H217" s="3" t="str">
        <f t="shared" si="51"/>
        <v>-</v>
      </c>
      <c r="I217" s="3" t="str">
        <f t="shared" si="52"/>
        <v>-</v>
      </c>
      <c r="J217" s="3" t="str">
        <f t="shared" si="53"/>
        <v>-</v>
      </c>
      <c r="K217" s="3" t="str">
        <f t="shared" si="54"/>
        <v>-</v>
      </c>
      <c r="L217" s="34">
        <f t="shared" si="55"/>
        <v>2</v>
      </c>
      <c r="M217" s="3" t="str">
        <f t="shared" si="56"/>
        <v>-</v>
      </c>
      <c r="N217" s="3" t="str">
        <f t="shared" si="57"/>
        <v>-</v>
      </c>
      <c r="O217" s="3" t="str">
        <f t="shared" si="58"/>
        <v>-</v>
      </c>
      <c r="P217" s="3" t="str">
        <f t="shared" si="59"/>
        <v>-</v>
      </c>
      <c r="Q217" s="34">
        <f t="shared" si="60"/>
        <v>114.28571428571411</v>
      </c>
    </row>
    <row r="218" spans="1:17" x14ac:dyDescent="0.2">
      <c r="A218" s="247">
        <v>1</v>
      </c>
      <c r="B218" s="248">
        <f>6.46-6.15</f>
        <v>0.30999999999999961</v>
      </c>
      <c r="C218" s="249">
        <v>2</v>
      </c>
      <c r="D218" s="37">
        <f t="shared" si="48"/>
        <v>0.02</v>
      </c>
      <c r="E218" s="8">
        <f>(B218/2)/1000</f>
        <v>1.5499999999999981E-4</v>
      </c>
      <c r="F218" s="32">
        <f t="shared" si="49"/>
        <v>129.0322580645163</v>
      </c>
      <c r="G218" s="37" t="str">
        <f t="shared" si="50"/>
        <v>-</v>
      </c>
      <c r="H218" s="3" t="str">
        <f t="shared" si="51"/>
        <v>-</v>
      </c>
      <c r="I218" s="3" t="str">
        <f t="shared" si="52"/>
        <v>-</v>
      </c>
      <c r="J218" s="3" t="str">
        <f t="shared" si="53"/>
        <v>-</v>
      </c>
      <c r="K218" s="3" t="str">
        <f t="shared" si="54"/>
        <v>-</v>
      </c>
      <c r="L218" s="38">
        <f t="shared" si="55"/>
        <v>2</v>
      </c>
      <c r="M218" s="3" t="str">
        <f t="shared" si="56"/>
        <v>-</v>
      </c>
      <c r="N218" s="3" t="str">
        <f t="shared" si="57"/>
        <v>-</v>
      </c>
      <c r="O218" s="3" t="str">
        <f t="shared" si="58"/>
        <v>-</v>
      </c>
      <c r="P218" s="3" t="str">
        <f t="shared" si="59"/>
        <v>-</v>
      </c>
      <c r="Q218" s="38">
        <f t="shared" si="60"/>
        <v>129.0322580645163</v>
      </c>
    </row>
    <row r="219" spans="1:17" x14ac:dyDescent="0.2">
      <c r="F219" s="93" t="s">
        <v>10</v>
      </c>
      <c r="G219" s="121">
        <f>SUM(G3:G218)</f>
        <v>13</v>
      </c>
      <c r="H219" s="5">
        <f t="shared" ref="H219:I219" si="62">SUM(H3:H218)</f>
        <v>43</v>
      </c>
      <c r="I219" s="5">
        <f t="shared" si="62"/>
        <v>24</v>
      </c>
      <c r="J219" s="5">
        <f t="shared" ref="J219:L219" si="63">SUM(J3:J218)</f>
        <v>19</v>
      </c>
      <c r="K219" s="5">
        <f t="shared" si="63"/>
        <v>32</v>
      </c>
      <c r="L219" s="5">
        <f t="shared" si="63"/>
        <v>38</v>
      </c>
      <c r="M219" s="123" t="s">
        <v>17</v>
      </c>
      <c r="N219" s="5"/>
      <c r="O219" s="5"/>
      <c r="P219" s="5"/>
      <c r="Q219" s="6"/>
    </row>
    <row r="220" spans="1:17" x14ac:dyDescent="0.2">
      <c r="F220" s="94" t="s">
        <v>11</v>
      </c>
      <c r="G220" s="119">
        <f>COUNT(G3:G218)</f>
        <v>32</v>
      </c>
      <c r="H220" s="7">
        <f t="shared" ref="H220:I220" si="64">COUNT(H3:H218)</f>
        <v>103</v>
      </c>
      <c r="I220" s="7">
        <f t="shared" si="64"/>
        <v>21</v>
      </c>
      <c r="J220" s="7">
        <f t="shared" ref="J220:L220" si="65">COUNT(J3:J218)</f>
        <v>20</v>
      </c>
      <c r="K220" s="7">
        <f t="shared" si="65"/>
        <v>20</v>
      </c>
      <c r="L220" s="7">
        <f t="shared" si="65"/>
        <v>20</v>
      </c>
      <c r="M220" s="123">
        <f t="shared" ref="M220:Q220" si="66">MEDIAN(M3:M218)</f>
        <v>6.4516129032258063E-2</v>
      </c>
      <c r="N220" s="124">
        <f t="shared" si="66"/>
        <v>3.7735849056603774</v>
      </c>
      <c r="O220" s="124">
        <f t="shared" si="66"/>
        <v>7.9277864992150686</v>
      </c>
      <c r="P220" s="124">
        <f t="shared" si="66"/>
        <v>36.151270113534252</v>
      </c>
      <c r="Q220" s="125">
        <f t="shared" si="66"/>
        <v>87.922705314009676</v>
      </c>
    </row>
    <row r="221" spans="1:17" x14ac:dyDescent="0.2">
      <c r="F221" s="94" t="s">
        <v>12</v>
      </c>
      <c r="G221" s="7">
        <f>G220*2</f>
        <v>64</v>
      </c>
      <c r="H221" s="7">
        <f t="shared" ref="H221:I221" si="67">H220*2</f>
        <v>206</v>
      </c>
      <c r="I221" s="7">
        <f t="shared" si="67"/>
        <v>42</v>
      </c>
      <c r="J221" s="7">
        <f t="shared" ref="J221:L221" si="68">J220*2</f>
        <v>40</v>
      </c>
      <c r="K221" s="7">
        <f t="shared" si="68"/>
        <v>40</v>
      </c>
      <c r="L221" s="29">
        <f t="shared" si="68"/>
        <v>40</v>
      </c>
    </row>
    <row r="222" spans="1:17" x14ac:dyDescent="0.2">
      <c r="F222" s="94" t="s">
        <v>13</v>
      </c>
      <c r="G222" s="7">
        <f>G219/G221</f>
        <v>0.203125</v>
      </c>
      <c r="H222" s="7">
        <f t="shared" ref="H222:I222" si="69">H219/H221</f>
        <v>0.20873786407766989</v>
      </c>
      <c r="I222" s="7">
        <f t="shared" si="69"/>
        <v>0.5714285714285714</v>
      </c>
      <c r="J222" s="7">
        <f t="shared" ref="J222:L222" si="70">J219/J221</f>
        <v>0.47499999999999998</v>
      </c>
      <c r="K222" s="7">
        <f t="shared" si="70"/>
        <v>0.8</v>
      </c>
      <c r="L222" s="29">
        <f t="shared" si="70"/>
        <v>0.95</v>
      </c>
    </row>
    <row r="223" spans="1:17" x14ac:dyDescent="0.2">
      <c r="F223" s="94" t="s">
        <v>14</v>
      </c>
      <c r="G223" s="7"/>
      <c r="H223" s="7">
        <f t="shared" ref="H223:I223" si="71">STDEV(H3:H218)</f>
        <v>0.64964955627917531</v>
      </c>
      <c r="I223" s="7">
        <f t="shared" si="71"/>
        <v>0.79282496717209194</v>
      </c>
      <c r="J223" s="7">
        <f t="shared" ref="J223:L223" si="72">STDEV(J3:J218)</f>
        <v>0.7591546545162482</v>
      </c>
      <c r="K223" s="7">
        <f t="shared" si="72"/>
        <v>0.59824304161611863</v>
      </c>
      <c r="L223" s="29">
        <f t="shared" si="72"/>
        <v>0.30779350562554597</v>
      </c>
    </row>
    <row r="224" spans="1:17" x14ac:dyDescent="0.2">
      <c r="F224" s="94" t="s">
        <v>15</v>
      </c>
      <c r="G224" s="7"/>
      <c r="H224" s="7">
        <f t="shared" ref="H224:I224" si="73">H223/SQRT(H220-1)</f>
        <v>6.4324891194571215E-2</v>
      </c>
      <c r="I224" s="7">
        <f t="shared" si="73"/>
        <v>0.17728105208558367</v>
      </c>
      <c r="J224" s="7">
        <f t="shared" ref="J224:L224" si="74">J223/SQRT(J220-1)</f>
        <v>0.17416202218709784</v>
      </c>
      <c r="K224" s="7">
        <f t="shared" si="74"/>
        <v>0.13724636642531887</v>
      </c>
      <c r="L224" s="29">
        <f t="shared" si="74"/>
        <v>7.0612672973677501E-2</v>
      </c>
    </row>
    <row r="225" spans="6:12" x14ac:dyDescent="0.2">
      <c r="F225" s="122" t="s">
        <v>55</v>
      </c>
      <c r="G225" s="8"/>
      <c r="H225" s="8">
        <f t="shared" ref="H225:I225" si="75">(H222-$G$222)/(1-$G$222)</f>
        <v>7.0435941366837878E-3</v>
      </c>
      <c r="I225" s="8">
        <f t="shared" si="75"/>
        <v>0.4621848739495798</v>
      </c>
      <c r="J225" s="8">
        <f t="shared" ref="J225:L225" si="76">(J222-$G$222)/(1-$G$222)</f>
        <v>0.34117647058823525</v>
      </c>
      <c r="K225" s="8">
        <f t="shared" si="76"/>
        <v>0.74901960784313726</v>
      </c>
      <c r="L225" s="31">
        <f t="shared" si="76"/>
        <v>0.9372549019607842</v>
      </c>
    </row>
  </sheetData>
  <autoFilter ref="A2:F224" xr:uid="{C12FD728-883D-8042-8565-C55D2C5604F2}">
    <sortState xmlns:xlrd2="http://schemas.microsoft.com/office/spreadsheetml/2017/richdata2" ref="A3:F218">
      <sortCondition ref="F2:F218"/>
    </sortState>
  </autoFilter>
  <dataValidations count="1">
    <dataValidation type="whole" allowBlank="1" showInputMessage="1" showErrorMessage="1" sqref="C67:C150 C3:C53" xr:uid="{019C8E1D-425E-064D-AB2A-689EC6EB33F8}">
      <formula1>0</formula1>
      <formula2>2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E342-71BD-5A48-8078-0CCAC8B042DD}">
  <dimension ref="A1:Q161"/>
  <sheetViews>
    <sheetView topLeftCell="A123" workbookViewId="0">
      <selection activeCell="Q152" sqref="Q152"/>
    </sheetView>
  </sheetViews>
  <sheetFormatPr baseColWidth="10" defaultRowHeight="15" x14ac:dyDescent="0.2"/>
  <cols>
    <col min="1" max="6" width="16.6640625" style="7" customWidth="1"/>
    <col min="7" max="16" width="10.83203125" style="3"/>
  </cols>
  <sheetData>
    <row r="1" spans="1:17" x14ac:dyDescent="0.2">
      <c r="J1" s="15" t="s">
        <v>9</v>
      </c>
    </row>
    <row r="2" spans="1:17" ht="17" thickBot="1" x14ac:dyDescent="0.25">
      <c r="A2" s="88" t="s">
        <v>7</v>
      </c>
      <c r="B2" s="96" t="s">
        <v>1</v>
      </c>
      <c r="C2" s="97" t="s">
        <v>2</v>
      </c>
      <c r="D2" s="89" t="s">
        <v>3</v>
      </c>
      <c r="E2" s="89" t="s">
        <v>4</v>
      </c>
      <c r="F2" s="99" t="s">
        <v>5</v>
      </c>
      <c r="G2" s="92">
        <v>0</v>
      </c>
      <c r="H2" s="104" t="s">
        <v>45</v>
      </c>
      <c r="I2" s="104" t="s">
        <v>56</v>
      </c>
      <c r="J2" s="17" t="s">
        <v>93</v>
      </c>
      <c r="K2" s="18" t="s">
        <v>94</v>
      </c>
      <c r="L2" s="102" t="s">
        <v>95</v>
      </c>
      <c r="M2" s="104" t="s">
        <v>45</v>
      </c>
      <c r="N2" s="104" t="s">
        <v>56</v>
      </c>
      <c r="O2" s="17" t="s">
        <v>93</v>
      </c>
      <c r="P2" s="18" t="s">
        <v>94</v>
      </c>
      <c r="Q2" s="102" t="s">
        <v>95</v>
      </c>
    </row>
    <row r="3" spans="1:17" ht="16" thickTop="1" x14ac:dyDescent="0.2">
      <c r="A3" s="22">
        <v>0</v>
      </c>
      <c r="B3" s="7">
        <v>0.38</v>
      </c>
      <c r="C3" s="98">
        <v>1</v>
      </c>
      <c r="D3" s="7">
        <f t="shared" ref="D3:D34" si="0">A3*0.02</f>
        <v>0</v>
      </c>
      <c r="E3" s="7">
        <f t="shared" ref="E3:E16" si="1">(B3/2)/1000</f>
        <v>1.9000000000000001E-4</v>
      </c>
      <c r="F3" s="100">
        <f t="shared" ref="F3:F34" si="2">D3/E3</f>
        <v>0</v>
      </c>
      <c r="G3" s="3">
        <f>IF(F3=0,C3,"-")</f>
        <v>1</v>
      </c>
      <c r="H3" s="3" t="str">
        <f>IF(AND($F3&gt;0, $F3&lt;=0.01),$C3,"-")</f>
        <v>-</v>
      </c>
      <c r="I3" s="3" t="str">
        <f>IF(AND($F3&gt;0.01, $F3&lt;=0.1),$C3,"-")</f>
        <v>-</v>
      </c>
      <c r="J3" s="3" t="str">
        <f>IF(AND($F3&gt;0.1, $F3&lt;=0.7),$C3,"-")</f>
        <v>-</v>
      </c>
      <c r="K3" s="3" t="str">
        <f>IF(AND($F3&gt;0.7, $F3&lt;=5),$C3,"-")</f>
        <v>-</v>
      </c>
      <c r="L3" s="103" t="str">
        <f>IF(F3&gt;5,C3,"-")</f>
        <v>-</v>
      </c>
      <c r="M3" s="3" t="str">
        <f>IF(AND($F3&gt;0, $F3&lt;=0.01),$F3,"-")</f>
        <v>-</v>
      </c>
      <c r="N3" s="3" t="str">
        <f>IF(AND($F3&gt;0.01, $F3&lt;=0.1),$F3,"-")</f>
        <v>-</v>
      </c>
      <c r="O3" s="3" t="str">
        <f>IF(AND($F3&gt;0.1, $F3&lt;=0.7),$F3,"-")</f>
        <v>-</v>
      </c>
      <c r="P3" s="3" t="str">
        <f>IF(AND($F3&gt;0.7, $F3&lt;=5),$F3,"-")</f>
        <v>-</v>
      </c>
      <c r="Q3" s="105" t="str">
        <f>IF($F3&gt;5,$F3,"-")</f>
        <v>-</v>
      </c>
    </row>
    <row r="4" spans="1:17" x14ac:dyDescent="0.2">
      <c r="A4" s="22">
        <v>0</v>
      </c>
      <c r="B4" s="7">
        <v>0.36</v>
      </c>
      <c r="C4" s="98">
        <v>0</v>
      </c>
      <c r="D4" s="7">
        <f t="shared" si="0"/>
        <v>0</v>
      </c>
      <c r="E4" s="7">
        <f t="shared" si="1"/>
        <v>1.7999999999999998E-4</v>
      </c>
      <c r="F4" s="100">
        <f t="shared" si="2"/>
        <v>0</v>
      </c>
      <c r="G4" s="3">
        <f t="shared" ref="G4:G67" si="3">IF(F4=0,C4,"-")</f>
        <v>0</v>
      </c>
      <c r="H4" s="3" t="str">
        <f t="shared" ref="H4:H67" si="4">IF(AND($F4&gt;0, $F4&lt;=0.01),$C4,"-")</f>
        <v>-</v>
      </c>
      <c r="I4" s="3" t="str">
        <f t="shared" ref="I4:I67" si="5">IF(AND($F4&gt;0.01, $F4&lt;=0.1),$C4,"-")</f>
        <v>-</v>
      </c>
      <c r="J4" s="3" t="str">
        <f t="shared" ref="J4:J67" si="6">IF(AND($F4&gt;0.1, $F4&lt;=0.7),$C4,"-")</f>
        <v>-</v>
      </c>
      <c r="K4" s="3" t="str">
        <f t="shared" ref="K4:K67" si="7">IF(AND($F4&gt;0.7, $F4&lt;=5),$C4,"-")</f>
        <v>-</v>
      </c>
      <c r="L4" s="103" t="str">
        <f t="shared" ref="L4:L67" si="8">IF(F4&gt;5,C4,"-")</f>
        <v>-</v>
      </c>
      <c r="M4" s="3" t="str">
        <f t="shared" ref="M4:M67" si="9">IF(AND($F4&gt;0, $F4&lt;=0.01),$F4,"-")</f>
        <v>-</v>
      </c>
      <c r="N4" s="3" t="str">
        <f t="shared" ref="N4:N67" si="10">IF(AND($F4&gt;0.01, $F4&lt;=0.1),$F4,"-")</f>
        <v>-</v>
      </c>
      <c r="O4" s="3" t="str">
        <f t="shared" ref="O4:O67" si="11">IF(AND($F4&gt;0.1, $F4&lt;=0.7),$F4,"-")</f>
        <v>-</v>
      </c>
      <c r="P4" s="3" t="str">
        <f t="shared" ref="P4:P67" si="12">IF(AND($F4&gt;0.7, $F4&lt;=5),$F4,"-")</f>
        <v>-</v>
      </c>
      <c r="Q4" s="103" t="str">
        <f t="shared" ref="Q4:Q67" si="13">IF($F4&gt;5,$F4,"-")</f>
        <v>-</v>
      </c>
    </row>
    <row r="5" spans="1:17" x14ac:dyDescent="0.2">
      <c r="A5" s="22">
        <v>0</v>
      </c>
      <c r="B5" s="7">
        <v>0.4</v>
      </c>
      <c r="C5" s="98">
        <v>0</v>
      </c>
      <c r="D5" s="7">
        <f t="shared" si="0"/>
        <v>0</v>
      </c>
      <c r="E5" s="7">
        <f t="shared" si="1"/>
        <v>2.0000000000000001E-4</v>
      </c>
      <c r="F5" s="100">
        <f t="shared" si="2"/>
        <v>0</v>
      </c>
      <c r="G5" s="3">
        <f t="shared" si="3"/>
        <v>0</v>
      </c>
      <c r="H5" s="3" t="str">
        <f t="shared" si="4"/>
        <v>-</v>
      </c>
      <c r="I5" s="3" t="str">
        <f t="shared" si="5"/>
        <v>-</v>
      </c>
      <c r="J5" s="3" t="str">
        <f t="shared" si="6"/>
        <v>-</v>
      </c>
      <c r="K5" s="3" t="str">
        <f t="shared" si="7"/>
        <v>-</v>
      </c>
      <c r="L5" s="103" t="str">
        <f t="shared" si="8"/>
        <v>-</v>
      </c>
      <c r="M5" s="3" t="str">
        <f t="shared" si="9"/>
        <v>-</v>
      </c>
      <c r="N5" s="3" t="str">
        <f t="shared" si="10"/>
        <v>-</v>
      </c>
      <c r="O5" s="3" t="str">
        <f t="shared" si="11"/>
        <v>-</v>
      </c>
      <c r="P5" s="3" t="str">
        <f t="shared" si="12"/>
        <v>-</v>
      </c>
      <c r="Q5" s="103" t="str">
        <f t="shared" si="13"/>
        <v>-</v>
      </c>
    </row>
    <row r="6" spans="1:17" x14ac:dyDescent="0.2">
      <c r="A6" s="22">
        <v>0</v>
      </c>
      <c r="B6" s="7">
        <v>1.73</v>
      </c>
      <c r="C6" s="98">
        <v>0</v>
      </c>
      <c r="D6" s="7">
        <f t="shared" si="0"/>
        <v>0</v>
      </c>
      <c r="E6" s="7">
        <f t="shared" si="1"/>
        <v>8.6499999999999999E-4</v>
      </c>
      <c r="F6" s="100">
        <f t="shared" si="2"/>
        <v>0</v>
      </c>
      <c r="G6" s="3">
        <f t="shared" si="3"/>
        <v>0</v>
      </c>
      <c r="H6" s="3" t="str">
        <f t="shared" si="4"/>
        <v>-</v>
      </c>
      <c r="I6" s="3" t="str">
        <f t="shared" si="5"/>
        <v>-</v>
      </c>
      <c r="J6" s="3" t="str">
        <f t="shared" si="6"/>
        <v>-</v>
      </c>
      <c r="K6" s="3" t="str">
        <f t="shared" si="7"/>
        <v>-</v>
      </c>
      <c r="L6" s="103" t="str">
        <f t="shared" si="8"/>
        <v>-</v>
      </c>
      <c r="M6" s="3" t="str">
        <f t="shared" si="9"/>
        <v>-</v>
      </c>
      <c r="N6" s="3" t="str">
        <f t="shared" si="10"/>
        <v>-</v>
      </c>
      <c r="O6" s="3" t="str">
        <f t="shared" si="11"/>
        <v>-</v>
      </c>
      <c r="P6" s="3" t="str">
        <f t="shared" si="12"/>
        <v>-</v>
      </c>
      <c r="Q6" s="103" t="str">
        <f t="shared" si="13"/>
        <v>-</v>
      </c>
    </row>
    <row r="7" spans="1:17" x14ac:dyDescent="0.2">
      <c r="A7" s="22">
        <v>0</v>
      </c>
      <c r="B7" s="7">
        <f>6.82-6.22</f>
        <v>0.60000000000000053</v>
      </c>
      <c r="C7" s="98">
        <v>0</v>
      </c>
      <c r="D7" s="7">
        <f t="shared" si="0"/>
        <v>0</v>
      </c>
      <c r="E7" s="7">
        <f t="shared" si="1"/>
        <v>3.0000000000000024E-4</v>
      </c>
      <c r="F7" s="100">
        <f t="shared" si="2"/>
        <v>0</v>
      </c>
      <c r="G7" s="3">
        <f t="shared" si="3"/>
        <v>0</v>
      </c>
      <c r="H7" s="3" t="str">
        <f t="shared" si="4"/>
        <v>-</v>
      </c>
      <c r="I7" s="3" t="str">
        <f t="shared" si="5"/>
        <v>-</v>
      </c>
      <c r="J7" s="3" t="str">
        <f t="shared" si="6"/>
        <v>-</v>
      </c>
      <c r="K7" s="3" t="str">
        <f t="shared" si="7"/>
        <v>-</v>
      </c>
      <c r="L7" s="103" t="str">
        <f t="shared" si="8"/>
        <v>-</v>
      </c>
      <c r="M7" s="3" t="str">
        <f t="shared" si="9"/>
        <v>-</v>
      </c>
      <c r="N7" s="3" t="str">
        <f t="shared" si="10"/>
        <v>-</v>
      </c>
      <c r="O7" s="3" t="str">
        <f t="shared" si="11"/>
        <v>-</v>
      </c>
      <c r="P7" s="3" t="str">
        <f t="shared" si="12"/>
        <v>-</v>
      </c>
      <c r="Q7" s="103" t="str">
        <f t="shared" si="13"/>
        <v>-</v>
      </c>
    </row>
    <row r="8" spans="1:17" x14ac:dyDescent="0.2">
      <c r="A8" s="22">
        <v>0</v>
      </c>
      <c r="B8" s="7">
        <v>0.45</v>
      </c>
      <c r="C8" s="98">
        <v>0</v>
      </c>
      <c r="D8" s="7">
        <f t="shared" si="0"/>
        <v>0</v>
      </c>
      <c r="E8" s="7">
        <f t="shared" si="1"/>
        <v>2.2499999999999999E-4</v>
      </c>
      <c r="F8" s="100">
        <f t="shared" si="2"/>
        <v>0</v>
      </c>
      <c r="G8" s="3">
        <f t="shared" si="3"/>
        <v>0</v>
      </c>
      <c r="H8" s="3" t="str">
        <f t="shared" si="4"/>
        <v>-</v>
      </c>
      <c r="I8" s="3" t="str">
        <f t="shared" si="5"/>
        <v>-</v>
      </c>
      <c r="J8" s="3" t="str">
        <f t="shared" si="6"/>
        <v>-</v>
      </c>
      <c r="K8" s="3" t="str">
        <f t="shared" si="7"/>
        <v>-</v>
      </c>
      <c r="L8" s="103" t="str">
        <f t="shared" si="8"/>
        <v>-</v>
      </c>
      <c r="M8" s="3" t="str">
        <f t="shared" si="9"/>
        <v>-</v>
      </c>
      <c r="N8" s="3" t="str">
        <f t="shared" si="10"/>
        <v>-</v>
      </c>
      <c r="O8" s="3" t="str">
        <f t="shared" si="11"/>
        <v>-</v>
      </c>
      <c r="P8" s="3" t="str">
        <f t="shared" si="12"/>
        <v>-</v>
      </c>
      <c r="Q8" s="103" t="str">
        <f t="shared" si="13"/>
        <v>-</v>
      </c>
    </row>
    <row r="9" spans="1:17" x14ac:dyDescent="0.2">
      <c r="A9" s="22">
        <v>0</v>
      </c>
      <c r="B9" s="7">
        <v>0.38</v>
      </c>
      <c r="C9" s="98">
        <v>0</v>
      </c>
      <c r="D9" s="7">
        <f t="shared" si="0"/>
        <v>0</v>
      </c>
      <c r="E9" s="7">
        <f t="shared" si="1"/>
        <v>1.9000000000000001E-4</v>
      </c>
      <c r="F9" s="100">
        <f t="shared" si="2"/>
        <v>0</v>
      </c>
      <c r="G9" s="3">
        <f t="shared" si="3"/>
        <v>0</v>
      </c>
      <c r="H9" s="3" t="str">
        <f t="shared" si="4"/>
        <v>-</v>
      </c>
      <c r="I9" s="3" t="str">
        <f t="shared" si="5"/>
        <v>-</v>
      </c>
      <c r="J9" s="3" t="str">
        <f t="shared" si="6"/>
        <v>-</v>
      </c>
      <c r="K9" s="3" t="str">
        <f t="shared" si="7"/>
        <v>-</v>
      </c>
      <c r="L9" s="103" t="str">
        <f t="shared" si="8"/>
        <v>-</v>
      </c>
      <c r="M9" s="3" t="str">
        <f t="shared" si="9"/>
        <v>-</v>
      </c>
      <c r="N9" s="3" t="str">
        <f t="shared" si="10"/>
        <v>-</v>
      </c>
      <c r="O9" s="3" t="str">
        <f t="shared" si="11"/>
        <v>-</v>
      </c>
      <c r="P9" s="3" t="str">
        <f t="shared" si="12"/>
        <v>-</v>
      </c>
      <c r="Q9" s="103" t="str">
        <f t="shared" si="13"/>
        <v>-</v>
      </c>
    </row>
    <row r="10" spans="1:17" x14ac:dyDescent="0.2">
      <c r="A10" s="22">
        <v>0</v>
      </c>
      <c r="B10" s="7">
        <v>0.73799999999999999</v>
      </c>
      <c r="C10" s="98">
        <v>0</v>
      </c>
      <c r="D10" s="7">
        <f t="shared" si="0"/>
        <v>0</v>
      </c>
      <c r="E10" s="7">
        <f t="shared" si="1"/>
        <v>3.6899999999999997E-4</v>
      </c>
      <c r="F10" s="100">
        <f t="shared" si="2"/>
        <v>0</v>
      </c>
      <c r="G10" s="3">
        <f t="shared" si="3"/>
        <v>0</v>
      </c>
      <c r="H10" s="3" t="str">
        <f t="shared" si="4"/>
        <v>-</v>
      </c>
      <c r="I10" s="3" t="str">
        <f t="shared" si="5"/>
        <v>-</v>
      </c>
      <c r="J10" s="3" t="str">
        <f t="shared" si="6"/>
        <v>-</v>
      </c>
      <c r="K10" s="3" t="str">
        <f t="shared" si="7"/>
        <v>-</v>
      </c>
      <c r="L10" s="103" t="str">
        <f t="shared" si="8"/>
        <v>-</v>
      </c>
      <c r="M10" s="3" t="str">
        <f t="shared" si="9"/>
        <v>-</v>
      </c>
      <c r="N10" s="3" t="str">
        <f t="shared" si="10"/>
        <v>-</v>
      </c>
      <c r="O10" s="3" t="str">
        <f t="shared" si="11"/>
        <v>-</v>
      </c>
      <c r="P10" s="3" t="str">
        <f t="shared" si="12"/>
        <v>-</v>
      </c>
      <c r="Q10" s="103" t="str">
        <f t="shared" si="13"/>
        <v>-</v>
      </c>
    </row>
    <row r="11" spans="1:17" x14ac:dyDescent="0.2">
      <c r="A11" s="22">
        <v>0</v>
      </c>
      <c r="B11" s="7">
        <v>0.56000000000000005</v>
      </c>
      <c r="C11" s="98">
        <v>1</v>
      </c>
      <c r="D11" s="7">
        <f t="shared" si="0"/>
        <v>0</v>
      </c>
      <c r="E11" s="7">
        <f t="shared" si="1"/>
        <v>2.8000000000000003E-4</v>
      </c>
      <c r="F11" s="100">
        <f t="shared" si="2"/>
        <v>0</v>
      </c>
      <c r="G11" s="3">
        <f t="shared" si="3"/>
        <v>1</v>
      </c>
      <c r="H11" s="3" t="str">
        <f t="shared" si="4"/>
        <v>-</v>
      </c>
      <c r="I11" s="3" t="str">
        <f t="shared" si="5"/>
        <v>-</v>
      </c>
      <c r="J11" s="3" t="str">
        <f t="shared" si="6"/>
        <v>-</v>
      </c>
      <c r="K11" s="3" t="str">
        <f t="shared" si="7"/>
        <v>-</v>
      </c>
      <c r="L11" s="103" t="str">
        <f t="shared" si="8"/>
        <v>-</v>
      </c>
      <c r="M11" s="3" t="str">
        <f t="shared" si="9"/>
        <v>-</v>
      </c>
      <c r="N11" s="3" t="str">
        <f t="shared" si="10"/>
        <v>-</v>
      </c>
      <c r="O11" s="3" t="str">
        <f t="shared" si="11"/>
        <v>-</v>
      </c>
      <c r="P11" s="3" t="str">
        <f t="shared" si="12"/>
        <v>-</v>
      </c>
      <c r="Q11" s="103" t="str">
        <f t="shared" si="13"/>
        <v>-</v>
      </c>
    </row>
    <row r="12" spans="1:17" x14ac:dyDescent="0.2">
      <c r="A12" s="22">
        <v>0</v>
      </c>
      <c r="B12" s="7">
        <v>0.55000000000000004</v>
      </c>
      <c r="C12" s="98">
        <v>0</v>
      </c>
      <c r="D12" s="7">
        <f t="shared" si="0"/>
        <v>0</v>
      </c>
      <c r="E12" s="7">
        <f t="shared" si="1"/>
        <v>2.7500000000000002E-4</v>
      </c>
      <c r="F12" s="100">
        <f t="shared" si="2"/>
        <v>0</v>
      </c>
      <c r="G12" s="3">
        <f t="shared" si="3"/>
        <v>0</v>
      </c>
      <c r="H12" s="3" t="str">
        <f t="shared" si="4"/>
        <v>-</v>
      </c>
      <c r="I12" s="3" t="str">
        <f t="shared" si="5"/>
        <v>-</v>
      </c>
      <c r="J12" s="3" t="str">
        <f t="shared" si="6"/>
        <v>-</v>
      </c>
      <c r="K12" s="3" t="str">
        <f t="shared" si="7"/>
        <v>-</v>
      </c>
      <c r="L12" s="103" t="str">
        <f t="shared" si="8"/>
        <v>-</v>
      </c>
      <c r="M12" s="3" t="str">
        <f t="shared" si="9"/>
        <v>-</v>
      </c>
      <c r="N12" s="3" t="str">
        <f t="shared" si="10"/>
        <v>-</v>
      </c>
      <c r="O12" s="3" t="str">
        <f t="shared" si="11"/>
        <v>-</v>
      </c>
      <c r="P12" s="3" t="str">
        <f t="shared" si="12"/>
        <v>-</v>
      </c>
      <c r="Q12" s="103" t="str">
        <f t="shared" si="13"/>
        <v>-</v>
      </c>
    </row>
    <row r="13" spans="1:17" x14ac:dyDescent="0.2">
      <c r="A13" s="22">
        <v>0</v>
      </c>
      <c r="B13" s="7">
        <v>0.47</v>
      </c>
      <c r="C13" s="98">
        <v>0</v>
      </c>
      <c r="D13" s="7">
        <f t="shared" si="0"/>
        <v>0</v>
      </c>
      <c r="E13" s="7">
        <f t="shared" si="1"/>
        <v>2.3499999999999999E-4</v>
      </c>
      <c r="F13" s="100">
        <f t="shared" si="2"/>
        <v>0</v>
      </c>
      <c r="G13" s="3">
        <f t="shared" si="3"/>
        <v>0</v>
      </c>
      <c r="H13" s="3" t="str">
        <f t="shared" si="4"/>
        <v>-</v>
      </c>
      <c r="I13" s="3" t="str">
        <f t="shared" si="5"/>
        <v>-</v>
      </c>
      <c r="J13" s="3" t="str">
        <f t="shared" si="6"/>
        <v>-</v>
      </c>
      <c r="K13" s="3" t="str">
        <f t="shared" si="7"/>
        <v>-</v>
      </c>
      <c r="L13" s="103" t="str">
        <f t="shared" si="8"/>
        <v>-</v>
      </c>
      <c r="M13" s="3" t="str">
        <f t="shared" si="9"/>
        <v>-</v>
      </c>
      <c r="N13" s="3" t="str">
        <f t="shared" si="10"/>
        <v>-</v>
      </c>
      <c r="O13" s="3" t="str">
        <f t="shared" si="11"/>
        <v>-</v>
      </c>
      <c r="P13" s="3" t="str">
        <f t="shared" si="12"/>
        <v>-</v>
      </c>
      <c r="Q13" s="103" t="str">
        <f t="shared" si="13"/>
        <v>-</v>
      </c>
    </row>
    <row r="14" spans="1:17" x14ac:dyDescent="0.2">
      <c r="A14" s="22">
        <v>0</v>
      </c>
      <c r="B14" s="7">
        <v>0.95</v>
      </c>
      <c r="C14" s="98">
        <v>1</v>
      </c>
      <c r="D14" s="7">
        <f t="shared" si="0"/>
        <v>0</v>
      </c>
      <c r="E14" s="7">
        <f t="shared" si="1"/>
        <v>4.75E-4</v>
      </c>
      <c r="F14" s="100">
        <f t="shared" si="2"/>
        <v>0</v>
      </c>
      <c r="G14" s="3">
        <f t="shared" si="3"/>
        <v>1</v>
      </c>
      <c r="H14" s="3" t="str">
        <f t="shared" si="4"/>
        <v>-</v>
      </c>
      <c r="I14" s="3" t="str">
        <f t="shared" si="5"/>
        <v>-</v>
      </c>
      <c r="J14" s="3" t="str">
        <f t="shared" si="6"/>
        <v>-</v>
      </c>
      <c r="K14" s="3" t="str">
        <f t="shared" si="7"/>
        <v>-</v>
      </c>
      <c r="L14" s="103" t="str">
        <f t="shared" si="8"/>
        <v>-</v>
      </c>
      <c r="M14" s="3" t="str">
        <f t="shared" si="9"/>
        <v>-</v>
      </c>
      <c r="N14" s="3" t="str">
        <f t="shared" si="10"/>
        <v>-</v>
      </c>
      <c r="O14" s="3" t="str">
        <f t="shared" si="11"/>
        <v>-</v>
      </c>
      <c r="P14" s="3" t="str">
        <f t="shared" si="12"/>
        <v>-</v>
      </c>
      <c r="Q14" s="103" t="str">
        <f t="shared" si="13"/>
        <v>-</v>
      </c>
    </row>
    <row r="15" spans="1:17" x14ac:dyDescent="0.2">
      <c r="A15" s="22">
        <v>0</v>
      </c>
      <c r="B15" s="7">
        <v>0.6</v>
      </c>
      <c r="C15" s="98">
        <v>0</v>
      </c>
      <c r="D15" s="7">
        <f t="shared" si="0"/>
        <v>0</v>
      </c>
      <c r="E15" s="7">
        <f t="shared" si="1"/>
        <v>2.9999999999999997E-4</v>
      </c>
      <c r="F15" s="100">
        <f t="shared" si="2"/>
        <v>0</v>
      </c>
      <c r="G15" s="3">
        <f t="shared" si="3"/>
        <v>0</v>
      </c>
      <c r="H15" s="3" t="str">
        <f t="shared" si="4"/>
        <v>-</v>
      </c>
      <c r="I15" s="3" t="str">
        <f t="shared" si="5"/>
        <v>-</v>
      </c>
      <c r="J15" s="3" t="str">
        <f t="shared" si="6"/>
        <v>-</v>
      </c>
      <c r="K15" s="3" t="str">
        <f t="shared" si="7"/>
        <v>-</v>
      </c>
      <c r="L15" s="103" t="str">
        <f t="shared" si="8"/>
        <v>-</v>
      </c>
      <c r="M15" s="3" t="str">
        <f t="shared" si="9"/>
        <v>-</v>
      </c>
      <c r="N15" s="3" t="str">
        <f t="shared" si="10"/>
        <v>-</v>
      </c>
      <c r="O15" s="3" t="str">
        <f t="shared" si="11"/>
        <v>-</v>
      </c>
      <c r="P15" s="3" t="str">
        <f t="shared" si="12"/>
        <v>-</v>
      </c>
      <c r="Q15" s="103" t="str">
        <f t="shared" si="13"/>
        <v>-</v>
      </c>
    </row>
    <row r="16" spans="1:17" x14ac:dyDescent="0.2">
      <c r="A16" s="22">
        <v>0</v>
      </c>
      <c r="B16" s="26">
        <f>6.957-6.296</f>
        <v>0.66099999999999959</v>
      </c>
      <c r="C16" s="98">
        <v>0</v>
      </c>
      <c r="D16" s="7">
        <f t="shared" si="0"/>
        <v>0</v>
      </c>
      <c r="E16" s="7">
        <f t="shared" si="1"/>
        <v>3.3049999999999979E-4</v>
      </c>
      <c r="F16" s="100">
        <f t="shared" si="2"/>
        <v>0</v>
      </c>
      <c r="G16" s="3">
        <f t="shared" si="3"/>
        <v>0</v>
      </c>
      <c r="H16" s="3" t="str">
        <f t="shared" si="4"/>
        <v>-</v>
      </c>
      <c r="I16" s="3" t="str">
        <f t="shared" si="5"/>
        <v>-</v>
      </c>
      <c r="J16" s="3" t="str">
        <f t="shared" si="6"/>
        <v>-</v>
      </c>
      <c r="K16" s="3" t="str">
        <f t="shared" si="7"/>
        <v>-</v>
      </c>
      <c r="L16" s="103" t="str">
        <f t="shared" si="8"/>
        <v>-</v>
      </c>
      <c r="M16" s="3" t="str">
        <f t="shared" si="9"/>
        <v>-</v>
      </c>
      <c r="N16" s="3" t="str">
        <f t="shared" si="10"/>
        <v>-</v>
      </c>
      <c r="O16" s="3" t="str">
        <f t="shared" si="11"/>
        <v>-</v>
      </c>
      <c r="P16" s="3" t="str">
        <f t="shared" si="12"/>
        <v>-</v>
      </c>
      <c r="Q16" s="103" t="str">
        <f t="shared" si="13"/>
        <v>-</v>
      </c>
    </row>
    <row r="17" spans="1:17" x14ac:dyDescent="0.2">
      <c r="A17" s="27">
        <v>0</v>
      </c>
      <c r="C17" s="29">
        <v>0</v>
      </c>
      <c r="D17" s="7">
        <f t="shared" si="0"/>
        <v>0</v>
      </c>
      <c r="E17" s="7">
        <v>2.1499999999999986E-4</v>
      </c>
      <c r="F17" s="100">
        <f t="shared" si="2"/>
        <v>0</v>
      </c>
      <c r="G17" s="3">
        <f t="shared" si="3"/>
        <v>0</v>
      </c>
      <c r="H17" s="3" t="str">
        <f t="shared" si="4"/>
        <v>-</v>
      </c>
      <c r="I17" s="3" t="str">
        <f t="shared" si="5"/>
        <v>-</v>
      </c>
      <c r="J17" s="3" t="str">
        <f t="shared" si="6"/>
        <v>-</v>
      </c>
      <c r="K17" s="3" t="str">
        <f t="shared" si="7"/>
        <v>-</v>
      </c>
      <c r="L17" s="103" t="str">
        <f t="shared" si="8"/>
        <v>-</v>
      </c>
      <c r="M17" s="3" t="str">
        <f t="shared" si="9"/>
        <v>-</v>
      </c>
      <c r="N17" s="3" t="str">
        <f t="shared" si="10"/>
        <v>-</v>
      </c>
      <c r="O17" s="3" t="str">
        <f t="shared" si="11"/>
        <v>-</v>
      </c>
      <c r="P17" s="3" t="str">
        <f t="shared" si="12"/>
        <v>-</v>
      </c>
      <c r="Q17" s="103" t="str">
        <f t="shared" si="13"/>
        <v>-</v>
      </c>
    </row>
    <row r="18" spans="1:17" x14ac:dyDescent="0.2">
      <c r="A18" s="27">
        <v>0</v>
      </c>
      <c r="C18" s="29">
        <v>0</v>
      </c>
      <c r="D18" s="7">
        <f t="shared" si="0"/>
        <v>0</v>
      </c>
      <c r="E18" s="7">
        <v>2.1499999999999986E-4</v>
      </c>
      <c r="F18" s="100">
        <f t="shared" si="2"/>
        <v>0</v>
      </c>
      <c r="G18" s="3">
        <f t="shared" si="3"/>
        <v>0</v>
      </c>
      <c r="H18" s="3" t="str">
        <f t="shared" si="4"/>
        <v>-</v>
      </c>
      <c r="I18" s="3" t="str">
        <f t="shared" si="5"/>
        <v>-</v>
      </c>
      <c r="J18" s="3" t="str">
        <f t="shared" si="6"/>
        <v>-</v>
      </c>
      <c r="K18" s="3" t="str">
        <f t="shared" si="7"/>
        <v>-</v>
      </c>
      <c r="L18" s="103" t="str">
        <f t="shared" si="8"/>
        <v>-</v>
      </c>
      <c r="M18" s="3" t="str">
        <f t="shared" si="9"/>
        <v>-</v>
      </c>
      <c r="N18" s="3" t="str">
        <f t="shared" si="10"/>
        <v>-</v>
      </c>
      <c r="O18" s="3" t="str">
        <f t="shared" si="11"/>
        <v>-</v>
      </c>
      <c r="P18" s="3" t="str">
        <f t="shared" si="12"/>
        <v>-</v>
      </c>
      <c r="Q18" s="103" t="str">
        <f t="shared" si="13"/>
        <v>-</v>
      </c>
    </row>
    <row r="19" spans="1:17" x14ac:dyDescent="0.2">
      <c r="A19" s="27">
        <v>0</v>
      </c>
      <c r="C19" s="29">
        <v>0</v>
      </c>
      <c r="D19" s="7">
        <f t="shared" si="0"/>
        <v>0</v>
      </c>
      <c r="E19" s="7">
        <v>1.2999999999999988E-4</v>
      </c>
      <c r="F19" s="100">
        <f t="shared" si="2"/>
        <v>0</v>
      </c>
      <c r="G19" s="3">
        <f t="shared" si="3"/>
        <v>0</v>
      </c>
      <c r="H19" s="3" t="str">
        <f t="shared" si="4"/>
        <v>-</v>
      </c>
      <c r="I19" s="3" t="str">
        <f t="shared" si="5"/>
        <v>-</v>
      </c>
      <c r="J19" s="3" t="str">
        <f t="shared" si="6"/>
        <v>-</v>
      </c>
      <c r="K19" s="3" t="str">
        <f t="shared" si="7"/>
        <v>-</v>
      </c>
      <c r="L19" s="103" t="str">
        <f t="shared" si="8"/>
        <v>-</v>
      </c>
      <c r="M19" s="3" t="str">
        <f t="shared" si="9"/>
        <v>-</v>
      </c>
      <c r="N19" s="3" t="str">
        <f t="shared" si="10"/>
        <v>-</v>
      </c>
      <c r="O19" s="3" t="str">
        <f t="shared" si="11"/>
        <v>-</v>
      </c>
      <c r="P19" s="3" t="str">
        <f t="shared" si="12"/>
        <v>-</v>
      </c>
      <c r="Q19" s="103" t="str">
        <f t="shared" si="13"/>
        <v>-</v>
      </c>
    </row>
    <row r="20" spans="1:17" x14ac:dyDescent="0.2">
      <c r="A20" s="27">
        <v>0</v>
      </c>
      <c r="C20" s="29">
        <v>1</v>
      </c>
      <c r="D20" s="7">
        <f t="shared" si="0"/>
        <v>0</v>
      </c>
      <c r="E20" s="7">
        <v>1.7999999999999971E-4</v>
      </c>
      <c r="F20" s="100">
        <f t="shared" si="2"/>
        <v>0</v>
      </c>
      <c r="G20" s="3">
        <f t="shared" si="3"/>
        <v>1</v>
      </c>
      <c r="H20" s="3" t="str">
        <f t="shared" si="4"/>
        <v>-</v>
      </c>
      <c r="I20" s="3" t="str">
        <f t="shared" si="5"/>
        <v>-</v>
      </c>
      <c r="J20" s="3" t="str">
        <f t="shared" si="6"/>
        <v>-</v>
      </c>
      <c r="K20" s="3" t="str">
        <f t="shared" si="7"/>
        <v>-</v>
      </c>
      <c r="L20" s="103" t="str">
        <f t="shared" si="8"/>
        <v>-</v>
      </c>
      <c r="M20" s="3" t="str">
        <f t="shared" si="9"/>
        <v>-</v>
      </c>
      <c r="N20" s="3" t="str">
        <f t="shared" si="10"/>
        <v>-</v>
      </c>
      <c r="O20" s="3" t="str">
        <f t="shared" si="11"/>
        <v>-</v>
      </c>
      <c r="P20" s="3" t="str">
        <f t="shared" si="12"/>
        <v>-</v>
      </c>
      <c r="Q20" s="103" t="str">
        <f t="shared" si="13"/>
        <v>-</v>
      </c>
    </row>
    <row r="21" spans="1:17" x14ac:dyDescent="0.2">
      <c r="A21" s="27">
        <v>0</v>
      </c>
      <c r="C21" s="29">
        <v>0</v>
      </c>
      <c r="D21" s="7">
        <f t="shared" si="0"/>
        <v>0</v>
      </c>
      <c r="E21" s="7">
        <v>3.264999999999998E-4</v>
      </c>
      <c r="F21" s="100">
        <f t="shared" si="2"/>
        <v>0</v>
      </c>
      <c r="G21" s="3">
        <f t="shared" si="3"/>
        <v>0</v>
      </c>
      <c r="H21" s="3" t="str">
        <f t="shared" si="4"/>
        <v>-</v>
      </c>
      <c r="I21" s="3" t="str">
        <f t="shared" si="5"/>
        <v>-</v>
      </c>
      <c r="J21" s="3" t="str">
        <f t="shared" si="6"/>
        <v>-</v>
      </c>
      <c r="K21" s="3" t="str">
        <f t="shared" si="7"/>
        <v>-</v>
      </c>
      <c r="L21" s="103" t="str">
        <f t="shared" si="8"/>
        <v>-</v>
      </c>
      <c r="M21" s="3" t="str">
        <f t="shared" si="9"/>
        <v>-</v>
      </c>
      <c r="N21" s="3" t="str">
        <f t="shared" si="10"/>
        <v>-</v>
      </c>
      <c r="O21" s="3" t="str">
        <f t="shared" si="11"/>
        <v>-</v>
      </c>
      <c r="P21" s="3" t="str">
        <f t="shared" si="12"/>
        <v>-</v>
      </c>
      <c r="Q21" s="103" t="str">
        <f t="shared" si="13"/>
        <v>-</v>
      </c>
    </row>
    <row r="22" spans="1:17" x14ac:dyDescent="0.2">
      <c r="A22" s="27">
        <v>0</v>
      </c>
      <c r="C22" s="29">
        <v>0</v>
      </c>
      <c r="D22" s="7">
        <f t="shared" si="0"/>
        <v>0</v>
      </c>
      <c r="E22" s="7">
        <v>2.0599999999999997E-4</v>
      </c>
      <c r="F22" s="100">
        <f t="shared" si="2"/>
        <v>0</v>
      </c>
      <c r="G22" s="3">
        <f t="shared" si="3"/>
        <v>0</v>
      </c>
      <c r="H22" s="3" t="str">
        <f t="shared" si="4"/>
        <v>-</v>
      </c>
      <c r="I22" s="3" t="str">
        <f t="shared" si="5"/>
        <v>-</v>
      </c>
      <c r="J22" s="3" t="str">
        <f t="shared" si="6"/>
        <v>-</v>
      </c>
      <c r="K22" s="3" t="str">
        <f t="shared" si="7"/>
        <v>-</v>
      </c>
      <c r="L22" s="103" t="str">
        <f t="shared" si="8"/>
        <v>-</v>
      </c>
      <c r="M22" s="3" t="str">
        <f t="shared" si="9"/>
        <v>-</v>
      </c>
      <c r="N22" s="3" t="str">
        <f t="shared" si="10"/>
        <v>-</v>
      </c>
      <c r="O22" s="3" t="str">
        <f t="shared" si="11"/>
        <v>-</v>
      </c>
      <c r="P22" s="3" t="str">
        <f t="shared" si="12"/>
        <v>-</v>
      </c>
      <c r="Q22" s="103" t="str">
        <f t="shared" si="13"/>
        <v>-</v>
      </c>
    </row>
    <row r="23" spans="1:17" x14ac:dyDescent="0.2">
      <c r="A23" s="27">
        <v>0</v>
      </c>
      <c r="C23" s="29">
        <v>0</v>
      </c>
      <c r="D23" s="7">
        <f t="shared" si="0"/>
        <v>0</v>
      </c>
      <c r="E23" s="7">
        <v>2.1499999999999986E-4</v>
      </c>
      <c r="F23" s="100">
        <f t="shared" si="2"/>
        <v>0</v>
      </c>
      <c r="G23" s="3">
        <f t="shared" si="3"/>
        <v>0</v>
      </c>
      <c r="H23" s="3" t="str">
        <f t="shared" si="4"/>
        <v>-</v>
      </c>
      <c r="I23" s="3" t="str">
        <f t="shared" si="5"/>
        <v>-</v>
      </c>
      <c r="J23" s="3" t="str">
        <f t="shared" si="6"/>
        <v>-</v>
      </c>
      <c r="K23" s="3" t="str">
        <f t="shared" si="7"/>
        <v>-</v>
      </c>
      <c r="L23" s="103" t="str">
        <f t="shared" si="8"/>
        <v>-</v>
      </c>
      <c r="M23" s="3" t="str">
        <f t="shared" si="9"/>
        <v>-</v>
      </c>
      <c r="N23" s="3" t="str">
        <f t="shared" si="10"/>
        <v>-</v>
      </c>
      <c r="O23" s="3" t="str">
        <f t="shared" si="11"/>
        <v>-</v>
      </c>
      <c r="P23" s="3" t="str">
        <f t="shared" si="12"/>
        <v>-</v>
      </c>
      <c r="Q23" s="103" t="str">
        <f t="shared" si="13"/>
        <v>-</v>
      </c>
    </row>
    <row r="24" spans="1:17" x14ac:dyDescent="0.2">
      <c r="A24" s="22">
        <v>1.0000000000000001E-5</v>
      </c>
      <c r="B24" s="7">
        <v>1.62</v>
      </c>
      <c r="C24" s="98">
        <v>1</v>
      </c>
      <c r="D24" s="7">
        <f t="shared" si="0"/>
        <v>2.0000000000000002E-7</v>
      </c>
      <c r="E24" s="7">
        <f>(B24/2)/1000</f>
        <v>8.1000000000000006E-4</v>
      </c>
      <c r="F24" s="100">
        <f t="shared" si="2"/>
        <v>2.4691358024691359E-4</v>
      </c>
      <c r="G24" s="3" t="str">
        <f t="shared" si="3"/>
        <v>-</v>
      </c>
      <c r="H24" s="3">
        <f t="shared" si="4"/>
        <v>1</v>
      </c>
      <c r="I24" s="3" t="str">
        <f t="shared" si="5"/>
        <v>-</v>
      </c>
      <c r="J24" s="3" t="str">
        <f t="shared" si="6"/>
        <v>-</v>
      </c>
      <c r="K24" s="3" t="str">
        <f t="shared" si="7"/>
        <v>-</v>
      </c>
      <c r="L24" s="103" t="str">
        <f t="shared" si="8"/>
        <v>-</v>
      </c>
      <c r="M24" s="3">
        <f t="shared" si="9"/>
        <v>2.4691358024691359E-4</v>
      </c>
      <c r="N24" s="3" t="str">
        <f t="shared" si="10"/>
        <v>-</v>
      </c>
      <c r="O24" s="3" t="str">
        <f t="shared" si="11"/>
        <v>-</v>
      </c>
      <c r="P24" s="3" t="str">
        <f t="shared" si="12"/>
        <v>-</v>
      </c>
      <c r="Q24" s="103" t="str">
        <f t="shared" si="13"/>
        <v>-</v>
      </c>
    </row>
    <row r="25" spans="1:17" x14ac:dyDescent="0.2">
      <c r="A25" s="22">
        <v>1.0000000000000001E-5</v>
      </c>
      <c r="B25" s="7">
        <v>1.05</v>
      </c>
      <c r="C25" s="98">
        <v>0</v>
      </c>
      <c r="D25" s="7">
        <f t="shared" si="0"/>
        <v>2.0000000000000002E-7</v>
      </c>
      <c r="E25" s="7">
        <f>(B25/2)/1000</f>
        <v>5.2500000000000008E-4</v>
      </c>
      <c r="F25" s="100">
        <f t="shared" si="2"/>
        <v>3.8095238095238091E-4</v>
      </c>
      <c r="G25" s="3" t="str">
        <f t="shared" si="3"/>
        <v>-</v>
      </c>
      <c r="H25" s="3">
        <f t="shared" si="4"/>
        <v>0</v>
      </c>
      <c r="I25" s="3" t="str">
        <f t="shared" si="5"/>
        <v>-</v>
      </c>
      <c r="J25" s="3" t="str">
        <f t="shared" si="6"/>
        <v>-</v>
      </c>
      <c r="K25" s="3" t="str">
        <f t="shared" si="7"/>
        <v>-</v>
      </c>
      <c r="L25" s="103" t="str">
        <f t="shared" si="8"/>
        <v>-</v>
      </c>
      <c r="M25" s="3">
        <f t="shared" si="9"/>
        <v>3.8095238095238091E-4</v>
      </c>
      <c r="N25" s="3" t="str">
        <f t="shared" si="10"/>
        <v>-</v>
      </c>
      <c r="O25" s="3" t="str">
        <f t="shared" si="11"/>
        <v>-</v>
      </c>
      <c r="P25" s="3" t="str">
        <f t="shared" si="12"/>
        <v>-</v>
      </c>
      <c r="Q25" s="103" t="str">
        <f t="shared" si="13"/>
        <v>-</v>
      </c>
    </row>
    <row r="26" spans="1:17" x14ac:dyDescent="0.2">
      <c r="A26" s="22">
        <v>1.0000000000000001E-5</v>
      </c>
      <c r="B26" s="7">
        <v>0.8</v>
      </c>
      <c r="C26" s="98">
        <v>0</v>
      </c>
      <c r="D26" s="7">
        <f t="shared" si="0"/>
        <v>2.0000000000000002E-7</v>
      </c>
      <c r="E26" s="7">
        <f>(B26/2)/1000</f>
        <v>4.0000000000000002E-4</v>
      </c>
      <c r="F26" s="100">
        <f t="shared" si="2"/>
        <v>5.0000000000000001E-4</v>
      </c>
      <c r="G26" s="3" t="str">
        <f t="shared" si="3"/>
        <v>-</v>
      </c>
      <c r="H26" s="3">
        <f t="shared" si="4"/>
        <v>0</v>
      </c>
      <c r="I26" s="3" t="str">
        <f t="shared" si="5"/>
        <v>-</v>
      </c>
      <c r="J26" s="3" t="str">
        <f t="shared" si="6"/>
        <v>-</v>
      </c>
      <c r="K26" s="3" t="str">
        <f t="shared" si="7"/>
        <v>-</v>
      </c>
      <c r="L26" s="103" t="str">
        <f t="shared" si="8"/>
        <v>-</v>
      </c>
      <c r="M26" s="3">
        <f t="shared" si="9"/>
        <v>5.0000000000000001E-4</v>
      </c>
      <c r="N26" s="3" t="str">
        <f t="shared" si="10"/>
        <v>-</v>
      </c>
      <c r="O26" s="3" t="str">
        <f t="shared" si="11"/>
        <v>-</v>
      </c>
      <c r="P26" s="3" t="str">
        <f t="shared" si="12"/>
        <v>-</v>
      </c>
      <c r="Q26" s="103" t="str">
        <f t="shared" si="13"/>
        <v>-</v>
      </c>
    </row>
    <row r="27" spans="1:17" x14ac:dyDescent="0.2">
      <c r="A27" s="27">
        <v>9.9999999999999991E-6</v>
      </c>
      <c r="C27" s="29">
        <v>0</v>
      </c>
      <c r="D27" s="7">
        <f t="shared" si="0"/>
        <v>1.9999999999999999E-7</v>
      </c>
      <c r="E27" s="7">
        <v>3.8499999999999976E-4</v>
      </c>
      <c r="F27" s="100">
        <f t="shared" si="2"/>
        <v>5.1948051948051981E-4</v>
      </c>
      <c r="G27" s="3" t="str">
        <f t="shared" si="3"/>
        <v>-</v>
      </c>
      <c r="H27" s="3">
        <f t="shared" si="4"/>
        <v>0</v>
      </c>
      <c r="I27" s="3" t="str">
        <f t="shared" si="5"/>
        <v>-</v>
      </c>
      <c r="J27" s="3" t="str">
        <f t="shared" si="6"/>
        <v>-</v>
      </c>
      <c r="K27" s="3" t="str">
        <f t="shared" si="7"/>
        <v>-</v>
      </c>
      <c r="L27" s="103" t="str">
        <f t="shared" si="8"/>
        <v>-</v>
      </c>
      <c r="M27" s="3">
        <f t="shared" si="9"/>
        <v>5.1948051948051981E-4</v>
      </c>
      <c r="N27" s="3" t="str">
        <f t="shared" si="10"/>
        <v>-</v>
      </c>
      <c r="O27" s="3" t="str">
        <f t="shared" si="11"/>
        <v>-</v>
      </c>
      <c r="P27" s="3" t="str">
        <f t="shared" si="12"/>
        <v>-</v>
      </c>
      <c r="Q27" s="103" t="str">
        <f t="shared" si="13"/>
        <v>-</v>
      </c>
    </row>
    <row r="28" spans="1:17" x14ac:dyDescent="0.2">
      <c r="A28" s="22">
        <v>1.0000000000000001E-5</v>
      </c>
      <c r="B28" s="7">
        <f>6.87-6.3</f>
        <v>0.57000000000000028</v>
      </c>
      <c r="C28" s="98">
        <v>0</v>
      </c>
      <c r="D28" s="7">
        <f t="shared" si="0"/>
        <v>2.0000000000000002E-7</v>
      </c>
      <c r="E28" s="7">
        <f>(B28/2)/1000</f>
        <v>2.8500000000000015E-4</v>
      </c>
      <c r="F28" s="100">
        <f t="shared" si="2"/>
        <v>7.0175438596491201E-4</v>
      </c>
      <c r="G28" s="3" t="str">
        <f t="shared" si="3"/>
        <v>-</v>
      </c>
      <c r="H28" s="3">
        <f t="shared" si="4"/>
        <v>0</v>
      </c>
      <c r="I28" s="3" t="str">
        <f t="shared" si="5"/>
        <v>-</v>
      </c>
      <c r="J28" s="3" t="str">
        <f t="shared" si="6"/>
        <v>-</v>
      </c>
      <c r="K28" s="3" t="str">
        <f t="shared" si="7"/>
        <v>-</v>
      </c>
      <c r="L28" s="103" t="str">
        <f t="shared" si="8"/>
        <v>-</v>
      </c>
      <c r="M28" s="3">
        <f t="shared" si="9"/>
        <v>7.0175438596491201E-4</v>
      </c>
      <c r="N28" s="3" t="str">
        <f t="shared" si="10"/>
        <v>-</v>
      </c>
      <c r="O28" s="3" t="str">
        <f t="shared" si="11"/>
        <v>-</v>
      </c>
      <c r="P28" s="3" t="str">
        <f t="shared" si="12"/>
        <v>-</v>
      </c>
      <c r="Q28" s="103" t="str">
        <f t="shared" si="13"/>
        <v>-</v>
      </c>
    </row>
    <row r="29" spans="1:17" x14ac:dyDescent="0.2">
      <c r="A29" s="22">
        <v>1.0000000000000001E-5</v>
      </c>
      <c r="B29" s="7">
        <v>0.56000000000000005</v>
      </c>
      <c r="C29" s="98">
        <v>0</v>
      </c>
      <c r="D29" s="7">
        <f t="shared" si="0"/>
        <v>2.0000000000000002E-7</v>
      </c>
      <c r="E29" s="7">
        <f>(B29/2)/1000</f>
        <v>2.8000000000000003E-4</v>
      </c>
      <c r="F29" s="100">
        <f t="shared" si="2"/>
        <v>7.1428571428571429E-4</v>
      </c>
      <c r="G29" s="3" t="str">
        <f t="shared" si="3"/>
        <v>-</v>
      </c>
      <c r="H29" s="3">
        <f t="shared" si="4"/>
        <v>0</v>
      </c>
      <c r="I29" s="3" t="str">
        <f t="shared" si="5"/>
        <v>-</v>
      </c>
      <c r="J29" s="3" t="str">
        <f t="shared" si="6"/>
        <v>-</v>
      </c>
      <c r="K29" s="3" t="str">
        <f t="shared" si="7"/>
        <v>-</v>
      </c>
      <c r="L29" s="103" t="str">
        <f t="shared" si="8"/>
        <v>-</v>
      </c>
      <c r="M29" s="3">
        <f t="shared" si="9"/>
        <v>7.1428571428571429E-4</v>
      </c>
      <c r="N29" s="3" t="str">
        <f t="shared" si="10"/>
        <v>-</v>
      </c>
      <c r="O29" s="3" t="str">
        <f t="shared" si="11"/>
        <v>-</v>
      </c>
      <c r="P29" s="3" t="str">
        <f t="shared" si="12"/>
        <v>-</v>
      </c>
      <c r="Q29" s="103" t="str">
        <f t="shared" si="13"/>
        <v>-</v>
      </c>
    </row>
    <row r="30" spans="1:17" x14ac:dyDescent="0.2">
      <c r="A30" s="22">
        <v>1.0000000000000001E-5</v>
      </c>
      <c r="B30" s="7">
        <v>0.54</v>
      </c>
      <c r="C30" s="98">
        <v>0</v>
      </c>
      <c r="D30" s="7">
        <f t="shared" si="0"/>
        <v>2.0000000000000002E-7</v>
      </c>
      <c r="E30" s="7">
        <f>(B30/2)/1000</f>
        <v>2.7E-4</v>
      </c>
      <c r="F30" s="100">
        <f t="shared" si="2"/>
        <v>7.4074074074074081E-4</v>
      </c>
      <c r="G30" s="3" t="str">
        <f t="shared" si="3"/>
        <v>-</v>
      </c>
      <c r="H30" s="3">
        <f t="shared" si="4"/>
        <v>0</v>
      </c>
      <c r="I30" s="3" t="str">
        <f t="shared" si="5"/>
        <v>-</v>
      </c>
      <c r="J30" s="3" t="str">
        <f t="shared" si="6"/>
        <v>-</v>
      </c>
      <c r="K30" s="3" t="str">
        <f t="shared" si="7"/>
        <v>-</v>
      </c>
      <c r="L30" s="103" t="str">
        <f t="shared" si="8"/>
        <v>-</v>
      </c>
      <c r="M30" s="3">
        <f t="shared" si="9"/>
        <v>7.4074074074074081E-4</v>
      </c>
      <c r="N30" s="3" t="str">
        <f t="shared" si="10"/>
        <v>-</v>
      </c>
      <c r="O30" s="3" t="str">
        <f t="shared" si="11"/>
        <v>-</v>
      </c>
      <c r="P30" s="3" t="str">
        <f t="shared" si="12"/>
        <v>-</v>
      </c>
      <c r="Q30" s="103" t="str">
        <f t="shared" si="13"/>
        <v>-</v>
      </c>
    </row>
    <row r="31" spans="1:17" x14ac:dyDescent="0.2">
      <c r="A31" s="22">
        <v>1.0000000000000001E-5</v>
      </c>
      <c r="B31" s="7">
        <v>0.51</v>
      </c>
      <c r="C31" s="98">
        <v>0</v>
      </c>
      <c r="D31" s="7">
        <f t="shared" si="0"/>
        <v>2.0000000000000002E-7</v>
      </c>
      <c r="E31" s="7">
        <f>(B31/2)/1000</f>
        <v>2.5500000000000002E-4</v>
      </c>
      <c r="F31" s="100">
        <f t="shared" si="2"/>
        <v>7.8431372549019605E-4</v>
      </c>
      <c r="G31" s="3" t="str">
        <f t="shared" si="3"/>
        <v>-</v>
      </c>
      <c r="H31" s="3">
        <f t="shared" si="4"/>
        <v>0</v>
      </c>
      <c r="I31" s="3" t="str">
        <f t="shared" si="5"/>
        <v>-</v>
      </c>
      <c r="J31" s="3" t="str">
        <f t="shared" si="6"/>
        <v>-</v>
      </c>
      <c r="K31" s="3" t="str">
        <f t="shared" si="7"/>
        <v>-</v>
      </c>
      <c r="L31" s="103" t="str">
        <f t="shared" si="8"/>
        <v>-</v>
      </c>
      <c r="M31" s="3">
        <f t="shared" si="9"/>
        <v>7.8431372549019605E-4</v>
      </c>
      <c r="N31" s="3" t="str">
        <f t="shared" si="10"/>
        <v>-</v>
      </c>
      <c r="O31" s="3" t="str">
        <f t="shared" si="11"/>
        <v>-</v>
      </c>
      <c r="P31" s="3" t="str">
        <f t="shared" si="12"/>
        <v>-</v>
      </c>
      <c r="Q31" s="103" t="str">
        <f t="shared" si="13"/>
        <v>-</v>
      </c>
    </row>
    <row r="32" spans="1:17" x14ac:dyDescent="0.2">
      <c r="A32" s="27">
        <v>9.9999999999999991E-6</v>
      </c>
      <c r="C32" s="29">
        <v>0</v>
      </c>
      <c r="D32" s="7">
        <f t="shared" si="0"/>
        <v>1.9999999999999999E-7</v>
      </c>
      <c r="E32" s="7">
        <v>2.5199999999999978E-4</v>
      </c>
      <c r="F32" s="100">
        <f t="shared" si="2"/>
        <v>7.936507936507943E-4</v>
      </c>
      <c r="G32" s="3" t="str">
        <f t="shared" si="3"/>
        <v>-</v>
      </c>
      <c r="H32" s="3">
        <f t="shared" si="4"/>
        <v>0</v>
      </c>
      <c r="I32" s="3" t="str">
        <f t="shared" si="5"/>
        <v>-</v>
      </c>
      <c r="J32" s="3" t="str">
        <f t="shared" si="6"/>
        <v>-</v>
      </c>
      <c r="K32" s="3" t="str">
        <f t="shared" si="7"/>
        <v>-</v>
      </c>
      <c r="L32" s="103" t="str">
        <f t="shared" si="8"/>
        <v>-</v>
      </c>
      <c r="M32" s="3">
        <f t="shared" si="9"/>
        <v>7.936507936507943E-4</v>
      </c>
      <c r="N32" s="3" t="str">
        <f t="shared" si="10"/>
        <v>-</v>
      </c>
      <c r="O32" s="3" t="str">
        <f t="shared" si="11"/>
        <v>-</v>
      </c>
      <c r="P32" s="3" t="str">
        <f t="shared" si="12"/>
        <v>-</v>
      </c>
      <c r="Q32" s="103" t="str">
        <f t="shared" si="13"/>
        <v>-</v>
      </c>
    </row>
    <row r="33" spans="1:17" x14ac:dyDescent="0.2">
      <c r="A33" s="22">
        <v>1.0000000000000001E-5</v>
      </c>
      <c r="B33" s="26">
        <f>6.575-6.13</f>
        <v>0.44500000000000028</v>
      </c>
      <c r="C33" s="98">
        <v>0</v>
      </c>
      <c r="D33" s="7">
        <f t="shared" si="0"/>
        <v>2.0000000000000002E-7</v>
      </c>
      <c r="E33" s="7">
        <f>(B33/2)/1000</f>
        <v>2.2250000000000015E-4</v>
      </c>
      <c r="F33" s="100">
        <f t="shared" si="2"/>
        <v>8.9887640449438152E-4</v>
      </c>
      <c r="G33" s="3" t="str">
        <f t="shared" si="3"/>
        <v>-</v>
      </c>
      <c r="H33" s="3">
        <f t="shared" si="4"/>
        <v>0</v>
      </c>
      <c r="I33" s="3" t="str">
        <f t="shared" si="5"/>
        <v>-</v>
      </c>
      <c r="J33" s="3" t="str">
        <f t="shared" si="6"/>
        <v>-</v>
      </c>
      <c r="K33" s="3" t="str">
        <f t="shared" si="7"/>
        <v>-</v>
      </c>
      <c r="L33" s="103" t="str">
        <f t="shared" si="8"/>
        <v>-</v>
      </c>
      <c r="M33" s="3">
        <f t="shared" si="9"/>
        <v>8.9887640449438152E-4</v>
      </c>
      <c r="N33" s="3" t="str">
        <f t="shared" si="10"/>
        <v>-</v>
      </c>
      <c r="O33" s="3" t="str">
        <f t="shared" si="11"/>
        <v>-</v>
      </c>
      <c r="P33" s="3" t="str">
        <f t="shared" si="12"/>
        <v>-</v>
      </c>
      <c r="Q33" s="103" t="str">
        <f t="shared" si="13"/>
        <v>-</v>
      </c>
    </row>
    <row r="34" spans="1:17" x14ac:dyDescent="0.2">
      <c r="A34" s="22">
        <v>1.0000000000000001E-5</v>
      </c>
      <c r="B34" s="7">
        <v>0.43</v>
      </c>
      <c r="C34" s="98">
        <v>0</v>
      </c>
      <c r="D34" s="7">
        <f t="shared" si="0"/>
        <v>2.0000000000000002E-7</v>
      </c>
      <c r="E34" s="7">
        <f>(B34/2)/1000</f>
        <v>2.1499999999999999E-4</v>
      </c>
      <c r="F34" s="100">
        <f t="shared" si="2"/>
        <v>9.3023255813953494E-4</v>
      </c>
      <c r="G34" s="3" t="str">
        <f t="shared" si="3"/>
        <v>-</v>
      </c>
      <c r="H34" s="3">
        <f t="shared" si="4"/>
        <v>0</v>
      </c>
      <c r="I34" s="3" t="str">
        <f t="shared" si="5"/>
        <v>-</v>
      </c>
      <c r="J34" s="3" t="str">
        <f t="shared" si="6"/>
        <v>-</v>
      </c>
      <c r="K34" s="3" t="str">
        <f t="shared" si="7"/>
        <v>-</v>
      </c>
      <c r="L34" s="103" t="str">
        <f t="shared" si="8"/>
        <v>-</v>
      </c>
      <c r="M34" s="3">
        <f t="shared" si="9"/>
        <v>9.3023255813953494E-4</v>
      </c>
      <c r="N34" s="3" t="str">
        <f t="shared" si="10"/>
        <v>-</v>
      </c>
      <c r="O34" s="3" t="str">
        <f t="shared" si="11"/>
        <v>-</v>
      </c>
      <c r="P34" s="3" t="str">
        <f t="shared" si="12"/>
        <v>-</v>
      </c>
      <c r="Q34" s="103" t="str">
        <f t="shared" si="13"/>
        <v>-</v>
      </c>
    </row>
    <row r="35" spans="1:17" x14ac:dyDescent="0.2">
      <c r="A35" s="27">
        <v>9.9999999999999991E-6</v>
      </c>
      <c r="C35" s="29">
        <v>0</v>
      </c>
      <c r="D35" s="7">
        <f t="shared" ref="D35:D66" si="14">A35*0.02</f>
        <v>1.9999999999999999E-7</v>
      </c>
      <c r="E35" s="7">
        <v>2.1499999999999986E-4</v>
      </c>
      <c r="F35" s="100">
        <f t="shared" ref="F35:F66" si="15">D35/E35</f>
        <v>9.3023255813953548E-4</v>
      </c>
      <c r="G35" s="3" t="str">
        <f t="shared" si="3"/>
        <v>-</v>
      </c>
      <c r="H35" s="3">
        <f t="shared" si="4"/>
        <v>0</v>
      </c>
      <c r="I35" s="3" t="str">
        <f t="shared" si="5"/>
        <v>-</v>
      </c>
      <c r="J35" s="3" t="str">
        <f t="shared" si="6"/>
        <v>-</v>
      </c>
      <c r="K35" s="3" t="str">
        <f t="shared" si="7"/>
        <v>-</v>
      </c>
      <c r="L35" s="103" t="str">
        <f t="shared" si="8"/>
        <v>-</v>
      </c>
      <c r="M35" s="3">
        <f t="shared" si="9"/>
        <v>9.3023255813953548E-4</v>
      </c>
      <c r="N35" s="3" t="str">
        <f t="shared" si="10"/>
        <v>-</v>
      </c>
      <c r="O35" s="3" t="str">
        <f t="shared" si="11"/>
        <v>-</v>
      </c>
      <c r="P35" s="3" t="str">
        <f t="shared" si="12"/>
        <v>-</v>
      </c>
      <c r="Q35" s="103" t="str">
        <f t="shared" si="13"/>
        <v>-</v>
      </c>
    </row>
    <row r="36" spans="1:17" x14ac:dyDescent="0.2">
      <c r="A36" s="22">
        <v>1.0000000000000001E-5</v>
      </c>
      <c r="B36" s="7">
        <v>0.42</v>
      </c>
      <c r="C36" s="98">
        <v>0</v>
      </c>
      <c r="D36" s="7">
        <f t="shared" si="14"/>
        <v>2.0000000000000002E-7</v>
      </c>
      <c r="E36" s="7">
        <f>(B36/2)/1000</f>
        <v>2.0999999999999998E-4</v>
      </c>
      <c r="F36" s="100">
        <f t="shared" si="15"/>
        <v>9.523809523809526E-4</v>
      </c>
      <c r="G36" s="3" t="str">
        <f t="shared" si="3"/>
        <v>-</v>
      </c>
      <c r="H36" s="3">
        <f t="shared" si="4"/>
        <v>0</v>
      </c>
      <c r="I36" s="3" t="str">
        <f t="shared" si="5"/>
        <v>-</v>
      </c>
      <c r="J36" s="3" t="str">
        <f t="shared" si="6"/>
        <v>-</v>
      </c>
      <c r="K36" s="3" t="str">
        <f t="shared" si="7"/>
        <v>-</v>
      </c>
      <c r="L36" s="103" t="str">
        <f t="shared" si="8"/>
        <v>-</v>
      </c>
      <c r="M36" s="3">
        <f t="shared" si="9"/>
        <v>9.523809523809526E-4</v>
      </c>
      <c r="N36" s="3" t="str">
        <f t="shared" si="10"/>
        <v>-</v>
      </c>
      <c r="O36" s="3" t="str">
        <f t="shared" si="11"/>
        <v>-</v>
      </c>
      <c r="P36" s="3" t="str">
        <f t="shared" si="12"/>
        <v>-</v>
      </c>
      <c r="Q36" s="103" t="str">
        <f t="shared" si="13"/>
        <v>-</v>
      </c>
    </row>
    <row r="37" spans="1:17" x14ac:dyDescent="0.2">
      <c r="A37" s="22">
        <v>1.0000000000000001E-5</v>
      </c>
      <c r="B37" s="7">
        <v>0.41499999999999998</v>
      </c>
      <c r="C37" s="98">
        <v>1</v>
      </c>
      <c r="D37" s="7">
        <f t="shared" si="14"/>
        <v>2.0000000000000002E-7</v>
      </c>
      <c r="E37" s="7">
        <f>(B37/2)/1000</f>
        <v>2.075E-4</v>
      </c>
      <c r="F37" s="100">
        <f t="shared" si="15"/>
        <v>9.6385542168674705E-4</v>
      </c>
      <c r="G37" s="3" t="str">
        <f t="shared" si="3"/>
        <v>-</v>
      </c>
      <c r="H37" s="3">
        <f t="shared" si="4"/>
        <v>1</v>
      </c>
      <c r="I37" s="3" t="str">
        <f t="shared" si="5"/>
        <v>-</v>
      </c>
      <c r="J37" s="3" t="str">
        <f t="shared" si="6"/>
        <v>-</v>
      </c>
      <c r="K37" s="3" t="str">
        <f t="shared" si="7"/>
        <v>-</v>
      </c>
      <c r="L37" s="103" t="str">
        <f t="shared" si="8"/>
        <v>-</v>
      </c>
      <c r="M37" s="3">
        <f t="shared" si="9"/>
        <v>9.6385542168674705E-4</v>
      </c>
      <c r="N37" s="3" t="str">
        <f t="shared" si="10"/>
        <v>-</v>
      </c>
      <c r="O37" s="3" t="str">
        <f t="shared" si="11"/>
        <v>-</v>
      </c>
      <c r="P37" s="3" t="str">
        <f t="shared" si="12"/>
        <v>-</v>
      </c>
      <c r="Q37" s="103" t="str">
        <f t="shared" si="13"/>
        <v>-</v>
      </c>
    </row>
    <row r="38" spans="1:17" x14ac:dyDescent="0.2">
      <c r="A38" s="22">
        <v>1.0000000000000001E-5</v>
      </c>
      <c r="B38" s="7">
        <v>0.39</v>
      </c>
      <c r="C38" s="98">
        <v>0</v>
      </c>
      <c r="D38" s="7">
        <f t="shared" si="14"/>
        <v>2.0000000000000002E-7</v>
      </c>
      <c r="E38" s="7">
        <f>(B38/2)/1000</f>
        <v>1.95E-4</v>
      </c>
      <c r="F38" s="100">
        <f t="shared" si="15"/>
        <v>1.0256410256410259E-3</v>
      </c>
      <c r="G38" s="3" t="str">
        <f t="shared" si="3"/>
        <v>-</v>
      </c>
      <c r="H38" s="3">
        <f t="shared" si="4"/>
        <v>0</v>
      </c>
      <c r="I38" s="3" t="str">
        <f t="shared" si="5"/>
        <v>-</v>
      </c>
      <c r="J38" s="3" t="str">
        <f t="shared" si="6"/>
        <v>-</v>
      </c>
      <c r="K38" s="3" t="str">
        <f t="shared" si="7"/>
        <v>-</v>
      </c>
      <c r="L38" s="103" t="str">
        <f t="shared" si="8"/>
        <v>-</v>
      </c>
      <c r="M38" s="3">
        <f t="shared" si="9"/>
        <v>1.0256410256410259E-3</v>
      </c>
      <c r="N38" s="3" t="str">
        <f t="shared" si="10"/>
        <v>-</v>
      </c>
      <c r="O38" s="3" t="str">
        <f t="shared" si="11"/>
        <v>-</v>
      </c>
      <c r="P38" s="3" t="str">
        <f t="shared" si="12"/>
        <v>-</v>
      </c>
      <c r="Q38" s="103" t="str">
        <f t="shared" si="13"/>
        <v>-</v>
      </c>
    </row>
    <row r="39" spans="1:17" x14ac:dyDescent="0.2">
      <c r="A39" s="27">
        <v>9.9999999999999991E-6</v>
      </c>
      <c r="C39" s="29">
        <v>2</v>
      </c>
      <c r="D39" s="7">
        <f t="shared" si="14"/>
        <v>1.9999999999999999E-7</v>
      </c>
      <c r="E39" s="7">
        <v>1.9300000000000006E-4</v>
      </c>
      <c r="F39" s="100">
        <f t="shared" si="15"/>
        <v>1.0362694300518132E-3</v>
      </c>
      <c r="G39" s="3" t="str">
        <f t="shared" si="3"/>
        <v>-</v>
      </c>
      <c r="H39" s="3">
        <f t="shared" si="4"/>
        <v>2</v>
      </c>
      <c r="I39" s="3" t="str">
        <f t="shared" si="5"/>
        <v>-</v>
      </c>
      <c r="J39" s="3" t="str">
        <f t="shared" si="6"/>
        <v>-</v>
      </c>
      <c r="K39" s="3" t="str">
        <f t="shared" si="7"/>
        <v>-</v>
      </c>
      <c r="L39" s="103" t="str">
        <f t="shared" si="8"/>
        <v>-</v>
      </c>
      <c r="M39" s="3">
        <f t="shared" si="9"/>
        <v>1.0362694300518132E-3</v>
      </c>
      <c r="N39" s="3" t="str">
        <f t="shared" si="10"/>
        <v>-</v>
      </c>
      <c r="O39" s="3" t="str">
        <f t="shared" si="11"/>
        <v>-</v>
      </c>
      <c r="P39" s="3" t="str">
        <f t="shared" si="12"/>
        <v>-</v>
      </c>
      <c r="Q39" s="103" t="str">
        <f t="shared" si="13"/>
        <v>-</v>
      </c>
    </row>
    <row r="40" spans="1:17" x14ac:dyDescent="0.2">
      <c r="A40" s="27">
        <v>9.9999999999999991E-6</v>
      </c>
      <c r="C40" s="29">
        <v>0</v>
      </c>
      <c r="D40" s="7">
        <f t="shared" si="14"/>
        <v>1.9999999999999999E-7</v>
      </c>
      <c r="E40" s="7">
        <v>1.8999999999999996E-4</v>
      </c>
      <c r="F40" s="100">
        <f t="shared" si="15"/>
        <v>1.0526315789473686E-3</v>
      </c>
      <c r="G40" s="3" t="str">
        <f t="shared" si="3"/>
        <v>-</v>
      </c>
      <c r="H40" s="3">
        <f t="shared" si="4"/>
        <v>0</v>
      </c>
      <c r="I40" s="3" t="str">
        <f t="shared" si="5"/>
        <v>-</v>
      </c>
      <c r="J40" s="3" t="str">
        <f t="shared" si="6"/>
        <v>-</v>
      </c>
      <c r="K40" s="3" t="str">
        <f t="shared" si="7"/>
        <v>-</v>
      </c>
      <c r="L40" s="103" t="str">
        <f t="shared" si="8"/>
        <v>-</v>
      </c>
      <c r="M40" s="3">
        <f t="shared" si="9"/>
        <v>1.0526315789473686E-3</v>
      </c>
      <c r="N40" s="3" t="str">
        <f t="shared" si="10"/>
        <v>-</v>
      </c>
      <c r="O40" s="3" t="str">
        <f t="shared" si="11"/>
        <v>-</v>
      </c>
      <c r="P40" s="3" t="str">
        <f t="shared" si="12"/>
        <v>-</v>
      </c>
      <c r="Q40" s="103" t="str">
        <f t="shared" si="13"/>
        <v>-</v>
      </c>
    </row>
    <row r="41" spans="1:17" x14ac:dyDescent="0.2">
      <c r="A41" s="22">
        <v>1.0000000000000001E-5</v>
      </c>
      <c r="B41" s="7">
        <v>0.37</v>
      </c>
      <c r="C41" s="98">
        <v>0</v>
      </c>
      <c r="D41" s="7">
        <f t="shared" si="14"/>
        <v>2.0000000000000002E-7</v>
      </c>
      <c r="E41" s="7">
        <f>(B41/2)/1000</f>
        <v>1.85E-4</v>
      </c>
      <c r="F41" s="100">
        <f t="shared" si="15"/>
        <v>1.0810810810810811E-3</v>
      </c>
      <c r="G41" s="3" t="str">
        <f t="shared" si="3"/>
        <v>-</v>
      </c>
      <c r="H41" s="3">
        <f t="shared" si="4"/>
        <v>0</v>
      </c>
      <c r="I41" s="3" t="str">
        <f t="shared" si="5"/>
        <v>-</v>
      </c>
      <c r="J41" s="3" t="str">
        <f t="shared" si="6"/>
        <v>-</v>
      </c>
      <c r="K41" s="3" t="str">
        <f t="shared" si="7"/>
        <v>-</v>
      </c>
      <c r="L41" s="103" t="str">
        <f t="shared" si="8"/>
        <v>-</v>
      </c>
      <c r="M41" s="3">
        <f t="shared" si="9"/>
        <v>1.0810810810810811E-3</v>
      </c>
      <c r="N41" s="3" t="str">
        <f t="shared" si="10"/>
        <v>-</v>
      </c>
      <c r="O41" s="3" t="str">
        <f t="shared" si="11"/>
        <v>-</v>
      </c>
      <c r="P41" s="3" t="str">
        <f t="shared" si="12"/>
        <v>-</v>
      </c>
      <c r="Q41" s="103" t="str">
        <f t="shared" si="13"/>
        <v>-</v>
      </c>
    </row>
    <row r="42" spans="1:17" x14ac:dyDescent="0.2">
      <c r="A42" s="27">
        <v>9.9999999999999991E-6</v>
      </c>
      <c r="C42" s="29">
        <v>0</v>
      </c>
      <c r="D42" s="7">
        <f t="shared" si="14"/>
        <v>1.9999999999999999E-7</v>
      </c>
      <c r="E42" s="7">
        <v>1.8000000000000015E-4</v>
      </c>
      <c r="F42" s="100">
        <f t="shared" si="15"/>
        <v>1.1111111111111102E-3</v>
      </c>
      <c r="G42" s="3" t="str">
        <f t="shared" si="3"/>
        <v>-</v>
      </c>
      <c r="H42" s="3">
        <f t="shared" si="4"/>
        <v>0</v>
      </c>
      <c r="I42" s="3" t="str">
        <f t="shared" si="5"/>
        <v>-</v>
      </c>
      <c r="J42" s="3" t="str">
        <f t="shared" si="6"/>
        <v>-</v>
      </c>
      <c r="K42" s="3" t="str">
        <f t="shared" si="7"/>
        <v>-</v>
      </c>
      <c r="L42" s="103" t="str">
        <f t="shared" si="8"/>
        <v>-</v>
      </c>
      <c r="M42" s="3">
        <f t="shared" si="9"/>
        <v>1.1111111111111102E-3</v>
      </c>
      <c r="N42" s="3" t="str">
        <f t="shared" si="10"/>
        <v>-</v>
      </c>
      <c r="O42" s="3" t="str">
        <f t="shared" si="11"/>
        <v>-</v>
      </c>
      <c r="P42" s="3" t="str">
        <f t="shared" si="12"/>
        <v>-</v>
      </c>
      <c r="Q42" s="103" t="str">
        <f t="shared" si="13"/>
        <v>-</v>
      </c>
    </row>
    <row r="43" spans="1:17" x14ac:dyDescent="0.2">
      <c r="A43" s="27">
        <v>9.9999999999999991E-6</v>
      </c>
      <c r="C43" s="29">
        <v>0</v>
      </c>
      <c r="D43" s="7">
        <f t="shared" si="14"/>
        <v>1.9999999999999999E-7</v>
      </c>
      <c r="E43" s="7">
        <v>1.7249999999999988E-4</v>
      </c>
      <c r="F43" s="100">
        <f t="shared" si="15"/>
        <v>1.1594202898550733E-3</v>
      </c>
      <c r="G43" s="3" t="str">
        <f t="shared" si="3"/>
        <v>-</v>
      </c>
      <c r="H43" s="3">
        <f t="shared" si="4"/>
        <v>0</v>
      </c>
      <c r="I43" s="3" t="str">
        <f t="shared" si="5"/>
        <v>-</v>
      </c>
      <c r="J43" s="3" t="str">
        <f t="shared" si="6"/>
        <v>-</v>
      </c>
      <c r="K43" s="3" t="str">
        <f t="shared" si="7"/>
        <v>-</v>
      </c>
      <c r="L43" s="103" t="str">
        <f t="shared" si="8"/>
        <v>-</v>
      </c>
      <c r="M43" s="3">
        <f t="shared" si="9"/>
        <v>1.1594202898550733E-3</v>
      </c>
      <c r="N43" s="3" t="str">
        <f t="shared" si="10"/>
        <v>-</v>
      </c>
      <c r="O43" s="3" t="str">
        <f t="shared" si="11"/>
        <v>-</v>
      </c>
      <c r="P43" s="3" t="str">
        <f t="shared" si="12"/>
        <v>-</v>
      </c>
      <c r="Q43" s="103" t="str">
        <f t="shared" si="13"/>
        <v>-</v>
      </c>
    </row>
    <row r="44" spans="1:17" x14ac:dyDescent="0.2">
      <c r="A44" s="22">
        <v>1.0000000000000001E-5</v>
      </c>
      <c r="B44" s="7">
        <v>0.31</v>
      </c>
      <c r="C44" s="98">
        <v>0</v>
      </c>
      <c r="D44" s="7">
        <f t="shared" si="14"/>
        <v>2.0000000000000002E-7</v>
      </c>
      <c r="E44" s="7">
        <f>(B44/2)/1000</f>
        <v>1.55E-4</v>
      </c>
      <c r="F44" s="100">
        <f t="shared" si="15"/>
        <v>1.2903225806451615E-3</v>
      </c>
      <c r="G44" s="3" t="str">
        <f t="shared" si="3"/>
        <v>-</v>
      </c>
      <c r="H44" s="3">
        <f t="shared" si="4"/>
        <v>0</v>
      </c>
      <c r="I44" s="3" t="str">
        <f t="shared" si="5"/>
        <v>-</v>
      </c>
      <c r="J44" s="3" t="str">
        <f t="shared" si="6"/>
        <v>-</v>
      </c>
      <c r="K44" s="3" t="str">
        <f t="shared" si="7"/>
        <v>-</v>
      </c>
      <c r="L44" s="103" t="str">
        <f t="shared" si="8"/>
        <v>-</v>
      </c>
      <c r="M44" s="3">
        <f t="shared" si="9"/>
        <v>1.2903225806451615E-3</v>
      </c>
      <c r="N44" s="3" t="str">
        <f t="shared" si="10"/>
        <v>-</v>
      </c>
      <c r="O44" s="3" t="str">
        <f t="shared" si="11"/>
        <v>-</v>
      </c>
      <c r="P44" s="3" t="str">
        <f t="shared" si="12"/>
        <v>-</v>
      </c>
      <c r="Q44" s="103" t="str">
        <f t="shared" si="13"/>
        <v>-</v>
      </c>
    </row>
    <row r="45" spans="1:17" x14ac:dyDescent="0.2">
      <c r="A45" s="22">
        <v>1E-4</v>
      </c>
      <c r="B45" s="7">
        <v>1.92</v>
      </c>
      <c r="C45" s="98">
        <v>0</v>
      </c>
      <c r="D45" s="7">
        <f t="shared" si="14"/>
        <v>2.0000000000000003E-6</v>
      </c>
      <c r="E45" s="7">
        <f>(B45/2)/1000</f>
        <v>9.5999999999999992E-4</v>
      </c>
      <c r="F45" s="100">
        <f t="shared" si="15"/>
        <v>2.0833333333333337E-3</v>
      </c>
      <c r="G45" s="3" t="str">
        <f t="shared" si="3"/>
        <v>-</v>
      </c>
      <c r="H45" s="3">
        <f t="shared" si="4"/>
        <v>0</v>
      </c>
      <c r="I45" s="3" t="str">
        <f t="shared" si="5"/>
        <v>-</v>
      </c>
      <c r="J45" s="3" t="str">
        <f t="shared" si="6"/>
        <v>-</v>
      </c>
      <c r="K45" s="3" t="str">
        <f t="shared" si="7"/>
        <v>-</v>
      </c>
      <c r="L45" s="103" t="str">
        <f t="shared" si="8"/>
        <v>-</v>
      </c>
      <c r="M45" s="3">
        <f t="shared" si="9"/>
        <v>2.0833333333333337E-3</v>
      </c>
      <c r="N45" s="3" t="str">
        <f t="shared" si="10"/>
        <v>-</v>
      </c>
      <c r="O45" s="3" t="str">
        <f t="shared" si="11"/>
        <v>-</v>
      </c>
      <c r="P45" s="3" t="str">
        <f t="shared" si="12"/>
        <v>-</v>
      </c>
      <c r="Q45" s="103" t="str">
        <f t="shared" si="13"/>
        <v>-</v>
      </c>
    </row>
    <row r="46" spans="1:17" x14ac:dyDescent="0.2">
      <c r="A46" s="22">
        <v>5.0000000000000002E-5</v>
      </c>
      <c r="B46" s="7">
        <f>7.19-6.25</f>
        <v>0.94000000000000039</v>
      </c>
      <c r="C46" s="98">
        <v>0</v>
      </c>
      <c r="D46" s="7">
        <f t="shared" si="14"/>
        <v>1.0000000000000002E-6</v>
      </c>
      <c r="E46" s="7">
        <f>(B46/2)/1000</f>
        <v>4.700000000000002E-4</v>
      </c>
      <c r="F46" s="100">
        <f t="shared" si="15"/>
        <v>2.1276595744680847E-3</v>
      </c>
      <c r="G46" s="3" t="str">
        <f t="shared" si="3"/>
        <v>-</v>
      </c>
      <c r="H46" s="3">
        <f t="shared" si="4"/>
        <v>0</v>
      </c>
      <c r="I46" s="3" t="str">
        <f t="shared" si="5"/>
        <v>-</v>
      </c>
      <c r="J46" s="3" t="str">
        <f t="shared" si="6"/>
        <v>-</v>
      </c>
      <c r="K46" s="3" t="str">
        <f t="shared" si="7"/>
        <v>-</v>
      </c>
      <c r="L46" s="103" t="str">
        <f t="shared" si="8"/>
        <v>-</v>
      </c>
      <c r="M46" s="3">
        <f t="shared" si="9"/>
        <v>2.1276595744680847E-3</v>
      </c>
      <c r="N46" s="3" t="str">
        <f t="shared" si="10"/>
        <v>-</v>
      </c>
      <c r="O46" s="3" t="str">
        <f t="shared" si="11"/>
        <v>-</v>
      </c>
      <c r="P46" s="3" t="str">
        <f t="shared" si="12"/>
        <v>-</v>
      </c>
      <c r="Q46" s="103" t="str">
        <f t="shared" si="13"/>
        <v>-</v>
      </c>
    </row>
    <row r="47" spans="1:17" x14ac:dyDescent="0.2">
      <c r="A47" s="27">
        <v>9.9999999999999991E-5</v>
      </c>
      <c r="C47" s="29">
        <v>0</v>
      </c>
      <c r="D47" s="7">
        <f t="shared" si="14"/>
        <v>1.9999999999999999E-6</v>
      </c>
      <c r="E47" s="7">
        <v>4.3500000000000006E-4</v>
      </c>
      <c r="F47" s="100">
        <f t="shared" si="15"/>
        <v>4.5977011494252864E-3</v>
      </c>
      <c r="G47" s="3" t="str">
        <f t="shared" si="3"/>
        <v>-</v>
      </c>
      <c r="H47" s="3">
        <f t="shared" si="4"/>
        <v>0</v>
      </c>
      <c r="I47" s="3" t="str">
        <f t="shared" si="5"/>
        <v>-</v>
      </c>
      <c r="J47" s="3" t="str">
        <f t="shared" si="6"/>
        <v>-</v>
      </c>
      <c r="K47" s="3" t="str">
        <f t="shared" si="7"/>
        <v>-</v>
      </c>
      <c r="L47" s="103" t="str">
        <f t="shared" si="8"/>
        <v>-</v>
      </c>
      <c r="M47" s="3">
        <f t="shared" si="9"/>
        <v>4.5977011494252864E-3</v>
      </c>
      <c r="N47" s="3" t="str">
        <f t="shared" si="10"/>
        <v>-</v>
      </c>
      <c r="O47" s="3" t="str">
        <f t="shared" si="11"/>
        <v>-</v>
      </c>
      <c r="P47" s="3" t="str">
        <f t="shared" si="12"/>
        <v>-</v>
      </c>
      <c r="Q47" s="103" t="str">
        <f t="shared" si="13"/>
        <v>-</v>
      </c>
    </row>
    <row r="48" spans="1:17" x14ac:dyDescent="0.2">
      <c r="A48" s="22">
        <v>1E-4</v>
      </c>
      <c r="B48" s="7">
        <f>7.04-6.32</f>
        <v>0.71999999999999975</v>
      </c>
      <c r="C48" s="98">
        <v>0</v>
      </c>
      <c r="D48" s="7">
        <f t="shared" si="14"/>
        <v>2.0000000000000003E-6</v>
      </c>
      <c r="E48" s="7">
        <f>(B48/2)/1000</f>
        <v>3.5999999999999986E-4</v>
      </c>
      <c r="F48" s="100">
        <f t="shared" si="15"/>
        <v>5.5555555555555584E-3</v>
      </c>
      <c r="G48" s="3" t="str">
        <f t="shared" si="3"/>
        <v>-</v>
      </c>
      <c r="H48" s="3">
        <f t="shared" si="4"/>
        <v>0</v>
      </c>
      <c r="I48" s="3" t="str">
        <f t="shared" si="5"/>
        <v>-</v>
      </c>
      <c r="J48" s="3" t="str">
        <f t="shared" si="6"/>
        <v>-</v>
      </c>
      <c r="K48" s="3" t="str">
        <f t="shared" si="7"/>
        <v>-</v>
      </c>
      <c r="L48" s="103" t="str">
        <f t="shared" si="8"/>
        <v>-</v>
      </c>
      <c r="M48" s="3">
        <f t="shared" si="9"/>
        <v>5.5555555555555584E-3</v>
      </c>
      <c r="N48" s="3" t="str">
        <f t="shared" si="10"/>
        <v>-</v>
      </c>
      <c r="O48" s="3" t="str">
        <f t="shared" si="11"/>
        <v>-</v>
      </c>
      <c r="P48" s="3" t="str">
        <f t="shared" si="12"/>
        <v>-</v>
      </c>
      <c r="Q48" s="103" t="str">
        <f t="shared" si="13"/>
        <v>-</v>
      </c>
    </row>
    <row r="49" spans="1:17" x14ac:dyDescent="0.2">
      <c r="A49" s="22">
        <v>1E-4</v>
      </c>
      <c r="B49" s="7">
        <v>0.61</v>
      </c>
      <c r="C49" s="98">
        <v>0</v>
      </c>
      <c r="D49" s="7">
        <f t="shared" si="14"/>
        <v>2.0000000000000003E-6</v>
      </c>
      <c r="E49" s="7">
        <f>(B49/2)/1000</f>
        <v>3.0499999999999999E-4</v>
      </c>
      <c r="F49" s="100">
        <f t="shared" si="15"/>
        <v>6.5573770491803296E-3</v>
      </c>
      <c r="G49" s="3" t="str">
        <f t="shared" si="3"/>
        <v>-</v>
      </c>
      <c r="H49" s="3">
        <f t="shared" si="4"/>
        <v>0</v>
      </c>
      <c r="I49" s="3" t="str">
        <f t="shared" si="5"/>
        <v>-</v>
      </c>
      <c r="J49" s="3" t="str">
        <f t="shared" si="6"/>
        <v>-</v>
      </c>
      <c r="K49" s="3" t="str">
        <f t="shared" si="7"/>
        <v>-</v>
      </c>
      <c r="L49" s="103" t="str">
        <f t="shared" si="8"/>
        <v>-</v>
      </c>
      <c r="M49" s="3">
        <f t="shared" si="9"/>
        <v>6.5573770491803296E-3</v>
      </c>
      <c r="N49" s="3" t="str">
        <f t="shared" si="10"/>
        <v>-</v>
      </c>
      <c r="O49" s="3" t="str">
        <f t="shared" si="11"/>
        <v>-</v>
      </c>
      <c r="P49" s="3" t="str">
        <f t="shared" si="12"/>
        <v>-</v>
      </c>
      <c r="Q49" s="103" t="str">
        <f t="shared" si="13"/>
        <v>-</v>
      </c>
    </row>
    <row r="50" spans="1:17" x14ac:dyDescent="0.2">
      <c r="A50" s="22">
        <v>1E-4</v>
      </c>
      <c r="B50" s="26">
        <f>6.674-6.089</f>
        <v>0.58499999999999996</v>
      </c>
      <c r="C50" s="98">
        <v>0</v>
      </c>
      <c r="D50" s="7">
        <f t="shared" si="14"/>
        <v>2.0000000000000003E-6</v>
      </c>
      <c r="E50" s="7">
        <f>(B50/2)/1000</f>
        <v>2.9250000000000001E-4</v>
      </c>
      <c r="F50" s="100">
        <f t="shared" si="15"/>
        <v>6.8376068376068385E-3</v>
      </c>
      <c r="G50" s="3" t="str">
        <f t="shared" si="3"/>
        <v>-</v>
      </c>
      <c r="H50" s="3">
        <f t="shared" si="4"/>
        <v>0</v>
      </c>
      <c r="I50" s="3" t="str">
        <f t="shared" si="5"/>
        <v>-</v>
      </c>
      <c r="J50" s="3" t="str">
        <f t="shared" si="6"/>
        <v>-</v>
      </c>
      <c r="K50" s="3" t="str">
        <f t="shared" si="7"/>
        <v>-</v>
      </c>
      <c r="L50" s="103" t="str">
        <f t="shared" si="8"/>
        <v>-</v>
      </c>
      <c r="M50" s="3">
        <f t="shared" si="9"/>
        <v>6.8376068376068385E-3</v>
      </c>
      <c r="N50" s="3" t="str">
        <f t="shared" si="10"/>
        <v>-</v>
      </c>
      <c r="O50" s="3" t="str">
        <f t="shared" si="11"/>
        <v>-</v>
      </c>
      <c r="P50" s="3" t="str">
        <f t="shared" si="12"/>
        <v>-</v>
      </c>
      <c r="Q50" s="103" t="str">
        <f t="shared" si="13"/>
        <v>-</v>
      </c>
    </row>
    <row r="51" spans="1:17" x14ac:dyDescent="0.2">
      <c r="A51" s="22">
        <v>1E-4</v>
      </c>
      <c r="B51" s="7">
        <v>0.57999999999999996</v>
      </c>
      <c r="C51" s="98">
        <v>0</v>
      </c>
      <c r="D51" s="7">
        <f t="shared" si="14"/>
        <v>2.0000000000000003E-6</v>
      </c>
      <c r="E51" s="7">
        <f>(B51/2)/1000</f>
        <v>2.9E-4</v>
      </c>
      <c r="F51" s="100">
        <f t="shared" si="15"/>
        <v>6.8965517241379318E-3</v>
      </c>
      <c r="G51" s="3" t="str">
        <f t="shared" si="3"/>
        <v>-</v>
      </c>
      <c r="H51" s="3">
        <f t="shared" si="4"/>
        <v>0</v>
      </c>
      <c r="I51" s="3" t="str">
        <f t="shared" si="5"/>
        <v>-</v>
      </c>
      <c r="J51" s="3" t="str">
        <f t="shared" si="6"/>
        <v>-</v>
      </c>
      <c r="K51" s="3" t="str">
        <f t="shared" si="7"/>
        <v>-</v>
      </c>
      <c r="L51" s="103" t="str">
        <f t="shared" si="8"/>
        <v>-</v>
      </c>
      <c r="M51" s="3">
        <f t="shared" si="9"/>
        <v>6.8965517241379318E-3</v>
      </c>
      <c r="N51" s="3" t="str">
        <f t="shared" si="10"/>
        <v>-</v>
      </c>
      <c r="O51" s="3" t="str">
        <f t="shared" si="11"/>
        <v>-</v>
      </c>
      <c r="P51" s="3" t="str">
        <f t="shared" si="12"/>
        <v>-</v>
      </c>
      <c r="Q51" s="103" t="str">
        <f t="shared" si="13"/>
        <v>-</v>
      </c>
    </row>
    <row r="52" spans="1:17" x14ac:dyDescent="0.2">
      <c r="A52" s="22">
        <v>1E-4</v>
      </c>
      <c r="B52" s="7">
        <v>0.57999999999999996</v>
      </c>
      <c r="C52" s="98">
        <v>1</v>
      </c>
      <c r="D52" s="7">
        <f t="shared" si="14"/>
        <v>2.0000000000000003E-6</v>
      </c>
      <c r="E52" s="7">
        <f>(B52/2)/1000</f>
        <v>2.9E-4</v>
      </c>
      <c r="F52" s="100">
        <f t="shared" si="15"/>
        <v>6.8965517241379318E-3</v>
      </c>
      <c r="G52" s="3" t="str">
        <f t="shared" si="3"/>
        <v>-</v>
      </c>
      <c r="H52" s="3">
        <f t="shared" si="4"/>
        <v>1</v>
      </c>
      <c r="I52" s="3" t="str">
        <f t="shared" si="5"/>
        <v>-</v>
      </c>
      <c r="J52" s="3" t="str">
        <f t="shared" si="6"/>
        <v>-</v>
      </c>
      <c r="K52" s="3" t="str">
        <f t="shared" si="7"/>
        <v>-</v>
      </c>
      <c r="L52" s="103" t="str">
        <f t="shared" si="8"/>
        <v>-</v>
      </c>
      <c r="M52" s="3">
        <f t="shared" si="9"/>
        <v>6.8965517241379318E-3</v>
      </c>
      <c r="N52" s="3" t="str">
        <f t="shared" si="10"/>
        <v>-</v>
      </c>
      <c r="O52" s="3" t="str">
        <f t="shared" si="11"/>
        <v>-</v>
      </c>
      <c r="P52" s="3" t="str">
        <f t="shared" si="12"/>
        <v>-</v>
      </c>
      <c r="Q52" s="103" t="str">
        <f t="shared" si="13"/>
        <v>-</v>
      </c>
    </row>
    <row r="53" spans="1:17" x14ac:dyDescent="0.2">
      <c r="A53" s="27">
        <v>9.9999999999999991E-5</v>
      </c>
      <c r="C53" s="29">
        <v>0</v>
      </c>
      <c r="D53" s="7">
        <f t="shared" si="14"/>
        <v>1.9999999999999999E-6</v>
      </c>
      <c r="E53" s="7">
        <v>2.6499999999999967E-4</v>
      </c>
      <c r="F53" s="100">
        <f t="shared" si="15"/>
        <v>7.5471698113207643E-3</v>
      </c>
      <c r="G53" s="3" t="str">
        <f t="shared" si="3"/>
        <v>-</v>
      </c>
      <c r="H53" s="3">
        <f t="shared" si="4"/>
        <v>0</v>
      </c>
      <c r="I53" s="3" t="str">
        <f t="shared" si="5"/>
        <v>-</v>
      </c>
      <c r="J53" s="3" t="str">
        <f t="shared" si="6"/>
        <v>-</v>
      </c>
      <c r="K53" s="3" t="str">
        <f t="shared" si="7"/>
        <v>-</v>
      </c>
      <c r="L53" s="103" t="str">
        <f t="shared" si="8"/>
        <v>-</v>
      </c>
      <c r="M53" s="3">
        <f t="shared" si="9"/>
        <v>7.5471698113207643E-3</v>
      </c>
      <c r="N53" s="3" t="str">
        <f t="shared" si="10"/>
        <v>-</v>
      </c>
      <c r="O53" s="3" t="str">
        <f t="shared" si="11"/>
        <v>-</v>
      </c>
      <c r="P53" s="3" t="str">
        <f t="shared" si="12"/>
        <v>-</v>
      </c>
      <c r="Q53" s="103" t="str">
        <f t="shared" si="13"/>
        <v>-</v>
      </c>
    </row>
    <row r="54" spans="1:17" x14ac:dyDescent="0.2">
      <c r="A54" s="27">
        <v>9.9999999999999991E-5</v>
      </c>
      <c r="C54" s="29">
        <v>1</v>
      </c>
      <c r="D54" s="7">
        <f t="shared" si="14"/>
        <v>1.9999999999999999E-6</v>
      </c>
      <c r="E54" s="7">
        <v>2.5000000000000001E-4</v>
      </c>
      <c r="F54" s="100">
        <f t="shared" si="15"/>
        <v>8.0000000000000002E-3</v>
      </c>
      <c r="G54" s="3" t="str">
        <f t="shared" si="3"/>
        <v>-</v>
      </c>
      <c r="H54" s="3">
        <f t="shared" si="4"/>
        <v>1</v>
      </c>
      <c r="I54" s="3" t="str">
        <f t="shared" si="5"/>
        <v>-</v>
      </c>
      <c r="J54" s="3" t="str">
        <f t="shared" si="6"/>
        <v>-</v>
      </c>
      <c r="K54" s="3" t="str">
        <f t="shared" si="7"/>
        <v>-</v>
      </c>
      <c r="L54" s="103" t="str">
        <f t="shared" si="8"/>
        <v>-</v>
      </c>
      <c r="M54" s="3">
        <f t="shared" si="9"/>
        <v>8.0000000000000002E-3</v>
      </c>
      <c r="N54" s="3" t="str">
        <f t="shared" si="10"/>
        <v>-</v>
      </c>
      <c r="O54" s="3" t="str">
        <f t="shared" si="11"/>
        <v>-</v>
      </c>
      <c r="P54" s="3" t="str">
        <f t="shared" si="12"/>
        <v>-</v>
      </c>
      <c r="Q54" s="103" t="str">
        <f t="shared" si="13"/>
        <v>-</v>
      </c>
    </row>
    <row r="55" spans="1:17" x14ac:dyDescent="0.2">
      <c r="A55" s="27">
        <v>9.9999999999999991E-5</v>
      </c>
      <c r="C55" s="29">
        <v>0</v>
      </c>
      <c r="D55" s="7">
        <f t="shared" si="14"/>
        <v>1.9999999999999999E-6</v>
      </c>
      <c r="E55" s="7">
        <v>2.3500000000000032E-4</v>
      </c>
      <c r="F55" s="100">
        <f t="shared" si="15"/>
        <v>8.5106382978723284E-3</v>
      </c>
      <c r="G55" s="3" t="str">
        <f t="shared" si="3"/>
        <v>-</v>
      </c>
      <c r="H55" s="3">
        <f t="shared" si="4"/>
        <v>0</v>
      </c>
      <c r="I55" s="3" t="str">
        <f t="shared" si="5"/>
        <v>-</v>
      </c>
      <c r="J55" s="3" t="str">
        <f t="shared" si="6"/>
        <v>-</v>
      </c>
      <c r="K55" s="3" t="str">
        <f t="shared" si="7"/>
        <v>-</v>
      </c>
      <c r="L55" s="103" t="str">
        <f t="shared" si="8"/>
        <v>-</v>
      </c>
      <c r="M55" s="3">
        <f t="shared" si="9"/>
        <v>8.5106382978723284E-3</v>
      </c>
      <c r="N55" s="3" t="str">
        <f t="shared" si="10"/>
        <v>-</v>
      </c>
      <c r="O55" s="3" t="str">
        <f t="shared" si="11"/>
        <v>-</v>
      </c>
      <c r="P55" s="3" t="str">
        <f t="shared" si="12"/>
        <v>-</v>
      </c>
      <c r="Q55" s="103" t="str">
        <f t="shared" si="13"/>
        <v>-</v>
      </c>
    </row>
    <row r="56" spans="1:17" x14ac:dyDescent="0.2">
      <c r="A56" s="27">
        <v>9.9999999999999991E-5</v>
      </c>
      <c r="C56" s="29">
        <v>1</v>
      </c>
      <c r="D56" s="7">
        <f t="shared" si="14"/>
        <v>1.9999999999999999E-6</v>
      </c>
      <c r="E56" s="7">
        <v>2.2999999999999998E-4</v>
      </c>
      <c r="F56" s="100">
        <f t="shared" si="15"/>
        <v>8.6956521739130436E-3</v>
      </c>
      <c r="G56" s="3" t="str">
        <f t="shared" si="3"/>
        <v>-</v>
      </c>
      <c r="H56" s="3">
        <f t="shared" si="4"/>
        <v>1</v>
      </c>
      <c r="I56" s="3" t="str">
        <f t="shared" si="5"/>
        <v>-</v>
      </c>
      <c r="J56" s="3" t="str">
        <f t="shared" si="6"/>
        <v>-</v>
      </c>
      <c r="K56" s="3" t="str">
        <f t="shared" si="7"/>
        <v>-</v>
      </c>
      <c r="L56" s="103" t="str">
        <f t="shared" si="8"/>
        <v>-</v>
      </c>
      <c r="M56" s="3">
        <f t="shared" si="9"/>
        <v>8.6956521739130436E-3</v>
      </c>
      <c r="N56" s="3" t="str">
        <f t="shared" si="10"/>
        <v>-</v>
      </c>
      <c r="O56" s="3" t="str">
        <f t="shared" si="11"/>
        <v>-</v>
      </c>
      <c r="P56" s="3" t="str">
        <f t="shared" si="12"/>
        <v>-</v>
      </c>
      <c r="Q56" s="103" t="str">
        <f t="shared" si="13"/>
        <v>-</v>
      </c>
    </row>
    <row r="57" spans="1:17" x14ac:dyDescent="0.2">
      <c r="A57" s="22">
        <v>1E-4</v>
      </c>
      <c r="B57" s="7">
        <v>0.43</v>
      </c>
      <c r="C57" s="98">
        <v>1</v>
      </c>
      <c r="D57" s="7">
        <f t="shared" si="14"/>
        <v>2.0000000000000003E-6</v>
      </c>
      <c r="E57" s="7">
        <f>(B57/2)/1000</f>
        <v>2.1499999999999999E-4</v>
      </c>
      <c r="F57" s="100">
        <f t="shared" si="15"/>
        <v>9.3023255813953504E-3</v>
      </c>
      <c r="G57" s="3" t="str">
        <f t="shared" si="3"/>
        <v>-</v>
      </c>
      <c r="H57" s="3">
        <f t="shared" si="4"/>
        <v>1</v>
      </c>
      <c r="I57" s="3" t="str">
        <f t="shared" si="5"/>
        <v>-</v>
      </c>
      <c r="J57" s="3" t="str">
        <f t="shared" si="6"/>
        <v>-</v>
      </c>
      <c r="K57" s="3" t="str">
        <f t="shared" si="7"/>
        <v>-</v>
      </c>
      <c r="L57" s="103" t="str">
        <f t="shared" si="8"/>
        <v>-</v>
      </c>
      <c r="M57" s="3">
        <f t="shared" si="9"/>
        <v>9.3023255813953504E-3</v>
      </c>
      <c r="N57" s="3" t="str">
        <f t="shared" si="10"/>
        <v>-</v>
      </c>
      <c r="O57" s="3" t="str">
        <f t="shared" si="11"/>
        <v>-</v>
      </c>
      <c r="P57" s="3" t="str">
        <f t="shared" si="12"/>
        <v>-</v>
      </c>
      <c r="Q57" s="103" t="str">
        <f t="shared" si="13"/>
        <v>-</v>
      </c>
    </row>
    <row r="58" spans="1:17" x14ac:dyDescent="0.2">
      <c r="A58" s="27">
        <v>9.9999999999999991E-5</v>
      </c>
      <c r="C58" s="29">
        <v>2</v>
      </c>
      <c r="D58" s="7">
        <f t="shared" si="14"/>
        <v>1.9999999999999999E-6</v>
      </c>
      <c r="E58" s="7">
        <v>2.1300000000000008E-4</v>
      </c>
      <c r="F58" s="100">
        <f t="shared" si="15"/>
        <v>9.3896713615023442E-3</v>
      </c>
      <c r="G58" s="3" t="str">
        <f t="shared" si="3"/>
        <v>-</v>
      </c>
      <c r="H58" s="3">
        <f t="shared" si="4"/>
        <v>2</v>
      </c>
      <c r="I58" s="3" t="str">
        <f t="shared" si="5"/>
        <v>-</v>
      </c>
      <c r="J58" s="3" t="str">
        <f t="shared" si="6"/>
        <v>-</v>
      </c>
      <c r="K58" s="3" t="str">
        <f t="shared" si="7"/>
        <v>-</v>
      </c>
      <c r="L58" s="103" t="str">
        <f t="shared" si="8"/>
        <v>-</v>
      </c>
      <c r="M58" s="3">
        <f t="shared" si="9"/>
        <v>9.3896713615023442E-3</v>
      </c>
      <c r="N58" s="3" t="str">
        <f t="shared" si="10"/>
        <v>-</v>
      </c>
      <c r="O58" s="3" t="str">
        <f t="shared" si="11"/>
        <v>-</v>
      </c>
      <c r="P58" s="3" t="str">
        <f t="shared" si="12"/>
        <v>-</v>
      </c>
      <c r="Q58" s="103" t="str">
        <f t="shared" si="13"/>
        <v>-</v>
      </c>
    </row>
    <row r="59" spans="1:17" x14ac:dyDescent="0.2">
      <c r="A59" s="22">
        <v>1E-4</v>
      </c>
      <c r="B59" s="7">
        <v>0.38</v>
      </c>
      <c r="C59" s="98">
        <v>0</v>
      </c>
      <c r="D59" s="7">
        <f t="shared" si="14"/>
        <v>2.0000000000000003E-6</v>
      </c>
      <c r="E59" s="7">
        <f t="shared" ref="E59:E66" si="16">(B59/2)/1000</f>
        <v>1.9000000000000001E-4</v>
      </c>
      <c r="F59" s="100">
        <f t="shared" si="15"/>
        <v>1.0526315789473686E-2</v>
      </c>
      <c r="G59" s="3" t="str">
        <f t="shared" si="3"/>
        <v>-</v>
      </c>
      <c r="H59" s="3" t="str">
        <f t="shared" si="4"/>
        <v>-</v>
      </c>
      <c r="I59" s="3">
        <f t="shared" si="5"/>
        <v>0</v>
      </c>
      <c r="J59" s="3" t="str">
        <f t="shared" si="6"/>
        <v>-</v>
      </c>
      <c r="K59" s="3" t="str">
        <f t="shared" si="7"/>
        <v>-</v>
      </c>
      <c r="L59" s="103" t="str">
        <f t="shared" si="8"/>
        <v>-</v>
      </c>
      <c r="M59" s="3" t="str">
        <f t="shared" si="9"/>
        <v>-</v>
      </c>
      <c r="N59" s="3">
        <f t="shared" si="10"/>
        <v>1.0526315789473686E-2</v>
      </c>
      <c r="O59" s="3" t="str">
        <f t="shared" si="11"/>
        <v>-</v>
      </c>
      <c r="P59" s="3" t="str">
        <f t="shared" si="12"/>
        <v>-</v>
      </c>
      <c r="Q59" s="103" t="str">
        <f t="shared" si="13"/>
        <v>-</v>
      </c>
    </row>
    <row r="60" spans="1:17" x14ac:dyDescent="0.2">
      <c r="A60" s="22">
        <v>1E-4</v>
      </c>
      <c r="B60" s="7">
        <v>0.36</v>
      </c>
      <c r="C60" s="98">
        <v>0</v>
      </c>
      <c r="D60" s="7">
        <f t="shared" si="14"/>
        <v>2.0000000000000003E-6</v>
      </c>
      <c r="E60" s="7">
        <f t="shared" si="16"/>
        <v>1.7999999999999998E-4</v>
      </c>
      <c r="F60" s="100">
        <f t="shared" si="15"/>
        <v>1.1111111111111113E-2</v>
      </c>
      <c r="G60" s="3" t="str">
        <f t="shared" si="3"/>
        <v>-</v>
      </c>
      <c r="H60" s="3" t="str">
        <f t="shared" si="4"/>
        <v>-</v>
      </c>
      <c r="I60" s="3">
        <f t="shared" si="5"/>
        <v>0</v>
      </c>
      <c r="J60" s="3" t="str">
        <f t="shared" si="6"/>
        <v>-</v>
      </c>
      <c r="K60" s="3" t="str">
        <f t="shared" si="7"/>
        <v>-</v>
      </c>
      <c r="L60" s="103" t="str">
        <f t="shared" si="8"/>
        <v>-</v>
      </c>
      <c r="M60" s="3" t="str">
        <f t="shared" si="9"/>
        <v>-</v>
      </c>
      <c r="N60" s="3">
        <f t="shared" si="10"/>
        <v>1.1111111111111113E-2</v>
      </c>
      <c r="O60" s="3" t="str">
        <f t="shared" si="11"/>
        <v>-</v>
      </c>
      <c r="P60" s="3" t="str">
        <f t="shared" si="12"/>
        <v>-</v>
      </c>
      <c r="Q60" s="103" t="str">
        <f t="shared" si="13"/>
        <v>-</v>
      </c>
    </row>
    <row r="61" spans="1:17" x14ac:dyDescent="0.2">
      <c r="A61" s="22">
        <v>1E-4</v>
      </c>
      <c r="B61" s="7">
        <v>0.35</v>
      </c>
      <c r="C61" s="98">
        <v>0</v>
      </c>
      <c r="D61" s="7">
        <f t="shared" si="14"/>
        <v>2.0000000000000003E-6</v>
      </c>
      <c r="E61" s="7">
        <f t="shared" si="16"/>
        <v>1.75E-4</v>
      </c>
      <c r="F61" s="100">
        <f t="shared" si="15"/>
        <v>1.142857142857143E-2</v>
      </c>
      <c r="G61" s="3" t="str">
        <f t="shared" si="3"/>
        <v>-</v>
      </c>
      <c r="H61" s="3" t="str">
        <f t="shared" si="4"/>
        <v>-</v>
      </c>
      <c r="I61" s="3">
        <f t="shared" si="5"/>
        <v>0</v>
      </c>
      <c r="J61" s="3" t="str">
        <f t="shared" si="6"/>
        <v>-</v>
      </c>
      <c r="K61" s="3" t="str">
        <f t="shared" si="7"/>
        <v>-</v>
      </c>
      <c r="L61" s="103" t="str">
        <f t="shared" si="8"/>
        <v>-</v>
      </c>
      <c r="M61" s="3" t="str">
        <f t="shared" si="9"/>
        <v>-</v>
      </c>
      <c r="N61" s="3">
        <f t="shared" si="10"/>
        <v>1.142857142857143E-2</v>
      </c>
      <c r="O61" s="3" t="str">
        <f t="shared" si="11"/>
        <v>-</v>
      </c>
      <c r="P61" s="3" t="str">
        <f t="shared" si="12"/>
        <v>-</v>
      </c>
      <c r="Q61" s="103" t="str">
        <f t="shared" si="13"/>
        <v>-</v>
      </c>
    </row>
    <row r="62" spans="1:17" x14ac:dyDescent="0.2">
      <c r="A62" s="22">
        <v>1E-4</v>
      </c>
      <c r="B62" s="7">
        <v>0.33500000000000002</v>
      </c>
      <c r="C62" s="98">
        <v>0</v>
      </c>
      <c r="D62" s="7">
        <f t="shared" si="14"/>
        <v>2.0000000000000003E-6</v>
      </c>
      <c r="E62" s="7">
        <f t="shared" si="16"/>
        <v>1.6750000000000001E-4</v>
      </c>
      <c r="F62" s="100">
        <f t="shared" si="15"/>
        <v>1.1940298507462688E-2</v>
      </c>
      <c r="G62" s="3" t="str">
        <f t="shared" si="3"/>
        <v>-</v>
      </c>
      <c r="H62" s="3" t="str">
        <f t="shared" si="4"/>
        <v>-</v>
      </c>
      <c r="I62" s="3">
        <f t="shared" si="5"/>
        <v>0</v>
      </c>
      <c r="J62" s="3" t="str">
        <f t="shared" si="6"/>
        <v>-</v>
      </c>
      <c r="K62" s="3" t="str">
        <f t="shared" si="7"/>
        <v>-</v>
      </c>
      <c r="L62" s="103" t="str">
        <f t="shared" si="8"/>
        <v>-</v>
      </c>
      <c r="M62" s="3" t="str">
        <f t="shared" si="9"/>
        <v>-</v>
      </c>
      <c r="N62" s="3">
        <f t="shared" si="10"/>
        <v>1.1940298507462688E-2</v>
      </c>
      <c r="O62" s="3" t="str">
        <f t="shared" si="11"/>
        <v>-</v>
      </c>
      <c r="P62" s="3" t="str">
        <f t="shared" si="12"/>
        <v>-</v>
      </c>
      <c r="Q62" s="103" t="str">
        <f t="shared" si="13"/>
        <v>-</v>
      </c>
    </row>
    <row r="63" spans="1:17" x14ac:dyDescent="0.2">
      <c r="A63" s="22">
        <v>1E-4</v>
      </c>
      <c r="B63" s="7">
        <v>0.33</v>
      </c>
      <c r="C63" s="98">
        <v>0</v>
      </c>
      <c r="D63" s="7">
        <f t="shared" si="14"/>
        <v>2.0000000000000003E-6</v>
      </c>
      <c r="E63" s="7">
        <f t="shared" si="16"/>
        <v>1.65E-4</v>
      </c>
      <c r="F63" s="100">
        <f t="shared" si="15"/>
        <v>1.2121212121212123E-2</v>
      </c>
      <c r="G63" s="3" t="str">
        <f t="shared" si="3"/>
        <v>-</v>
      </c>
      <c r="H63" s="3" t="str">
        <f t="shared" si="4"/>
        <v>-</v>
      </c>
      <c r="I63" s="3">
        <f t="shared" si="5"/>
        <v>0</v>
      </c>
      <c r="J63" s="3" t="str">
        <f t="shared" si="6"/>
        <v>-</v>
      </c>
      <c r="K63" s="3" t="str">
        <f t="shared" si="7"/>
        <v>-</v>
      </c>
      <c r="L63" s="103" t="str">
        <f t="shared" si="8"/>
        <v>-</v>
      </c>
      <c r="M63" s="3" t="str">
        <f t="shared" si="9"/>
        <v>-</v>
      </c>
      <c r="N63" s="3">
        <f t="shared" si="10"/>
        <v>1.2121212121212123E-2</v>
      </c>
      <c r="O63" s="3" t="str">
        <f t="shared" si="11"/>
        <v>-</v>
      </c>
      <c r="P63" s="3" t="str">
        <f t="shared" si="12"/>
        <v>-</v>
      </c>
      <c r="Q63" s="103" t="str">
        <f t="shared" si="13"/>
        <v>-</v>
      </c>
    </row>
    <row r="64" spans="1:17" x14ac:dyDescent="0.2">
      <c r="A64" s="22">
        <v>1E-4</v>
      </c>
      <c r="B64" s="7">
        <v>0.33</v>
      </c>
      <c r="C64" s="98">
        <v>0</v>
      </c>
      <c r="D64" s="7">
        <f t="shared" si="14"/>
        <v>2.0000000000000003E-6</v>
      </c>
      <c r="E64" s="7">
        <f t="shared" si="16"/>
        <v>1.65E-4</v>
      </c>
      <c r="F64" s="100">
        <f t="shared" si="15"/>
        <v>1.2121212121212123E-2</v>
      </c>
      <c r="G64" s="3" t="str">
        <f t="shared" si="3"/>
        <v>-</v>
      </c>
      <c r="H64" s="3" t="str">
        <f t="shared" si="4"/>
        <v>-</v>
      </c>
      <c r="I64" s="3">
        <f t="shared" si="5"/>
        <v>0</v>
      </c>
      <c r="J64" s="3" t="str">
        <f t="shared" si="6"/>
        <v>-</v>
      </c>
      <c r="K64" s="3" t="str">
        <f t="shared" si="7"/>
        <v>-</v>
      </c>
      <c r="L64" s="103" t="str">
        <f t="shared" si="8"/>
        <v>-</v>
      </c>
      <c r="M64" s="3" t="str">
        <f t="shared" si="9"/>
        <v>-</v>
      </c>
      <c r="N64" s="3">
        <f t="shared" si="10"/>
        <v>1.2121212121212123E-2</v>
      </c>
      <c r="O64" s="3" t="str">
        <f t="shared" si="11"/>
        <v>-</v>
      </c>
      <c r="P64" s="3" t="str">
        <f t="shared" si="12"/>
        <v>-</v>
      </c>
      <c r="Q64" s="103" t="str">
        <f t="shared" si="13"/>
        <v>-</v>
      </c>
    </row>
    <row r="65" spans="1:17" x14ac:dyDescent="0.2">
      <c r="A65" s="22">
        <v>1E-4</v>
      </c>
      <c r="B65" s="7">
        <v>0.28000000000000003</v>
      </c>
      <c r="C65" s="98">
        <v>1</v>
      </c>
      <c r="D65" s="7">
        <f t="shared" si="14"/>
        <v>2.0000000000000003E-6</v>
      </c>
      <c r="E65" s="7">
        <f t="shared" si="16"/>
        <v>1.4000000000000001E-4</v>
      </c>
      <c r="F65" s="100">
        <f t="shared" si="15"/>
        <v>1.4285714285714287E-2</v>
      </c>
      <c r="G65" s="3" t="str">
        <f t="shared" si="3"/>
        <v>-</v>
      </c>
      <c r="H65" s="3" t="str">
        <f t="shared" si="4"/>
        <v>-</v>
      </c>
      <c r="I65" s="3">
        <f t="shared" si="5"/>
        <v>1</v>
      </c>
      <c r="J65" s="3" t="str">
        <f t="shared" si="6"/>
        <v>-</v>
      </c>
      <c r="K65" s="3" t="str">
        <f t="shared" si="7"/>
        <v>-</v>
      </c>
      <c r="L65" s="103" t="str">
        <f t="shared" si="8"/>
        <v>-</v>
      </c>
      <c r="M65" s="3" t="str">
        <f t="shared" si="9"/>
        <v>-</v>
      </c>
      <c r="N65" s="3">
        <f t="shared" si="10"/>
        <v>1.4285714285714287E-2</v>
      </c>
      <c r="O65" s="3" t="str">
        <f t="shared" si="11"/>
        <v>-</v>
      </c>
      <c r="P65" s="3" t="str">
        <f t="shared" si="12"/>
        <v>-</v>
      </c>
      <c r="Q65" s="103" t="str">
        <f t="shared" si="13"/>
        <v>-</v>
      </c>
    </row>
    <row r="66" spans="1:17" x14ac:dyDescent="0.2">
      <c r="A66" s="22">
        <v>5.0000000000000001E-4</v>
      </c>
      <c r="B66" s="7">
        <v>1.3</v>
      </c>
      <c r="C66" s="98">
        <v>0</v>
      </c>
      <c r="D66" s="7">
        <f t="shared" si="14"/>
        <v>1.0000000000000001E-5</v>
      </c>
      <c r="E66" s="7">
        <f t="shared" si="16"/>
        <v>6.4999999999999997E-4</v>
      </c>
      <c r="F66" s="100">
        <f t="shared" si="15"/>
        <v>1.5384615384615387E-2</v>
      </c>
      <c r="G66" s="3" t="str">
        <f t="shared" si="3"/>
        <v>-</v>
      </c>
      <c r="H66" s="3" t="str">
        <f t="shared" si="4"/>
        <v>-</v>
      </c>
      <c r="I66" s="3">
        <f t="shared" si="5"/>
        <v>0</v>
      </c>
      <c r="J66" s="3" t="str">
        <f t="shared" si="6"/>
        <v>-</v>
      </c>
      <c r="K66" s="3" t="str">
        <f t="shared" si="7"/>
        <v>-</v>
      </c>
      <c r="L66" s="103" t="str">
        <f t="shared" si="8"/>
        <v>-</v>
      </c>
      <c r="M66" s="3" t="str">
        <f t="shared" si="9"/>
        <v>-</v>
      </c>
      <c r="N66" s="3">
        <f t="shared" si="10"/>
        <v>1.5384615384615387E-2</v>
      </c>
      <c r="O66" s="3" t="str">
        <f t="shared" si="11"/>
        <v>-</v>
      </c>
      <c r="P66" s="3" t="str">
        <f t="shared" si="12"/>
        <v>-</v>
      </c>
      <c r="Q66" s="103" t="str">
        <f t="shared" si="13"/>
        <v>-</v>
      </c>
    </row>
    <row r="67" spans="1:17" x14ac:dyDescent="0.2">
      <c r="A67" s="27">
        <v>9.9999999999999991E-5</v>
      </c>
      <c r="C67" s="29">
        <v>1</v>
      </c>
      <c r="D67" s="7">
        <f t="shared" ref="D67:D98" si="17">A67*0.02</f>
        <v>1.9999999999999999E-6</v>
      </c>
      <c r="E67" s="7">
        <v>1.2999999999999988E-4</v>
      </c>
      <c r="F67" s="100">
        <f t="shared" ref="F67:F98" si="18">D67/E67</f>
        <v>1.5384615384615398E-2</v>
      </c>
      <c r="G67" s="3" t="str">
        <f t="shared" si="3"/>
        <v>-</v>
      </c>
      <c r="H67" s="3" t="str">
        <f t="shared" si="4"/>
        <v>-</v>
      </c>
      <c r="I67" s="3">
        <f t="shared" si="5"/>
        <v>1</v>
      </c>
      <c r="J67" s="3" t="str">
        <f t="shared" si="6"/>
        <v>-</v>
      </c>
      <c r="K67" s="3" t="str">
        <f t="shared" si="7"/>
        <v>-</v>
      </c>
      <c r="L67" s="103" t="str">
        <f t="shared" si="8"/>
        <v>-</v>
      </c>
      <c r="M67" s="3" t="str">
        <f t="shared" si="9"/>
        <v>-</v>
      </c>
      <c r="N67" s="3">
        <f t="shared" si="10"/>
        <v>1.5384615384615398E-2</v>
      </c>
      <c r="O67" s="3" t="str">
        <f t="shared" si="11"/>
        <v>-</v>
      </c>
      <c r="P67" s="3" t="str">
        <f t="shared" si="12"/>
        <v>-</v>
      </c>
      <c r="Q67" s="103" t="str">
        <f t="shared" si="13"/>
        <v>-</v>
      </c>
    </row>
    <row r="68" spans="1:17" x14ac:dyDescent="0.2">
      <c r="A68" s="22">
        <v>1E-3</v>
      </c>
      <c r="B68" s="7">
        <v>1.6</v>
      </c>
      <c r="C68" s="98">
        <v>0</v>
      </c>
      <c r="D68" s="7">
        <f t="shared" si="17"/>
        <v>2.0000000000000002E-5</v>
      </c>
      <c r="E68" s="7">
        <f>(B68/2)/1000</f>
        <v>8.0000000000000004E-4</v>
      </c>
      <c r="F68" s="100">
        <f t="shared" si="18"/>
        <v>2.5000000000000001E-2</v>
      </c>
      <c r="G68" s="3" t="str">
        <f t="shared" ref="G68:G131" si="19">IF(F68=0,C68,"-")</f>
        <v>-</v>
      </c>
      <c r="H68" s="3" t="str">
        <f t="shared" ref="H68:H131" si="20">IF(AND($F68&gt;0, $F68&lt;=0.01),$C68,"-")</f>
        <v>-</v>
      </c>
      <c r="I68" s="3">
        <f t="shared" ref="I68:I131" si="21">IF(AND($F68&gt;0.01, $F68&lt;=0.1),$C68,"-")</f>
        <v>0</v>
      </c>
      <c r="J68" s="3" t="str">
        <f t="shared" ref="J68:J131" si="22">IF(AND($F68&gt;0.1, $F68&lt;=0.7),$C68,"-")</f>
        <v>-</v>
      </c>
      <c r="K68" s="3" t="str">
        <f t="shared" ref="K68:K131" si="23">IF(AND($F68&gt;0.7, $F68&lt;=5),$C68,"-")</f>
        <v>-</v>
      </c>
      <c r="L68" s="103" t="str">
        <f t="shared" ref="L68:L131" si="24">IF(F68&gt;5,C68,"-")</f>
        <v>-</v>
      </c>
      <c r="M68" s="3" t="str">
        <f t="shared" ref="M68:M131" si="25">IF(AND($F68&gt;0, $F68&lt;=0.01),$F68,"-")</f>
        <v>-</v>
      </c>
      <c r="N68" s="3">
        <f t="shared" ref="N68:N131" si="26">IF(AND($F68&gt;0.01, $F68&lt;=0.1),$F68,"-")</f>
        <v>2.5000000000000001E-2</v>
      </c>
      <c r="O68" s="3" t="str">
        <f t="shared" ref="O68:O131" si="27">IF(AND($F68&gt;0.1, $F68&lt;=0.7),$F68,"-")</f>
        <v>-</v>
      </c>
      <c r="P68" s="3" t="str">
        <f t="shared" ref="P68:P131" si="28">IF(AND($F68&gt;0.7, $F68&lt;=5),$F68,"-")</f>
        <v>-</v>
      </c>
      <c r="Q68" s="103" t="str">
        <f t="shared" ref="Q68:Q131" si="29">IF($F68&gt;5,$F68,"-")</f>
        <v>-</v>
      </c>
    </row>
    <row r="69" spans="1:17" x14ac:dyDescent="0.2">
      <c r="A69" s="22">
        <v>5.0000000000000001E-4</v>
      </c>
      <c r="B69" s="7">
        <v>0.6</v>
      </c>
      <c r="C69" s="98">
        <v>0</v>
      </c>
      <c r="D69" s="7">
        <f t="shared" si="17"/>
        <v>1.0000000000000001E-5</v>
      </c>
      <c r="E69" s="7">
        <f>(B69/2)/1000</f>
        <v>2.9999999999999997E-4</v>
      </c>
      <c r="F69" s="100">
        <f t="shared" si="18"/>
        <v>3.333333333333334E-2</v>
      </c>
      <c r="G69" s="3" t="str">
        <f t="shared" si="19"/>
        <v>-</v>
      </c>
      <c r="H69" s="3" t="str">
        <f t="shared" si="20"/>
        <v>-</v>
      </c>
      <c r="I69" s="3">
        <f t="shared" si="21"/>
        <v>0</v>
      </c>
      <c r="J69" s="3" t="str">
        <f t="shared" si="22"/>
        <v>-</v>
      </c>
      <c r="K69" s="3" t="str">
        <f t="shared" si="23"/>
        <v>-</v>
      </c>
      <c r="L69" s="103" t="str">
        <f t="shared" si="24"/>
        <v>-</v>
      </c>
      <c r="M69" s="3" t="str">
        <f t="shared" si="25"/>
        <v>-</v>
      </c>
      <c r="N69" s="3">
        <f t="shared" si="26"/>
        <v>3.333333333333334E-2</v>
      </c>
      <c r="O69" s="3" t="str">
        <f t="shared" si="27"/>
        <v>-</v>
      </c>
      <c r="P69" s="3" t="str">
        <f t="shared" si="28"/>
        <v>-</v>
      </c>
      <c r="Q69" s="103" t="str">
        <f t="shared" si="29"/>
        <v>-</v>
      </c>
    </row>
    <row r="70" spans="1:17" x14ac:dyDescent="0.2">
      <c r="A70" s="22">
        <v>5.0000000000000001E-4</v>
      </c>
      <c r="B70" s="26">
        <f>6.775-6.263</f>
        <v>0.51200000000000045</v>
      </c>
      <c r="C70" s="98">
        <v>0</v>
      </c>
      <c r="D70" s="7">
        <f t="shared" si="17"/>
        <v>1.0000000000000001E-5</v>
      </c>
      <c r="E70" s="7">
        <f>(B70/2)/1000</f>
        <v>2.5600000000000021E-4</v>
      </c>
      <c r="F70" s="100">
        <f t="shared" si="18"/>
        <v>3.9062499999999972E-2</v>
      </c>
      <c r="G70" s="3" t="str">
        <f t="shared" si="19"/>
        <v>-</v>
      </c>
      <c r="H70" s="3" t="str">
        <f t="shared" si="20"/>
        <v>-</v>
      </c>
      <c r="I70" s="3">
        <f t="shared" si="21"/>
        <v>0</v>
      </c>
      <c r="J70" s="3" t="str">
        <f t="shared" si="22"/>
        <v>-</v>
      </c>
      <c r="K70" s="3" t="str">
        <f t="shared" si="23"/>
        <v>-</v>
      </c>
      <c r="L70" s="103" t="str">
        <f t="shared" si="24"/>
        <v>-</v>
      </c>
      <c r="M70" s="3" t="str">
        <f t="shared" si="25"/>
        <v>-</v>
      </c>
      <c r="N70" s="3">
        <f t="shared" si="26"/>
        <v>3.9062499999999972E-2</v>
      </c>
      <c r="O70" s="3" t="str">
        <f t="shared" si="27"/>
        <v>-</v>
      </c>
      <c r="P70" s="3" t="str">
        <f t="shared" si="28"/>
        <v>-</v>
      </c>
      <c r="Q70" s="103" t="str">
        <f t="shared" si="29"/>
        <v>-</v>
      </c>
    </row>
    <row r="71" spans="1:17" x14ac:dyDescent="0.2">
      <c r="A71" s="27">
        <v>5.0000000000000001E-4</v>
      </c>
      <c r="C71" s="29">
        <v>0</v>
      </c>
      <c r="D71" s="7">
        <f t="shared" si="17"/>
        <v>1.0000000000000001E-5</v>
      </c>
      <c r="E71" s="7">
        <v>2.3499999999999988E-4</v>
      </c>
      <c r="F71" s="100">
        <f t="shared" si="18"/>
        <v>4.2553191489361729E-2</v>
      </c>
      <c r="G71" s="3" t="str">
        <f t="shared" si="19"/>
        <v>-</v>
      </c>
      <c r="H71" s="3" t="str">
        <f t="shared" si="20"/>
        <v>-</v>
      </c>
      <c r="I71" s="3">
        <f t="shared" si="21"/>
        <v>0</v>
      </c>
      <c r="J71" s="3" t="str">
        <f t="shared" si="22"/>
        <v>-</v>
      </c>
      <c r="K71" s="3" t="str">
        <f t="shared" si="23"/>
        <v>-</v>
      </c>
      <c r="L71" s="103" t="str">
        <f t="shared" si="24"/>
        <v>-</v>
      </c>
      <c r="M71" s="3" t="str">
        <f t="shared" si="25"/>
        <v>-</v>
      </c>
      <c r="N71" s="3">
        <f t="shared" si="26"/>
        <v>4.2553191489361729E-2</v>
      </c>
      <c r="O71" s="3" t="str">
        <f t="shared" si="27"/>
        <v>-</v>
      </c>
      <c r="P71" s="3" t="str">
        <f t="shared" si="28"/>
        <v>-</v>
      </c>
      <c r="Q71" s="103" t="str">
        <f t="shared" si="29"/>
        <v>-</v>
      </c>
    </row>
    <row r="72" spans="1:17" x14ac:dyDescent="0.2">
      <c r="A72" s="22">
        <v>1E-3</v>
      </c>
      <c r="B72" s="7">
        <v>0.92</v>
      </c>
      <c r="C72" s="98">
        <v>1</v>
      </c>
      <c r="D72" s="7">
        <f t="shared" si="17"/>
        <v>2.0000000000000002E-5</v>
      </c>
      <c r="E72" s="7">
        <f t="shared" ref="E72:E80" si="30">(B72/2)/1000</f>
        <v>4.6000000000000001E-4</v>
      </c>
      <c r="F72" s="100">
        <f t="shared" si="18"/>
        <v>4.3478260869565216E-2</v>
      </c>
      <c r="G72" s="3" t="str">
        <f t="shared" si="19"/>
        <v>-</v>
      </c>
      <c r="H72" s="3" t="str">
        <f t="shared" si="20"/>
        <v>-</v>
      </c>
      <c r="I72" s="3">
        <f t="shared" si="21"/>
        <v>1</v>
      </c>
      <c r="J72" s="3" t="str">
        <f t="shared" si="22"/>
        <v>-</v>
      </c>
      <c r="K72" s="3" t="str">
        <f t="shared" si="23"/>
        <v>-</v>
      </c>
      <c r="L72" s="103" t="str">
        <f t="shared" si="24"/>
        <v>-</v>
      </c>
      <c r="M72" s="3" t="str">
        <f t="shared" si="25"/>
        <v>-</v>
      </c>
      <c r="N72" s="3">
        <f t="shared" si="26"/>
        <v>4.3478260869565216E-2</v>
      </c>
      <c r="O72" s="3" t="str">
        <f t="shared" si="27"/>
        <v>-</v>
      </c>
      <c r="P72" s="3" t="str">
        <f t="shared" si="28"/>
        <v>-</v>
      </c>
      <c r="Q72" s="103" t="str">
        <f t="shared" si="29"/>
        <v>-</v>
      </c>
    </row>
    <row r="73" spans="1:17" x14ac:dyDescent="0.2">
      <c r="A73" s="22">
        <v>5.0000000000000001E-4</v>
      </c>
      <c r="B73" s="7">
        <v>0.42</v>
      </c>
      <c r="C73" s="98">
        <v>0</v>
      </c>
      <c r="D73" s="7">
        <f t="shared" si="17"/>
        <v>1.0000000000000001E-5</v>
      </c>
      <c r="E73" s="7">
        <f t="shared" si="30"/>
        <v>2.0999999999999998E-4</v>
      </c>
      <c r="F73" s="100">
        <f t="shared" si="18"/>
        <v>4.761904761904763E-2</v>
      </c>
      <c r="G73" s="3" t="str">
        <f t="shared" si="19"/>
        <v>-</v>
      </c>
      <c r="H73" s="3" t="str">
        <f t="shared" si="20"/>
        <v>-</v>
      </c>
      <c r="I73" s="3">
        <f t="shared" si="21"/>
        <v>0</v>
      </c>
      <c r="J73" s="3" t="str">
        <f t="shared" si="22"/>
        <v>-</v>
      </c>
      <c r="K73" s="3" t="str">
        <f t="shared" si="23"/>
        <v>-</v>
      </c>
      <c r="L73" s="103" t="str">
        <f t="shared" si="24"/>
        <v>-</v>
      </c>
      <c r="M73" s="3" t="str">
        <f t="shared" si="25"/>
        <v>-</v>
      </c>
      <c r="N73" s="3">
        <f t="shared" si="26"/>
        <v>4.761904761904763E-2</v>
      </c>
      <c r="O73" s="3" t="str">
        <f t="shared" si="27"/>
        <v>-</v>
      </c>
      <c r="P73" s="3" t="str">
        <f t="shared" si="28"/>
        <v>-</v>
      </c>
      <c r="Q73" s="103" t="str">
        <f t="shared" si="29"/>
        <v>-</v>
      </c>
    </row>
    <row r="74" spans="1:17" x14ac:dyDescent="0.2">
      <c r="A74" s="22">
        <v>1E-3</v>
      </c>
      <c r="B74" s="26">
        <f>6.991-6.175</f>
        <v>0.81599999999999984</v>
      </c>
      <c r="C74" s="98">
        <v>0</v>
      </c>
      <c r="D74" s="7">
        <f t="shared" si="17"/>
        <v>2.0000000000000002E-5</v>
      </c>
      <c r="E74" s="7">
        <f t="shared" si="30"/>
        <v>4.0799999999999994E-4</v>
      </c>
      <c r="F74" s="100">
        <f t="shared" si="18"/>
        <v>4.9019607843137268E-2</v>
      </c>
      <c r="G74" s="3" t="str">
        <f t="shared" si="19"/>
        <v>-</v>
      </c>
      <c r="H74" s="3" t="str">
        <f t="shared" si="20"/>
        <v>-</v>
      </c>
      <c r="I74" s="3">
        <f t="shared" si="21"/>
        <v>0</v>
      </c>
      <c r="J74" s="3" t="str">
        <f t="shared" si="22"/>
        <v>-</v>
      </c>
      <c r="K74" s="3" t="str">
        <f t="shared" si="23"/>
        <v>-</v>
      </c>
      <c r="L74" s="103" t="str">
        <f t="shared" si="24"/>
        <v>-</v>
      </c>
      <c r="M74" s="3" t="str">
        <f t="shared" si="25"/>
        <v>-</v>
      </c>
      <c r="N74" s="3">
        <f t="shared" si="26"/>
        <v>4.9019607843137268E-2</v>
      </c>
      <c r="O74" s="3" t="str">
        <f t="shared" si="27"/>
        <v>-</v>
      </c>
      <c r="P74" s="3" t="str">
        <f t="shared" si="28"/>
        <v>-</v>
      </c>
      <c r="Q74" s="103" t="str">
        <f t="shared" si="29"/>
        <v>-</v>
      </c>
    </row>
    <row r="75" spans="1:17" x14ac:dyDescent="0.2">
      <c r="A75" s="22">
        <v>1E-3</v>
      </c>
      <c r="B75" s="7">
        <v>0.75</v>
      </c>
      <c r="C75" s="98">
        <v>0</v>
      </c>
      <c r="D75" s="7">
        <f t="shared" si="17"/>
        <v>2.0000000000000002E-5</v>
      </c>
      <c r="E75" s="7">
        <f t="shared" si="30"/>
        <v>3.7500000000000001E-4</v>
      </c>
      <c r="F75" s="100">
        <f t="shared" si="18"/>
        <v>5.3333333333333337E-2</v>
      </c>
      <c r="G75" s="3" t="str">
        <f t="shared" si="19"/>
        <v>-</v>
      </c>
      <c r="H75" s="3" t="str">
        <f t="shared" si="20"/>
        <v>-</v>
      </c>
      <c r="I75" s="3">
        <f t="shared" si="21"/>
        <v>0</v>
      </c>
      <c r="J75" s="3" t="str">
        <f t="shared" si="22"/>
        <v>-</v>
      </c>
      <c r="K75" s="3" t="str">
        <f t="shared" si="23"/>
        <v>-</v>
      </c>
      <c r="L75" s="103" t="str">
        <f t="shared" si="24"/>
        <v>-</v>
      </c>
      <c r="M75" s="3" t="str">
        <f t="shared" si="25"/>
        <v>-</v>
      </c>
      <c r="N75" s="3">
        <f t="shared" si="26"/>
        <v>5.3333333333333337E-2</v>
      </c>
      <c r="O75" s="3" t="str">
        <f t="shared" si="27"/>
        <v>-</v>
      </c>
      <c r="P75" s="3" t="str">
        <f t="shared" si="28"/>
        <v>-</v>
      </c>
      <c r="Q75" s="103" t="str">
        <f t="shared" si="29"/>
        <v>-</v>
      </c>
    </row>
    <row r="76" spans="1:17" x14ac:dyDescent="0.2">
      <c r="A76" s="22">
        <v>1E-3</v>
      </c>
      <c r="B76" s="7">
        <v>0.70799999999999996</v>
      </c>
      <c r="C76" s="98">
        <v>0</v>
      </c>
      <c r="D76" s="7">
        <f t="shared" si="17"/>
        <v>2.0000000000000002E-5</v>
      </c>
      <c r="E76" s="7">
        <f t="shared" si="30"/>
        <v>3.5399999999999999E-4</v>
      </c>
      <c r="F76" s="100">
        <f t="shared" si="18"/>
        <v>5.6497175141242945E-2</v>
      </c>
      <c r="G76" s="3" t="str">
        <f t="shared" si="19"/>
        <v>-</v>
      </c>
      <c r="H76" s="3" t="str">
        <f t="shared" si="20"/>
        <v>-</v>
      </c>
      <c r="I76" s="3">
        <f t="shared" si="21"/>
        <v>0</v>
      </c>
      <c r="J76" s="3" t="str">
        <f t="shared" si="22"/>
        <v>-</v>
      </c>
      <c r="K76" s="3" t="str">
        <f t="shared" si="23"/>
        <v>-</v>
      </c>
      <c r="L76" s="103" t="str">
        <f t="shared" si="24"/>
        <v>-</v>
      </c>
      <c r="M76" s="3" t="str">
        <f t="shared" si="25"/>
        <v>-</v>
      </c>
      <c r="N76" s="3">
        <f t="shared" si="26"/>
        <v>5.6497175141242945E-2</v>
      </c>
      <c r="O76" s="3" t="str">
        <f t="shared" si="27"/>
        <v>-</v>
      </c>
      <c r="P76" s="3" t="str">
        <f t="shared" si="28"/>
        <v>-</v>
      </c>
      <c r="Q76" s="103" t="str">
        <f t="shared" si="29"/>
        <v>-</v>
      </c>
    </row>
    <row r="77" spans="1:17" x14ac:dyDescent="0.2">
      <c r="A77" s="22">
        <v>1E-3</v>
      </c>
      <c r="B77" s="7">
        <v>0.69</v>
      </c>
      <c r="C77" s="98">
        <v>0</v>
      </c>
      <c r="D77" s="7">
        <f t="shared" si="17"/>
        <v>2.0000000000000002E-5</v>
      </c>
      <c r="E77" s="7">
        <f t="shared" si="30"/>
        <v>3.4499999999999998E-4</v>
      </c>
      <c r="F77" s="100">
        <f t="shared" si="18"/>
        <v>5.7971014492753631E-2</v>
      </c>
      <c r="G77" s="3" t="str">
        <f t="shared" si="19"/>
        <v>-</v>
      </c>
      <c r="H77" s="3" t="str">
        <f t="shared" si="20"/>
        <v>-</v>
      </c>
      <c r="I77" s="3">
        <f t="shared" si="21"/>
        <v>0</v>
      </c>
      <c r="J77" s="3" t="str">
        <f t="shared" si="22"/>
        <v>-</v>
      </c>
      <c r="K77" s="3" t="str">
        <f t="shared" si="23"/>
        <v>-</v>
      </c>
      <c r="L77" s="103" t="str">
        <f t="shared" si="24"/>
        <v>-</v>
      </c>
      <c r="M77" s="3" t="str">
        <f t="shared" si="25"/>
        <v>-</v>
      </c>
      <c r="N77" s="3">
        <f t="shared" si="26"/>
        <v>5.7971014492753631E-2</v>
      </c>
      <c r="O77" s="3" t="str">
        <f t="shared" si="27"/>
        <v>-</v>
      </c>
      <c r="P77" s="3" t="str">
        <f t="shared" si="28"/>
        <v>-</v>
      </c>
      <c r="Q77" s="103" t="str">
        <f t="shared" si="29"/>
        <v>-</v>
      </c>
    </row>
    <row r="78" spans="1:17" x14ac:dyDescent="0.2">
      <c r="A78" s="22">
        <v>1E-3</v>
      </c>
      <c r="B78" s="7">
        <v>0.68</v>
      </c>
      <c r="C78" s="98">
        <v>0</v>
      </c>
      <c r="D78" s="7">
        <f t="shared" si="17"/>
        <v>2.0000000000000002E-5</v>
      </c>
      <c r="E78" s="7">
        <f t="shared" si="30"/>
        <v>3.4000000000000002E-4</v>
      </c>
      <c r="F78" s="100">
        <f t="shared" si="18"/>
        <v>5.8823529411764705E-2</v>
      </c>
      <c r="G78" s="3" t="str">
        <f t="shared" si="19"/>
        <v>-</v>
      </c>
      <c r="H78" s="3" t="str">
        <f t="shared" si="20"/>
        <v>-</v>
      </c>
      <c r="I78" s="3">
        <f t="shared" si="21"/>
        <v>0</v>
      </c>
      <c r="J78" s="3" t="str">
        <f t="shared" si="22"/>
        <v>-</v>
      </c>
      <c r="K78" s="3" t="str">
        <f t="shared" si="23"/>
        <v>-</v>
      </c>
      <c r="L78" s="103" t="str">
        <f t="shared" si="24"/>
        <v>-</v>
      </c>
      <c r="M78" s="3" t="str">
        <f t="shared" si="25"/>
        <v>-</v>
      </c>
      <c r="N78" s="3">
        <f t="shared" si="26"/>
        <v>5.8823529411764705E-2</v>
      </c>
      <c r="O78" s="3" t="str">
        <f t="shared" si="27"/>
        <v>-</v>
      </c>
      <c r="P78" s="3" t="str">
        <f t="shared" si="28"/>
        <v>-</v>
      </c>
      <c r="Q78" s="103" t="str">
        <f t="shared" si="29"/>
        <v>-</v>
      </c>
    </row>
    <row r="79" spans="1:17" x14ac:dyDescent="0.2">
      <c r="A79" s="22">
        <v>1E-3</v>
      </c>
      <c r="B79" s="7">
        <v>0.61</v>
      </c>
      <c r="C79" s="98">
        <v>0</v>
      </c>
      <c r="D79" s="7">
        <f t="shared" si="17"/>
        <v>2.0000000000000002E-5</v>
      </c>
      <c r="E79" s="7">
        <f t="shared" si="30"/>
        <v>3.0499999999999999E-4</v>
      </c>
      <c r="F79" s="100">
        <f t="shared" si="18"/>
        <v>6.5573770491803282E-2</v>
      </c>
      <c r="G79" s="3" t="str">
        <f t="shared" si="19"/>
        <v>-</v>
      </c>
      <c r="H79" s="3" t="str">
        <f t="shared" si="20"/>
        <v>-</v>
      </c>
      <c r="I79" s="3">
        <f t="shared" si="21"/>
        <v>0</v>
      </c>
      <c r="J79" s="3" t="str">
        <f t="shared" si="22"/>
        <v>-</v>
      </c>
      <c r="K79" s="3" t="str">
        <f t="shared" si="23"/>
        <v>-</v>
      </c>
      <c r="L79" s="103" t="str">
        <f t="shared" si="24"/>
        <v>-</v>
      </c>
      <c r="M79" s="3" t="str">
        <f t="shared" si="25"/>
        <v>-</v>
      </c>
      <c r="N79" s="3">
        <f t="shared" si="26"/>
        <v>6.5573770491803282E-2</v>
      </c>
      <c r="O79" s="3" t="str">
        <f t="shared" si="27"/>
        <v>-</v>
      </c>
      <c r="P79" s="3" t="str">
        <f t="shared" si="28"/>
        <v>-</v>
      </c>
      <c r="Q79" s="103" t="str">
        <f t="shared" si="29"/>
        <v>-</v>
      </c>
    </row>
    <row r="80" spans="1:17" x14ac:dyDescent="0.2">
      <c r="A80" s="22">
        <v>1E-3</v>
      </c>
      <c r="B80" s="7">
        <v>0.53</v>
      </c>
      <c r="C80" s="98">
        <v>1</v>
      </c>
      <c r="D80" s="7">
        <f t="shared" si="17"/>
        <v>2.0000000000000002E-5</v>
      </c>
      <c r="E80" s="7">
        <f t="shared" si="30"/>
        <v>2.6499999999999999E-4</v>
      </c>
      <c r="F80" s="100">
        <f t="shared" si="18"/>
        <v>7.5471698113207558E-2</v>
      </c>
      <c r="G80" s="3" t="str">
        <f t="shared" si="19"/>
        <v>-</v>
      </c>
      <c r="H80" s="3" t="str">
        <f t="shared" si="20"/>
        <v>-</v>
      </c>
      <c r="I80" s="3">
        <f t="shared" si="21"/>
        <v>1</v>
      </c>
      <c r="J80" s="3" t="str">
        <f t="shared" si="22"/>
        <v>-</v>
      </c>
      <c r="K80" s="3" t="str">
        <f t="shared" si="23"/>
        <v>-</v>
      </c>
      <c r="L80" s="103" t="str">
        <f t="shared" si="24"/>
        <v>-</v>
      </c>
      <c r="M80" s="3" t="str">
        <f t="shared" si="25"/>
        <v>-</v>
      </c>
      <c r="N80" s="3">
        <f t="shared" si="26"/>
        <v>7.5471698113207558E-2</v>
      </c>
      <c r="O80" s="3" t="str">
        <f t="shared" si="27"/>
        <v>-</v>
      </c>
      <c r="P80" s="3" t="str">
        <f t="shared" si="28"/>
        <v>-</v>
      </c>
      <c r="Q80" s="103" t="str">
        <f t="shared" si="29"/>
        <v>-</v>
      </c>
    </row>
    <row r="81" spans="1:17" x14ac:dyDescent="0.2">
      <c r="A81" s="27">
        <v>1E-3</v>
      </c>
      <c r="C81" s="29">
        <v>1</v>
      </c>
      <c r="D81" s="7">
        <f t="shared" si="17"/>
        <v>2.0000000000000002E-5</v>
      </c>
      <c r="E81" s="7">
        <v>2.3999999999999976E-4</v>
      </c>
      <c r="F81" s="100">
        <f t="shared" si="18"/>
        <v>8.3333333333333426E-2</v>
      </c>
      <c r="G81" s="3" t="str">
        <f t="shared" si="19"/>
        <v>-</v>
      </c>
      <c r="H81" s="3" t="str">
        <f t="shared" si="20"/>
        <v>-</v>
      </c>
      <c r="I81" s="3">
        <f t="shared" si="21"/>
        <v>1</v>
      </c>
      <c r="J81" s="3" t="str">
        <f t="shared" si="22"/>
        <v>-</v>
      </c>
      <c r="K81" s="3" t="str">
        <f t="shared" si="23"/>
        <v>-</v>
      </c>
      <c r="L81" s="103" t="str">
        <f t="shared" si="24"/>
        <v>-</v>
      </c>
      <c r="M81" s="3" t="str">
        <f t="shared" si="25"/>
        <v>-</v>
      </c>
      <c r="N81" s="3">
        <f t="shared" si="26"/>
        <v>8.3333333333333426E-2</v>
      </c>
      <c r="O81" s="3" t="str">
        <f t="shared" si="27"/>
        <v>-</v>
      </c>
      <c r="P81" s="3" t="str">
        <f t="shared" si="28"/>
        <v>-</v>
      </c>
      <c r="Q81" s="103" t="str">
        <f t="shared" si="29"/>
        <v>-</v>
      </c>
    </row>
    <row r="82" spans="1:17" x14ac:dyDescent="0.2">
      <c r="A82" s="27">
        <v>1E-3</v>
      </c>
      <c r="C82" s="29">
        <v>2</v>
      </c>
      <c r="D82" s="7">
        <f t="shared" si="17"/>
        <v>2.0000000000000002E-5</v>
      </c>
      <c r="E82" s="7">
        <v>2.280000000000002E-4</v>
      </c>
      <c r="F82" s="100">
        <f t="shared" si="18"/>
        <v>8.7719298245613961E-2</v>
      </c>
      <c r="G82" s="3" t="str">
        <f t="shared" si="19"/>
        <v>-</v>
      </c>
      <c r="H82" s="3" t="str">
        <f t="shared" si="20"/>
        <v>-</v>
      </c>
      <c r="I82" s="3">
        <f t="shared" si="21"/>
        <v>2</v>
      </c>
      <c r="J82" s="3" t="str">
        <f t="shared" si="22"/>
        <v>-</v>
      </c>
      <c r="K82" s="3" t="str">
        <f t="shared" si="23"/>
        <v>-</v>
      </c>
      <c r="L82" s="103" t="str">
        <f t="shared" si="24"/>
        <v>-</v>
      </c>
      <c r="M82" s="3" t="str">
        <f t="shared" si="25"/>
        <v>-</v>
      </c>
      <c r="N82" s="3">
        <f t="shared" si="26"/>
        <v>8.7719298245613961E-2</v>
      </c>
      <c r="O82" s="3" t="str">
        <f t="shared" si="27"/>
        <v>-</v>
      </c>
      <c r="P82" s="3" t="str">
        <f t="shared" si="28"/>
        <v>-</v>
      </c>
      <c r="Q82" s="103" t="str">
        <f t="shared" si="29"/>
        <v>-</v>
      </c>
    </row>
    <row r="83" spans="1:17" x14ac:dyDescent="0.2">
      <c r="A83" s="22">
        <v>1E-3</v>
      </c>
      <c r="B83" s="7">
        <f>6.77-6.36</f>
        <v>0.40999999999999925</v>
      </c>
      <c r="C83" s="98">
        <v>1</v>
      </c>
      <c r="D83" s="7">
        <f t="shared" si="17"/>
        <v>2.0000000000000002E-5</v>
      </c>
      <c r="E83" s="7">
        <f>(B83/2)/1000</f>
        <v>2.0499999999999962E-4</v>
      </c>
      <c r="F83" s="100">
        <f t="shared" si="18"/>
        <v>9.7560975609756281E-2</v>
      </c>
      <c r="G83" s="3" t="str">
        <f t="shared" si="19"/>
        <v>-</v>
      </c>
      <c r="H83" s="3" t="str">
        <f t="shared" si="20"/>
        <v>-</v>
      </c>
      <c r="I83" s="3">
        <f t="shared" si="21"/>
        <v>1</v>
      </c>
      <c r="J83" s="3" t="str">
        <f t="shared" si="22"/>
        <v>-</v>
      </c>
      <c r="K83" s="3" t="str">
        <f t="shared" si="23"/>
        <v>-</v>
      </c>
      <c r="L83" s="103" t="str">
        <f t="shared" si="24"/>
        <v>-</v>
      </c>
      <c r="M83" s="3" t="str">
        <f t="shared" si="25"/>
        <v>-</v>
      </c>
      <c r="N83" s="3">
        <f t="shared" si="26"/>
        <v>9.7560975609756281E-2</v>
      </c>
      <c r="O83" s="3" t="str">
        <f t="shared" si="27"/>
        <v>-</v>
      </c>
      <c r="P83" s="3" t="str">
        <f t="shared" si="28"/>
        <v>-</v>
      </c>
      <c r="Q83" s="103" t="str">
        <f t="shared" si="29"/>
        <v>-</v>
      </c>
    </row>
    <row r="84" spans="1:17" x14ac:dyDescent="0.2">
      <c r="A84" s="27">
        <v>1E-3</v>
      </c>
      <c r="C84" s="29">
        <v>2</v>
      </c>
      <c r="D84" s="7">
        <f t="shared" si="17"/>
        <v>2.0000000000000002E-5</v>
      </c>
      <c r="E84" s="7">
        <v>1.9749999999999979E-4</v>
      </c>
      <c r="F84" s="100">
        <f t="shared" si="18"/>
        <v>0.10126582278481025</v>
      </c>
      <c r="G84" s="3" t="str">
        <f t="shared" si="19"/>
        <v>-</v>
      </c>
      <c r="H84" s="3" t="str">
        <f t="shared" si="20"/>
        <v>-</v>
      </c>
      <c r="I84" s="3" t="str">
        <f t="shared" si="21"/>
        <v>-</v>
      </c>
      <c r="J84" s="3">
        <f t="shared" si="22"/>
        <v>2</v>
      </c>
      <c r="K84" s="3" t="str">
        <f t="shared" si="23"/>
        <v>-</v>
      </c>
      <c r="L84" s="103" t="str">
        <f t="shared" si="24"/>
        <v>-</v>
      </c>
      <c r="M84" s="3" t="str">
        <f t="shared" si="25"/>
        <v>-</v>
      </c>
      <c r="N84" s="3" t="str">
        <f t="shared" si="26"/>
        <v>-</v>
      </c>
      <c r="O84" s="3">
        <f t="shared" si="27"/>
        <v>0.10126582278481025</v>
      </c>
      <c r="P84" s="3" t="str">
        <f t="shared" si="28"/>
        <v>-</v>
      </c>
      <c r="Q84" s="103" t="str">
        <f t="shared" si="29"/>
        <v>-</v>
      </c>
    </row>
    <row r="85" spans="1:17" x14ac:dyDescent="0.2">
      <c r="A85" s="27">
        <v>1E-3</v>
      </c>
      <c r="C85" s="29">
        <v>0</v>
      </c>
      <c r="D85" s="7">
        <f t="shared" si="17"/>
        <v>2.0000000000000002E-5</v>
      </c>
      <c r="E85" s="7">
        <v>1.8000000000000015E-4</v>
      </c>
      <c r="F85" s="100">
        <f t="shared" si="18"/>
        <v>0.11111111111111104</v>
      </c>
      <c r="G85" s="3" t="str">
        <f t="shared" si="19"/>
        <v>-</v>
      </c>
      <c r="H85" s="3" t="str">
        <f t="shared" si="20"/>
        <v>-</v>
      </c>
      <c r="I85" s="3" t="str">
        <f t="shared" si="21"/>
        <v>-</v>
      </c>
      <c r="J85" s="3">
        <f t="shared" si="22"/>
        <v>0</v>
      </c>
      <c r="K85" s="3" t="str">
        <f t="shared" si="23"/>
        <v>-</v>
      </c>
      <c r="L85" s="103" t="str">
        <f t="shared" si="24"/>
        <v>-</v>
      </c>
      <c r="M85" s="3" t="str">
        <f t="shared" si="25"/>
        <v>-</v>
      </c>
      <c r="N85" s="3" t="str">
        <f t="shared" si="26"/>
        <v>-</v>
      </c>
      <c r="O85" s="3">
        <f t="shared" si="27"/>
        <v>0.11111111111111104</v>
      </c>
      <c r="P85" s="3" t="str">
        <f t="shared" si="28"/>
        <v>-</v>
      </c>
      <c r="Q85" s="103" t="str">
        <f t="shared" si="29"/>
        <v>-</v>
      </c>
    </row>
    <row r="86" spans="1:17" x14ac:dyDescent="0.2">
      <c r="A86" s="22">
        <v>1E-3</v>
      </c>
      <c r="B86" s="7">
        <v>0.35</v>
      </c>
      <c r="C86" s="98">
        <v>1</v>
      </c>
      <c r="D86" s="7">
        <f t="shared" si="17"/>
        <v>2.0000000000000002E-5</v>
      </c>
      <c r="E86" s="7">
        <f>(B86/2)/1000</f>
        <v>1.75E-4</v>
      </c>
      <c r="F86" s="100">
        <f t="shared" si="18"/>
        <v>0.1142857142857143</v>
      </c>
      <c r="G86" s="3" t="str">
        <f t="shared" si="19"/>
        <v>-</v>
      </c>
      <c r="H86" s="3" t="str">
        <f t="shared" si="20"/>
        <v>-</v>
      </c>
      <c r="I86" s="3" t="str">
        <f t="shared" si="21"/>
        <v>-</v>
      </c>
      <c r="J86" s="3">
        <f t="shared" si="22"/>
        <v>1</v>
      </c>
      <c r="K86" s="3" t="str">
        <f t="shared" si="23"/>
        <v>-</v>
      </c>
      <c r="L86" s="103" t="str">
        <f t="shared" si="24"/>
        <v>-</v>
      </c>
      <c r="M86" s="3" t="str">
        <f t="shared" si="25"/>
        <v>-</v>
      </c>
      <c r="N86" s="3" t="str">
        <f t="shared" si="26"/>
        <v>-</v>
      </c>
      <c r="O86" s="3">
        <f t="shared" si="27"/>
        <v>0.1142857142857143</v>
      </c>
      <c r="P86" s="3" t="str">
        <f t="shared" si="28"/>
        <v>-</v>
      </c>
      <c r="Q86" s="103" t="str">
        <f t="shared" si="29"/>
        <v>-</v>
      </c>
    </row>
    <row r="87" spans="1:17" x14ac:dyDescent="0.2">
      <c r="A87" s="27">
        <v>1E-3</v>
      </c>
      <c r="C87" s="29">
        <v>1</v>
      </c>
      <c r="D87" s="7">
        <f t="shared" si="17"/>
        <v>2.0000000000000002E-5</v>
      </c>
      <c r="E87" s="7">
        <v>1.669999999999998E-4</v>
      </c>
      <c r="F87" s="100">
        <f t="shared" si="18"/>
        <v>0.11976047904191632</v>
      </c>
      <c r="G87" s="3" t="str">
        <f t="shared" si="19"/>
        <v>-</v>
      </c>
      <c r="H87" s="3" t="str">
        <f t="shared" si="20"/>
        <v>-</v>
      </c>
      <c r="I87" s="3" t="str">
        <f t="shared" si="21"/>
        <v>-</v>
      </c>
      <c r="J87" s="3">
        <f t="shared" si="22"/>
        <v>1</v>
      </c>
      <c r="K87" s="3" t="str">
        <f t="shared" si="23"/>
        <v>-</v>
      </c>
      <c r="L87" s="103" t="str">
        <f t="shared" si="24"/>
        <v>-</v>
      </c>
      <c r="M87" s="3" t="str">
        <f t="shared" si="25"/>
        <v>-</v>
      </c>
      <c r="N87" s="3" t="str">
        <f t="shared" si="26"/>
        <v>-</v>
      </c>
      <c r="O87" s="3">
        <f t="shared" si="27"/>
        <v>0.11976047904191632</v>
      </c>
      <c r="P87" s="3" t="str">
        <f t="shared" si="28"/>
        <v>-</v>
      </c>
      <c r="Q87" s="103" t="str">
        <f t="shared" si="29"/>
        <v>-</v>
      </c>
    </row>
    <row r="88" spans="1:17" x14ac:dyDescent="0.2">
      <c r="A88" s="22">
        <v>1E-3</v>
      </c>
      <c r="B88" s="7">
        <v>0.31</v>
      </c>
      <c r="C88" s="98">
        <v>0</v>
      </c>
      <c r="D88" s="7">
        <f t="shared" si="17"/>
        <v>2.0000000000000002E-5</v>
      </c>
      <c r="E88" s="7">
        <f>(B88/2)/1000</f>
        <v>1.55E-4</v>
      </c>
      <c r="F88" s="100">
        <f t="shared" si="18"/>
        <v>0.12903225806451615</v>
      </c>
      <c r="G88" s="3" t="str">
        <f t="shared" si="19"/>
        <v>-</v>
      </c>
      <c r="H88" s="3" t="str">
        <f t="shared" si="20"/>
        <v>-</v>
      </c>
      <c r="I88" s="3" t="str">
        <f t="shared" si="21"/>
        <v>-</v>
      </c>
      <c r="J88" s="3">
        <f t="shared" si="22"/>
        <v>0</v>
      </c>
      <c r="K88" s="3" t="str">
        <f t="shared" si="23"/>
        <v>-</v>
      </c>
      <c r="L88" s="103" t="str">
        <f t="shared" si="24"/>
        <v>-</v>
      </c>
      <c r="M88" s="3" t="str">
        <f t="shared" si="25"/>
        <v>-</v>
      </c>
      <c r="N88" s="3" t="str">
        <f t="shared" si="26"/>
        <v>-</v>
      </c>
      <c r="O88" s="3">
        <f t="shared" si="27"/>
        <v>0.12903225806451615</v>
      </c>
      <c r="P88" s="3" t="str">
        <f t="shared" si="28"/>
        <v>-</v>
      </c>
      <c r="Q88" s="103" t="str">
        <f t="shared" si="29"/>
        <v>-</v>
      </c>
    </row>
    <row r="89" spans="1:17" x14ac:dyDescent="0.2">
      <c r="A89" s="22">
        <v>1E-3</v>
      </c>
      <c r="B89" s="7">
        <v>0.31</v>
      </c>
      <c r="C89" s="98">
        <v>1</v>
      </c>
      <c r="D89" s="7">
        <f t="shared" si="17"/>
        <v>2.0000000000000002E-5</v>
      </c>
      <c r="E89" s="7">
        <f>(B89/2)/1000</f>
        <v>1.55E-4</v>
      </c>
      <c r="F89" s="100">
        <f t="shared" si="18"/>
        <v>0.12903225806451615</v>
      </c>
      <c r="G89" s="3" t="str">
        <f t="shared" si="19"/>
        <v>-</v>
      </c>
      <c r="H89" s="3" t="str">
        <f t="shared" si="20"/>
        <v>-</v>
      </c>
      <c r="I89" s="3" t="str">
        <f t="shared" si="21"/>
        <v>-</v>
      </c>
      <c r="J89" s="3">
        <f t="shared" si="22"/>
        <v>1</v>
      </c>
      <c r="K89" s="3" t="str">
        <f t="shared" si="23"/>
        <v>-</v>
      </c>
      <c r="L89" s="103" t="str">
        <f t="shared" si="24"/>
        <v>-</v>
      </c>
      <c r="M89" s="3" t="str">
        <f t="shared" si="25"/>
        <v>-</v>
      </c>
      <c r="N89" s="3" t="str">
        <f t="shared" si="26"/>
        <v>-</v>
      </c>
      <c r="O89" s="3">
        <f t="shared" si="27"/>
        <v>0.12903225806451615</v>
      </c>
      <c r="P89" s="3" t="str">
        <f t="shared" si="28"/>
        <v>-</v>
      </c>
      <c r="Q89" s="103" t="str">
        <f t="shared" si="29"/>
        <v>-</v>
      </c>
    </row>
    <row r="90" spans="1:17" x14ac:dyDescent="0.2">
      <c r="A90" s="27">
        <v>1E-3</v>
      </c>
      <c r="C90" s="29">
        <v>0</v>
      </c>
      <c r="D90" s="7">
        <f t="shared" si="17"/>
        <v>2.0000000000000002E-5</v>
      </c>
      <c r="E90" s="7">
        <v>1.5499999999999981E-4</v>
      </c>
      <c r="F90" s="100">
        <f t="shared" si="18"/>
        <v>0.12903225806451629</v>
      </c>
      <c r="G90" s="3" t="str">
        <f t="shared" si="19"/>
        <v>-</v>
      </c>
      <c r="H90" s="3" t="str">
        <f t="shared" si="20"/>
        <v>-</v>
      </c>
      <c r="I90" s="3" t="str">
        <f t="shared" si="21"/>
        <v>-</v>
      </c>
      <c r="J90" s="3">
        <f t="shared" si="22"/>
        <v>0</v>
      </c>
      <c r="K90" s="3" t="str">
        <f t="shared" si="23"/>
        <v>-</v>
      </c>
      <c r="L90" s="103" t="str">
        <f t="shared" si="24"/>
        <v>-</v>
      </c>
      <c r="M90" s="3" t="str">
        <f t="shared" si="25"/>
        <v>-</v>
      </c>
      <c r="N90" s="3" t="str">
        <f t="shared" si="26"/>
        <v>-</v>
      </c>
      <c r="O90" s="3">
        <f t="shared" si="27"/>
        <v>0.12903225806451629</v>
      </c>
      <c r="P90" s="3" t="str">
        <f t="shared" si="28"/>
        <v>-</v>
      </c>
      <c r="Q90" s="103" t="str">
        <f t="shared" si="29"/>
        <v>-</v>
      </c>
    </row>
    <row r="91" spans="1:17" x14ac:dyDescent="0.2">
      <c r="A91" s="22">
        <v>1E-3</v>
      </c>
      <c r="B91" s="7">
        <v>0.28999999999999998</v>
      </c>
      <c r="C91" s="98">
        <v>0</v>
      </c>
      <c r="D91" s="7">
        <f t="shared" si="17"/>
        <v>2.0000000000000002E-5</v>
      </c>
      <c r="E91" s="7">
        <f>(B91/2)/1000</f>
        <v>1.45E-4</v>
      </c>
      <c r="F91" s="100">
        <f t="shared" si="18"/>
        <v>0.13793103448275862</v>
      </c>
      <c r="G91" s="3" t="str">
        <f t="shared" si="19"/>
        <v>-</v>
      </c>
      <c r="H91" s="3" t="str">
        <f t="shared" si="20"/>
        <v>-</v>
      </c>
      <c r="I91" s="3" t="str">
        <f t="shared" si="21"/>
        <v>-</v>
      </c>
      <c r="J91" s="3">
        <f t="shared" si="22"/>
        <v>0</v>
      </c>
      <c r="K91" s="3" t="str">
        <f t="shared" si="23"/>
        <v>-</v>
      </c>
      <c r="L91" s="103" t="str">
        <f t="shared" si="24"/>
        <v>-</v>
      </c>
      <c r="M91" s="3" t="str">
        <f t="shared" si="25"/>
        <v>-</v>
      </c>
      <c r="N91" s="3" t="str">
        <f t="shared" si="26"/>
        <v>-</v>
      </c>
      <c r="O91" s="3">
        <f t="shared" si="27"/>
        <v>0.13793103448275862</v>
      </c>
      <c r="P91" s="3" t="str">
        <f t="shared" si="28"/>
        <v>-</v>
      </c>
      <c r="Q91" s="103" t="str">
        <f t="shared" si="29"/>
        <v>-</v>
      </c>
    </row>
    <row r="92" spans="1:17" x14ac:dyDescent="0.2">
      <c r="A92" s="27">
        <v>1E-3</v>
      </c>
      <c r="C92" s="29">
        <v>0</v>
      </c>
      <c r="D92" s="7">
        <f t="shared" si="17"/>
        <v>2.0000000000000002E-5</v>
      </c>
      <c r="E92" s="7">
        <v>1.4500000000000003E-4</v>
      </c>
      <c r="F92" s="100">
        <f t="shared" si="18"/>
        <v>0.13793103448275862</v>
      </c>
      <c r="G92" s="3" t="str">
        <f t="shared" si="19"/>
        <v>-</v>
      </c>
      <c r="H92" s="3" t="str">
        <f t="shared" si="20"/>
        <v>-</v>
      </c>
      <c r="I92" s="3" t="str">
        <f t="shared" si="21"/>
        <v>-</v>
      </c>
      <c r="J92" s="3">
        <f t="shared" si="22"/>
        <v>0</v>
      </c>
      <c r="K92" s="3" t="str">
        <f t="shared" si="23"/>
        <v>-</v>
      </c>
      <c r="L92" s="103" t="str">
        <f t="shared" si="24"/>
        <v>-</v>
      </c>
      <c r="M92" s="3" t="str">
        <f t="shared" si="25"/>
        <v>-</v>
      </c>
      <c r="N92" s="3" t="str">
        <f t="shared" si="26"/>
        <v>-</v>
      </c>
      <c r="O92" s="3">
        <f t="shared" si="27"/>
        <v>0.13793103448275862</v>
      </c>
      <c r="P92" s="3" t="str">
        <f t="shared" si="28"/>
        <v>-</v>
      </c>
      <c r="Q92" s="103" t="str">
        <f t="shared" si="29"/>
        <v>-</v>
      </c>
    </row>
    <row r="93" spans="1:17" x14ac:dyDescent="0.2">
      <c r="A93" s="27">
        <v>5.0000000000000001E-4</v>
      </c>
      <c r="C93" s="29">
        <v>2</v>
      </c>
      <c r="D93" s="7">
        <f t="shared" si="17"/>
        <v>1.0000000000000001E-5</v>
      </c>
      <c r="E93" s="40">
        <v>7.0999999999999706E-5</v>
      </c>
      <c r="F93" s="100">
        <f t="shared" si="18"/>
        <v>0.1408450704225358</v>
      </c>
      <c r="G93" s="3" t="str">
        <f t="shared" si="19"/>
        <v>-</v>
      </c>
      <c r="H93" s="3" t="str">
        <f t="shared" si="20"/>
        <v>-</v>
      </c>
      <c r="I93" s="3" t="str">
        <f t="shared" si="21"/>
        <v>-</v>
      </c>
      <c r="J93" s="3">
        <f t="shared" si="22"/>
        <v>2</v>
      </c>
      <c r="K93" s="3" t="str">
        <f t="shared" si="23"/>
        <v>-</v>
      </c>
      <c r="L93" s="103" t="str">
        <f t="shared" si="24"/>
        <v>-</v>
      </c>
      <c r="M93" s="3" t="str">
        <f t="shared" si="25"/>
        <v>-</v>
      </c>
      <c r="N93" s="3" t="str">
        <f t="shared" si="26"/>
        <v>-</v>
      </c>
      <c r="O93" s="3">
        <f t="shared" si="27"/>
        <v>0.1408450704225358</v>
      </c>
      <c r="P93" s="3" t="str">
        <f t="shared" si="28"/>
        <v>-</v>
      </c>
      <c r="Q93" s="103" t="str">
        <f t="shared" si="29"/>
        <v>-</v>
      </c>
    </row>
    <row r="94" spans="1:17" x14ac:dyDescent="0.2">
      <c r="A94" s="22">
        <v>5.0000000000000001E-3</v>
      </c>
      <c r="B94" s="7">
        <v>0.93</v>
      </c>
      <c r="C94" s="98">
        <v>2</v>
      </c>
      <c r="D94" s="7">
        <f t="shared" si="17"/>
        <v>1E-4</v>
      </c>
      <c r="E94" s="7">
        <f>(B94/2)/1000</f>
        <v>4.6500000000000003E-4</v>
      </c>
      <c r="F94" s="100">
        <f t="shared" si="18"/>
        <v>0.21505376344086022</v>
      </c>
      <c r="G94" s="3" t="str">
        <f t="shared" si="19"/>
        <v>-</v>
      </c>
      <c r="H94" s="3" t="str">
        <f t="shared" si="20"/>
        <v>-</v>
      </c>
      <c r="I94" s="3" t="str">
        <f t="shared" si="21"/>
        <v>-</v>
      </c>
      <c r="J94" s="3">
        <f t="shared" si="22"/>
        <v>2</v>
      </c>
      <c r="K94" s="3" t="str">
        <f t="shared" si="23"/>
        <v>-</v>
      </c>
      <c r="L94" s="103" t="str">
        <f t="shared" si="24"/>
        <v>-</v>
      </c>
      <c r="M94" s="3" t="str">
        <f t="shared" si="25"/>
        <v>-</v>
      </c>
      <c r="N94" s="3" t="str">
        <f t="shared" si="26"/>
        <v>-</v>
      </c>
      <c r="O94" s="3">
        <f t="shared" si="27"/>
        <v>0.21505376344086022</v>
      </c>
      <c r="P94" s="3" t="str">
        <f t="shared" si="28"/>
        <v>-</v>
      </c>
      <c r="Q94" s="103" t="str">
        <f t="shared" si="29"/>
        <v>-</v>
      </c>
    </row>
    <row r="95" spans="1:17" x14ac:dyDescent="0.2">
      <c r="A95" s="22">
        <v>0.01</v>
      </c>
      <c r="B95" s="7">
        <v>1.55</v>
      </c>
      <c r="C95" s="98">
        <v>1</v>
      </c>
      <c r="D95" s="7">
        <f t="shared" si="17"/>
        <v>2.0000000000000001E-4</v>
      </c>
      <c r="E95" s="7">
        <f>(B95/2)/1000</f>
        <v>7.7499999999999997E-4</v>
      </c>
      <c r="F95" s="100">
        <f t="shared" si="18"/>
        <v>0.25806451612903231</v>
      </c>
      <c r="G95" s="3" t="str">
        <f t="shared" si="19"/>
        <v>-</v>
      </c>
      <c r="H95" s="3" t="str">
        <f t="shared" si="20"/>
        <v>-</v>
      </c>
      <c r="I95" s="3" t="str">
        <f t="shared" si="21"/>
        <v>-</v>
      </c>
      <c r="J95" s="3">
        <f t="shared" si="22"/>
        <v>1</v>
      </c>
      <c r="K95" s="3" t="str">
        <f t="shared" si="23"/>
        <v>-</v>
      </c>
      <c r="L95" s="103" t="str">
        <f t="shared" si="24"/>
        <v>-</v>
      </c>
      <c r="M95" s="3" t="str">
        <f t="shared" si="25"/>
        <v>-</v>
      </c>
      <c r="N95" s="3" t="str">
        <f t="shared" si="26"/>
        <v>-</v>
      </c>
      <c r="O95" s="3">
        <f t="shared" si="27"/>
        <v>0.25806451612903231</v>
      </c>
      <c r="P95" s="3" t="str">
        <f t="shared" si="28"/>
        <v>-</v>
      </c>
      <c r="Q95" s="103" t="str">
        <f t="shared" si="29"/>
        <v>-</v>
      </c>
    </row>
    <row r="96" spans="1:17" x14ac:dyDescent="0.2">
      <c r="A96" s="22">
        <v>5.0000000000000001E-3</v>
      </c>
      <c r="B96" s="7">
        <v>0.55000000000000004</v>
      </c>
      <c r="C96" s="98">
        <v>0</v>
      </c>
      <c r="D96" s="7">
        <f t="shared" si="17"/>
        <v>1E-4</v>
      </c>
      <c r="E96" s="7">
        <f>(B96/2)/1000</f>
        <v>2.7500000000000002E-4</v>
      </c>
      <c r="F96" s="100">
        <f t="shared" si="18"/>
        <v>0.36363636363636365</v>
      </c>
      <c r="G96" s="3" t="str">
        <f t="shared" si="19"/>
        <v>-</v>
      </c>
      <c r="H96" s="3" t="str">
        <f t="shared" si="20"/>
        <v>-</v>
      </c>
      <c r="I96" s="3" t="str">
        <f t="shared" si="21"/>
        <v>-</v>
      </c>
      <c r="J96" s="3">
        <f t="shared" si="22"/>
        <v>0</v>
      </c>
      <c r="K96" s="3" t="str">
        <f t="shared" si="23"/>
        <v>-</v>
      </c>
      <c r="L96" s="103" t="str">
        <f t="shared" si="24"/>
        <v>-</v>
      </c>
      <c r="M96" s="3" t="str">
        <f t="shared" si="25"/>
        <v>-</v>
      </c>
      <c r="N96" s="3" t="str">
        <f t="shared" si="26"/>
        <v>-</v>
      </c>
      <c r="O96" s="3">
        <f t="shared" si="27"/>
        <v>0.36363636363636365</v>
      </c>
      <c r="P96" s="3" t="str">
        <f t="shared" si="28"/>
        <v>-</v>
      </c>
      <c r="Q96" s="103" t="str">
        <f t="shared" si="29"/>
        <v>-</v>
      </c>
    </row>
    <row r="97" spans="1:17" x14ac:dyDescent="0.2">
      <c r="A97" s="22">
        <v>0.01</v>
      </c>
      <c r="B97" s="7">
        <v>1.06</v>
      </c>
      <c r="C97" s="98">
        <v>2</v>
      </c>
      <c r="D97" s="7">
        <f t="shared" si="17"/>
        <v>2.0000000000000001E-4</v>
      </c>
      <c r="E97" s="7">
        <f>(B97/2)/1000</f>
        <v>5.2999999999999998E-4</v>
      </c>
      <c r="F97" s="100">
        <f t="shared" si="18"/>
        <v>0.37735849056603776</v>
      </c>
      <c r="G97" s="3" t="str">
        <f t="shared" si="19"/>
        <v>-</v>
      </c>
      <c r="H97" s="3" t="str">
        <f t="shared" si="20"/>
        <v>-</v>
      </c>
      <c r="I97" s="3" t="str">
        <f t="shared" si="21"/>
        <v>-</v>
      </c>
      <c r="J97" s="3">
        <f t="shared" si="22"/>
        <v>2</v>
      </c>
      <c r="K97" s="3" t="str">
        <f t="shared" si="23"/>
        <v>-</v>
      </c>
      <c r="L97" s="103" t="str">
        <f t="shared" si="24"/>
        <v>-</v>
      </c>
      <c r="M97" s="3" t="str">
        <f t="shared" si="25"/>
        <v>-</v>
      </c>
      <c r="N97" s="3" t="str">
        <f t="shared" si="26"/>
        <v>-</v>
      </c>
      <c r="O97" s="3">
        <f t="shared" si="27"/>
        <v>0.37735849056603776</v>
      </c>
      <c r="P97" s="3" t="str">
        <f t="shared" si="28"/>
        <v>-</v>
      </c>
      <c r="Q97" s="103" t="str">
        <f t="shared" si="29"/>
        <v>-</v>
      </c>
    </row>
    <row r="98" spans="1:17" x14ac:dyDescent="0.2">
      <c r="A98" s="27">
        <v>5.0000000000000001E-3</v>
      </c>
      <c r="C98" s="29">
        <v>2</v>
      </c>
      <c r="D98" s="7">
        <f t="shared" si="17"/>
        <v>1E-4</v>
      </c>
      <c r="E98" s="7">
        <v>2.6049999999999994E-4</v>
      </c>
      <c r="F98" s="100">
        <f t="shared" si="18"/>
        <v>0.38387715930902122</v>
      </c>
      <c r="G98" s="3" t="str">
        <f t="shared" si="19"/>
        <v>-</v>
      </c>
      <c r="H98" s="3" t="str">
        <f t="shared" si="20"/>
        <v>-</v>
      </c>
      <c r="I98" s="3" t="str">
        <f t="shared" si="21"/>
        <v>-</v>
      </c>
      <c r="J98" s="3">
        <f t="shared" si="22"/>
        <v>2</v>
      </c>
      <c r="K98" s="3" t="str">
        <f t="shared" si="23"/>
        <v>-</v>
      </c>
      <c r="L98" s="103" t="str">
        <f t="shared" si="24"/>
        <v>-</v>
      </c>
      <c r="M98" s="3" t="str">
        <f t="shared" si="25"/>
        <v>-</v>
      </c>
      <c r="N98" s="3" t="str">
        <f t="shared" si="26"/>
        <v>-</v>
      </c>
      <c r="O98" s="3">
        <f t="shared" si="27"/>
        <v>0.38387715930902122</v>
      </c>
      <c r="P98" s="3" t="str">
        <f t="shared" si="28"/>
        <v>-</v>
      </c>
      <c r="Q98" s="103" t="str">
        <f t="shared" si="29"/>
        <v>-</v>
      </c>
    </row>
    <row r="99" spans="1:17" x14ac:dyDescent="0.2">
      <c r="A99" s="22">
        <v>5.0000000000000001E-3</v>
      </c>
      <c r="B99" s="7">
        <v>0.44</v>
      </c>
      <c r="C99" s="98">
        <v>0</v>
      </c>
      <c r="D99" s="7">
        <f t="shared" ref="D99:D130" si="31">A99*0.02</f>
        <v>1E-4</v>
      </c>
      <c r="E99" s="7">
        <f>(B99/2)/1000</f>
        <v>2.2000000000000001E-4</v>
      </c>
      <c r="F99" s="100">
        <f t="shared" ref="F99:F130" si="32">D99/E99</f>
        <v>0.45454545454545453</v>
      </c>
      <c r="G99" s="3" t="str">
        <f t="shared" si="19"/>
        <v>-</v>
      </c>
      <c r="H99" s="3" t="str">
        <f t="shared" si="20"/>
        <v>-</v>
      </c>
      <c r="I99" s="3" t="str">
        <f t="shared" si="21"/>
        <v>-</v>
      </c>
      <c r="J99" s="3">
        <f t="shared" si="22"/>
        <v>0</v>
      </c>
      <c r="K99" s="3" t="str">
        <f t="shared" si="23"/>
        <v>-</v>
      </c>
      <c r="L99" s="103" t="str">
        <f t="shared" si="24"/>
        <v>-</v>
      </c>
      <c r="M99" s="3" t="str">
        <f t="shared" si="25"/>
        <v>-</v>
      </c>
      <c r="N99" s="3" t="str">
        <f t="shared" si="26"/>
        <v>-</v>
      </c>
      <c r="O99" s="3">
        <f t="shared" si="27"/>
        <v>0.45454545454545453</v>
      </c>
      <c r="P99" s="3" t="str">
        <f t="shared" si="28"/>
        <v>-</v>
      </c>
      <c r="Q99" s="103" t="str">
        <f t="shared" si="29"/>
        <v>-</v>
      </c>
    </row>
    <row r="100" spans="1:17" x14ac:dyDescent="0.2">
      <c r="A100" s="27">
        <v>5.0000000000000001E-3</v>
      </c>
      <c r="C100" s="29">
        <v>1</v>
      </c>
      <c r="D100" s="7">
        <f t="shared" si="31"/>
        <v>1E-4</v>
      </c>
      <c r="E100" s="7">
        <v>2.0500000000000008E-4</v>
      </c>
      <c r="F100" s="100">
        <f t="shared" si="32"/>
        <v>0.48780487804878031</v>
      </c>
      <c r="G100" s="3" t="str">
        <f t="shared" si="19"/>
        <v>-</v>
      </c>
      <c r="H100" s="3" t="str">
        <f t="shared" si="20"/>
        <v>-</v>
      </c>
      <c r="I100" s="3" t="str">
        <f t="shared" si="21"/>
        <v>-</v>
      </c>
      <c r="J100" s="3">
        <f t="shared" si="22"/>
        <v>1</v>
      </c>
      <c r="K100" s="3" t="str">
        <f t="shared" si="23"/>
        <v>-</v>
      </c>
      <c r="L100" s="103" t="str">
        <f t="shared" si="24"/>
        <v>-</v>
      </c>
      <c r="M100" s="3" t="str">
        <f t="shared" si="25"/>
        <v>-</v>
      </c>
      <c r="N100" s="3" t="str">
        <f t="shared" si="26"/>
        <v>-</v>
      </c>
      <c r="O100" s="3">
        <f t="shared" si="27"/>
        <v>0.48780487804878031</v>
      </c>
      <c r="P100" s="3" t="str">
        <f t="shared" si="28"/>
        <v>-</v>
      </c>
      <c r="Q100" s="103" t="str">
        <f t="shared" si="29"/>
        <v>-</v>
      </c>
    </row>
    <row r="101" spans="1:17" x14ac:dyDescent="0.2">
      <c r="A101" s="22">
        <v>5.0000000000000001E-3</v>
      </c>
      <c r="B101" s="7">
        <v>0.39</v>
      </c>
      <c r="C101" s="98">
        <v>0</v>
      </c>
      <c r="D101" s="7">
        <f t="shared" si="31"/>
        <v>1E-4</v>
      </c>
      <c r="E101" s="7">
        <f t="shared" ref="E101:E108" si="33">(B101/2)/1000</f>
        <v>1.95E-4</v>
      </c>
      <c r="F101" s="100">
        <f t="shared" si="32"/>
        <v>0.51282051282051289</v>
      </c>
      <c r="G101" s="3" t="str">
        <f t="shared" si="19"/>
        <v>-</v>
      </c>
      <c r="H101" s="3" t="str">
        <f t="shared" si="20"/>
        <v>-</v>
      </c>
      <c r="I101" s="3" t="str">
        <f t="shared" si="21"/>
        <v>-</v>
      </c>
      <c r="J101" s="3">
        <f t="shared" si="22"/>
        <v>0</v>
      </c>
      <c r="K101" s="3" t="str">
        <f t="shared" si="23"/>
        <v>-</v>
      </c>
      <c r="L101" s="103" t="str">
        <f t="shared" si="24"/>
        <v>-</v>
      </c>
      <c r="M101" s="3" t="str">
        <f t="shared" si="25"/>
        <v>-</v>
      </c>
      <c r="N101" s="3" t="str">
        <f t="shared" si="26"/>
        <v>-</v>
      </c>
      <c r="O101" s="3">
        <f t="shared" si="27"/>
        <v>0.51282051282051289</v>
      </c>
      <c r="P101" s="3" t="str">
        <f t="shared" si="28"/>
        <v>-</v>
      </c>
      <c r="Q101" s="103" t="str">
        <f t="shared" si="29"/>
        <v>-</v>
      </c>
    </row>
    <row r="102" spans="1:17" x14ac:dyDescent="0.2">
      <c r="A102" s="22">
        <v>0.01</v>
      </c>
      <c r="B102" s="7">
        <v>0.71</v>
      </c>
      <c r="C102" s="98">
        <v>2</v>
      </c>
      <c r="D102" s="7">
        <f t="shared" si="31"/>
        <v>2.0000000000000001E-4</v>
      </c>
      <c r="E102" s="7">
        <f t="shared" si="33"/>
        <v>3.5499999999999996E-4</v>
      </c>
      <c r="F102" s="100">
        <f t="shared" si="32"/>
        <v>0.56338028169014098</v>
      </c>
      <c r="G102" s="3" t="str">
        <f t="shared" si="19"/>
        <v>-</v>
      </c>
      <c r="H102" s="3" t="str">
        <f t="shared" si="20"/>
        <v>-</v>
      </c>
      <c r="I102" s="3" t="str">
        <f t="shared" si="21"/>
        <v>-</v>
      </c>
      <c r="J102" s="3">
        <f t="shared" si="22"/>
        <v>2</v>
      </c>
      <c r="K102" s="3" t="str">
        <f t="shared" si="23"/>
        <v>-</v>
      </c>
      <c r="L102" s="103" t="str">
        <f t="shared" si="24"/>
        <v>-</v>
      </c>
      <c r="M102" s="3" t="str">
        <f t="shared" si="25"/>
        <v>-</v>
      </c>
      <c r="N102" s="3" t="str">
        <f t="shared" si="26"/>
        <v>-</v>
      </c>
      <c r="O102" s="3">
        <f t="shared" si="27"/>
        <v>0.56338028169014098</v>
      </c>
      <c r="P102" s="3" t="str">
        <f t="shared" si="28"/>
        <v>-</v>
      </c>
      <c r="Q102" s="103" t="str">
        <f t="shared" si="29"/>
        <v>-</v>
      </c>
    </row>
    <row r="103" spans="1:17" x14ac:dyDescent="0.2">
      <c r="A103" s="22">
        <v>0.01</v>
      </c>
      <c r="B103" s="7">
        <v>0.69</v>
      </c>
      <c r="C103" s="98">
        <v>0</v>
      </c>
      <c r="D103" s="7">
        <f t="shared" si="31"/>
        <v>2.0000000000000001E-4</v>
      </c>
      <c r="E103" s="7">
        <f t="shared" si="33"/>
        <v>3.4499999999999998E-4</v>
      </c>
      <c r="F103" s="100">
        <f t="shared" si="32"/>
        <v>0.57971014492753625</v>
      </c>
      <c r="G103" s="3" t="str">
        <f t="shared" si="19"/>
        <v>-</v>
      </c>
      <c r="H103" s="3" t="str">
        <f t="shared" si="20"/>
        <v>-</v>
      </c>
      <c r="I103" s="3" t="str">
        <f t="shared" si="21"/>
        <v>-</v>
      </c>
      <c r="J103" s="3">
        <f t="shared" si="22"/>
        <v>0</v>
      </c>
      <c r="K103" s="3" t="str">
        <f t="shared" si="23"/>
        <v>-</v>
      </c>
      <c r="L103" s="103" t="str">
        <f t="shared" si="24"/>
        <v>-</v>
      </c>
      <c r="M103" s="3" t="str">
        <f t="shared" si="25"/>
        <v>-</v>
      </c>
      <c r="N103" s="3" t="str">
        <f t="shared" si="26"/>
        <v>-</v>
      </c>
      <c r="O103" s="3">
        <f t="shared" si="27"/>
        <v>0.57971014492753625</v>
      </c>
      <c r="P103" s="3" t="str">
        <f t="shared" si="28"/>
        <v>-</v>
      </c>
      <c r="Q103" s="103" t="str">
        <f t="shared" si="29"/>
        <v>-</v>
      </c>
    </row>
    <row r="104" spans="1:17" x14ac:dyDescent="0.2">
      <c r="A104" s="22">
        <v>0.01</v>
      </c>
      <c r="B104" s="7">
        <v>0.69</v>
      </c>
      <c r="C104" s="98">
        <v>1</v>
      </c>
      <c r="D104" s="7">
        <f t="shared" si="31"/>
        <v>2.0000000000000001E-4</v>
      </c>
      <c r="E104" s="7">
        <f t="shared" si="33"/>
        <v>3.4499999999999998E-4</v>
      </c>
      <c r="F104" s="100">
        <f t="shared" si="32"/>
        <v>0.57971014492753625</v>
      </c>
      <c r="G104" s="3" t="str">
        <f t="shared" si="19"/>
        <v>-</v>
      </c>
      <c r="H104" s="3" t="str">
        <f t="shared" si="20"/>
        <v>-</v>
      </c>
      <c r="I104" s="3" t="str">
        <f t="shared" si="21"/>
        <v>-</v>
      </c>
      <c r="J104" s="3">
        <f t="shared" si="22"/>
        <v>1</v>
      </c>
      <c r="K104" s="3" t="str">
        <f t="shared" si="23"/>
        <v>-</v>
      </c>
      <c r="L104" s="103" t="str">
        <f t="shared" si="24"/>
        <v>-</v>
      </c>
      <c r="M104" s="3" t="str">
        <f t="shared" si="25"/>
        <v>-</v>
      </c>
      <c r="N104" s="3" t="str">
        <f t="shared" si="26"/>
        <v>-</v>
      </c>
      <c r="O104" s="3">
        <f t="shared" si="27"/>
        <v>0.57971014492753625</v>
      </c>
      <c r="P104" s="3" t="str">
        <f t="shared" si="28"/>
        <v>-</v>
      </c>
      <c r="Q104" s="103" t="str">
        <f t="shared" si="29"/>
        <v>-</v>
      </c>
    </row>
    <row r="105" spans="1:17" x14ac:dyDescent="0.2">
      <c r="A105" s="22">
        <v>0.01</v>
      </c>
      <c r="B105" s="7">
        <v>0.64500000000000002</v>
      </c>
      <c r="C105" s="98">
        <v>2</v>
      </c>
      <c r="D105" s="7">
        <f t="shared" si="31"/>
        <v>2.0000000000000001E-4</v>
      </c>
      <c r="E105" s="7">
        <f t="shared" si="33"/>
        <v>3.2250000000000003E-4</v>
      </c>
      <c r="F105" s="100">
        <f t="shared" si="32"/>
        <v>0.62015503875968991</v>
      </c>
      <c r="G105" s="3" t="str">
        <f t="shared" si="19"/>
        <v>-</v>
      </c>
      <c r="H105" s="3" t="str">
        <f t="shared" si="20"/>
        <v>-</v>
      </c>
      <c r="I105" s="3" t="str">
        <f t="shared" si="21"/>
        <v>-</v>
      </c>
      <c r="J105" s="3">
        <f t="shared" si="22"/>
        <v>2</v>
      </c>
      <c r="K105" s="3" t="str">
        <f t="shared" si="23"/>
        <v>-</v>
      </c>
      <c r="L105" s="103" t="str">
        <f t="shared" si="24"/>
        <v>-</v>
      </c>
      <c r="M105" s="3" t="str">
        <f t="shared" si="25"/>
        <v>-</v>
      </c>
      <c r="N105" s="3" t="str">
        <f t="shared" si="26"/>
        <v>-</v>
      </c>
      <c r="O105" s="3">
        <f t="shared" si="27"/>
        <v>0.62015503875968991</v>
      </c>
      <c r="P105" s="3" t="str">
        <f t="shared" si="28"/>
        <v>-</v>
      </c>
      <c r="Q105" s="103" t="str">
        <f t="shared" si="29"/>
        <v>-</v>
      </c>
    </row>
    <row r="106" spans="1:17" x14ac:dyDescent="0.2">
      <c r="A106" s="22">
        <v>0.01</v>
      </c>
      <c r="B106" s="7">
        <v>0.64</v>
      </c>
      <c r="C106" s="98">
        <v>0</v>
      </c>
      <c r="D106" s="7">
        <f t="shared" si="31"/>
        <v>2.0000000000000001E-4</v>
      </c>
      <c r="E106" s="7">
        <f t="shared" si="33"/>
        <v>3.2000000000000003E-4</v>
      </c>
      <c r="F106" s="100">
        <f t="shared" si="32"/>
        <v>0.625</v>
      </c>
      <c r="G106" s="3" t="str">
        <f t="shared" si="19"/>
        <v>-</v>
      </c>
      <c r="H106" s="3" t="str">
        <f t="shared" si="20"/>
        <v>-</v>
      </c>
      <c r="I106" s="3" t="str">
        <f t="shared" si="21"/>
        <v>-</v>
      </c>
      <c r="J106" s="3">
        <f t="shared" si="22"/>
        <v>0</v>
      </c>
      <c r="K106" s="3" t="str">
        <f t="shared" si="23"/>
        <v>-</v>
      </c>
      <c r="L106" s="103" t="str">
        <f t="shared" si="24"/>
        <v>-</v>
      </c>
      <c r="M106" s="3" t="str">
        <f t="shared" si="25"/>
        <v>-</v>
      </c>
      <c r="N106" s="3" t="str">
        <f t="shared" si="26"/>
        <v>-</v>
      </c>
      <c r="O106" s="3">
        <f t="shared" si="27"/>
        <v>0.625</v>
      </c>
      <c r="P106" s="3" t="str">
        <f t="shared" si="28"/>
        <v>-</v>
      </c>
      <c r="Q106" s="103" t="str">
        <f t="shared" si="29"/>
        <v>-</v>
      </c>
    </row>
    <row r="107" spans="1:17" x14ac:dyDescent="0.2">
      <c r="A107" s="22">
        <v>5.0000000000000001E-3</v>
      </c>
      <c r="B107" s="7">
        <v>0.31</v>
      </c>
      <c r="C107" s="98">
        <v>1</v>
      </c>
      <c r="D107" s="7">
        <f t="shared" si="31"/>
        <v>1E-4</v>
      </c>
      <c r="E107" s="7">
        <f t="shared" si="33"/>
        <v>1.55E-4</v>
      </c>
      <c r="F107" s="100">
        <f t="shared" si="32"/>
        <v>0.64516129032258063</v>
      </c>
      <c r="G107" s="3" t="str">
        <f t="shared" si="19"/>
        <v>-</v>
      </c>
      <c r="H107" s="3" t="str">
        <f t="shared" si="20"/>
        <v>-</v>
      </c>
      <c r="I107" s="3" t="str">
        <f t="shared" si="21"/>
        <v>-</v>
      </c>
      <c r="J107" s="3">
        <f t="shared" si="22"/>
        <v>1</v>
      </c>
      <c r="K107" s="3" t="str">
        <f t="shared" si="23"/>
        <v>-</v>
      </c>
      <c r="L107" s="103" t="str">
        <f t="shared" si="24"/>
        <v>-</v>
      </c>
      <c r="M107" s="3" t="str">
        <f t="shared" si="25"/>
        <v>-</v>
      </c>
      <c r="N107" s="3" t="str">
        <f t="shared" si="26"/>
        <v>-</v>
      </c>
      <c r="O107" s="3">
        <f t="shared" si="27"/>
        <v>0.64516129032258063</v>
      </c>
      <c r="P107" s="3" t="str">
        <f t="shared" si="28"/>
        <v>-</v>
      </c>
      <c r="Q107" s="103" t="str">
        <f t="shared" si="29"/>
        <v>-</v>
      </c>
    </row>
    <row r="108" spans="1:17" x14ac:dyDescent="0.2">
      <c r="A108" s="22">
        <v>0.01</v>
      </c>
      <c r="B108" s="7">
        <f>6.9-6.34</f>
        <v>0.5600000000000005</v>
      </c>
      <c r="C108" s="98">
        <v>2</v>
      </c>
      <c r="D108" s="7">
        <f t="shared" si="31"/>
        <v>2.0000000000000001E-4</v>
      </c>
      <c r="E108" s="7">
        <f t="shared" si="33"/>
        <v>2.8000000000000025E-4</v>
      </c>
      <c r="F108" s="100">
        <f t="shared" si="32"/>
        <v>0.71428571428571375</v>
      </c>
      <c r="G108" s="3" t="str">
        <f t="shared" si="19"/>
        <v>-</v>
      </c>
      <c r="H108" s="3" t="str">
        <f t="shared" si="20"/>
        <v>-</v>
      </c>
      <c r="I108" s="3" t="str">
        <f t="shared" si="21"/>
        <v>-</v>
      </c>
      <c r="J108" s="3" t="str">
        <f t="shared" si="22"/>
        <v>-</v>
      </c>
      <c r="K108" s="3">
        <f t="shared" si="23"/>
        <v>2</v>
      </c>
      <c r="L108" s="103" t="str">
        <f t="shared" si="24"/>
        <v>-</v>
      </c>
      <c r="M108" s="3" t="str">
        <f t="shared" si="25"/>
        <v>-</v>
      </c>
      <c r="N108" s="3" t="str">
        <f t="shared" si="26"/>
        <v>-</v>
      </c>
      <c r="O108" s="3" t="str">
        <f t="shared" si="27"/>
        <v>-</v>
      </c>
      <c r="P108" s="3">
        <f t="shared" si="28"/>
        <v>0.71428571428571375</v>
      </c>
      <c r="Q108" s="103" t="str">
        <f t="shared" si="29"/>
        <v>-</v>
      </c>
    </row>
    <row r="109" spans="1:17" x14ac:dyDescent="0.2">
      <c r="A109" s="27">
        <v>0.01</v>
      </c>
      <c r="C109" s="29">
        <v>2</v>
      </c>
      <c r="D109" s="7">
        <f t="shared" si="31"/>
        <v>2.0000000000000001E-4</v>
      </c>
      <c r="E109" s="7">
        <v>2.6200000000000003E-4</v>
      </c>
      <c r="F109" s="100">
        <f t="shared" si="32"/>
        <v>0.76335877862595414</v>
      </c>
      <c r="G109" s="3" t="str">
        <f t="shared" si="19"/>
        <v>-</v>
      </c>
      <c r="H109" s="3" t="str">
        <f t="shared" si="20"/>
        <v>-</v>
      </c>
      <c r="I109" s="3" t="str">
        <f t="shared" si="21"/>
        <v>-</v>
      </c>
      <c r="J109" s="3" t="str">
        <f t="shared" si="22"/>
        <v>-</v>
      </c>
      <c r="K109" s="3">
        <f t="shared" si="23"/>
        <v>2</v>
      </c>
      <c r="L109" s="103" t="str">
        <f t="shared" si="24"/>
        <v>-</v>
      </c>
      <c r="M109" s="3" t="str">
        <f t="shared" si="25"/>
        <v>-</v>
      </c>
      <c r="N109" s="3" t="str">
        <f t="shared" si="26"/>
        <v>-</v>
      </c>
      <c r="O109" s="3" t="str">
        <f t="shared" si="27"/>
        <v>-</v>
      </c>
      <c r="P109" s="3">
        <f t="shared" si="28"/>
        <v>0.76335877862595414</v>
      </c>
      <c r="Q109" s="103" t="str">
        <f t="shared" si="29"/>
        <v>-</v>
      </c>
    </row>
    <row r="110" spans="1:17" x14ac:dyDescent="0.2">
      <c r="A110" s="22">
        <v>0.01</v>
      </c>
      <c r="B110" s="7">
        <v>0.49</v>
      </c>
      <c r="C110" s="98">
        <v>2</v>
      </c>
      <c r="D110" s="7">
        <f t="shared" si="31"/>
        <v>2.0000000000000001E-4</v>
      </c>
      <c r="E110" s="7">
        <f>(B110/2)/1000</f>
        <v>2.4499999999999999E-4</v>
      </c>
      <c r="F110" s="100">
        <f t="shared" si="32"/>
        <v>0.81632653061224492</v>
      </c>
      <c r="G110" s="3" t="str">
        <f t="shared" si="19"/>
        <v>-</v>
      </c>
      <c r="H110" s="3" t="str">
        <f t="shared" si="20"/>
        <v>-</v>
      </c>
      <c r="I110" s="3" t="str">
        <f t="shared" si="21"/>
        <v>-</v>
      </c>
      <c r="J110" s="3" t="str">
        <f t="shared" si="22"/>
        <v>-</v>
      </c>
      <c r="K110" s="3">
        <f t="shared" si="23"/>
        <v>2</v>
      </c>
      <c r="L110" s="103" t="str">
        <f t="shared" si="24"/>
        <v>-</v>
      </c>
      <c r="M110" s="3" t="str">
        <f t="shared" si="25"/>
        <v>-</v>
      </c>
      <c r="N110" s="3" t="str">
        <f t="shared" si="26"/>
        <v>-</v>
      </c>
      <c r="O110" s="3" t="str">
        <f t="shared" si="27"/>
        <v>-</v>
      </c>
      <c r="P110" s="3">
        <f t="shared" si="28"/>
        <v>0.81632653061224492</v>
      </c>
      <c r="Q110" s="103" t="str">
        <f t="shared" si="29"/>
        <v>-</v>
      </c>
    </row>
    <row r="111" spans="1:17" x14ac:dyDescent="0.2">
      <c r="A111" s="27">
        <v>0.01</v>
      </c>
      <c r="C111" s="29">
        <v>0</v>
      </c>
      <c r="D111" s="7">
        <f t="shared" si="31"/>
        <v>2.0000000000000001E-4</v>
      </c>
      <c r="E111" s="7">
        <v>2.4250000000000015E-4</v>
      </c>
      <c r="F111" s="100">
        <f t="shared" si="32"/>
        <v>0.82474226804123663</v>
      </c>
      <c r="G111" s="3" t="str">
        <f t="shared" si="19"/>
        <v>-</v>
      </c>
      <c r="H111" s="3" t="str">
        <f t="shared" si="20"/>
        <v>-</v>
      </c>
      <c r="I111" s="3" t="str">
        <f t="shared" si="21"/>
        <v>-</v>
      </c>
      <c r="J111" s="3" t="str">
        <f t="shared" si="22"/>
        <v>-</v>
      </c>
      <c r="K111" s="3">
        <f t="shared" si="23"/>
        <v>0</v>
      </c>
      <c r="L111" s="103" t="str">
        <f t="shared" si="24"/>
        <v>-</v>
      </c>
      <c r="M111" s="3" t="str">
        <f t="shared" si="25"/>
        <v>-</v>
      </c>
      <c r="N111" s="3" t="str">
        <f t="shared" si="26"/>
        <v>-</v>
      </c>
      <c r="O111" s="3" t="str">
        <f t="shared" si="27"/>
        <v>-</v>
      </c>
      <c r="P111" s="3">
        <f t="shared" si="28"/>
        <v>0.82474226804123663</v>
      </c>
      <c r="Q111" s="103" t="str">
        <f t="shared" si="29"/>
        <v>-</v>
      </c>
    </row>
    <row r="112" spans="1:17" x14ac:dyDescent="0.2">
      <c r="A112" s="22">
        <v>0.01</v>
      </c>
      <c r="B112" s="7">
        <v>0.48</v>
      </c>
      <c r="C112" s="98">
        <v>0</v>
      </c>
      <c r="D112" s="7">
        <f t="shared" si="31"/>
        <v>2.0000000000000001E-4</v>
      </c>
      <c r="E112" s="7">
        <f>(B112/2)/1000</f>
        <v>2.3999999999999998E-4</v>
      </c>
      <c r="F112" s="100">
        <f t="shared" si="32"/>
        <v>0.83333333333333348</v>
      </c>
      <c r="G112" s="3" t="str">
        <f t="shared" si="19"/>
        <v>-</v>
      </c>
      <c r="H112" s="3" t="str">
        <f t="shared" si="20"/>
        <v>-</v>
      </c>
      <c r="I112" s="3" t="str">
        <f t="shared" si="21"/>
        <v>-</v>
      </c>
      <c r="J112" s="3" t="str">
        <f t="shared" si="22"/>
        <v>-</v>
      </c>
      <c r="K112" s="3">
        <f t="shared" si="23"/>
        <v>0</v>
      </c>
      <c r="L112" s="103" t="str">
        <f t="shared" si="24"/>
        <v>-</v>
      </c>
      <c r="M112" s="3" t="str">
        <f t="shared" si="25"/>
        <v>-</v>
      </c>
      <c r="N112" s="3" t="str">
        <f t="shared" si="26"/>
        <v>-</v>
      </c>
      <c r="O112" s="3" t="str">
        <f t="shared" si="27"/>
        <v>-</v>
      </c>
      <c r="P112" s="3">
        <f t="shared" si="28"/>
        <v>0.83333333333333348</v>
      </c>
      <c r="Q112" s="103" t="str">
        <f t="shared" si="29"/>
        <v>-</v>
      </c>
    </row>
    <row r="113" spans="1:17" x14ac:dyDescent="0.2">
      <c r="A113" s="27">
        <v>0.01</v>
      </c>
      <c r="C113" s="29">
        <v>1</v>
      </c>
      <c r="D113" s="7">
        <f t="shared" si="31"/>
        <v>2.0000000000000001E-4</v>
      </c>
      <c r="E113" s="7">
        <v>2.2999999999999998E-4</v>
      </c>
      <c r="F113" s="100">
        <f t="shared" si="32"/>
        <v>0.86956521739130443</v>
      </c>
      <c r="G113" s="3" t="str">
        <f t="shared" si="19"/>
        <v>-</v>
      </c>
      <c r="H113" s="3" t="str">
        <f t="shared" si="20"/>
        <v>-</v>
      </c>
      <c r="I113" s="3" t="str">
        <f t="shared" si="21"/>
        <v>-</v>
      </c>
      <c r="J113" s="3" t="str">
        <f t="shared" si="22"/>
        <v>-</v>
      </c>
      <c r="K113" s="3">
        <f t="shared" si="23"/>
        <v>1</v>
      </c>
      <c r="L113" s="103" t="str">
        <f t="shared" si="24"/>
        <v>-</v>
      </c>
      <c r="M113" s="3" t="str">
        <f t="shared" si="25"/>
        <v>-</v>
      </c>
      <c r="N113" s="3" t="str">
        <f t="shared" si="26"/>
        <v>-</v>
      </c>
      <c r="O113" s="3" t="str">
        <f t="shared" si="27"/>
        <v>-</v>
      </c>
      <c r="P113" s="3">
        <f t="shared" si="28"/>
        <v>0.86956521739130443</v>
      </c>
      <c r="Q113" s="103" t="str">
        <f t="shared" si="29"/>
        <v>-</v>
      </c>
    </row>
    <row r="114" spans="1:17" x14ac:dyDescent="0.2">
      <c r="A114" s="22">
        <v>0.01</v>
      </c>
      <c r="B114" s="7">
        <v>0.41</v>
      </c>
      <c r="C114" s="98">
        <v>2</v>
      </c>
      <c r="D114" s="7">
        <f t="shared" si="31"/>
        <v>2.0000000000000001E-4</v>
      </c>
      <c r="E114" s="7">
        <f>(B114/2)/1000</f>
        <v>2.05E-4</v>
      </c>
      <c r="F114" s="100">
        <f t="shared" si="32"/>
        <v>0.97560975609756106</v>
      </c>
      <c r="G114" s="3" t="str">
        <f t="shared" si="19"/>
        <v>-</v>
      </c>
      <c r="H114" s="3" t="str">
        <f t="shared" si="20"/>
        <v>-</v>
      </c>
      <c r="I114" s="3" t="str">
        <f t="shared" si="21"/>
        <v>-</v>
      </c>
      <c r="J114" s="3" t="str">
        <f t="shared" si="22"/>
        <v>-</v>
      </c>
      <c r="K114" s="3">
        <f t="shared" si="23"/>
        <v>2</v>
      </c>
      <c r="L114" s="103" t="str">
        <f t="shared" si="24"/>
        <v>-</v>
      </c>
      <c r="M114" s="3" t="str">
        <f t="shared" si="25"/>
        <v>-</v>
      </c>
      <c r="N114" s="3" t="str">
        <f t="shared" si="26"/>
        <v>-</v>
      </c>
      <c r="O114" s="3" t="str">
        <f t="shared" si="27"/>
        <v>-</v>
      </c>
      <c r="P114" s="3">
        <f t="shared" si="28"/>
        <v>0.97560975609756106</v>
      </c>
      <c r="Q114" s="103" t="str">
        <f t="shared" si="29"/>
        <v>-</v>
      </c>
    </row>
    <row r="115" spans="1:17" x14ac:dyDescent="0.2">
      <c r="A115" s="27">
        <v>0.01</v>
      </c>
      <c r="C115" s="29">
        <v>1</v>
      </c>
      <c r="D115" s="7">
        <f t="shared" si="31"/>
        <v>2.0000000000000001E-4</v>
      </c>
      <c r="E115" s="7">
        <v>1.8999999999999996E-4</v>
      </c>
      <c r="F115" s="100">
        <f t="shared" si="32"/>
        <v>1.0526315789473688</v>
      </c>
      <c r="G115" s="3" t="str">
        <f t="shared" si="19"/>
        <v>-</v>
      </c>
      <c r="H115" s="3" t="str">
        <f t="shared" si="20"/>
        <v>-</v>
      </c>
      <c r="I115" s="3" t="str">
        <f t="shared" si="21"/>
        <v>-</v>
      </c>
      <c r="J115" s="3" t="str">
        <f t="shared" si="22"/>
        <v>-</v>
      </c>
      <c r="K115" s="3">
        <f t="shared" si="23"/>
        <v>1</v>
      </c>
      <c r="L115" s="103" t="str">
        <f t="shared" si="24"/>
        <v>-</v>
      </c>
      <c r="M115" s="3" t="str">
        <f t="shared" si="25"/>
        <v>-</v>
      </c>
      <c r="N115" s="3" t="str">
        <f t="shared" si="26"/>
        <v>-</v>
      </c>
      <c r="O115" s="3" t="str">
        <f t="shared" si="27"/>
        <v>-</v>
      </c>
      <c r="P115" s="3">
        <f t="shared" si="28"/>
        <v>1.0526315789473688</v>
      </c>
      <c r="Q115" s="103" t="str">
        <f t="shared" si="29"/>
        <v>-</v>
      </c>
    </row>
    <row r="116" spans="1:17" x14ac:dyDescent="0.2">
      <c r="A116" s="27">
        <v>0.01</v>
      </c>
      <c r="C116" s="29">
        <v>2</v>
      </c>
      <c r="D116" s="7">
        <f t="shared" si="31"/>
        <v>2.0000000000000001E-4</v>
      </c>
      <c r="E116" s="7">
        <v>1.8500000000000005E-4</v>
      </c>
      <c r="F116" s="100">
        <f t="shared" si="32"/>
        <v>1.0810810810810809</v>
      </c>
      <c r="G116" s="3" t="str">
        <f t="shared" si="19"/>
        <v>-</v>
      </c>
      <c r="H116" s="3" t="str">
        <f t="shared" si="20"/>
        <v>-</v>
      </c>
      <c r="I116" s="3" t="str">
        <f t="shared" si="21"/>
        <v>-</v>
      </c>
      <c r="J116" s="3" t="str">
        <f t="shared" si="22"/>
        <v>-</v>
      </c>
      <c r="K116" s="3">
        <f t="shared" si="23"/>
        <v>2</v>
      </c>
      <c r="L116" s="103" t="str">
        <f t="shared" si="24"/>
        <v>-</v>
      </c>
      <c r="M116" s="3" t="str">
        <f t="shared" si="25"/>
        <v>-</v>
      </c>
      <c r="N116" s="3" t="str">
        <f t="shared" si="26"/>
        <v>-</v>
      </c>
      <c r="O116" s="3" t="str">
        <f t="shared" si="27"/>
        <v>-</v>
      </c>
      <c r="P116" s="3">
        <f t="shared" si="28"/>
        <v>1.0810810810810809</v>
      </c>
      <c r="Q116" s="103" t="str">
        <f t="shared" si="29"/>
        <v>-</v>
      </c>
    </row>
    <row r="117" spans="1:17" x14ac:dyDescent="0.2">
      <c r="A117" s="22">
        <v>0.01</v>
      </c>
      <c r="B117" s="26">
        <f>6.636-6.276</f>
        <v>0.36000000000000032</v>
      </c>
      <c r="C117" s="98">
        <v>2</v>
      </c>
      <c r="D117" s="7">
        <f t="shared" si="31"/>
        <v>2.0000000000000001E-4</v>
      </c>
      <c r="E117" s="7">
        <f>(B117/2)/1000</f>
        <v>1.8000000000000015E-4</v>
      </c>
      <c r="F117" s="100">
        <f t="shared" si="32"/>
        <v>1.1111111111111103</v>
      </c>
      <c r="G117" s="3" t="str">
        <f t="shared" si="19"/>
        <v>-</v>
      </c>
      <c r="H117" s="3" t="str">
        <f t="shared" si="20"/>
        <v>-</v>
      </c>
      <c r="I117" s="3" t="str">
        <f t="shared" si="21"/>
        <v>-</v>
      </c>
      <c r="J117" s="3" t="str">
        <f t="shared" si="22"/>
        <v>-</v>
      </c>
      <c r="K117" s="3">
        <f t="shared" si="23"/>
        <v>2</v>
      </c>
      <c r="L117" s="103" t="str">
        <f t="shared" si="24"/>
        <v>-</v>
      </c>
      <c r="M117" s="3" t="str">
        <f t="shared" si="25"/>
        <v>-</v>
      </c>
      <c r="N117" s="3" t="str">
        <f t="shared" si="26"/>
        <v>-</v>
      </c>
      <c r="O117" s="3" t="str">
        <f t="shared" si="27"/>
        <v>-</v>
      </c>
      <c r="P117" s="3">
        <f t="shared" si="28"/>
        <v>1.1111111111111103</v>
      </c>
      <c r="Q117" s="103" t="str">
        <f t="shared" si="29"/>
        <v>-</v>
      </c>
    </row>
    <row r="118" spans="1:17" x14ac:dyDescent="0.2">
      <c r="A118" s="22">
        <v>0.05</v>
      </c>
      <c r="B118" s="7">
        <v>1.62</v>
      </c>
      <c r="C118" s="98">
        <v>0</v>
      </c>
      <c r="D118" s="7">
        <f t="shared" si="31"/>
        <v>1E-3</v>
      </c>
      <c r="E118" s="7">
        <f>(B118/2)/1000</f>
        <v>8.1000000000000006E-4</v>
      </c>
      <c r="F118" s="100">
        <f t="shared" si="32"/>
        <v>1.2345679012345678</v>
      </c>
      <c r="G118" s="3" t="str">
        <f t="shared" si="19"/>
        <v>-</v>
      </c>
      <c r="H118" s="3" t="str">
        <f t="shared" si="20"/>
        <v>-</v>
      </c>
      <c r="I118" s="3" t="str">
        <f t="shared" si="21"/>
        <v>-</v>
      </c>
      <c r="J118" s="3" t="str">
        <f t="shared" si="22"/>
        <v>-</v>
      </c>
      <c r="K118" s="3">
        <f t="shared" si="23"/>
        <v>0</v>
      </c>
      <c r="L118" s="103" t="str">
        <f t="shared" si="24"/>
        <v>-</v>
      </c>
      <c r="M118" s="3" t="str">
        <f t="shared" si="25"/>
        <v>-</v>
      </c>
      <c r="N118" s="3" t="str">
        <f t="shared" si="26"/>
        <v>-</v>
      </c>
      <c r="O118" s="3" t="str">
        <f t="shared" si="27"/>
        <v>-</v>
      </c>
      <c r="P118" s="3">
        <f t="shared" si="28"/>
        <v>1.2345679012345678</v>
      </c>
      <c r="Q118" s="103" t="str">
        <f t="shared" si="29"/>
        <v>-</v>
      </c>
    </row>
    <row r="119" spans="1:17" x14ac:dyDescent="0.2">
      <c r="A119" s="22">
        <v>0.01</v>
      </c>
      <c r="B119" s="7">
        <v>0.32</v>
      </c>
      <c r="C119" s="98">
        <v>2</v>
      </c>
      <c r="D119" s="7">
        <f t="shared" si="31"/>
        <v>2.0000000000000001E-4</v>
      </c>
      <c r="E119" s="7">
        <f>(B119/2)/1000</f>
        <v>1.6000000000000001E-4</v>
      </c>
      <c r="F119" s="100">
        <f t="shared" si="32"/>
        <v>1.25</v>
      </c>
      <c r="G119" s="3" t="str">
        <f t="shared" si="19"/>
        <v>-</v>
      </c>
      <c r="H119" s="3" t="str">
        <f t="shared" si="20"/>
        <v>-</v>
      </c>
      <c r="I119" s="3" t="str">
        <f t="shared" si="21"/>
        <v>-</v>
      </c>
      <c r="J119" s="3" t="str">
        <f t="shared" si="22"/>
        <v>-</v>
      </c>
      <c r="K119" s="3">
        <f t="shared" si="23"/>
        <v>2</v>
      </c>
      <c r="L119" s="103" t="str">
        <f t="shared" si="24"/>
        <v>-</v>
      </c>
      <c r="M119" s="3" t="str">
        <f t="shared" si="25"/>
        <v>-</v>
      </c>
      <c r="N119" s="3" t="str">
        <f t="shared" si="26"/>
        <v>-</v>
      </c>
      <c r="O119" s="3" t="str">
        <f t="shared" si="27"/>
        <v>-</v>
      </c>
      <c r="P119" s="3">
        <f t="shared" si="28"/>
        <v>1.25</v>
      </c>
      <c r="Q119" s="103" t="str">
        <f t="shared" si="29"/>
        <v>-</v>
      </c>
    </row>
    <row r="120" spans="1:17" x14ac:dyDescent="0.2">
      <c r="A120" s="27">
        <v>0.01</v>
      </c>
      <c r="C120" s="29">
        <v>2</v>
      </c>
      <c r="D120" s="7">
        <f t="shared" si="31"/>
        <v>2.0000000000000001E-4</v>
      </c>
      <c r="E120" s="7">
        <v>1.3499999999999978E-4</v>
      </c>
      <c r="F120" s="100">
        <f t="shared" si="32"/>
        <v>1.4814814814814838</v>
      </c>
      <c r="G120" s="3" t="str">
        <f t="shared" si="19"/>
        <v>-</v>
      </c>
      <c r="H120" s="3" t="str">
        <f t="shared" si="20"/>
        <v>-</v>
      </c>
      <c r="I120" s="3" t="str">
        <f t="shared" si="21"/>
        <v>-</v>
      </c>
      <c r="J120" s="3" t="str">
        <f t="shared" si="22"/>
        <v>-</v>
      </c>
      <c r="K120" s="3">
        <f t="shared" si="23"/>
        <v>2</v>
      </c>
      <c r="L120" s="103" t="str">
        <f t="shared" si="24"/>
        <v>-</v>
      </c>
      <c r="M120" s="3" t="str">
        <f t="shared" si="25"/>
        <v>-</v>
      </c>
      <c r="N120" s="3" t="str">
        <f t="shared" si="26"/>
        <v>-</v>
      </c>
      <c r="O120" s="3" t="str">
        <f t="shared" si="27"/>
        <v>-</v>
      </c>
      <c r="P120" s="3">
        <f t="shared" si="28"/>
        <v>1.4814814814814838</v>
      </c>
      <c r="Q120" s="103" t="str">
        <f t="shared" si="29"/>
        <v>-</v>
      </c>
    </row>
    <row r="121" spans="1:17" x14ac:dyDescent="0.2">
      <c r="A121" s="22">
        <v>0.01</v>
      </c>
      <c r="B121" s="7">
        <v>0.24</v>
      </c>
      <c r="C121" s="98">
        <v>2</v>
      </c>
      <c r="D121" s="7">
        <f t="shared" si="31"/>
        <v>2.0000000000000001E-4</v>
      </c>
      <c r="E121" s="7">
        <f>(B121/2)/1000</f>
        <v>1.1999999999999999E-4</v>
      </c>
      <c r="F121" s="100">
        <f t="shared" si="32"/>
        <v>1.666666666666667</v>
      </c>
      <c r="G121" s="3" t="str">
        <f t="shared" si="19"/>
        <v>-</v>
      </c>
      <c r="H121" s="3" t="str">
        <f t="shared" si="20"/>
        <v>-</v>
      </c>
      <c r="I121" s="3" t="str">
        <f t="shared" si="21"/>
        <v>-</v>
      </c>
      <c r="J121" s="3" t="str">
        <f t="shared" si="22"/>
        <v>-</v>
      </c>
      <c r="K121" s="3">
        <f t="shared" si="23"/>
        <v>2</v>
      </c>
      <c r="L121" s="103" t="str">
        <f t="shared" si="24"/>
        <v>-</v>
      </c>
      <c r="M121" s="3" t="str">
        <f t="shared" si="25"/>
        <v>-</v>
      </c>
      <c r="N121" s="3" t="str">
        <f t="shared" si="26"/>
        <v>-</v>
      </c>
      <c r="O121" s="3" t="str">
        <f t="shared" si="27"/>
        <v>-</v>
      </c>
      <c r="P121" s="3">
        <f t="shared" si="28"/>
        <v>1.666666666666667</v>
      </c>
      <c r="Q121" s="103" t="str">
        <f t="shared" si="29"/>
        <v>-</v>
      </c>
    </row>
    <row r="122" spans="1:17" x14ac:dyDescent="0.2">
      <c r="A122" s="27">
        <v>0.01</v>
      </c>
      <c r="C122" s="29">
        <v>1</v>
      </c>
      <c r="D122" s="7">
        <f t="shared" si="31"/>
        <v>2.0000000000000001E-4</v>
      </c>
      <c r="E122" s="7">
        <v>1.110000000000002E-4</v>
      </c>
      <c r="F122" s="100">
        <f t="shared" si="32"/>
        <v>1.8018018018017985</v>
      </c>
      <c r="G122" s="3" t="str">
        <f t="shared" si="19"/>
        <v>-</v>
      </c>
      <c r="H122" s="3" t="str">
        <f t="shared" si="20"/>
        <v>-</v>
      </c>
      <c r="I122" s="3" t="str">
        <f t="shared" si="21"/>
        <v>-</v>
      </c>
      <c r="J122" s="3" t="str">
        <f t="shared" si="22"/>
        <v>-</v>
      </c>
      <c r="K122" s="3">
        <f t="shared" si="23"/>
        <v>1</v>
      </c>
      <c r="L122" s="103" t="str">
        <f t="shared" si="24"/>
        <v>-</v>
      </c>
      <c r="M122" s="3" t="str">
        <f t="shared" si="25"/>
        <v>-</v>
      </c>
      <c r="N122" s="3" t="str">
        <f t="shared" si="26"/>
        <v>-</v>
      </c>
      <c r="O122" s="3" t="str">
        <f t="shared" si="27"/>
        <v>-</v>
      </c>
      <c r="P122" s="3">
        <f t="shared" si="28"/>
        <v>1.8018018018017985</v>
      </c>
      <c r="Q122" s="103" t="str">
        <f t="shared" si="29"/>
        <v>-</v>
      </c>
    </row>
    <row r="123" spans="1:17" x14ac:dyDescent="0.2">
      <c r="A123" s="22">
        <v>0.1</v>
      </c>
      <c r="B123" s="7">
        <v>1.77</v>
      </c>
      <c r="C123" s="98">
        <v>2</v>
      </c>
      <c r="D123" s="7">
        <f t="shared" si="31"/>
        <v>2E-3</v>
      </c>
      <c r="E123" s="7">
        <f>(B123/2)/1000</f>
        <v>8.8500000000000004E-4</v>
      </c>
      <c r="F123" s="100">
        <f t="shared" si="32"/>
        <v>2.2598870056497176</v>
      </c>
      <c r="G123" s="3" t="str">
        <f t="shared" si="19"/>
        <v>-</v>
      </c>
      <c r="H123" s="3" t="str">
        <f t="shared" si="20"/>
        <v>-</v>
      </c>
      <c r="I123" s="3" t="str">
        <f t="shared" si="21"/>
        <v>-</v>
      </c>
      <c r="J123" s="3" t="str">
        <f t="shared" si="22"/>
        <v>-</v>
      </c>
      <c r="K123" s="3">
        <f t="shared" si="23"/>
        <v>2</v>
      </c>
      <c r="L123" s="103" t="str">
        <f t="shared" si="24"/>
        <v>-</v>
      </c>
      <c r="M123" s="3" t="str">
        <f t="shared" si="25"/>
        <v>-</v>
      </c>
      <c r="N123" s="3" t="str">
        <f t="shared" si="26"/>
        <v>-</v>
      </c>
      <c r="O123" s="3" t="str">
        <f t="shared" si="27"/>
        <v>-</v>
      </c>
      <c r="P123" s="3">
        <f t="shared" si="28"/>
        <v>2.2598870056497176</v>
      </c>
      <c r="Q123" s="103" t="str">
        <f t="shared" si="29"/>
        <v>-</v>
      </c>
    </row>
    <row r="124" spans="1:17" x14ac:dyDescent="0.2">
      <c r="A124" s="27">
        <v>0.05</v>
      </c>
      <c r="C124" s="29">
        <v>2</v>
      </c>
      <c r="D124" s="7">
        <f t="shared" si="31"/>
        <v>1E-3</v>
      </c>
      <c r="E124" s="7">
        <v>3.1499999999999996E-4</v>
      </c>
      <c r="F124" s="100">
        <f t="shared" si="32"/>
        <v>3.1746031746031749</v>
      </c>
      <c r="G124" s="3" t="str">
        <f t="shared" si="19"/>
        <v>-</v>
      </c>
      <c r="H124" s="3" t="str">
        <f t="shared" si="20"/>
        <v>-</v>
      </c>
      <c r="I124" s="3" t="str">
        <f t="shared" si="21"/>
        <v>-</v>
      </c>
      <c r="J124" s="3" t="str">
        <f t="shared" si="22"/>
        <v>-</v>
      </c>
      <c r="K124" s="3">
        <f t="shared" si="23"/>
        <v>2</v>
      </c>
      <c r="L124" s="103" t="str">
        <f t="shared" si="24"/>
        <v>-</v>
      </c>
      <c r="M124" s="3" t="str">
        <f t="shared" si="25"/>
        <v>-</v>
      </c>
      <c r="N124" s="3" t="str">
        <f t="shared" si="26"/>
        <v>-</v>
      </c>
      <c r="O124" s="3" t="str">
        <f t="shared" si="27"/>
        <v>-</v>
      </c>
      <c r="P124" s="3">
        <f t="shared" si="28"/>
        <v>3.1746031746031749</v>
      </c>
      <c r="Q124" s="103" t="str">
        <f t="shared" si="29"/>
        <v>-</v>
      </c>
    </row>
    <row r="125" spans="1:17" x14ac:dyDescent="0.2">
      <c r="A125" s="27">
        <v>0.05</v>
      </c>
      <c r="C125" s="29">
        <v>2</v>
      </c>
      <c r="D125" s="7">
        <f t="shared" si="31"/>
        <v>1E-3</v>
      </c>
      <c r="E125" s="7">
        <v>3.0999999999999962E-4</v>
      </c>
      <c r="F125" s="100">
        <f t="shared" si="32"/>
        <v>3.225806451612907</v>
      </c>
      <c r="G125" s="3" t="str">
        <f t="shared" si="19"/>
        <v>-</v>
      </c>
      <c r="H125" s="3" t="str">
        <f t="shared" si="20"/>
        <v>-</v>
      </c>
      <c r="I125" s="3" t="str">
        <f t="shared" si="21"/>
        <v>-</v>
      </c>
      <c r="J125" s="3" t="str">
        <f t="shared" si="22"/>
        <v>-</v>
      </c>
      <c r="K125" s="3">
        <f t="shared" si="23"/>
        <v>2</v>
      </c>
      <c r="L125" s="103" t="str">
        <f t="shared" si="24"/>
        <v>-</v>
      </c>
      <c r="M125" s="3" t="str">
        <f t="shared" si="25"/>
        <v>-</v>
      </c>
      <c r="N125" s="3" t="str">
        <f t="shared" si="26"/>
        <v>-</v>
      </c>
      <c r="O125" s="3" t="str">
        <f t="shared" si="27"/>
        <v>-</v>
      </c>
      <c r="P125" s="3">
        <f t="shared" si="28"/>
        <v>3.225806451612907</v>
      </c>
      <c r="Q125" s="103" t="str">
        <f t="shared" si="29"/>
        <v>-</v>
      </c>
    </row>
    <row r="126" spans="1:17" x14ac:dyDescent="0.2">
      <c r="A126" s="22">
        <v>0.1</v>
      </c>
      <c r="B126" s="7">
        <v>0.97</v>
      </c>
      <c r="C126" s="98">
        <v>2</v>
      </c>
      <c r="D126" s="7">
        <f t="shared" si="31"/>
        <v>2E-3</v>
      </c>
      <c r="E126" s="7">
        <f t="shared" ref="E126:E132" si="34">(B126/2)/1000</f>
        <v>4.8499999999999997E-4</v>
      </c>
      <c r="F126" s="100">
        <f t="shared" si="32"/>
        <v>4.123711340206186</v>
      </c>
      <c r="G126" s="3" t="str">
        <f t="shared" si="19"/>
        <v>-</v>
      </c>
      <c r="H126" s="3" t="str">
        <f t="shared" si="20"/>
        <v>-</v>
      </c>
      <c r="I126" s="3" t="str">
        <f t="shared" si="21"/>
        <v>-</v>
      </c>
      <c r="J126" s="3" t="str">
        <f t="shared" si="22"/>
        <v>-</v>
      </c>
      <c r="K126" s="3">
        <f t="shared" si="23"/>
        <v>2</v>
      </c>
      <c r="L126" s="103" t="str">
        <f t="shared" si="24"/>
        <v>-</v>
      </c>
      <c r="M126" s="3" t="str">
        <f t="shared" si="25"/>
        <v>-</v>
      </c>
      <c r="N126" s="3" t="str">
        <f t="shared" si="26"/>
        <v>-</v>
      </c>
      <c r="O126" s="3" t="str">
        <f t="shared" si="27"/>
        <v>-</v>
      </c>
      <c r="P126" s="3">
        <f t="shared" si="28"/>
        <v>4.123711340206186</v>
      </c>
      <c r="Q126" s="103" t="str">
        <f t="shared" si="29"/>
        <v>-</v>
      </c>
    </row>
    <row r="127" spans="1:17" x14ac:dyDescent="0.2">
      <c r="A127" s="22">
        <v>0.05</v>
      </c>
      <c r="B127" s="7">
        <v>0.42499999999999999</v>
      </c>
      <c r="C127" s="98">
        <v>2</v>
      </c>
      <c r="D127" s="7">
        <f t="shared" si="31"/>
        <v>1E-3</v>
      </c>
      <c r="E127" s="7">
        <f t="shared" si="34"/>
        <v>2.1249999999999999E-4</v>
      </c>
      <c r="F127" s="100">
        <f t="shared" si="32"/>
        <v>4.7058823529411766</v>
      </c>
      <c r="G127" s="3" t="str">
        <f t="shared" si="19"/>
        <v>-</v>
      </c>
      <c r="H127" s="3" t="str">
        <f t="shared" si="20"/>
        <v>-</v>
      </c>
      <c r="I127" s="3" t="str">
        <f t="shared" si="21"/>
        <v>-</v>
      </c>
      <c r="J127" s="3" t="str">
        <f t="shared" si="22"/>
        <v>-</v>
      </c>
      <c r="K127" s="3">
        <f t="shared" si="23"/>
        <v>2</v>
      </c>
      <c r="L127" s="103" t="str">
        <f t="shared" si="24"/>
        <v>-</v>
      </c>
      <c r="M127" s="3" t="str">
        <f t="shared" si="25"/>
        <v>-</v>
      </c>
      <c r="N127" s="3" t="str">
        <f t="shared" si="26"/>
        <v>-</v>
      </c>
      <c r="O127" s="3" t="str">
        <f t="shared" si="27"/>
        <v>-</v>
      </c>
      <c r="P127" s="3">
        <f t="shared" si="28"/>
        <v>4.7058823529411766</v>
      </c>
      <c r="Q127" s="103" t="str">
        <f t="shared" si="29"/>
        <v>-</v>
      </c>
    </row>
    <row r="128" spans="1:17" x14ac:dyDescent="0.2">
      <c r="A128" s="22">
        <v>0.05</v>
      </c>
      <c r="B128" s="7">
        <v>0.42</v>
      </c>
      <c r="C128" s="98">
        <v>0</v>
      </c>
      <c r="D128" s="7">
        <f t="shared" si="31"/>
        <v>1E-3</v>
      </c>
      <c r="E128" s="7">
        <f t="shared" si="34"/>
        <v>2.0999999999999998E-4</v>
      </c>
      <c r="F128" s="100">
        <f t="shared" si="32"/>
        <v>4.7619047619047628</v>
      </c>
      <c r="G128" s="3" t="str">
        <f t="shared" si="19"/>
        <v>-</v>
      </c>
      <c r="H128" s="3" t="str">
        <f t="shared" si="20"/>
        <v>-</v>
      </c>
      <c r="I128" s="3" t="str">
        <f t="shared" si="21"/>
        <v>-</v>
      </c>
      <c r="J128" s="3" t="str">
        <f t="shared" si="22"/>
        <v>-</v>
      </c>
      <c r="K128" s="3">
        <f t="shared" si="23"/>
        <v>0</v>
      </c>
      <c r="L128" s="103" t="str">
        <f t="shared" si="24"/>
        <v>-</v>
      </c>
      <c r="M128" s="3" t="str">
        <f t="shared" si="25"/>
        <v>-</v>
      </c>
      <c r="N128" s="3" t="str">
        <f t="shared" si="26"/>
        <v>-</v>
      </c>
      <c r="O128" s="3" t="str">
        <f t="shared" si="27"/>
        <v>-</v>
      </c>
      <c r="P128" s="3">
        <f t="shared" si="28"/>
        <v>4.7619047619047628</v>
      </c>
      <c r="Q128" s="103" t="str">
        <f t="shared" si="29"/>
        <v>-</v>
      </c>
    </row>
    <row r="129" spans="1:17" x14ac:dyDescent="0.2">
      <c r="A129" s="22">
        <v>0.1</v>
      </c>
      <c r="B129" s="7">
        <v>0.8</v>
      </c>
      <c r="C129" s="98">
        <v>2</v>
      </c>
      <c r="D129" s="7">
        <f t="shared" si="31"/>
        <v>2E-3</v>
      </c>
      <c r="E129" s="7">
        <f t="shared" si="34"/>
        <v>4.0000000000000002E-4</v>
      </c>
      <c r="F129" s="100">
        <f t="shared" si="32"/>
        <v>5</v>
      </c>
      <c r="G129" s="3" t="str">
        <f t="shared" si="19"/>
        <v>-</v>
      </c>
      <c r="H129" s="3" t="str">
        <f t="shared" si="20"/>
        <v>-</v>
      </c>
      <c r="I129" s="3" t="str">
        <f t="shared" si="21"/>
        <v>-</v>
      </c>
      <c r="J129" s="3" t="str">
        <f t="shared" si="22"/>
        <v>-</v>
      </c>
      <c r="K129" s="3">
        <f t="shared" si="23"/>
        <v>2</v>
      </c>
      <c r="L129" s="103" t="str">
        <f t="shared" si="24"/>
        <v>-</v>
      </c>
      <c r="M129" s="3" t="str">
        <f t="shared" si="25"/>
        <v>-</v>
      </c>
      <c r="N129" s="3" t="str">
        <f t="shared" si="26"/>
        <v>-</v>
      </c>
      <c r="O129" s="3" t="str">
        <f t="shared" si="27"/>
        <v>-</v>
      </c>
      <c r="P129" s="3">
        <f t="shared" si="28"/>
        <v>5</v>
      </c>
      <c r="Q129" s="103" t="str">
        <f t="shared" si="29"/>
        <v>-</v>
      </c>
    </row>
    <row r="130" spans="1:17" x14ac:dyDescent="0.2">
      <c r="A130" s="22">
        <v>0.1</v>
      </c>
      <c r="B130" s="7">
        <v>0.67</v>
      </c>
      <c r="C130" s="98">
        <v>2</v>
      </c>
      <c r="D130" s="7">
        <f t="shared" si="31"/>
        <v>2E-3</v>
      </c>
      <c r="E130" s="7">
        <f t="shared" si="34"/>
        <v>3.3500000000000001E-4</v>
      </c>
      <c r="F130" s="100">
        <f t="shared" si="32"/>
        <v>5.9701492537313436</v>
      </c>
      <c r="G130" s="3" t="str">
        <f t="shared" si="19"/>
        <v>-</v>
      </c>
      <c r="H130" s="3" t="str">
        <f t="shared" si="20"/>
        <v>-</v>
      </c>
      <c r="I130" s="3" t="str">
        <f t="shared" si="21"/>
        <v>-</v>
      </c>
      <c r="J130" s="3" t="str">
        <f t="shared" si="22"/>
        <v>-</v>
      </c>
      <c r="K130" s="3" t="str">
        <f t="shared" si="23"/>
        <v>-</v>
      </c>
      <c r="L130" s="103">
        <f t="shared" si="24"/>
        <v>2</v>
      </c>
      <c r="M130" s="3" t="str">
        <f t="shared" si="25"/>
        <v>-</v>
      </c>
      <c r="N130" s="3" t="str">
        <f t="shared" si="26"/>
        <v>-</v>
      </c>
      <c r="O130" s="3" t="str">
        <f t="shared" si="27"/>
        <v>-</v>
      </c>
      <c r="P130" s="3" t="str">
        <f t="shared" si="28"/>
        <v>-</v>
      </c>
      <c r="Q130" s="103">
        <f t="shared" si="29"/>
        <v>5.9701492537313436</v>
      </c>
    </row>
    <row r="131" spans="1:17" x14ac:dyDescent="0.2">
      <c r="A131" s="22">
        <v>0.1</v>
      </c>
      <c r="B131" s="7">
        <v>0.65</v>
      </c>
      <c r="C131" s="98">
        <v>2</v>
      </c>
      <c r="D131" s="7">
        <f t="shared" ref="D131:D149" si="35">A131*0.02</f>
        <v>2E-3</v>
      </c>
      <c r="E131" s="7">
        <f t="shared" si="34"/>
        <v>3.2499999999999999E-4</v>
      </c>
      <c r="F131" s="100">
        <f t="shared" ref="F131:F149" si="36">D131/E131</f>
        <v>6.1538461538461542</v>
      </c>
      <c r="G131" s="3" t="str">
        <f t="shared" si="19"/>
        <v>-</v>
      </c>
      <c r="H131" s="3" t="str">
        <f t="shared" si="20"/>
        <v>-</v>
      </c>
      <c r="I131" s="3" t="str">
        <f t="shared" si="21"/>
        <v>-</v>
      </c>
      <c r="J131" s="3" t="str">
        <f t="shared" si="22"/>
        <v>-</v>
      </c>
      <c r="K131" s="3" t="str">
        <f t="shared" si="23"/>
        <v>-</v>
      </c>
      <c r="L131" s="103">
        <f t="shared" si="24"/>
        <v>2</v>
      </c>
      <c r="M131" s="3" t="str">
        <f t="shared" si="25"/>
        <v>-</v>
      </c>
      <c r="N131" s="3" t="str">
        <f t="shared" si="26"/>
        <v>-</v>
      </c>
      <c r="O131" s="3" t="str">
        <f t="shared" si="27"/>
        <v>-</v>
      </c>
      <c r="P131" s="3" t="str">
        <f t="shared" si="28"/>
        <v>-</v>
      </c>
      <c r="Q131" s="103">
        <f t="shared" si="29"/>
        <v>6.1538461538461542</v>
      </c>
    </row>
    <row r="132" spans="1:17" x14ac:dyDescent="0.2">
      <c r="A132" s="22">
        <v>0.05</v>
      </c>
      <c r="B132" s="7">
        <v>0.31</v>
      </c>
      <c r="C132" s="98">
        <v>2</v>
      </c>
      <c r="D132" s="7">
        <f t="shared" si="35"/>
        <v>1E-3</v>
      </c>
      <c r="E132" s="7">
        <f t="shared" si="34"/>
        <v>1.55E-4</v>
      </c>
      <c r="F132" s="100">
        <f t="shared" si="36"/>
        <v>6.4516129032258069</v>
      </c>
      <c r="G132" s="3" t="str">
        <f t="shared" ref="G132:G149" si="37">IF(F132=0,C132,"-")</f>
        <v>-</v>
      </c>
      <c r="H132" s="3" t="str">
        <f t="shared" ref="H132:H149" si="38">IF(AND($F132&gt;0, $F132&lt;=0.01),$C132,"-")</f>
        <v>-</v>
      </c>
      <c r="I132" s="3" t="str">
        <f t="shared" ref="I132:I149" si="39">IF(AND($F132&gt;0.01, $F132&lt;=0.1),$C132,"-")</f>
        <v>-</v>
      </c>
      <c r="J132" s="3" t="str">
        <f t="shared" ref="J132:J149" si="40">IF(AND($F132&gt;0.1, $F132&lt;=0.7),$C132,"-")</f>
        <v>-</v>
      </c>
      <c r="K132" s="3" t="str">
        <f t="shared" ref="K132:K149" si="41">IF(AND($F132&gt;0.7, $F132&lt;=5),$C132,"-")</f>
        <v>-</v>
      </c>
      <c r="L132" s="103">
        <f t="shared" ref="L132:L149" si="42">IF(F132&gt;5,C132,"-")</f>
        <v>2</v>
      </c>
      <c r="M132" s="3" t="str">
        <f t="shared" ref="M132:M149" si="43">IF(AND($F132&gt;0, $F132&lt;=0.01),$F132,"-")</f>
        <v>-</v>
      </c>
      <c r="N132" s="3" t="str">
        <f t="shared" ref="N132:N149" si="44">IF(AND($F132&gt;0.01, $F132&lt;=0.1),$F132,"-")</f>
        <v>-</v>
      </c>
      <c r="O132" s="3" t="str">
        <f t="shared" ref="O132:O149" si="45">IF(AND($F132&gt;0.1, $F132&lt;=0.7),$F132,"-")</f>
        <v>-</v>
      </c>
      <c r="P132" s="3" t="str">
        <f t="shared" ref="P132:P149" si="46">IF(AND($F132&gt;0.7, $F132&lt;=5),$F132,"-")</f>
        <v>-</v>
      </c>
      <c r="Q132" s="103">
        <f t="shared" ref="Q132:Q149" si="47">IF($F132&gt;5,$F132,"-")</f>
        <v>6.4516129032258069</v>
      </c>
    </row>
    <row r="133" spans="1:17" x14ac:dyDescent="0.2">
      <c r="A133" s="27">
        <v>0.05</v>
      </c>
      <c r="C133" s="29">
        <v>2</v>
      </c>
      <c r="D133" s="7">
        <f t="shared" si="35"/>
        <v>1E-3</v>
      </c>
      <c r="E133" s="7">
        <v>1.3300000000000001E-4</v>
      </c>
      <c r="F133" s="100">
        <f t="shared" si="36"/>
        <v>7.518796992481203</v>
      </c>
      <c r="G133" s="3" t="str">
        <f t="shared" si="37"/>
        <v>-</v>
      </c>
      <c r="H133" s="3" t="str">
        <f t="shared" si="38"/>
        <v>-</v>
      </c>
      <c r="I133" s="3" t="str">
        <f t="shared" si="39"/>
        <v>-</v>
      </c>
      <c r="J133" s="3" t="str">
        <f t="shared" si="40"/>
        <v>-</v>
      </c>
      <c r="K133" s="3" t="str">
        <f t="shared" si="41"/>
        <v>-</v>
      </c>
      <c r="L133" s="103">
        <f t="shared" si="42"/>
        <v>2</v>
      </c>
      <c r="M133" s="3" t="str">
        <f t="shared" si="43"/>
        <v>-</v>
      </c>
      <c r="N133" s="3" t="str">
        <f t="shared" si="44"/>
        <v>-</v>
      </c>
      <c r="O133" s="3" t="str">
        <f t="shared" si="45"/>
        <v>-</v>
      </c>
      <c r="P133" s="3" t="str">
        <f t="shared" si="46"/>
        <v>-</v>
      </c>
      <c r="Q133" s="103">
        <f t="shared" si="47"/>
        <v>7.518796992481203</v>
      </c>
    </row>
    <row r="134" spans="1:17" x14ac:dyDescent="0.2">
      <c r="A134" s="27">
        <v>0.1</v>
      </c>
      <c r="C134" s="29">
        <v>2</v>
      </c>
      <c r="D134" s="7">
        <f t="shared" si="35"/>
        <v>2E-3</v>
      </c>
      <c r="E134" s="7">
        <v>2.5499999999999991E-4</v>
      </c>
      <c r="F134" s="100">
        <f t="shared" si="36"/>
        <v>7.843137254901964</v>
      </c>
      <c r="G134" s="3" t="str">
        <f t="shared" si="37"/>
        <v>-</v>
      </c>
      <c r="H134" s="3" t="str">
        <f t="shared" si="38"/>
        <v>-</v>
      </c>
      <c r="I134" s="3" t="str">
        <f t="shared" si="39"/>
        <v>-</v>
      </c>
      <c r="J134" s="3" t="str">
        <f t="shared" si="40"/>
        <v>-</v>
      </c>
      <c r="K134" s="3" t="str">
        <f t="shared" si="41"/>
        <v>-</v>
      </c>
      <c r="L134" s="103">
        <f t="shared" si="42"/>
        <v>2</v>
      </c>
      <c r="M134" s="3" t="str">
        <f t="shared" si="43"/>
        <v>-</v>
      </c>
      <c r="N134" s="3" t="str">
        <f t="shared" si="44"/>
        <v>-</v>
      </c>
      <c r="O134" s="3" t="str">
        <f t="shared" si="45"/>
        <v>-</v>
      </c>
      <c r="P134" s="3" t="str">
        <f t="shared" si="46"/>
        <v>-</v>
      </c>
      <c r="Q134" s="103">
        <f t="shared" si="47"/>
        <v>7.843137254901964</v>
      </c>
    </row>
    <row r="135" spans="1:17" x14ac:dyDescent="0.2">
      <c r="A135" s="22">
        <v>0.1</v>
      </c>
      <c r="B135" s="26">
        <f>6.687-6.18</f>
        <v>0.50700000000000056</v>
      </c>
      <c r="C135" s="98">
        <v>2</v>
      </c>
      <c r="D135" s="7">
        <f t="shared" si="35"/>
        <v>2E-3</v>
      </c>
      <c r="E135" s="7">
        <f>(B135/2)/1000</f>
        <v>2.5350000000000031E-4</v>
      </c>
      <c r="F135" s="100">
        <f t="shared" si="36"/>
        <v>7.8895463510848032</v>
      </c>
      <c r="G135" s="3" t="str">
        <f t="shared" si="37"/>
        <v>-</v>
      </c>
      <c r="H135" s="3" t="str">
        <f t="shared" si="38"/>
        <v>-</v>
      </c>
      <c r="I135" s="3" t="str">
        <f t="shared" si="39"/>
        <v>-</v>
      </c>
      <c r="J135" s="3" t="str">
        <f t="shared" si="40"/>
        <v>-</v>
      </c>
      <c r="K135" s="3" t="str">
        <f t="shared" si="41"/>
        <v>-</v>
      </c>
      <c r="L135" s="103">
        <f t="shared" si="42"/>
        <v>2</v>
      </c>
      <c r="M135" s="3" t="str">
        <f t="shared" si="43"/>
        <v>-</v>
      </c>
      <c r="N135" s="3" t="str">
        <f t="shared" si="44"/>
        <v>-</v>
      </c>
      <c r="O135" s="3" t="str">
        <f t="shared" si="45"/>
        <v>-</v>
      </c>
      <c r="P135" s="3" t="str">
        <f t="shared" si="46"/>
        <v>-</v>
      </c>
      <c r="Q135" s="103">
        <f t="shared" si="47"/>
        <v>7.8895463510848032</v>
      </c>
    </row>
    <row r="136" spans="1:17" x14ac:dyDescent="0.2">
      <c r="A136" s="27">
        <v>0.1</v>
      </c>
      <c r="C136" s="29">
        <v>2</v>
      </c>
      <c r="D136" s="7">
        <f t="shared" si="35"/>
        <v>2E-3</v>
      </c>
      <c r="E136" s="7">
        <v>2.2999999999999998E-4</v>
      </c>
      <c r="F136" s="100">
        <f t="shared" si="36"/>
        <v>8.6956521739130448</v>
      </c>
      <c r="G136" s="3" t="str">
        <f t="shared" si="37"/>
        <v>-</v>
      </c>
      <c r="H136" s="3" t="str">
        <f t="shared" si="38"/>
        <v>-</v>
      </c>
      <c r="I136" s="3" t="str">
        <f t="shared" si="39"/>
        <v>-</v>
      </c>
      <c r="J136" s="3" t="str">
        <f t="shared" si="40"/>
        <v>-</v>
      </c>
      <c r="K136" s="3" t="str">
        <f t="shared" si="41"/>
        <v>-</v>
      </c>
      <c r="L136" s="103">
        <f t="shared" si="42"/>
        <v>2</v>
      </c>
      <c r="M136" s="3" t="str">
        <f t="shared" si="43"/>
        <v>-</v>
      </c>
      <c r="N136" s="3" t="str">
        <f t="shared" si="44"/>
        <v>-</v>
      </c>
      <c r="O136" s="3" t="str">
        <f t="shared" si="45"/>
        <v>-</v>
      </c>
      <c r="P136" s="3" t="str">
        <f t="shared" si="46"/>
        <v>-</v>
      </c>
      <c r="Q136" s="103">
        <f t="shared" si="47"/>
        <v>8.6956521739130448</v>
      </c>
    </row>
    <row r="137" spans="1:17" x14ac:dyDescent="0.2">
      <c r="A137" s="27">
        <v>0.1</v>
      </c>
      <c r="C137" s="29">
        <v>2</v>
      </c>
      <c r="D137" s="7">
        <f t="shared" si="35"/>
        <v>2E-3</v>
      </c>
      <c r="E137" s="7">
        <v>2.200000000000002E-4</v>
      </c>
      <c r="F137" s="100">
        <f t="shared" si="36"/>
        <v>9.0909090909090828</v>
      </c>
      <c r="G137" s="3" t="str">
        <f t="shared" si="37"/>
        <v>-</v>
      </c>
      <c r="H137" s="3" t="str">
        <f t="shared" si="38"/>
        <v>-</v>
      </c>
      <c r="I137" s="3" t="str">
        <f t="shared" si="39"/>
        <v>-</v>
      </c>
      <c r="J137" s="3" t="str">
        <f t="shared" si="40"/>
        <v>-</v>
      </c>
      <c r="K137" s="3" t="str">
        <f t="shared" si="41"/>
        <v>-</v>
      </c>
      <c r="L137" s="103">
        <f t="shared" si="42"/>
        <v>2</v>
      </c>
      <c r="M137" s="3" t="str">
        <f t="shared" si="43"/>
        <v>-</v>
      </c>
      <c r="N137" s="3" t="str">
        <f t="shared" si="44"/>
        <v>-</v>
      </c>
      <c r="O137" s="3" t="str">
        <f t="shared" si="45"/>
        <v>-</v>
      </c>
      <c r="P137" s="3" t="str">
        <f t="shared" si="46"/>
        <v>-</v>
      </c>
      <c r="Q137" s="103">
        <f t="shared" si="47"/>
        <v>9.0909090909090828</v>
      </c>
    </row>
    <row r="138" spans="1:17" x14ac:dyDescent="0.2">
      <c r="A138" s="22">
        <v>0.1</v>
      </c>
      <c r="B138" s="7">
        <f>6.58-6.15</f>
        <v>0.42999999999999972</v>
      </c>
      <c r="C138" s="98">
        <v>2</v>
      </c>
      <c r="D138" s="7">
        <f t="shared" si="35"/>
        <v>2E-3</v>
      </c>
      <c r="E138" s="7">
        <f>(B138/2)/1000</f>
        <v>2.1499999999999986E-4</v>
      </c>
      <c r="F138" s="100">
        <f t="shared" si="36"/>
        <v>9.3023255813953547</v>
      </c>
      <c r="G138" s="3" t="str">
        <f t="shared" si="37"/>
        <v>-</v>
      </c>
      <c r="H138" s="3" t="str">
        <f t="shared" si="38"/>
        <v>-</v>
      </c>
      <c r="I138" s="3" t="str">
        <f t="shared" si="39"/>
        <v>-</v>
      </c>
      <c r="J138" s="3" t="str">
        <f t="shared" si="40"/>
        <v>-</v>
      </c>
      <c r="K138" s="3" t="str">
        <f t="shared" si="41"/>
        <v>-</v>
      </c>
      <c r="L138" s="103">
        <f t="shared" si="42"/>
        <v>2</v>
      </c>
      <c r="M138" s="3" t="str">
        <f t="shared" si="43"/>
        <v>-</v>
      </c>
      <c r="N138" s="3" t="str">
        <f t="shared" si="44"/>
        <v>-</v>
      </c>
      <c r="O138" s="3" t="str">
        <f t="shared" si="45"/>
        <v>-</v>
      </c>
      <c r="P138" s="3" t="str">
        <f t="shared" si="46"/>
        <v>-</v>
      </c>
      <c r="Q138" s="103">
        <f t="shared" si="47"/>
        <v>9.3023255813953547</v>
      </c>
    </row>
    <row r="139" spans="1:17" x14ac:dyDescent="0.2">
      <c r="A139" s="27">
        <v>0.1</v>
      </c>
      <c r="C139" s="29">
        <v>2</v>
      </c>
      <c r="D139" s="7">
        <f t="shared" si="35"/>
        <v>2E-3</v>
      </c>
      <c r="E139" s="7">
        <v>2.0649999999999968E-4</v>
      </c>
      <c r="F139" s="100">
        <f t="shared" si="36"/>
        <v>9.6852300242130909</v>
      </c>
      <c r="G139" s="3" t="str">
        <f t="shared" si="37"/>
        <v>-</v>
      </c>
      <c r="H139" s="3" t="str">
        <f t="shared" si="38"/>
        <v>-</v>
      </c>
      <c r="I139" s="3" t="str">
        <f t="shared" si="39"/>
        <v>-</v>
      </c>
      <c r="J139" s="3" t="str">
        <f t="shared" si="40"/>
        <v>-</v>
      </c>
      <c r="K139" s="3" t="str">
        <f t="shared" si="41"/>
        <v>-</v>
      </c>
      <c r="L139" s="103">
        <f t="shared" si="42"/>
        <v>2</v>
      </c>
      <c r="M139" s="3" t="str">
        <f t="shared" si="43"/>
        <v>-</v>
      </c>
      <c r="N139" s="3" t="str">
        <f t="shared" si="44"/>
        <v>-</v>
      </c>
      <c r="O139" s="3" t="str">
        <f t="shared" si="45"/>
        <v>-</v>
      </c>
      <c r="P139" s="3" t="str">
        <f t="shared" si="46"/>
        <v>-</v>
      </c>
      <c r="Q139" s="103">
        <f t="shared" si="47"/>
        <v>9.6852300242130909</v>
      </c>
    </row>
    <row r="140" spans="1:17" x14ac:dyDescent="0.2">
      <c r="A140" s="22">
        <v>0.1</v>
      </c>
      <c r="B140" s="7">
        <v>0.41</v>
      </c>
      <c r="C140" s="98">
        <v>1</v>
      </c>
      <c r="D140" s="7">
        <f t="shared" si="35"/>
        <v>2E-3</v>
      </c>
      <c r="E140" s="7">
        <f>(B140/2)/1000</f>
        <v>2.05E-4</v>
      </c>
      <c r="F140" s="100">
        <f t="shared" si="36"/>
        <v>9.7560975609756095</v>
      </c>
      <c r="G140" s="3" t="str">
        <f t="shared" si="37"/>
        <v>-</v>
      </c>
      <c r="H140" s="3" t="str">
        <f t="shared" si="38"/>
        <v>-</v>
      </c>
      <c r="I140" s="3" t="str">
        <f t="shared" si="39"/>
        <v>-</v>
      </c>
      <c r="J140" s="3" t="str">
        <f t="shared" si="40"/>
        <v>-</v>
      </c>
      <c r="K140" s="3" t="str">
        <f t="shared" si="41"/>
        <v>-</v>
      </c>
      <c r="L140" s="103">
        <f t="shared" si="42"/>
        <v>1</v>
      </c>
      <c r="M140" s="3" t="str">
        <f t="shared" si="43"/>
        <v>-</v>
      </c>
      <c r="N140" s="3" t="str">
        <f t="shared" si="44"/>
        <v>-</v>
      </c>
      <c r="O140" s="3" t="str">
        <f t="shared" si="45"/>
        <v>-</v>
      </c>
      <c r="P140" s="3" t="str">
        <f t="shared" si="46"/>
        <v>-</v>
      </c>
      <c r="Q140" s="103">
        <f t="shared" si="47"/>
        <v>9.7560975609756095</v>
      </c>
    </row>
    <row r="141" spans="1:17" x14ac:dyDescent="0.2">
      <c r="A141" s="27">
        <v>0.1</v>
      </c>
      <c r="C141" s="29">
        <v>2</v>
      </c>
      <c r="D141" s="7">
        <f t="shared" si="35"/>
        <v>2E-3</v>
      </c>
      <c r="E141" s="7">
        <v>2.0400000000000019E-4</v>
      </c>
      <c r="F141" s="100">
        <f t="shared" si="36"/>
        <v>9.8039215686274428</v>
      </c>
      <c r="G141" s="3" t="str">
        <f t="shared" si="37"/>
        <v>-</v>
      </c>
      <c r="H141" s="3" t="str">
        <f t="shared" si="38"/>
        <v>-</v>
      </c>
      <c r="I141" s="3" t="str">
        <f t="shared" si="39"/>
        <v>-</v>
      </c>
      <c r="J141" s="3" t="str">
        <f t="shared" si="40"/>
        <v>-</v>
      </c>
      <c r="K141" s="3" t="str">
        <f t="shared" si="41"/>
        <v>-</v>
      </c>
      <c r="L141" s="103">
        <f t="shared" si="42"/>
        <v>2</v>
      </c>
      <c r="M141" s="3" t="str">
        <f t="shared" si="43"/>
        <v>-</v>
      </c>
      <c r="N141" s="3" t="str">
        <f t="shared" si="44"/>
        <v>-</v>
      </c>
      <c r="O141" s="3" t="str">
        <f t="shared" si="45"/>
        <v>-</v>
      </c>
      <c r="P141" s="3" t="str">
        <f t="shared" si="46"/>
        <v>-</v>
      </c>
      <c r="Q141" s="103">
        <f t="shared" si="47"/>
        <v>9.8039215686274428</v>
      </c>
    </row>
    <row r="142" spans="1:17" x14ac:dyDescent="0.2">
      <c r="A142" s="22">
        <v>0.1</v>
      </c>
      <c r="B142" s="7">
        <v>0.4</v>
      </c>
      <c r="C142" s="98">
        <v>2</v>
      </c>
      <c r="D142" s="7">
        <f t="shared" si="35"/>
        <v>2E-3</v>
      </c>
      <c r="E142" s="7">
        <f>(B142/2)/1000</f>
        <v>2.0000000000000001E-4</v>
      </c>
      <c r="F142" s="100">
        <f t="shared" si="36"/>
        <v>10</v>
      </c>
      <c r="G142" s="3" t="str">
        <f t="shared" si="37"/>
        <v>-</v>
      </c>
      <c r="H142" s="3" t="str">
        <f t="shared" si="38"/>
        <v>-</v>
      </c>
      <c r="I142" s="3" t="str">
        <f t="shared" si="39"/>
        <v>-</v>
      </c>
      <c r="J142" s="3" t="str">
        <f t="shared" si="40"/>
        <v>-</v>
      </c>
      <c r="K142" s="3" t="str">
        <f t="shared" si="41"/>
        <v>-</v>
      </c>
      <c r="L142" s="103">
        <f t="shared" si="42"/>
        <v>2</v>
      </c>
      <c r="M142" s="3" t="str">
        <f t="shared" si="43"/>
        <v>-</v>
      </c>
      <c r="N142" s="3" t="str">
        <f t="shared" si="44"/>
        <v>-</v>
      </c>
      <c r="O142" s="3" t="str">
        <f t="shared" si="45"/>
        <v>-</v>
      </c>
      <c r="P142" s="3" t="str">
        <f t="shared" si="46"/>
        <v>-</v>
      </c>
      <c r="Q142" s="103">
        <f t="shared" si="47"/>
        <v>10</v>
      </c>
    </row>
    <row r="143" spans="1:17" x14ac:dyDescent="0.2">
      <c r="A143" s="22">
        <v>0.1</v>
      </c>
      <c r="B143" s="7">
        <v>0.39800000000000002</v>
      </c>
      <c r="C143" s="98">
        <v>2</v>
      </c>
      <c r="D143" s="7">
        <f t="shared" si="35"/>
        <v>2E-3</v>
      </c>
      <c r="E143" s="7">
        <f>(B143/2)/1000</f>
        <v>1.9900000000000001E-4</v>
      </c>
      <c r="F143" s="100">
        <f t="shared" si="36"/>
        <v>10.050251256281406</v>
      </c>
      <c r="G143" s="3" t="str">
        <f t="shared" si="37"/>
        <v>-</v>
      </c>
      <c r="H143" s="3" t="str">
        <f t="shared" si="38"/>
        <v>-</v>
      </c>
      <c r="I143" s="3" t="str">
        <f t="shared" si="39"/>
        <v>-</v>
      </c>
      <c r="J143" s="3" t="str">
        <f t="shared" si="40"/>
        <v>-</v>
      </c>
      <c r="K143" s="3" t="str">
        <f t="shared" si="41"/>
        <v>-</v>
      </c>
      <c r="L143" s="103">
        <f t="shared" si="42"/>
        <v>2</v>
      </c>
      <c r="M143" s="3" t="str">
        <f t="shared" si="43"/>
        <v>-</v>
      </c>
      <c r="N143" s="3" t="str">
        <f t="shared" si="44"/>
        <v>-</v>
      </c>
      <c r="O143" s="3" t="str">
        <f t="shared" si="45"/>
        <v>-</v>
      </c>
      <c r="P143" s="3" t="str">
        <f t="shared" si="46"/>
        <v>-</v>
      </c>
      <c r="Q143" s="103">
        <f t="shared" si="47"/>
        <v>10.050251256281406</v>
      </c>
    </row>
    <row r="144" spans="1:17" x14ac:dyDescent="0.2">
      <c r="A144" s="22">
        <v>0.1</v>
      </c>
      <c r="B144" s="7">
        <v>0.39</v>
      </c>
      <c r="C144" s="98">
        <v>2</v>
      </c>
      <c r="D144" s="7">
        <f t="shared" si="35"/>
        <v>2E-3</v>
      </c>
      <c r="E144" s="7">
        <f>(B144/2)/1000</f>
        <v>1.95E-4</v>
      </c>
      <c r="F144" s="100">
        <f t="shared" si="36"/>
        <v>10.256410256410257</v>
      </c>
      <c r="G144" s="3" t="str">
        <f t="shared" si="37"/>
        <v>-</v>
      </c>
      <c r="H144" s="3" t="str">
        <f t="shared" si="38"/>
        <v>-</v>
      </c>
      <c r="I144" s="3" t="str">
        <f t="shared" si="39"/>
        <v>-</v>
      </c>
      <c r="J144" s="3" t="str">
        <f t="shared" si="40"/>
        <v>-</v>
      </c>
      <c r="K144" s="3" t="str">
        <f t="shared" si="41"/>
        <v>-</v>
      </c>
      <c r="L144" s="103">
        <f t="shared" si="42"/>
        <v>2</v>
      </c>
      <c r="M144" s="3" t="str">
        <f t="shared" si="43"/>
        <v>-</v>
      </c>
      <c r="N144" s="3" t="str">
        <f t="shared" si="44"/>
        <v>-</v>
      </c>
      <c r="O144" s="3" t="str">
        <f t="shared" si="45"/>
        <v>-</v>
      </c>
      <c r="P144" s="3" t="str">
        <f t="shared" si="46"/>
        <v>-</v>
      </c>
      <c r="Q144" s="103">
        <f t="shared" si="47"/>
        <v>10.256410256410257</v>
      </c>
    </row>
    <row r="145" spans="1:17" x14ac:dyDescent="0.2">
      <c r="A145" s="22">
        <v>0.1</v>
      </c>
      <c r="B145" s="7">
        <v>0.37</v>
      </c>
      <c r="C145" s="98">
        <v>2</v>
      </c>
      <c r="D145" s="7">
        <f t="shared" si="35"/>
        <v>2E-3</v>
      </c>
      <c r="E145" s="7">
        <f>(B145/2)/1000</f>
        <v>1.85E-4</v>
      </c>
      <c r="F145" s="100">
        <f t="shared" si="36"/>
        <v>10.810810810810811</v>
      </c>
      <c r="G145" s="3" t="str">
        <f t="shared" si="37"/>
        <v>-</v>
      </c>
      <c r="H145" s="3" t="str">
        <f t="shared" si="38"/>
        <v>-</v>
      </c>
      <c r="I145" s="3" t="str">
        <f t="shared" si="39"/>
        <v>-</v>
      </c>
      <c r="J145" s="3" t="str">
        <f t="shared" si="40"/>
        <v>-</v>
      </c>
      <c r="K145" s="3" t="str">
        <f t="shared" si="41"/>
        <v>-</v>
      </c>
      <c r="L145" s="103">
        <f t="shared" si="42"/>
        <v>2</v>
      </c>
      <c r="M145" s="3" t="str">
        <f t="shared" si="43"/>
        <v>-</v>
      </c>
      <c r="N145" s="3" t="str">
        <f t="shared" si="44"/>
        <v>-</v>
      </c>
      <c r="O145" s="3" t="str">
        <f t="shared" si="45"/>
        <v>-</v>
      </c>
      <c r="P145" s="3" t="str">
        <f t="shared" si="46"/>
        <v>-</v>
      </c>
      <c r="Q145" s="103">
        <f t="shared" si="47"/>
        <v>10.810810810810811</v>
      </c>
    </row>
    <row r="146" spans="1:17" x14ac:dyDescent="0.2">
      <c r="A146" s="27">
        <v>0.1</v>
      </c>
      <c r="C146" s="29">
        <v>2</v>
      </c>
      <c r="D146" s="7">
        <f t="shared" si="35"/>
        <v>2E-3</v>
      </c>
      <c r="E146" s="7">
        <v>1.8000000000000015E-4</v>
      </c>
      <c r="F146" s="100">
        <f t="shared" si="36"/>
        <v>11.111111111111102</v>
      </c>
      <c r="G146" s="3" t="str">
        <f t="shared" si="37"/>
        <v>-</v>
      </c>
      <c r="H146" s="3" t="str">
        <f t="shared" si="38"/>
        <v>-</v>
      </c>
      <c r="I146" s="3" t="str">
        <f t="shared" si="39"/>
        <v>-</v>
      </c>
      <c r="J146" s="3" t="str">
        <f t="shared" si="40"/>
        <v>-</v>
      </c>
      <c r="K146" s="3" t="str">
        <f t="shared" si="41"/>
        <v>-</v>
      </c>
      <c r="L146" s="103">
        <f t="shared" si="42"/>
        <v>2</v>
      </c>
      <c r="M146" s="3" t="str">
        <f t="shared" si="43"/>
        <v>-</v>
      </c>
      <c r="N146" s="3" t="str">
        <f t="shared" si="44"/>
        <v>-</v>
      </c>
      <c r="O146" s="3" t="str">
        <f t="shared" si="45"/>
        <v>-</v>
      </c>
      <c r="P146" s="3" t="str">
        <f t="shared" si="46"/>
        <v>-</v>
      </c>
      <c r="Q146" s="103">
        <f t="shared" si="47"/>
        <v>11.111111111111102</v>
      </c>
    </row>
    <row r="147" spans="1:17" x14ac:dyDescent="0.2">
      <c r="A147" s="22">
        <v>0.1</v>
      </c>
      <c r="B147" s="7">
        <v>0.32</v>
      </c>
      <c r="C147" s="98">
        <v>2</v>
      </c>
      <c r="D147" s="7">
        <f t="shared" si="35"/>
        <v>2E-3</v>
      </c>
      <c r="E147" s="7">
        <f>(B147/2)/1000</f>
        <v>1.6000000000000001E-4</v>
      </c>
      <c r="F147" s="100">
        <f t="shared" si="36"/>
        <v>12.5</v>
      </c>
      <c r="G147" s="3" t="str">
        <f t="shared" si="37"/>
        <v>-</v>
      </c>
      <c r="H147" s="3" t="str">
        <f t="shared" si="38"/>
        <v>-</v>
      </c>
      <c r="I147" s="3" t="str">
        <f t="shared" si="39"/>
        <v>-</v>
      </c>
      <c r="J147" s="3" t="str">
        <f t="shared" si="40"/>
        <v>-</v>
      </c>
      <c r="K147" s="3" t="str">
        <f t="shared" si="41"/>
        <v>-</v>
      </c>
      <c r="L147" s="103">
        <f t="shared" si="42"/>
        <v>2</v>
      </c>
      <c r="M147" s="3" t="str">
        <f t="shared" si="43"/>
        <v>-</v>
      </c>
      <c r="N147" s="3" t="str">
        <f t="shared" si="44"/>
        <v>-</v>
      </c>
      <c r="O147" s="3" t="str">
        <f t="shared" si="45"/>
        <v>-</v>
      </c>
      <c r="P147" s="3" t="str">
        <f t="shared" si="46"/>
        <v>-</v>
      </c>
      <c r="Q147" s="103">
        <f t="shared" si="47"/>
        <v>12.5</v>
      </c>
    </row>
    <row r="148" spans="1:17" x14ac:dyDescent="0.2">
      <c r="A148" s="22">
        <v>0.1</v>
      </c>
      <c r="B148" s="7">
        <v>0.24</v>
      </c>
      <c r="C148" s="98">
        <v>2</v>
      </c>
      <c r="D148" s="7">
        <f t="shared" si="35"/>
        <v>2E-3</v>
      </c>
      <c r="E148" s="7">
        <f>(B148/2)/1000</f>
        <v>1.1999999999999999E-4</v>
      </c>
      <c r="F148" s="100">
        <f t="shared" si="36"/>
        <v>16.666666666666668</v>
      </c>
      <c r="G148" s="106" t="str">
        <f t="shared" si="37"/>
        <v>-</v>
      </c>
      <c r="H148" s="7" t="str">
        <f t="shared" si="38"/>
        <v>-</v>
      </c>
      <c r="I148" s="3" t="str">
        <f t="shared" si="39"/>
        <v>-</v>
      </c>
      <c r="J148" s="3" t="str">
        <f t="shared" si="40"/>
        <v>-</v>
      </c>
      <c r="K148" s="3" t="str">
        <f t="shared" si="41"/>
        <v>-</v>
      </c>
      <c r="L148" s="103">
        <f t="shared" si="42"/>
        <v>2</v>
      </c>
      <c r="M148" s="7" t="str">
        <f t="shared" si="43"/>
        <v>-</v>
      </c>
      <c r="N148" s="3" t="str">
        <f t="shared" si="44"/>
        <v>-</v>
      </c>
      <c r="O148" s="3" t="str">
        <f t="shared" si="45"/>
        <v>-</v>
      </c>
      <c r="P148" s="3" t="str">
        <f t="shared" si="46"/>
        <v>-</v>
      </c>
      <c r="Q148" s="103">
        <f t="shared" si="47"/>
        <v>16.666666666666668</v>
      </c>
    </row>
    <row r="149" spans="1:17" x14ac:dyDescent="0.2">
      <c r="A149" s="30">
        <v>0.1</v>
      </c>
      <c r="B149" s="8"/>
      <c r="C149" s="31">
        <v>2</v>
      </c>
      <c r="D149" s="8">
        <f t="shared" si="35"/>
        <v>2E-3</v>
      </c>
      <c r="E149" s="41">
        <v>9.7500000000000147E-5</v>
      </c>
      <c r="F149" s="101">
        <f t="shared" si="36"/>
        <v>20.512820512820483</v>
      </c>
      <c r="G149" s="107" t="str">
        <f t="shared" si="37"/>
        <v>-</v>
      </c>
      <c r="H149" s="8" t="str">
        <f t="shared" si="38"/>
        <v>-</v>
      </c>
      <c r="I149" s="3" t="str">
        <f t="shared" si="39"/>
        <v>-</v>
      </c>
      <c r="J149" s="3" t="str">
        <f t="shared" si="40"/>
        <v>-</v>
      </c>
      <c r="K149" s="3" t="str">
        <f t="shared" si="41"/>
        <v>-</v>
      </c>
      <c r="L149" s="108">
        <f t="shared" si="42"/>
        <v>2</v>
      </c>
      <c r="M149" s="8" t="str">
        <f t="shared" si="43"/>
        <v>-</v>
      </c>
      <c r="N149" s="3" t="str">
        <f t="shared" si="44"/>
        <v>-</v>
      </c>
      <c r="O149" s="3" t="str">
        <f t="shared" si="45"/>
        <v>-</v>
      </c>
      <c r="P149" s="3" t="str">
        <f t="shared" si="46"/>
        <v>-</v>
      </c>
      <c r="Q149" s="108">
        <f t="shared" si="47"/>
        <v>20.512820512820483</v>
      </c>
    </row>
    <row r="150" spans="1:17" x14ac:dyDescent="0.2">
      <c r="F150" s="93" t="s">
        <v>10</v>
      </c>
      <c r="G150" s="5">
        <f>SUM(G3:G149)</f>
        <v>4</v>
      </c>
      <c r="H150" s="5">
        <f t="shared" ref="H150" si="48">SUM(H3:H149)</f>
        <v>10</v>
      </c>
      <c r="I150" s="5">
        <f t="shared" ref="I150" si="49">SUM(I3:I149)</f>
        <v>8</v>
      </c>
      <c r="J150" s="5">
        <f t="shared" ref="J150:K150" si="50">SUM(J3:J149)</f>
        <v>21</v>
      </c>
      <c r="K150" s="5">
        <f t="shared" si="50"/>
        <v>33</v>
      </c>
      <c r="L150" s="39">
        <f t="shared" ref="L150" si="51">SUM(L3:L149)</f>
        <v>39</v>
      </c>
      <c r="M150" s="47" t="s">
        <v>17</v>
      </c>
      <c r="N150" s="5"/>
      <c r="O150" s="5"/>
      <c r="P150" s="5"/>
      <c r="Q150" s="6"/>
    </row>
    <row r="151" spans="1:17" x14ac:dyDescent="0.2">
      <c r="F151" s="94" t="s">
        <v>11</v>
      </c>
      <c r="G151" s="7">
        <f>COUNT(G3:G149)</f>
        <v>21</v>
      </c>
      <c r="H151" s="7">
        <f t="shared" ref="H151" si="52">COUNT(H3:H149)</f>
        <v>35</v>
      </c>
      <c r="I151" s="7">
        <f t="shared" ref="I151" si="53">COUNT(I3:I149)</f>
        <v>25</v>
      </c>
      <c r="J151" s="7">
        <f t="shared" ref="J151:K151" si="54">COUNT(J3:J149)</f>
        <v>24</v>
      </c>
      <c r="K151" s="7">
        <f t="shared" si="54"/>
        <v>22</v>
      </c>
      <c r="L151" s="29">
        <f t="shared" ref="L151" si="55">COUNT(L3:L149)</f>
        <v>20</v>
      </c>
      <c r="M151" s="30">
        <f>MEDIAN(M3:M149)</f>
        <v>1.0810810810810811E-3</v>
      </c>
      <c r="N151" s="8">
        <f t="shared" ref="N151:Q151" si="56">MEDIAN(N3:N149)</f>
        <v>4.2553191489361729E-2</v>
      </c>
      <c r="O151" s="8">
        <f t="shared" si="56"/>
        <v>0.310850439882698</v>
      </c>
      <c r="P151" s="8">
        <f t="shared" si="56"/>
        <v>1.242283950617284</v>
      </c>
      <c r="Q151" s="31">
        <f t="shared" si="56"/>
        <v>9.7206637925943511</v>
      </c>
    </row>
    <row r="152" spans="1:17" x14ac:dyDescent="0.2">
      <c r="F152" s="94" t="s">
        <v>12</v>
      </c>
      <c r="G152" s="7">
        <f>G151*2</f>
        <v>42</v>
      </c>
      <c r="H152" s="7">
        <f t="shared" ref="H152" si="57">H151*2</f>
        <v>70</v>
      </c>
      <c r="I152" s="7">
        <f t="shared" ref="I152" si="58">I151*2</f>
        <v>50</v>
      </c>
      <c r="J152" s="7">
        <f t="shared" ref="J152:K152" si="59">J151*2</f>
        <v>48</v>
      </c>
      <c r="K152" s="7">
        <f t="shared" si="59"/>
        <v>44</v>
      </c>
      <c r="L152" s="29">
        <f t="shared" ref="L152" si="60">L151*2</f>
        <v>40</v>
      </c>
    </row>
    <row r="153" spans="1:17" x14ac:dyDescent="0.2">
      <c r="F153" s="94" t="s">
        <v>13</v>
      </c>
      <c r="G153" s="7">
        <f>G150/G152</f>
        <v>9.5238095238095233E-2</v>
      </c>
      <c r="H153" s="7">
        <f t="shared" ref="H153" si="61">H150/H152</f>
        <v>0.14285714285714285</v>
      </c>
      <c r="I153" s="7">
        <f t="shared" ref="I153" si="62">I150/I152</f>
        <v>0.16</v>
      </c>
      <c r="J153" s="7">
        <f t="shared" ref="J153:K153" si="63">J150/J152</f>
        <v>0.4375</v>
      </c>
      <c r="K153" s="7">
        <f t="shared" si="63"/>
        <v>0.75</v>
      </c>
      <c r="L153" s="29">
        <f t="shared" ref="L153" si="64">L150/L152</f>
        <v>0.97499999999999998</v>
      </c>
    </row>
    <row r="154" spans="1:17" x14ac:dyDescent="0.2">
      <c r="F154" s="94" t="s">
        <v>14</v>
      </c>
      <c r="G154" s="7"/>
      <c r="H154" s="7">
        <f t="shared" ref="H154" si="65">STDEV(H3:H149)</f>
        <v>0.57247802790759994</v>
      </c>
      <c r="I154" s="7">
        <f t="shared" ref="I154" si="66">STDEV(I3:I149)</f>
        <v>0.55677643628300222</v>
      </c>
      <c r="J154" s="7">
        <f t="shared" ref="J154:K154" si="67">STDEV(J3:J149)</f>
        <v>0.85019179421852908</v>
      </c>
      <c r="K154" s="7">
        <f t="shared" si="67"/>
        <v>0.80178372573727319</v>
      </c>
      <c r="L154" s="29">
        <f t="shared" ref="L154" si="68">STDEV(L3:L149)</f>
        <v>0.2236067977499793</v>
      </c>
    </row>
    <row r="155" spans="1:17" x14ac:dyDescent="0.2">
      <c r="F155" s="94" t="s">
        <v>15</v>
      </c>
      <c r="G155" s="7"/>
      <c r="H155" s="7">
        <f>H154/SQRT(H151-1)</f>
        <v>9.8179171811327071E-2</v>
      </c>
      <c r="I155" s="7">
        <f>I154/SQRT(I151-1)</f>
        <v>0.11365151414154881</v>
      </c>
      <c r="J155" s="7">
        <f>J154/SQRT(J151-1)</f>
        <v>0.1772772438076097</v>
      </c>
      <c r="K155" s="7">
        <f>K154/SQRT(K151-1)</f>
        <v>0.1749635530559413</v>
      </c>
      <c r="L155" s="29">
        <f>L154/SQRT(L151-1)</f>
        <v>5.1298917604257775E-2</v>
      </c>
    </row>
    <row r="156" spans="1:17" x14ac:dyDescent="0.2">
      <c r="F156" s="120" t="s">
        <v>55</v>
      </c>
      <c r="G156" s="30"/>
      <c r="H156" s="8">
        <f>(H153-$G$153)/(1-$G$153)</f>
        <v>5.2631578947368418E-2</v>
      </c>
      <c r="I156" s="8">
        <f>(I153-$G$153)/(1-$G$153)</f>
        <v>7.1578947368421061E-2</v>
      </c>
      <c r="J156" s="8">
        <f>(J153-$G$153)/(1-$G$153)</f>
        <v>0.37828947368421051</v>
      </c>
      <c r="K156" s="8">
        <f>(K153-$G$153)/(1-$G$153)</f>
        <v>0.72368421052631582</v>
      </c>
      <c r="L156" s="31">
        <f>(L153-$G$153)/(1-$G$153)</f>
        <v>0.97236842105263155</v>
      </c>
    </row>
    <row r="161" spans="7:7" x14ac:dyDescent="0.2">
      <c r="G161" s="250"/>
    </row>
  </sheetData>
  <sortState xmlns:xlrd2="http://schemas.microsoft.com/office/spreadsheetml/2017/richdata2" ref="A3:F149">
    <sortCondition ref="F3:F149"/>
  </sortState>
  <dataValidations count="1">
    <dataValidation type="whole" allowBlank="1" showInputMessage="1" showErrorMessage="1" sqref="C3:C100" xr:uid="{0A9F24BC-89C6-5D46-A9CB-FB4DF4D59DD1}">
      <formula1>0</formula1>
      <formula2>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118E-E0D3-6941-A84D-79003F197A93}">
  <dimension ref="A1:AX218"/>
  <sheetViews>
    <sheetView topLeftCell="B197" zoomScale="84" workbookViewId="0">
      <selection activeCell="H222" sqref="H222"/>
    </sheetView>
  </sheetViews>
  <sheetFormatPr baseColWidth="10" defaultRowHeight="15" x14ac:dyDescent="0.2"/>
  <cols>
    <col min="1" max="1" width="18.83203125" style="27" customWidth="1"/>
    <col min="2" max="6" width="18.83203125" style="7" customWidth="1"/>
    <col min="7" max="50" width="10.83203125" style="3"/>
  </cols>
  <sheetData>
    <row r="1" spans="1:17" x14ac:dyDescent="0.2">
      <c r="I1" s="15" t="s">
        <v>9</v>
      </c>
    </row>
    <row r="2" spans="1:17" ht="29" customHeight="1" thickBot="1" x14ac:dyDescent="0.25">
      <c r="A2" s="88" t="s">
        <v>8</v>
      </c>
      <c r="B2" s="96" t="s">
        <v>1</v>
      </c>
      <c r="C2" s="90" t="s">
        <v>2</v>
      </c>
      <c r="D2" s="89" t="s">
        <v>3</v>
      </c>
      <c r="E2" s="89" t="s">
        <v>4</v>
      </c>
      <c r="F2" s="90" t="s">
        <v>5</v>
      </c>
      <c r="G2" s="92">
        <v>0</v>
      </c>
      <c r="H2" s="104" t="s">
        <v>50</v>
      </c>
      <c r="I2" s="17" t="s">
        <v>96</v>
      </c>
      <c r="J2" s="18" t="s">
        <v>92</v>
      </c>
      <c r="K2" s="18" t="s">
        <v>97</v>
      </c>
      <c r="L2" s="33" t="s">
        <v>95</v>
      </c>
      <c r="M2" s="104" t="s">
        <v>50</v>
      </c>
      <c r="N2" s="17" t="s">
        <v>96</v>
      </c>
      <c r="O2" s="18" t="s">
        <v>92</v>
      </c>
      <c r="P2" s="18" t="s">
        <v>97</v>
      </c>
      <c r="Q2" s="33" t="s">
        <v>95</v>
      </c>
    </row>
    <row r="3" spans="1:17" ht="16" thickTop="1" x14ac:dyDescent="0.2">
      <c r="A3" s="22">
        <v>0</v>
      </c>
      <c r="B3" s="7">
        <v>0.43</v>
      </c>
      <c r="C3" s="85">
        <v>0</v>
      </c>
      <c r="D3" s="7">
        <f t="shared" ref="D3:D66" si="0">A3*0.02</f>
        <v>0</v>
      </c>
      <c r="E3" s="7">
        <f t="shared" ref="E3:E23" si="1">(B3/2)/1000</f>
        <v>2.1499999999999999E-4</v>
      </c>
      <c r="F3" s="116">
        <f t="shared" ref="F3:F66" si="2">D3/E3</f>
        <v>0</v>
      </c>
      <c r="G3" s="3">
        <f>IF(F3=0,C3,"-")</f>
        <v>0</v>
      </c>
      <c r="H3" s="3" t="str">
        <f>IF(AND($F3&gt;0,$F3&lt;=0.02),$C3,"-")</f>
        <v>-</v>
      </c>
      <c r="I3" s="3" t="str">
        <f>IF(AND($F3&gt;0.02,$F3&lt;=0.1),$C3,"-")</f>
        <v>-</v>
      </c>
      <c r="J3" s="3" t="str">
        <f>IF(AND($F3&gt;0.1,$F3&lt;=0.5),$C3,"-")</f>
        <v>-</v>
      </c>
      <c r="K3" s="3" t="str">
        <f>IF(AND($F3&gt;0.5,$F3&lt;=5),$C3,"-")</f>
        <v>-</v>
      </c>
      <c r="L3" s="34" t="str">
        <f t="shared" ref="L3:L66" si="3">IF(F3&gt;5,C3,"-")</f>
        <v>-</v>
      </c>
      <c r="M3" s="3" t="str">
        <f>IF(AND($F3&gt;0, $F3&lt;=0.02),$F3,"-")</f>
        <v>-</v>
      </c>
      <c r="N3" s="3" t="str">
        <f>IF(AND($F3&gt;0.02, $F3&lt;=0.1),$F3,"-")</f>
        <v>-</v>
      </c>
      <c r="O3" s="3" t="str">
        <f>IF(AND($F3&gt;0.1, $F3&lt;=0.5),$F3,"-")</f>
        <v>-</v>
      </c>
      <c r="P3" s="3" t="str">
        <f>IF(AND($F3&gt;0.5, $F3&lt;=5),$F3,"-")</f>
        <v>-</v>
      </c>
      <c r="Q3" s="84" t="str">
        <f>IF($F3&gt;5,$F3,"-")</f>
        <v>-</v>
      </c>
    </row>
    <row r="4" spans="1:17" x14ac:dyDescent="0.2">
      <c r="A4" s="22">
        <v>0</v>
      </c>
      <c r="B4" s="7">
        <f>7.11-6.26</f>
        <v>0.85000000000000053</v>
      </c>
      <c r="C4" s="85">
        <v>0</v>
      </c>
      <c r="D4" s="7">
        <f t="shared" si="0"/>
        <v>0</v>
      </c>
      <c r="E4" s="7">
        <f t="shared" si="1"/>
        <v>4.2500000000000025E-4</v>
      </c>
      <c r="F4" s="116">
        <f t="shared" si="2"/>
        <v>0</v>
      </c>
      <c r="G4" s="3">
        <f t="shared" ref="G4:G67" si="4">IF(F4=0,C4,"-")</f>
        <v>0</v>
      </c>
      <c r="H4" s="3" t="str">
        <f t="shared" ref="H4:H67" si="5">IF(AND($F4&gt;0,$F4&lt;=0.02),$C4,"-")</f>
        <v>-</v>
      </c>
      <c r="I4" s="3" t="str">
        <f t="shared" ref="I4:I67" si="6">IF(AND($F4&gt;0.02,$F4&lt;=0.1),$C4,"-")</f>
        <v>-</v>
      </c>
      <c r="J4" s="3" t="str">
        <f t="shared" ref="J4:J67" si="7">IF(AND($F4&gt;0.1,$F4&lt;=0.5),$C4,"-")</f>
        <v>-</v>
      </c>
      <c r="K4" s="3" t="str">
        <f t="shared" ref="K4:K67" si="8">IF(AND($F4&gt;0.5,$F4&lt;=5),$C4,"-")</f>
        <v>-</v>
      </c>
      <c r="L4" s="34" t="str">
        <f t="shared" si="3"/>
        <v>-</v>
      </c>
      <c r="M4" s="3" t="str">
        <f t="shared" ref="M4:M67" si="9">IF(AND($F4&gt;0, $F4&lt;=0.02),$F4,"-")</f>
        <v>-</v>
      </c>
      <c r="N4" s="3" t="str">
        <f t="shared" ref="N4:N67" si="10">IF(AND($F4&gt;0.02, $F4&lt;=0.1),$F4,"-")</f>
        <v>-</v>
      </c>
      <c r="O4" s="3" t="str">
        <f t="shared" ref="O4:O67" si="11">IF(AND($F4&gt;0.1, $F4&lt;=0.5),$F4,"-")</f>
        <v>-</v>
      </c>
      <c r="P4" s="3" t="str">
        <f t="shared" ref="P4:P67" si="12">IF(AND($F4&gt;0.5, $F4&lt;=5),$F4,"-")</f>
        <v>-</v>
      </c>
      <c r="Q4" s="34" t="str">
        <f t="shared" ref="Q4:Q67" si="13">IF($F4&gt;5,$F4,"-")</f>
        <v>-</v>
      </c>
    </row>
    <row r="5" spans="1:17" x14ac:dyDescent="0.2">
      <c r="A5" s="22">
        <v>0</v>
      </c>
      <c r="B5" s="7">
        <v>0.57999999999999996</v>
      </c>
      <c r="C5" s="85">
        <v>0</v>
      </c>
      <c r="D5" s="7">
        <f t="shared" si="0"/>
        <v>0</v>
      </c>
      <c r="E5" s="7">
        <f t="shared" si="1"/>
        <v>2.9E-4</v>
      </c>
      <c r="F5" s="116">
        <f t="shared" si="2"/>
        <v>0</v>
      </c>
      <c r="G5" s="3">
        <f t="shared" si="4"/>
        <v>0</v>
      </c>
      <c r="H5" s="3" t="str">
        <f t="shared" si="5"/>
        <v>-</v>
      </c>
      <c r="I5" s="3" t="str">
        <f t="shared" si="6"/>
        <v>-</v>
      </c>
      <c r="J5" s="3" t="str">
        <f t="shared" si="7"/>
        <v>-</v>
      </c>
      <c r="K5" s="3" t="str">
        <f t="shared" si="8"/>
        <v>-</v>
      </c>
      <c r="L5" s="34" t="str">
        <f t="shared" si="3"/>
        <v>-</v>
      </c>
      <c r="M5" s="3" t="str">
        <f t="shared" si="9"/>
        <v>-</v>
      </c>
      <c r="N5" s="3" t="str">
        <f t="shared" si="10"/>
        <v>-</v>
      </c>
      <c r="O5" s="3" t="str">
        <f t="shared" si="11"/>
        <v>-</v>
      </c>
      <c r="P5" s="3" t="str">
        <f t="shared" si="12"/>
        <v>-</v>
      </c>
      <c r="Q5" s="34" t="str">
        <f t="shared" si="13"/>
        <v>-</v>
      </c>
    </row>
    <row r="6" spans="1:17" x14ac:dyDescent="0.2">
      <c r="A6" s="22">
        <v>0</v>
      </c>
      <c r="B6" s="7">
        <v>0.49</v>
      </c>
      <c r="C6" s="85">
        <v>0</v>
      </c>
      <c r="D6" s="7">
        <f t="shared" si="0"/>
        <v>0</v>
      </c>
      <c r="E6" s="7">
        <f t="shared" si="1"/>
        <v>2.4499999999999999E-4</v>
      </c>
      <c r="F6" s="116">
        <f t="shared" si="2"/>
        <v>0</v>
      </c>
      <c r="G6" s="3">
        <f t="shared" si="4"/>
        <v>0</v>
      </c>
      <c r="H6" s="3" t="str">
        <f t="shared" si="5"/>
        <v>-</v>
      </c>
      <c r="I6" s="3" t="str">
        <f t="shared" si="6"/>
        <v>-</v>
      </c>
      <c r="J6" s="3" t="str">
        <f t="shared" si="7"/>
        <v>-</v>
      </c>
      <c r="K6" s="3" t="str">
        <f t="shared" si="8"/>
        <v>-</v>
      </c>
      <c r="L6" s="34" t="str">
        <f t="shared" si="3"/>
        <v>-</v>
      </c>
      <c r="M6" s="3" t="str">
        <f t="shared" si="9"/>
        <v>-</v>
      </c>
      <c r="N6" s="3" t="str">
        <f t="shared" si="10"/>
        <v>-</v>
      </c>
      <c r="O6" s="3" t="str">
        <f t="shared" si="11"/>
        <v>-</v>
      </c>
      <c r="P6" s="3" t="str">
        <f t="shared" si="12"/>
        <v>-</v>
      </c>
      <c r="Q6" s="34" t="str">
        <f t="shared" si="13"/>
        <v>-</v>
      </c>
    </row>
    <row r="7" spans="1:17" x14ac:dyDescent="0.2">
      <c r="A7" s="22">
        <v>0</v>
      </c>
      <c r="B7" s="7">
        <f>6.99-6.26</f>
        <v>0.73000000000000043</v>
      </c>
      <c r="C7" s="85">
        <v>0</v>
      </c>
      <c r="D7" s="7">
        <f t="shared" si="0"/>
        <v>0</v>
      </c>
      <c r="E7" s="7">
        <f t="shared" si="1"/>
        <v>3.650000000000002E-4</v>
      </c>
      <c r="F7" s="116">
        <f t="shared" si="2"/>
        <v>0</v>
      </c>
      <c r="G7" s="3">
        <f t="shared" si="4"/>
        <v>0</v>
      </c>
      <c r="H7" s="3" t="str">
        <f t="shared" si="5"/>
        <v>-</v>
      </c>
      <c r="I7" s="3" t="str">
        <f t="shared" si="6"/>
        <v>-</v>
      </c>
      <c r="J7" s="3" t="str">
        <f t="shared" si="7"/>
        <v>-</v>
      </c>
      <c r="K7" s="3" t="str">
        <f t="shared" si="8"/>
        <v>-</v>
      </c>
      <c r="L7" s="34" t="str">
        <f t="shared" si="3"/>
        <v>-</v>
      </c>
      <c r="M7" s="3" t="str">
        <f t="shared" si="9"/>
        <v>-</v>
      </c>
      <c r="N7" s="3" t="str">
        <f t="shared" si="10"/>
        <v>-</v>
      </c>
      <c r="O7" s="3" t="str">
        <f t="shared" si="11"/>
        <v>-</v>
      </c>
      <c r="P7" s="3" t="str">
        <f t="shared" si="12"/>
        <v>-</v>
      </c>
      <c r="Q7" s="34" t="str">
        <f t="shared" si="13"/>
        <v>-</v>
      </c>
    </row>
    <row r="8" spans="1:17" x14ac:dyDescent="0.2">
      <c r="A8" s="22">
        <v>0</v>
      </c>
      <c r="B8" s="7">
        <f>5.39-5.03</f>
        <v>0.35999999999999943</v>
      </c>
      <c r="C8" s="85">
        <v>0</v>
      </c>
      <c r="D8" s="7">
        <f t="shared" si="0"/>
        <v>0</v>
      </c>
      <c r="E8" s="7">
        <f t="shared" si="1"/>
        <v>1.7999999999999971E-4</v>
      </c>
      <c r="F8" s="116">
        <f t="shared" si="2"/>
        <v>0</v>
      </c>
      <c r="G8" s="3">
        <f t="shared" si="4"/>
        <v>0</v>
      </c>
      <c r="H8" s="3" t="str">
        <f t="shared" si="5"/>
        <v>-</v>
      </c>
      <c r="I8" s="3" t="str">
        <f t="shared" si="6"/>
        <v>-</v>
      </c>
      <c r="J8" s="3" t="str">
        <f t="shared" si="7"/>
        <v>-</v>
      </c>
      <c r="K8" s="3" t="str">
        <f t="shared" si="8"/>
        <v>-</v>
      </c>
      <c r="L8" s="34" t="str">
        <f t="shared" si="3"/>
        <v>-</v>
      </c>
      <c r="M8" s="3" t="str">
        <f t="shared" si="9"/>
        <v>-</v>
      </c>
      <c r="N8" s="3" t="str">
        <f t="shared" si="10"/>
        <v>-</v>
      </c>
      <c r="O8" s="3" t="str">
        <f t="shared" si="11"/>
        <v>-</v>
      </c>
      <c r="P8" s="3" t="str">
        <f t="shared" si="12"/>
        <v>-</v>
      </c>
      <c r="Q8" s="34" t="str">
        <f t="shared" si="13"/>
        <v>-</v>
      </c>
    </row>
    <row r="9" spans="1:17" x14ac:dyDescent="0.2">
      <c r="A9" s="22">
        <v>0</v>
      </c>
      <c r="B9" s="7">
        <v>0.83</v>
      </c>
      <c r="C9" s="85">
        <v>0</v>
      </c>
      <c r="D9" s="7">
        <f t="shared" si="0"/>
        <v>0</v>
      </c>
      <c r="E9" s="7">
        <f t="shared" si="1"/>
        <v>4.15E-4</v>
      </c>
      <c r="F9" s="116">
        <f t="shared" si="2"/>
        <v>0</v>
      </c>
      <c r="G9" s="3">
        <f t="shared" si="4"/>
        <v>0</v>
      </c>
      <c r="H9" s="3" t="str">
        <f t="shared" si="5"/>
        <v>-</v>
      </c>
      <c r="I9" s="3" t="str">
        <f t="shared" si="6"/>
        <v>-</v>
      </c>
      <c r="J9" s="3" t="str">
        <f t="shared" si="7"/>
        <v>-</v>
      </c>
      <c r="K9" s="3" t="str">
        <f t="shared" si="8"/>
        <v>-</v>
      </c>
      <c r="L9" s="34" t="str">
        <f t="shared" si="3"/>
        <v>-</v>
      </c>
      <c r="M9" s="3" t="str">
        <f t="shared" si="9"/>
        <v>-</v>
      </c>
      <c r="N9" s="3" t="str">
        <f t="shared" si="10"/>
        <v>-</v>
      </c>
      <c r="O9" s="3" t="str">
        <f t="shared" si="11"/>
        <v>-</v>
      </c>
      <c r="P9" s="3" t="str">
        <f t="shared" si="12"/>
        <v>-</v>
      </c>
      <c r="Q9" s="34" t="str">
        <f t="shared" si="13"/>
        <v>-</v>
      </c>
    </row>
    <row r="10" spans="1:17" x14ac:dyDescent="0.2">
      <c r="A10" s="22">
        <v>0</v>
      </c>
      <c r="B10" s="7">
        <v>0.86</v>
      </c>
      <c r="C10" s="85">
        <v>0</v>
      </c>
      <c r="D10" s="7">
        <f t="shared" si="0"/>
        <v>0</v>
      </c>
      <c r="E10" s="7">
        <f t="shared" si="1"/>
        <v>4.2999999999999999E-4</v>
      </c>
      <c r="F10" s="116">
        <f t="shared" si="2"/>
        <v>0</v>
      </c>
      <c r="G10" s="3">
        <f t="shared" si="4"/>
        <v>0</v>
      </c>
      <c r="H10" s="3" t="str">
        <f t="shared" si="5"/>
        <v>-</v>
      </c>
      <c r="I10" s="3" t="str">
        <f t="shared" si="6"/>
        <v>-</v>
      </c>
      <c r="J10" s="3" t="str">
        <f t="shared" si="7"/>
        <v>-</v>
      </c>
      <c r="K10" s="3" t="str">
        <f t="shared" si="8"/>
        <v>-</v>
      </c>
      <c r="L10" s="34" t="str">
        <f t="shared" si="3"/>
        <v>-</v>
      </c>
      <c r="M10" s="3" t="str">
        <f t="shared" si="9"/>
        <v>-</v>
      </c>
      <c r="N10" s="3" t="str">
        <f t="shared" si="10"/>
        <v>-</v>
      </c>
      <c r="O10" s="3" t="str">
        <f t="shared" si="11"/>
        <v>-</v>
      </c>
      <c r="P10" s="3" t="str">
        <f t="shared" si="12"/>
        <v>-</v>
      </c>
      <c r="Q10" s="34" t="str">
        <f t="shared" si="13"/>
        <v>-</v>
      </c>
    </row>
    <row r="11" spans="1:17" x14ac:dyDescent="0.2">
      <c r="A11" s="22">
        <v>0</v>
      </c>
      <c r="B11" s="7">
        <v>0.63100000000000001</v>
      </c>
      <c r="C11" s="85">
        <v>0</v>
      </c>
      <c r="D11" s="7">
        <f t="shared" si="0"/>
        <v>0</v>
      </c>
      <c r="E11" s="7">
        <f t="shared" si="1"/>
        <v>3.1550000000000003E-4</v>
      </c>
      <c r="F11" s="116">
        <f t="shared" si="2"/>
        <v>0</v>
      </c>
      <c r="G11" s="3">
        <f t="shared" si="4"/>
        <v>0</v>
      </c>
      <c r="H11" s="3" t="str">
        <f t="shared" si="5"/>
        <v>-</v>
      </c>
      <c r="I11" s="3" t="str">
        <f t="shared" si="6"/>
        <v>-</v>
      </c>
      <c r="J11" s="3" t="str">
        <f t="shared" si="7"/>
        <v>-</v>
      </c>
      <c r="K11" s="3" t="str">
        <f t="shared" si="8"/>
        <v>-</v>
      </c>
      <c r="L11" s="34" t="str">
        <f t="shared" si="3"/>
        <v>-</v>
      </c>
      <c r="M11" s="3" t="str">
        <f t="shared" si="9"/>
        <v>-</v>
      </c>
      <c r="N11" s="3" t="str">
        <f t="shared" si="10"/>
        <v>-</v>
      </c>
      <c r="O11" s="3" t="str">
        <f t="shared" si="11"/>
        <v>-</v>
      </c>
      <c r="P11" s="3" t="str">
        <f t="shared" si="12"/>
        <v>-</v>
      </c>
      <c r="Q11" s="34" t="str">
        <f t="shared" si="13"/>
        <v>-</v>
      </c>
    </row>
    <row r="12" spans="1:17" x14ac:dyDescent="0.2">
      <c r="A12" s="22">
        <v>0</v>
      </c>
      <c r="B12" s="7">
        <v>0.66</v>
      </c>
      <c r="C12" s="85">
        <v>0</v>
      </c>
      <c r="D12" s="7">
        <f t="shared" si="0"/>
        <v>0</v>
      </c>
      <c r="E12" s="7">
        <f t="shared" si="1"/>
        <v>3.3E-4</v>
      </c>
      <c r="F12" s="116">
        <f t="shared" si="2"/>
        <v>0</v>
      </c>
      <c r="G12" s="3">
        <f t="shared" si="4"/>
        <v>0</v>
      </c>
      <c r="H12" s="3" t="str">
        <f t="shared" si="5"/>
        <v>-</v>
      </c>
      <c r="I12" s="3" t="str">
        <f t="shared" si="6"/>
        <v>-</v>
      </c>
      <c r="J12" s="3" t="str">
        <f t="shared" si="7"/>
        <v>-</v>
      </c>
      <c r="K12" s="3" t="str">
        <f t="shared" si="8"/>
        <v>-</v>
      </c>
      <c r="L12" s="34" t="str">
        <f t="shared" si="3"/>
        <v>-</v>
      </c>
      <c r="M12" s="3" t="str">
        <f t="shared" si="9"/>
        <v>-</v>
      </c>
      <c r="N12" s="3" t="str">
        <f t="shared" si="10"/>
        <v>-</v>
      </c>
      <c r="O12" s="3" t="str">
        <f t="shared" si="11"/>
        <v>-</v>
      </c>
      <c r="P12" s="3" t="str">
        <f t="shared" si="12"/>
        <v>-</v>
      </c>
      <c r="Q12" s="34" t="str">
        <f t="shared" si="13"/>
        <v>-</v>
      </c>
    </row>
    <row r="13" spans="1:17" x14ac:dyDescent="0.2">
      <c r="A13" s="22">
        <v>0</v>
      </c>
      <c r="B13" s="7">
        <v>0.77</v>
      </c>
      <c r="C13" s="85">
        <v>0</v>
      </c>
      <c r="D13" s="7">
        <f t="shared" si="0"/>
        <v>0</v>
      </c>
      <c r="E13" s="7">
        <f t="shared" si="1"/>
        <v>3.8500000000000003E-4</v>
      </c>
      <c r="F13" s="116">
        <f t="shared" si="2"/>
        <v>0</v>
      </c>
      <c r="G13" s="3">
        <f t="shared" si="4"/>
        <v>0</v>
      </c>
      <c r="H13" s="3" t="str">
        <f t="shared" si="5"/>
        <v>-</v>
      </c>
      <c r="I13" s="3" t="str">
        <f t="shared" si="6"/>
        <v>-</v>
      </c>
      <c r="J13" s="3" t="str">
        <f t="shared" si="7"/>
        <v>-</v>
      </c>
      <c r="K13" s="3" t="str">
        <f t="shared" si="8"/>
        <v>-</v>
      </c>
      <c r="L13" s="34" t="str">
        <f t="shared" si="3"/>
        <v>-</v>
      </c>
      <c r="M13" s="3" t="str">
        <f t="shared" si="9"/>
        <v>-</v>
      </c>
      <c r="N13" s="3" t="str">
        <f t="shared" si="10"/>
        <v>-</v>
      </c>
      <c r="O13" s="3" t="str">
        <f t="shared" si="11"/>
        <v>-</v>
      </c>
      <c r="P13" s="3" t="str">
        <f t="shared" si="12"/>
        <v>-</v>
      </c>
      <c r="Q13" s="34" t="str">
        <f t="shared" si="13"/>
        <v>-</v>
      </c>
    </row>
    <row r="14" spans="1:17" x14ac:dyDescent="0.2">
      <c r="A14" s="22">
        <v>0</v>
      </c>
      <c r="B14" s="7">
        <v>0.52</v>
      </c>
      <c r="C14" s="85">
        <v>0</v>
      </c>
      <c r="D14" s="7">
        <f t="shared" si="0"/>
        <v>0</v>
      </c>
      <c r="E14" s="7">
        <f t="shared" si="1"/>
        <v>2.6000000000000003E-4</v>
      </c>
      <c r="F14" s="116">
        <f t="shared" si="2"/>
        <v>0</v>
      </c>
      <c r="G14" s="3">
        <f t="shared" si="4"/>
        <v>0</v>
      </c>
      <c r="H14" s="3" t="str">
        <f t="shared" si="5"/>
        <v>-</v>
      </c>
      <c r="I14" s="3" t="str">
        <f t="shared" si="6"/>
        <v>-</v>
      </c>
      <c r="J14" s="3" t="str">
        <f t="shared" si="7"/>
        <v>-</v>
      </c>
      <c r="K14" s="3" t="str">
        <f t="shared" si="8"/>
        <v>-</v>
      </c>
      <c r="L14" s="34" t="str">
        <f t="shared" si="3"/>
        <v>-</v>
      </c>
      <c r="M14" s="3" t="str">
        <f t="shared" si="9"/>
        <v>-</v>
      </c>
      <c r="N14" s="3" t="str">
        <f t="shared" si="10"/>
        <v>-</v>
      </c>
      <c r="O14" s="3" t="str">
        <f t="shared" si="11"/>
        <v>-</v>
      </c>
      <c r="P14" s="3" t="str">
        <f t="shared" si="12"/>
        <v>-</v>
      </c>
      <c r="Q14" s="34" t="str">
        <f t="shared" si="13"/>
        <v>-</v>
      </c>
    </row>
    <row r="15" spans="1:17" x14ac:dyDescent="0.2">
      <c r="A15" s="22">
        <v>0</v>
      </c>
      <c r="B15" s="7">
        <v>0.91</v>
      </c>
      <c r="C15" s="85">
        <v>0</v>
      </c>
      <c r="D15" s="7">
        <f t="shared" si="0"/>
        <v>0</v>
      </c>
      <c r="E15" s="7">
        <f t="shared" si="1"/>
        <v>4.55E-4</v>
      </c>
      <c r="F15" s="116">
        <f t="shared" si="2"/>
        <v>0</v>
      </c>
      <c r="G15" s="3">
        <f t="shared" si="4"/>
        <v>0</v>
      </c>
      <c r="H15" s="3" t="str">
        <f t="shared" si="5"/>
        <v>-</v>
      </c>
      <c r="I15" s="3" t="str">
        <f t="shared" si="6"/>
        <v>-</v>
      </c>
      <c r="J15" s="3" t="str">
        <f t="shared" si="7"/>
        <v>-</v>
      </c>
      <c r="K15" s="3" t="str">
        <f t="shared" si="8"/>
        <v>-</v>
      </c>
      <c r="L15" s="34" t="str">
        <f t="shared" si="3"/>
        <v>-</v>
      </c>
      <c r="M15" s="3" t="str">
        <f t="shared" si="9"/>
        <v>-</v>
      </c>
      <c r="N15" s="3" t="str">
        <f t="shared" si="10"/>
        <v>-</v>
      </c>
      <c r="O15" s="3" t="str">
        <f t="shared" si="11"/>
        <v>-</v>
      </c>
      <c r="P15" s="3" t="str">
        <f t="shared" si="12"/>
        <v>-</v>
      </c>
      <c r="Q15" s="34" t="str">
        <f t="shared" si="13"/>
        <v>-</v>
      </c>
    </row>
    <row r="16" spans="1:17" x14ac:dyDescent="0.2">
      <c r="A16" s="22">
        <v>0</v>
      </c>
      <c r="B16" s="7">
        <f>7-6.08</f>
        <v>0.91999999999999993</v>
      </c>
      <c r="C16" s="85">
        <v>0</v>
      </c>
      <c r="D16" s="7">
        <f t="shared" si="0"/>
        <v>0</v>
      </c>
      <c r="E16" s="7">
        <f t="shared" si="1"/>
        <v>4.5999999999999996E-4</v>
      </c>
      <c r="F16" s="116">
        <f t="shared" si="2"/>
        <v>0</v>
      </c>
      <c r="G16" s="3">
        <f t="shared" si="4"/>
        <v>0</v>
      </c>
      <c r="H16" s="3" t="str">
        <f t="shared" si="5"/>
        <v>-</v>
      </c>
      <c r="I16" s="3" t="str">
        <f t="shared" si="6"/>
        <v>-</v>
      </c>
      <c r="J16" s="3" t="str">
        <f t="shared" si="7"/>
        <v>-</v>
      </c>
      <c r="K16" s="3" t="str">
        <f t="shared" si="8"/>
        <v>-</v>
      </c>
      <c r="L16" s="34" t="str">
        <f t="shared" si="3"/>
        <v>-</v>
      </c>
      <c r="M16" s="3" t="str">
        <f t="shared" si="9"/>
        <v>-</v>
      </c>
      <c r="N16" s="3" t="str">
        <f t="shared" si="10"/>
        <v>-</v>
      </c>
      <c r="O16" s="3" t="str">
        <f t="shared" si="11"/>
        <v>-</v>
      </c>
      <c r="P16" s="3" t="str">
        <f t="shared" si="12"/>
        <v>-</v>
      </c>
      <c r="Q16" s="34" t="str">
        <f t="shared" si="13"/>
        <v>-</v>
      </c>
    </row>
    <row r="17" spans="1:17" x14ac:dyDescent="0.2">
      <c r="A17" s="22">
        <v>0</v>
      </c>
      <c r="B17" s="7">
        <v>0.72</v>
      </c>
      <c r="C17" s="85">
        <v>0</v>
      </c>
      <c r="D17" s="7">
        <f t="shared" si="0"/>
        <v>0</v>
      </c>
      <c r="E17" s="7">
        <f t="shared" si="1"/>
        <v>3.5999999999999997E-4</v>
      </c>
      <c r="F17" s="116">
        <f t="shared" si="2"/>
        <v>0</v>
      </c>
      <c r="G17" s="3">
        <f t="shared" si="4"/>
        <v>0</v>
      </c>
      <c r="H17" s="3" t="str">
        <f t="shared" si="5"/>
        <v>-</v>
      </c>
      <c r="I17" s="3" t="str">
        <f t="shared" si="6"/>
        <v>-</v>
      </c>
      <c r="J17" s="3" t="str">
        <f t="shared" si="7"/>
        <v>-</v>
      </c>
      <c r="K17" s="3" t="str">
        <f t="shared" si="8"/>
        <v>-</v>
      </c>
      <c r="L17" s="34" t="str">
        <f t="shared" si="3"/>
        <v>-</v>
      </c>
      <c r="M17" s="3" t="str">
        <f t="shared" si="9"/>
        <v>-</v>
      </c>
      <c r="N17" s="3" t="str">
        <f t="shared" si="10"/>
        <v>-</v>
      </c>
      <c r="O17" s="3" t="str">
        <f t="shared" si="11"/>
        <v>-</v>
      </c>
      <c r="P17" s="3" t="str">
        <f t="shared" si="12"/>
        <v>-</v>
      </c>
      <c r="Q17" s="34" t="str">
        <f t="shared" si="13"/>
        <v>-</v>
      </c>
    </row>
    <row r="18" spans="1:17" x14ac:dyDescent="0.2">
      <c r="A18" s="22">
        <v>0</v>
      </c>
      <c r="B18" s="25">
        <v>0.73</v>
      </c>
      <c r="C18" s="85">
        <v>0</v>
      </c>
      <c r="D18" s="7">
        <f t="shared" si="0"/>
        <v>0</v>
      </c>
      <c r="E18" s="7">
        <f t="shared" si="1"/>
        <v>3.6499999999999998E-4</v>
      </c>
      <c r="F18" s="116">
        <f t="shared" si="2"/>
        <v>0</v>
      </c>
      <c r="G18" s="3">
        <f t="shared" si="4"/>
        <v>0</v>
      </c>
      <c r="H18" s="3" t="str">
        <f t="shared" si="5"/>
        <v>-</v>
      </c>
      <c r="I18" s="3" t="str">
        <f t="shared" si="6"/>
        <v>-</v>
      </c>
      <c r="J18" s="3" t="str">
        <f t="shared" si="7"/>
        <v>-</v>
      </c>
      <c r="K18" s="3" t="str">
        <f t="shared" si="8"/>
        <v>-</v>
      </c>
      <c r="L18" s="34" t="str">
        <f t="shared" si="3"/>
        <v>-</v>
      </c>
      <c r="M18" s="3" t="str">
        <f t="shared" si="9"/>
        <v>-</v>
      </c>
      <c r="N18" s="3" t="str">
        <f t="shared" si="10"/>
        <v>-</v>
      </c>
      <c r="O18" s="3" t="str">
        <f t="shared" si="11"/>
        <v>-</v>
      </c>
      <c r="P18" s="3" t="str">
        <f t="shared" si="12"/>
        <v>-</v>
      </c>
      <c r="Q18" s="34" t="str">
        <f t="shared" si="13"/>
        <v>-</v>
      </c>
    </row>
    <row r="19" spans="1:17" x14ac:dyDescent="0.2">
      <c r="A19" s="22">
        <v>0</v>
      </c>
      <c r="B19" s="25">
        <v>0.62</v>
      </c>
      <c r="C19" s="85">
        <v>0</v>
      </c>
      <c r="D19" s="7">
        <f t="shared" si="0"/>
        <v>0</v>
      </c>
      <c r="E19" s="7">
        <f t="shared" si="1"/>
        <v>3.1E-4</v>
      </c>
      <c r="F19" s="116">
        <f t="shared" si="2"/>
        <v>0</v>
      </c>
      <c r="G19" s="3">
        <f t="shared" si="4"/>
        <v>0</v>
      </c>
      <c r="H19" s="3" t="str">
        <f t="shared" si="5"/>
        <v>-</v>
      </c>
      <c r="I19" s="3" t="str">
        <f t="shared" si="6"/>
        <v>-</v>
      </c>
      <c r="J19" s="3" t="str">
        <f t="shared" si="7"/>
        <v>-</v>
      </c>
      <c r="K19" s="3" t="str">
        <f t="shared" si="8"/>
        <v>-</v>
      </c>
      <c r="L19" s="34" t="str">
        <f t="shared" si="3"/>
        <v>-</v>
      </c>
      <c r="M19" s="3" t="str">
        <f t="shared" si="9"/>
        <v>-</v>
      </c>
      <c r="N19" s="3" t="str">
        <f t="shared" si="10"/>
        <v>-</v>
      </c>
      <c r="O19" s="3" t="str">
        <f t="shared" si="11"/>
        <v>-</v>
      </c>
      <c r="P19" s="3" t="str">
        <f t="shared" si="12"/>
        <v>-</v>
      </c>
      <c r="Q19" s="34" t="str">
        <f t="shared" si="13"/>
        <v>-</v>
      </c>
    </row>
    <row r="20" spans="1:17" x14ac:dyDescent="0.2">
      <c r="A20" s="22">
        <v>0</v>
      </c>
      <c r="B20" s="26">
        <v>0.67</v>
      </c>
      <c r="C20" s="85">
        <v>0</v>
      </c>
      <c r="D20" s="7">
        <f t="shared" si="0"/>
        <v>0</v>
      </c>
      <c r="E20" s="7">
        <f t="shared" si="1"/>
        <v>3.3500000000000001E-4</v>
      </c>
      <c r="F20" s="116">
        <f t="shared" si="2"/>
        <v>0</v>
      </c>
      <c r="G20" s="3">
        <f t="shared" si="4"/>
        <v>0</v>
      </c>
      <c r="H20" s="3" t="str">
        <f t="shared" si="5"/>
        <v>-</v>
      </c>
      <c r="I20" s="3" t="str">
        <f t="shared" si="6"/>
        <v>-</v>
      </c>
      <c r="J20" s="3" t="str">
        <f t="shared" si="7"/>
        <v>-</v>
      </c>
      <c r="K20" s="3" t="str">
        <f t="shared" si="8"/>
        <v>-</v>
      </c>
      <c r="L20" s="34" t="str">
        <f t="shared" si="3"/>
        <v>-</v>
      </c>
      <c r="M20" s="3" t="str">
        <f t="shared" si="9"/>
        <v>-</v>
      </c>
      <c r="N20" s="3" t="str">
        <f t="shared" si="10"/>
        <v>-</v>
      </c>
      <c r="O20" s="3" t="str">
        <f t="shared" si="11"/>
        <v>-</v>
      </c>
      <c r="P20" s="3" t="str">
        <f t="shared" si="12"/>
        <v>-</v>
      </c>
      <c r="Q20" s="34" t="str">
        <f t="shared" si="13"/>
        <v>-</v>
      </c>
    </row>
    <row r="21" spans="1:17" x14ac:dyDescent="0.2">
      <c r="A21" s="22">
        <v>0</v>
      </c>
      <c r="B21" s="9">
        <v>0.70499999999999996</v>
      </c>
      <c r="C21" s="85">
        <v>0</v>
      </c>
      <c r="D21" s="7">
        <f t="shared" si="0"/>
        <v>0</v>
      </c>
      <c r="E21" s="7">
        <f t="shared" si="1"/>
        <v>3.525E-4</v>
      </c>
      <c r="F21" s="116">
        <f t="shared" si="2"/>
        <v>0</v>
      </c>
      <c r="G21" s="3">
        <f t="shared" si="4"/>
        <v>0</v>
      </c>
      <c r="H21" s="3" t="str">
        <f t="shared" si="5"/>
        <v>-</v>
      </c>
      <c r="I21" s="3" t="str">
        <f t="shared" si="6"/>
        <v>-</v>
      </c>
      <c r="J21" s="3" t="str">
        <f t="shared" si="7"/>
        <v>-</v>
      </c>
      <c r="K21" s="3" t="str">
        <f t="shared" si="8"/>
        <v>-</v>
      </c>
      <c r="L21" s="34" t="str">
        <f t="shared" si="3"/>
        <v>-</v>
      </c>
      <c r="M21" s="3" t="str">
        <f t="shared" si="9"/>
        <v>-</v>
      </c>
      <c r="N21" s="3" t="str">
        <f t="shared" si="10"/>
        <v>-</v>
      </c>
      <c r="O21" s="3" t="str">
        <f t="shared" si="11"/>
        <v>-</v>
      </c>
      <c r="P21" s="3" t="str">
        <f t="shared" si="12"/>
        <v>-</v>
      </c>
      <c r="Q21" s="34" t="str">
        <f t="shared" si="13"/>
        <v>-</v>
      </c>
    </row>
    <row r="22" spans="1:17" x14ac:dyDescent="0.2">
      <c r="A22" s="22">
        <v>0</v>
      </c>
      <c r="B22" s="7">
        <v>0.53</v>
      </c>
      <c r="C22" s="85">
        <v>0</v>
      </c>
      <c r="D22" s="7">
        <f t="shared" si="0"/>
        <v>0</v>
      </c>
      <c r="E22" s="7">
        <f t="shared" si="1"/>
        <v>2.6499999999999999E-4</v>
      </c>
      <c r="F22" s="116">
        <f t="shared" si="2"/>
        <v>0</v>
      </c>
      <c r="G22" s="3">
        <f t="shared" si="4"/>
        <v>0</v>
      </c>
      <c r="H22" s="3" t="str">
        <f t="shared" si="5"/>
        <v>-</v>
      </c>
      <c r="I22" s="3" t="str">
        <f t="shared" si="6"/>
        <v>-</v>
      </c>
      <c r="J22" s="3" t="str">
        <f t="shared" si="7"/>
        <v>-</v>
      </c>
      <c r="K22" s="3" t="str">
        <f t="shared" si="8"/>
        <v>-</v>
      </c>
      <c r="L22" s="34" t="str">
        <f t="shared" si="3"/>
        <v>-</v>
      </c>
      <c r="M22" s="3" t="str">
        <f t="shared" si="9"/>
        <v>-</v>
      </c>
      <c r="N22" s="3" t="str">
        <f t="shared" si="10"/>
        <v>-</v>
      </c>
      <c r="O22" s="3" t="str">
        <f t="shared" si="11"/>
        <v>-</v>
      </c>
      <c r="P22" s="3" t="str">
        <f t="shared" si="12"/>
        <v>-</v>
      </c>
      <c r="Q22" s="34" t="str">
        <f t="shared" si="13"/>
        <v>-</v>
      </c>
    </row>
    <row r="23" spans="1:17" x14ac:dyDescent="0.2">
      <c r="A23" s="22">
        <v>0</v>
      </c>
      <c r="B23" s="10">
        <v>0.55000000000000004</v>
      </c>
      <c r="C23" s="85">
        <v>0</v>
      </c>
      <c r="D23" s="7">
        <f t="shared" si="0"/>
        <v>0</v>
      </c>
      <c r="E23" s="7">
        <f t="shared" si="1"/>
        <v>2.7500000000000002E-4</v>
      </c>
      <c r="F23" s="116">
        <f t="shared" si="2"/>
        <v>0</v>
      </c>
      <c r="G23" s="3">
        <f t="shared" si="4"/>
        <v>0</v>
      </c>
      <c r="H23" s="3" t="str">
        <f t="shared" si="5"/>
        <v>-</v>
      </c>
      <c r="I23" s="3" t="str">
        <f t="shared" si="6"/>
        <v>-</v>
      </c>
      <c r="J23" s="3" t="str">
        <f t="shared" si="7"/>
        <v>-</v>
      </c>
      <c r="K23" s="3" t="str">
        <f t="shared" si="8"/>
        <v>-</v>
      </c>
      <c r="L23" s="34" t="str">
        <f t="shared" si="3"/>
        <v>-</v>
      </c>
      <c r="M23" s="3" t="str">
        <f t="shared" si="9"/>
        <v>-</v>
      </c>
      <c r="N23" s="3" t="str">
        <f t="shared" si="10"/>
        <v>-</v>
      </c>
      <c r="O23" s="3" t="str">
        <f t="shared" si="11"/>
        <v>-</v>
      </c>
      <c r="P23" s="3" t="str">
        <f t="shared" si="12"/>
        <v>-</v>
      </c>
      <c r="Q23" s="34" t="str">
        <f t="shared" si="13"/>
        <v>-</v>
      </c>
    </row>
    <row r="24" spans="1:17" x14ac:dyDescent="0.2">
      <c r="A24" s="27">
        <v>0</v>
      </c>
      <c r="C24" s="34">
        <v>2</v>
      </c>
      <c r="D24" s="7">
        <f t="shared" si="0"/>
        <v>0</v>
      </c>
      <c r="E24" s="7">
        <v>1.7499999999999984E-4</v>
      </c>
      <c r="F24" s="116">
        <f t="shared" si="2"/>
        <v>0</v>
      </c>
      <c r="G24" s="3">
        <f t="shared" si="4"/>
        <v>2</v>
      </c>
      <c r="H24" s="3" t="str">
        <f t="shared" si="5"/>
        <v>-</v>
      </c>
      <c r="I24" s="3" t="str">
        <f t="shared" si="6"/>
        <v>-</v>
      </c>
      <c r="J24" s="3" t="str">
        <f t="shared" si="7"/>
        <v>-</v>
      </c>
      <c r="K24" s="3" t="str">
        <f t="shared" si="8"/>
        <v>-</v>
      </c>
      <c r="L24" s="34" t="str">
        <f t="shared" si="3"/>
        <v>-</v>
      </c>
      <c r="M24" s="3" t="str">
        <f t="shared" si="9"/>
        <v>-</v>
      </c>
      <c r="N24" s="3" t="str">
        <f t="shared" si="10"/>
        <v>-</v>
      </c>
      <c r="O24" s="3" t="str">
        <f t="shared" si="11"/>
        <v>-</v>
      </c>
      <c r="P24" s="3" t="str">
        <f t="shared" si="12"/>
        <v>-</v>
      </c>
      <c r="Q24" s="34" t="str">
        <f t="shared" si="13"/>
        <v>-</v>
      </c>
    </row>
    <row r="25" spans="1:17" x14ac:dyDescent="0.2">
      <c r="A25" s="27">
        <v>0</v>
      </c>
      <c r="C25" s="34">
        <v>0</v>
      </c>
      <c r="D25" s="7">
        <f t="shared" si="0"/>
        <v>0</v>
      </c>
      <c r="E25" s="7">
        <v>1.8100000000000006E-4</v>
      </c>
      <c r="F25" s="116">
        <f t="shared" si="2"/>
        <v>0</v>
      </c>
      <c r="G25" s="3">
        <f t="shared" si="4"/>
        <v>0</v>
      </c>
      <c r="H25" s="3" t="str">
        <f t="shared" si="5"/>
        <v>-</v>
      </c>
      <c r="I25" s="3" t="str">
        <f t="shared" si="6"/>
        <v>-</v>
      </c>
      <c r="J25" s="3" t="str">
        <f t="shared" si="7"/>
        <v>-</v>
      </c>
      <c r="K25" s="3" t="str">
        <f t="shared" si="8"/>
        <v>-</v>
      </c>
      <c r="L25" s="34" t="str">
        <f t="shared" si="3"/>
        <v>-</v>
      </c>
      <c r="M25" s="3" t="str">
        <f t="shared" si="9"/>
        <v>-</v>
      </c>
      <c r="N25" s="3" t="str">
        <f t="shared" si="10"/>
        <v>-</v>
      </c>
      <c r="O25" s="3" t="str">
        <f t="shared" si="11"/>
        <v>-</v>
      </c>
      <c r="P25" s="3" t="str">
        <f t="shared" si="12"/>
        <v>-</v>
      </c>
      <c r="Q25" s="34" t="str">
        <f t="shared" si="13"/>
        <v>-</v>
      </c>
    </row>
    <row r="26" spans="1:17" x14ac:dyDescent="0.2">
      <c r="A26" s="27">
        <v>0</v>
      </c>
      <c r="C26" s="34">
        <v>0</v>
      </c>
      <c r="D26" s="7">
        <f t="shared" si="0"/>
        <v>0</v>
      </c>
      <c r="E26" s="7">
        <v>1.8500000000000005E-4</v>
      </c>
      <c r="F26" s="116">
        <f t="shared" si="2"/>
        <v>0</v>
      </c>
      <c r="G26" s="3">
        <f t="shared" si="4"/>
        <v>0</v>
      </c>
      <c r="H26" s="3" t="str">
        <f t="shared" si="5"/>
        <v>-</v>
      </c>
      <c r="I26" s="3" t="str">
        <f t="shared" si="6"/>
        <v>-</v>
      </c>
      <c r="J26" s="3" t="str">
        <f t="shared" si="7"/>
        <v>-</v>
      </c>
      <c r="K26" s="3" t="str">
        <f t="shared" si="8"/>
        <v>-</v>
      </c>
      <c r="L26" s="34" t="str">
        <f t="shared" si="3"/>
        <v>-</v>
      </c>
      <c r="M26" s="3" t="str">
        <f t="shared" si="9"/>
        <v>-</v>
      </c>
      <c r="N26" s="3" t="str">
        <f t="shared" si="10"/>
        <v>-</v>
      </c>
      <c r="O26" s="3" t="str">
        <f t="shared" si="11"/>
        <v>-</v>
      </c>
      <c r="P26" s="3" t="str">
        <f t="shared" si="12"/>
        <v>-</v>
      </c>
      <c r="Q26" s="34" t="str">
        <f t="shared" si="13"/>
        <v>-</v>
      </c>
    </row>
    <row r="27" spans="1:17" x14ac:dyDescent="0.2">
      <c r="A27" s="27">
        <v>0</v>
      </c>
      <c r="C27" s="34">
        <v>1</v>
      </c>
      <c r="D27" s="7">
        <f t="shared" si="0"/>
        <v>0</v>
      </c>
      <c r="E27" s="7">
        <v>1.4500000000000003E-4</v>
      </c>
      <c r="F27" s="116">
        <f t="shared" si="2"/>
        <v>0</v>
      </c>
      <c r="G27" s="3">
        <f t="shared" si="4"/>
        <v>1</v>
      </c>
      <c r="H27" s="3" t="str">
        <f t="shared" si="5"/>
        <v>-</v>
      </c>
      <c r="I27" s="3" t="str">
        <f t="shared" si="6"/>
        <v>-</v>
      </c>
      <c r="J27" s="3" t="str">
        <f t="shared" si="7"/>
        <v>-</v>
      </c>
      <c r="K27" s="3" t="str">
        <f t="shared" si="8"/>
        <v>-</v>
      </c>
      <c r="L27" s="34" t="str">
        <f t="shared" si="3"/>
        <v>-</v>
      </c>
      <c r="M27" s="3" t="str">
        <f t="shared" si="9"/>
        <v>-</v>
      </c>
      <c r="N27" s="3" t="str">
        <f t="shared" si="10"/>
        <v>-</v>
      </c>
      <c r="O27" s="3" t="str">
        <f t="shared" si="11"/>
        <v>-</v>
      </c>
      <c r="P27" s="3" t="str">
        <f t="shared" si="12"/>
        <v>-</v>
      </c>
      <c r="Q27" s="34" t="str">
        <f t="shared" si="13"/>
        <v>-</v>
      </c>
    </row>
    <row r="28" spans="1:17" x14ac:dyDescent="0.2">
      <c r="A28" s="27">
        <v>0</v>
      </c>
      <c r="C28" s="34">
        <v>1</v>
      </c>
      <c r="D28" s="7">
        <f t="shared" si="0"/>
        <v>0</v>
      </c>
      <c r="E28" s="7">
        <v>1.8999999999999996E-4</v>
      </c>
      <c r="F28" s="116">
        <f t="shared" si="2"/>
        <v>0</v>
      </c>
      <c r="G28" s="3">
        <f t="shared" si="4"/>
        <v>1</v>
      </c>
      <c r="H28" s="3" t="str">
        <f t="shared" si="5"/>
        <v>-</v>
      </c>
      <c r="I28" s="3" t="str">
        <f t="shared" si="6"/>
        <v>-</v>
      </c>
      <c r="J28" s="3" t="str">
        <f t="shared" si="7"/>
        <v>-</v>
      </c>
      <c r="K28" s="3" t="str">
        <f t="shared" si="8"/>
        <v>-</v>
      </c>
      <c r="L28" s="34" t="str">
        <f t="shared" si="3"/>
        <v>-</v>
      </c>
      <c r="M28" s="3" t="str">
        <f t="shared" si="9"/>
        <v>-</v>
      </c>
      <c r="N28" s="3" t="str">
        <f t="shared" si="10"/>
        <v>-</v>
      </c>
      <c r="O28" s="3" t="str">
        <f t="shared" si="11"/>
        <v>-</v>
      </c>
      <c r="P28" s="3" t="str">
        <f t="shared" si="12"/>
        <v>-</v>
      </c>
      <c r="Q28" s="34" t="str">
        <f t="shared" si="13"/>
        <v>-</v>
      </c>
    </row>
    <row r="29" spans="1:17" x14ac:dyDescent="0.2">
      <c r="A29" s="27">
        <v>0</v>
      </c>
      <c r="C29" s="34">
        <v>1</v>
      </c>
      <c r="D29" s="7">
        <f t="shared" si="0"/>
        <v>0</v>
      </c>
      <c r="E29" s="7">
        <v>2.3000000000000041E-4</v>
      </c>
      <c r="F29" s="116">
        <f t="shared" si="2"/>
        <v>0</v>
      </c>
      <c r="G29" s="3">
        <f t="shared" si="4"/>
        <v>1</v>
      </c>
      <c r="H29" s="3" t="str">
        <f t="shared" si="5"/>
        <v>-</v>
      </c>
      <c r="I29" s="3" t="str">
        <f t="shared" si="6"/>
        <v>-</v>
      </c>
      <c r="J29" s="3" t="str">
        <f t="shared" si="7"/>
        <v>-</v>
      </c>
      <c r="K29" s="3" t="str">
        <f t="shared" si="8"/>
        <v>-</v>
      </c>
      <c r="L29" s="34" t="str">
        <f t="shared" si="3"/>
        <v>-</v>
      </c>
      <c r="M29" s="3" t="str">
        <f t="shared" si="9"/>
        <v>-</v>
      </c>
      <c r="N29" s="3" t="str">
        <f t="shared" si="10"/>
        <v>-</v>
      </c>
      <c r="O29" s="3" t="str">
        <f t="shared" si="11"/>
        <v>-</v>
      </c>
      <c r="P29" s="3" t="str">
        <f t="shared" si="12"/>
        <v>-</v>
      </c>
      <c r="Q29" s="34" t="str">
        <f t="shared" si="13"/>
        <v>-</v>
      </c>
    </row>
    <row r="30" spans="1:17" x14ac:dyDescent="0.2">
      <c r="A30" s="27">
        <v>0</v>
      </c>
      <c r="C30" s="34">
        <v>1</v>
      </c>
      <c r="D30" s="7">
        <f t="shared" si="0"/>
        <v>0</v>
      </c>
      <c r="E30" s="7">
        <v>1.4000000000000012E-4</v>
      </c>
      <c r="F30" s="116">
        <f t="shared" si="2"/>
        <v>0</v>
      </c>
      <c r="G30" s="3">
        <f t="shared" si="4"/>
        <v>1</v>
      </c>
      <c r="H30" s="3" t="str">
        <f t="shared" si="5"/>
        <v>-</v>
      </c>
      <c r="I30" s="3" t="str">
        <f t="shared" si="6"/>
        <v>-</v>
      </c>
      <c r="J30" s="3" t="str">
        <f t="shared" si="7"/>
        <v>-</v>
      </c>
      <c r="K30" s="3" t="str">
        <f t="shared" si="8"/>
        <v>-</v>
      </c>
      <c r="L30" s="34" t="str">
        <f t="shared" si="3"/>
        <v>-</v>
      </c>
      <c r="M30" s="3" t="str">
        <f t="shared" si="9"/>
        <v>-</v>
      </c>
      <c r="N30" s="3" t="str">
        <f t="shared" si="10"/>
        <v>-</v>
      </c>
      <c r="O30" s="3" t="str">
        <f t="shared" si="11"/>
        <v>-</v>
      </c>
      <c r="P30" s="3" t="str">
        <f t="shared" si="12"/>
        <v>-</v>
      </c>
      <c r="Q30" s="34" t="str">
        <f t="shared" si="13"/>
        <v>-</v>
      </c>
    </row>
    <row r="31" spans="1:17" x14ac:dyDescent="0.2">
      <c r="A31" s="27">
        <v>0</v>
      </c>
      <c r="C31" s="34">
        <v>1</v>
      </c>
      <c r="D31" s="7">
        <f t="shared" si="0"/>
        <v>0</v>
      </c>
      <c r="E31" s="7">
        <v>2.1500000000000029E-4</v>
      </c>
      <c r="F31" s="116">
        <f t="shared" si="2"/>
        <v>0</v>
      </c>
      <c r="G31" s="3">
        <f t="shared" si="4"/>
        <v>1</v>
      </c>
      <c r="H31" s="3" t="str">
        <f t="shared" si="5"/>
        <v>-</v>
      </c>
      <c r="I31" s="3" t="str">
        <f t="shared" si="6"/>
        <v>-</v>
      </c>
      <c r="J31" s="3" t="str">
        <f t="shared" si="7"/>
        <v>-</v>
      </c>
      <c r="K31" s="3" t="str">
        <f t="shared" si="8"/>
        <v>-</v>
      </c>
      <c r="L31" s="34" t="str">
        <f t="shared" si="3"/>
        <v>-</v>
      </c>
      <c r="M31" s="3" t="str">
        <f t="shared" si="9"/>
        <v>-</v>
      </c>
      <c r="N31" s="3" t="str">
        <f t="shared" si="10"/>
        <v>-</v>
      </c>
      <c r="O31" s="3" t="str">
        <f t="shared" si="11"/>
        <v>-</v>
      </c>
      <c r="P31" s="3" t="str">
        <f t="shared" si="12"/>
        <v>-</v>
      </c>
      <c r="Q31" s="34" t="str">
        <f t="shared" si="13"/>
        <v>-</v>
      </c>
    </row>
    <row r="32" spans="1:17" x14ac:dyDescent="0.2">
      <c r="A32" s="22">
        <v>1.0000000000000001E-5</v>
      </c>
      <c r="B32" s="7">
        <v>0.97</v>
      </c>
      <c r="C32" s="85">
        <v>0</v>
      </c>
      <c r="D32" s="7">
        <f t="shared" si="0"/>
        <v>2.0000000000000002E-7</v>
      </c>
      <c r="E32" s="7">
        <f t="shared" ref="E32:E45" si="14">(B32/2)/1000</f>
        <v>4.8499999999999997E-4</v>
      </c>
      <c r="F32" s="116">
        <f t="shared" si="2"/>
        <v>4.1237113402061863E-4</v>
      </c>
      <c r="G32" s="3" t="str">
        <f t="shared" si="4"/>
        <v>-</v>
      </c>
      <c r="H32" s="3">
        <f t="shared" si="5"/>
        <v>0</v>
      </c>
      <c r="I32" s="3" t="str">
        <f t="shared" si="6"/>
        <v>-</v>
      </c>
      <c r="J32" s="3" t="str">
        <f t="shared" si="7"/>
        <v>-</v>
      </c>
      <c r="K32" s="3" t="str">
        <f t="shared" si="8"/>
        <v>-</v>
      </c>
      <c r="L32" s="34" t="str">
        <f t="shared" si="3"/>
        <v>-</v>
      </c>
      <c r="M32" s="3">
        <f t="shared" si="9"/>
        <v>4.1237113402061863E-4</v>
      </c>
      <c r="N32" s="3" t="str">
        <f t="shared" si="10"/>
        <v>-</v>
      </c>
      <c r="O32" s="3" t="str">
        <f t="shared" si="11"/>
        <v>-</v>
      </c>
      <c r="P32" s="3" t="str">
        <f t="shared" si="12"/>
        <v>-</v>
      </c>
      <c r="Q32" s="34" t="str">
        <f t="shared" si="13"/>
        <v>-</v>
      </c>
    </row>
    <row r="33" spans="1:17" x14ac:dyDescent="0.2">
      <c r="A33" s="22">
        <v>1.0000000000000001E-5</v>
      </c>
      <c r="B33" s="7">
        <v>0.95</v>
      </c>
      <c r="C33" s="85">
        <v>0</v>
      </c>
      <c r="D33" s="7">
        <f t="shared" si="0"/>
        <v>2.0000000000000002E-7</v>
      </c>
      <c r="E33" s="7">
        <f t="shared" si="14"/>
        <v>4.75E-4</v>
      </c>
      <c r="F33" s="116">
        <f t="shared" si="2"/>
        <v>4.2105263157894739E-4</v>
      </c>
      <c r="G33" s="3" t="str">
        <f t="shared" si="4"/>
        <v>-</v>
      </c>
      <c r="H33" s="3">
        <f t="shared" si="5"/>
        <v>0</v>
      </c>
      <c r="I33" s="3" t="str">
        <f t="shared" si="6"/>
        <v>-</v>
      </c>
      <c r="J33" s="3" t="str">
        <f t="shared" si="7"/>
        <v>-</v>
      </c>
      <c r="K33" s="3" t="str">
        <f t="shared" si="8"/>
        <v>-</v>
      </c>
      <c r="L33" s="34" t="str">
        <f t="shared" si="3"/>
        <v>-</v>
      </c>
      <c r="M33" s="3">
        <f t="shared" si="9"/>
        <v>4.2105263157894739E-4</v>
      </c>
      <c r="N33" s="3" t="str">
        <f t="shared" si="10"/>
        <v>-</v>
      </c>
      <c r="O33" s="3" t="str">
        <f t="shared" si="11"/>
        <v>-</v>
      </c>
      <c r="P33" s="3" t="str">
        <f t="shared" si="12"/>
        <v>-</v>
      </c>
      <c r="Q33" s="34" t="str">
        <f t="shared" si="13"/>
        <v>-</v>
      </c>
    </row>
    <row r="34" spans="1:17" x14ac:dyDescent="0.2">
      <c r="A34" s="22">
        <v>1.0000000000000001E-5</v>
      </c>
      <c r="B34" s="25">
        <v>0.94</v>
      </c>
      <c r="C34" s="85">
        <v>1</v>
      </c>
      <c r="D34" s="7">
        <f t="shared" si="0"/>
        <v>2.0000000000000002E-7</v>
      </c>
      <c r="E34" s="7">
        <f t="shared" si="14"/>
        <v>4.6999999999999999E-4</v>
      </c>
      <c r="F34" s="116">
        <f t="shared" si="2"/>
        <v>4.2553191489361707E-4</v>
      </c>
      <c r="G34" s="3" t="str">
        <f t="shared" si="4"/>
        <v>-</v>
      </c>
      <c r="H34" s="3">
        <f t="shared" si="5"/>
        <v>1</v>
      </c>
      <c r="I34" s="3" t="str">
        <f t="shared" si="6"/>
        <v>-</v>
      </c>
      <c r="J34" s="3" t="str">
        <f t="shared" si="7"/>
        <v>-</v>
      </c>
      <c r="K34" s="3" t="str">
        <f t="shared" si="8"/>
        <v>-</v>
      </c>
      <c r="L34" s="34" t="str">
        <f t="shared" si="3"/>
        <v>-</v>
      </c>
      <c r="M34" s="3">
        <f t="shared" si="9"/>
        <v>4.2553191489361707E-4</v>
      </c>
      <c r="N34" s="3" t="str">
        <f t="shared" si="10"/>
        <v>-</v>
      </c>
      <c r="O34" s="3" t="str">
        <f t="shared" si="11"/>
        <v>-</v>
      </c>
      <c r="P34" s="3" t="str">
        <f t="shared" si="12"/>
        <v>-</v>
      </c>
      <c r="Q34" s="34" t="str">
        <f t="shared" si="13"/>
        <v>-</v>
      </c>
    </row>
    <row r="35" spans="1:17" x14ac:dyDescent="0.2">
      <c r="A35" s="22">
        <v>1.0000000000000001E-5</v>
      </c>
      <c r="B35" s="9">
        <v>0.83799999999999997</v>
      </c>
      <c r="C35" s="85">
        <v>0</v>
      </c>
      <c r="D35" s="7">
        <f t="shared" si="0"/>
        <v>2.0000000000000002E-7</v>
      </c>
      <c r="E35" s="7">
        <f t="shared" si="14"/>
        <v>4.1899999999999999E-4</v>
      </c>
      <c r="F35" s="116">
        <f t="shared" si="2"/>
        <v>4.7732696897374708E-4</v>
      </c>
      <c r="G35" s="3" t="str">
        <f t="shared" si="4"/>
        <v>-</v>
      </c>
      <c r="H35" s="3">
        <f t="shared" si="5"/>
        <v>0</v>
      </c>
      <c r="I35" s="3" t="str">
        <f t="shared" si="6"/>
        <v>-</v>
      </c>
      <c r="J35" s="3" t="str">
        <f t="shared" si="7"/>
        <v>-</v>
      </c>
      <c r="K35" s="3" t="str">
        <f t="shared" si="8"/>
        <v>-</v>
      </c>
      <c r="L35" s="34" t="str">
        <f t="shared" si="3"/>
        <v>-</v>
      </c>
      <c r="M35" s="3">
        <f t="shared" si="9"/>
        <v>4.7732696897374708E-4</v>
      </c>
      <c r="N35" s="3" t="str">
        <f t="shared" si="10"/>
        <v>-</v>
      </c>
      <c r="O35" s="3" t="str">
        <f t="shared" si="11"/>
        <v>-</v>
      </c>
      <c r="P35" s="3" t="str">
        <f t="shared" si="12"/>
        <v>-</v>
      </c>
      <c r="Q35" s="34" t="str">
        <f t="shared" si="13"/>
        <v>-</v>
      </c>
    </row>
    <row r="36" spans="1:17" x14ac:dyDescent="0.2">
      <c r="A36" s="22">
        <v>1.0000000000000001E-5</v>
      </c>
      <c r="B36" s="7">
        <f>7.08-6.25</f>
        <v>0.83000000000000007</v>
      </c>
      <c r="C36" s="85">
        <v>0</v>
      </c>
      <c r="D36" s="7">
        <f t="shared" si="0"/>
        <v>2.0000000000000002E-7</v>
      </c>
      <c r="E36" s="7">
        <f t="shared" si="14"/>
        <v>4.1500000000000006E-4</v>
      </c>
      <c r="F36" s="116">
        <f t="shared" si="2"/>
        <v>4.8192771084337347E-4</v>
      </c>
      <c r="G36" s="3" t="str">
        <f t="shared" si="4"/>
        <v>-</v>
      </c>
      <c r="H36" s="3">
        <f t="shared" si="5"/>
        <v>0</v>
      </c>
      <c r="I36" s="3" t="str">
        <f t="shared" si="6"/>
        <v>-</v>
      </c>
      <c r="J36" s="3" t="str">
        <f t="shared" si="7"/>
        <v>-</v>
      </c>
      <c r="K36" s="3" t="str">
        <f t="shared" si="8"/>
        <v>-</v>
      </c>
      <c r="L36" s="34" t="str">
        <f t="shared" si="3"/>
        <v>-</v>
      </c>
      <c r="M36" s="3">
        <f t="shared" si="9"/>
        <v>4.8192771084337347E-4</v>
      </c>
      <c r="N36" s="3" t="str">
        <f t="shared" si="10"/>
        <v>-</v>
      </c>
      <c r="O36" s="3" t="str">
        <f t="shared" si="11"/>
        <v>-</v>
      </c>
      <c r="P36" s="3" t="str">
        <f t="shared" si="12"/>
        <v>-</v>
      </c>
      <c r="Q36" s="34" t="str">
        <f t="shared" si="13"/>
        <v>-</v>
      </c>
    </row>
    <row r="37" spans="1:17" x14ac:dyDescent="0.2">
      <c r="A37" s="22">
        <v>1.0000000000000001E-5</v>
      </c>
      <c r="B37" s="7">
        <v>0.81</v>
      </c>
      <c r="C37" s="85">
        <v>0</v>
      </c>
      <c r="D37" s="7">
        <f t="shared" si="0"/>
        <v>2.0000000000000002E-7</v>
      </c>
      <c r="E37" s="7">
        <f t="shared" si="14"/>
        <v>4.0500000000000003E-4</v>
      </c>
      <c r="F37" s="116">
        <f t="shared" si="2"/>
        <v>4.9382716049382717E-4</v>
      </c>
      <c r="G37" s="3" t="str">
        <f t="shared" si="4"/>
        <v>-</v>
      </c>
      <c r="H37" s="3">
        <f t="shared" si="5"/>
        <v>0</v>
      </c>
      <c r="I37" s="3" t="str">
        <f t="shared" si="6"/>
        <v>-</v>
      </c>
      <c r="J37" s="3" t="str">
        <f t="shared" si="7"/>
        <v>-</v>
      </c>
      <c r="K37" s="3" t="str">
        <f t="shared" si="8"/>
        <v>-</v>
      </c>
      <c r="L37" s="34" t="str">
        <f t="shared" si="3"/>
        <v>-</v>
      </c>
      <c r="M37" s="3">
        <f t="shared" si="9"/>
        <v>4.9382716049382717E-4</v>
      </c>
      <c r="N37" s="3" t="str">
        <f t="shared" si="10"/>
        <v>-</v>
      </c>
      <c r="O37" s="3" t="str">
        <f t="shared" si="11"/>
        <v>-</v>
      </c>
      <c r="P37" s="3" t="str">
        <f t="shared" si="12"/>
        <v>-</v>
      </c>
      <c r="Q37" s="34" t="str">
        <f t="shared" si="13"/>
        <v>-</v>
      </c>
    </row>
    <row r="38" spans="1:17" x14ac:dyDescent="0.2">
      <c r="A38" s="22">
        <v>1.0000000000000001E-5</v>
      </c>
      <c r="B38" s="7">
        <v>0.72</v>
      </c>
      <c r="C38" s="85">
        <v>1</v>
      </c>
      <c r="D38" s="7">
        <f t="shared" si="0"/>
        <v>2.0000000000000002E-7</v>
      </c>
      <c r="E38" s="7">
        <f t="shared" si="14"/>
        <v>3.5999999999999997E-4</v>
      </c>
      <c r="F38" s="116">
        <f t="shared" si="2"/>
        <v>5.5555555555555566E-4</v>
      </c>
      <c r="G38" s="3" t="str">
        <f t="shared" si="4"/>
        <v>-</v>
      </c>
      <c r="H38" s="3">
        <f t="shared" si="5"/>
        <v>1</v>
      </c>
      <c r="I38" s="3" t="str">
        <f t="shared" si="6"/>
        <v>-</v>
      </c>
      <c r="J38" s="3" t="str">
        <f t="shared" si="7"/>
        <v>-</v>
      </c>
      <c r="K38" s="3" t="str">
        <f t="shared" si="8"/>
        <v>-</v>
      </c>
      <c r="L38" s="34" t="str">
        <f t="shared" si="3"/>
        <v>-</v>
      </c>
      <c r="M38" s="3">
        <f t="shared" si="9"/>
        <v>5.5555555555555566E-4</v>
      </c>
      <c r="N38" s="3" t="str">
        <f t="shared" si="10"/>
        <v>-</v>
      </c>
      <c r="O38" s="3" t="str">
        <f t="shared" si="11"/>
        <v>-</v>
      </c>
      <c r="P38" s="3" t="str">
        <f t="shared" si="12"/>
        <v>-</v>
      </c>
      <c r="Q38" s="34" t="str">
        <f t="shared" si="13"/>
        <v>-</v>
      </c>
    </row>
    <row r="39" spans="1:17" x14ac:dyDescent="0.2">
      <c r="A39" s="22">
        <v>1.0000000000000001E-5</v>
      </c>
      <c r="B39" s="26">
        <v>0.71</v>
      </c>
      <c r="C39" s="85">
        <v>0</v>
      </c>
      <c r="D39" s="7">
        <f t="shared" si="0"/>
        <v>2.0000000000000002E-7</v>
      </c>
      <c r="E39" s="7">
        <f t="shared" si="14"/>
        <v>3.5499999999999996E-4</v>
      </c>
      <c r="F39" s="116">
        <f t="shared" si="2"/>
        <v>5.6338028169014098E-4</v>
      </c>
      <c r="G39" s="3" t="str">
        <f t="shared" si="4"/>
        <v>-</v>
      </c>
      <c r="H39" s="3">
        <f t="shared" si="5"/>
        <v>0</v>
      </c>
      <c r="I39" s="3" t="str">
        <f t="shared" si="6"/>
        <v>-</v>
      </c>
      <c r="J39" s="3" t="str">
        <f t="shared" si="7"/>
        <v>-</v>
      </c>
      <c r="K39" s="3" t="str">
        <f t="shared" si="8"/>
        <v>-</v>
      </c>
      <c r="L39" s="34" t="str">
        <f t="shared" si="3"/>
        <v>-</v>
      </c>
      <c r="M39" s="3">
        <f t="shared" si="9"/>
        <v>5.6338028169014098E-4</v>
      </c>
      <c r="N39" s="3" t="str">
        <f t="shared" si="10"/>
        <v>-</v>
      </c>
      <c r="O39" s="3" t="str">
        <f t="shared" si="11"/>
        <v>-</v>
      </c>
      <c r="P39" s="3" t="str">
        <f t="shared" si="12"/>
        <v>-</v>
      </c>
      <c r="Q39" s="34" t="str">
        <f t="shared" si="13"/>
        <v>-</v>
      </c>
    </row>
    <row r="40" spans="1:17" x14ac:dyDescent="0.2">
      <c r="A40" s="22">
        <v>1.0000000000000001E-5</v>
      </c>
      <c r="B40" s="7">
        <v>0.70799999999999996</v>
      </c>
      <c r="C40" s="85">
        <v>0</v>
      </c>
      <c r="D40" s="7">
        <f t="shared" si="0"/>
        <v>2.0000000000000002E-7</v>
      </c>
      <c r="E40" s="7">
        <f t="shared" si="14"/>
        <v>3.5399999999999999E-4</v>
      </c>
      <c r="F40" s="116">
        <f t="shared" si="2"/>
        <v>5.649717514124294E-4</v>
      </c>
      <c r="G40" s="3" t="str">
        <f t="shared" si="4"/>
        <v>-</v>
      </c>
      <c r="H40" s="3">
        <f t="shared" si="5"/>
        <v>0</v>
      </c>
      <c r="I40" s="3" t="str">
        <f t="shared" si="6"/>
        <v>-</v>
      </c>
      <c r="J40" s="3" t="str">
        <f t="shared" si="7"/>
        <v>-</v>
      </c>
      <c r="K40" s="3" t="str">
        <f t="shared" si="8"/>
        <v>-</v>
      </c>
      <c r="L40" s="34" t="str">
        <f t="shared" si="3"/>
        <v>-</v>
      </c>
      <c r="M40" s="3">
        <f t="shared" si="9"/>
        <v>5.649717514124294E-4</v>
      </c>
      <c r="N40" s="3" t="str">
        <f t="shared" si="10"/>
        <v>-</v>
      </c>
      <c r="O40" s="3" t="str">
        <f t="shared" si="11"/>
        <v>-</v>
      </c>
      <c r="P40" s="3" t="str">
        <f t="shared" si="12"/>
        <v>-</v>
      </c>
      <c r="Q40" s="34" t="str">
        <f t="shared" si="13"/>
        <v>-</v>
      </c>
    </row>
    <row r="41" spans="1:17" x14ac:dyDescent="0.2">
      <c r="A41" s="22">
        <v>1.0000000000000001E-5</v>
      </c>
      <c r="B41" s="7">
        <f>7.05-6.35</f>
        <v>0.70000000000000018</v>
      </c>
      <c r="C41" s="85">
        <v>0</v>
      </c>
      <c r="D41" s="7">
        <f t="shared" si="0"/>
        <v>2.0000000000000002E-7</v>
      </c>
      <c r="E41" s="7">
        <f t="shared" si="14"/>
        <v>3.500000000000001E-4</v>
      </c>
      <c r="F41" s="116">
        <f t="shared" si="2"/>
        <v>5.7142857142857125E-4</v>
      </c>
      <c r="G41" s="3" t="str">
        <f t="shared" si="4"/>
        <v>-</v>
      </c>
      <c r="H41" s="3">
        <f t="shared" si="5"/>
        <v>0</v>
      </c>
      <c r="I41" s="3" t="str">
        <f t="shared" si="6"/>
        <v>-</v>
      </c>
      <c r="J41" s="3" t="str">
        <f t="shared" si="7"/>
        <v>-</v>
      </c>
      <c r="K41" s="3" t="str">
        <f t="shared" si="8"/>
        <v>-</v>
      </c>
      <c r="L41" s="34" t="str">
        <f t="shared" si="3"/>
        <v>-</v>
      </c>
      <c r="M41" s="3">
        <f t="shared" si="9"/>
        <v>5.7142857142857125E-4</v>
      </c>
      <c r="N41" s="3" t="str">
        <f t="shared" si="10"/>
        <v>-</v>
      </c>
      <c r="O41" s="3" t="str">
        <f t="shared" si="11"/>
        <v>-</v>
      </c>
      <c r="P41" s="3" t="str">
        <f t="shared" si="12"/>
        <v>-</v>
      </c>
      <c r="Q41" s="34" t="str">
        <f t="shared" si="13"/>
        <v>-</v>
      </c>
    </row>
    <row r="42" spans="1:17" x14ac:dyDescent="0.2">
      <c r="A42" s="22">
        <v>1.0000000000000001E-5</v>
      </c>
      <c r="B42" s="7">
        <v>0.66</v>
      </c>
      <c r="C42" s="85">
        <v>0</v>
      </c>
      <c r="D42" s="7">
        <f t="shared" si="0"/>
        <v>2.0000000000000002E-7</v>
      </c>
      <c r="E42" s="7">
        <f t="shared" si="14"/>
        <v>3.3E-4</v>
      </c>
      <c r="F42" s="116">
        <f t="shared" si="2"/>
        <v>6.0606060606060617E-4</v>
      </c>
      <c r="G42" s="3" t="str">
        <f t="shared" si="4"/>
        <v>-</v>
      </c>
      <c r="H42" s="3">
        <f t="shared" si="5"/>
        <v>0</v>
      </c>
      <c r="I42" s="3" t="str">
        <f t="shared" si="6"/>
        <v>-</v>
      </c>
      <c r="J42" s="3" t="str">
        <f t="shared" si="7"/>
        <v>-</v>
      </c>
      <c r="K42" s="3" t="str">
        <f t="shared" si="8"/>
        <v>-</v>
      </c>
      <c r="L42" s="34" t="str">
        <f t="shared" si="3"/>
        <v>-</v>
      </c>
      <c r="M42" s="3">
        <f t="shared" si="9"/>
        <v>6.0606060606060617E-4</v>
      </c>
      <c r="N42" s="3" t="str">
        <f t="shared" si="10"/>
        <v>-</v>
      </c>
      <c r="O42" s="3" t="str">
        <f t="shared" si="11"/>
        <v>-</v>
      </c>
      <c r="P42" s="3" t="str">
        <f t="shared" si="12"/>
        <v>-</v>
      </c>
      <c r="Q42" s="34" t="str">
        <f t="shared" si="13"/>
        <v>-</v>
      </c>
    </row>
    <row r="43" spans="1:17" x14ac:dyDescent="0.2">
      <c r="A43" s="22">
        <v>1.0000000000000001E-5</v>
      </c>
      <c r="B43" s="7">
        <v>0.62</v>
      </c>
      <c r="C43" s="85">
        <v>2</v>
      </c>
      <c r="D43" s="7">
        <f t="shared" si="0"/>
        <v>2.0000000000000002E-7</v>
      </c>
      <c r="E43" s="7">
        <f t="shared" si="14"/>
        <v>3.1E-4</v>
      </c>
      <c r="F43" s="116">
        <f t="shared" si="2"/>
        <v>6.4516129032258075E-4</v>
      </c>
      <c r="G43" s="3" t="str">
        <f t="shared" si="4"/>
        <v>-</v>
      </c>
      <c r="H43" s="3">
        <f t="shared" si="5"/>
        <v>2</v>
      </c>
      <c r="I43" s="3" t="str">
        <f t="shared" si="6"/>
        <v>-</v>
      </c>
      <c r="J43" s="3" t="str">
        <f t="shared" si="7"/>
        <v>-</v>
      </c>
      <c r="K43" s="3" t="str">
        <f t="shared" si="8"/>
        <v>-</v>
      </c>
      <c r="L43" s="34" t="str">
        <f t="shared" si="3"/>
        <v>-</v>
      </c>
      <c r="M43" s="3">
        <f t="shared" si="9"/>
        <v>6.4516129032258075E-4</v>
      </c>
      <c r="N43" s="3" t="str">
        <f t="shared" si="10"/>
        <v>-</v>
      </c>
      <c r="O43" s="3" t="str">
        <f t="shared" si="11"/>
        <v>-</v>
      </c>
      <c r="P43" s="3" t="str">
        <f t="shared" si="12"/>
        <v>-</v>
      </c>
      <c r="Q43" s="34" t="str">
        <f t="shared" si="13"/>
        <v>-</v>
      </c>
    </row>
    <row r="44" spans="1:17" x14ac:dyDescent="0.2">
      <c r="A44" s="22">
        <v>1.0000000000000001E-5</v>
      </c>
      <c r="B44" s="7">
        <v>0.6</v>
      </c>
      <c r="C44" s="85">
        <v>0</v>
      </c>
      <c r="D44" s="7">
        <f t="shared" si="0"/>
        <v>2.0000000000000002E-7</v>
      </c>
      <c r="E44" s="7">
        <f t="shared" si="14"/>
        <v>2.9999999999999997E-4</v>
      </c>
      <c r="F44" s="116">
        <f t="shared" si="2"/>
        <v>6.6666666666666675E-4</v>
      </c>
      <c r="G44" s="3" t="str">
        <f t="shared" si="4"/>
        <v>-</v>
      </c>
      <c r="H44" s="3">
        <f t="shared" si="5"/>
        <v>0</v>
      </c>
      <c r="I44" s="3" t="str">
        <f t="shared" si="6"/>
        <v>-</v>
      </c>
      <c r="J44" s="3" t="str">
        <f t="shared" si="7"/>
        <v>-</v>
      </c>
      <c r="K44" s="3" t="str">
        <f t="shared" si="8"/>
        <v>-</v>
      </c>
      <c r="L44" s="34" t="str">
        <f t="shared" si="3"/>
        <v>-</v>
      </c>
      <c r="M44" s="3">
        <f t="shared" si="9"/>
        <v>6.6666666666666675E-4</v>
      </c>
      <c r="N44" s="3" t="str">
        <f t="shared" si="10"/>
        <v>-</v>
      </c>
      <c r="O44" s="3" t="str">
        <f t="shared" si="11"/>
        <v>-</v>
      </c>
      <c r="P44" s="3" t="str">
        <f t="shared" si="12"/>
        <v>-</v>
      </c>
      <c r="Q44" s="34" t="str">
        <f t="shared" si="13"/>
        <v>-</v>
      </c>
    </row>
    <row r="45" spans="1:17" x14ac:dyDescent="0.2">
      <c r="A45" s="22">
        <v>1.0000000000000001E-5</v>
      </c>
      <c r="B45" s="7">
        <v>0.6</v>
      </c>
      <c r="C45" s="85">
        <v>0</v>
      </c>
      <c r="D45" s="7">
        <f t="shared" si="0"/>
        <v>2.0000000000000002E-7</v>
      </c>
      <c r="E45" s="7">
        <f t="shared" si="14"/>
        <v>2.9999999999999997E-4</v>
      </c>
      <c r="F45" s="116">
        <f t="shared" si="2"/>
        <v>6.6666666666666675E-4</v>
      </c>
      <c r="G45" s="3" t="str">
        <f t="shared" si="4"/>
        <v>-</v>
      </c>
      <c r="H45" s="3">
        <f t="shared" si="5"/>
        <v>0</v>
      </c>
      <c r="I45" s="3" t="str">
        <f t="shared" si="6"/>
        <v>-</v>
      </c>
      <c r="J45" s="3" t="str">
        <f t="shared" si="7"/>
        <v>-</v>
      </c>
      <c r="K45" s="3" t="str">
        <f t="shared" si="8"/>
        <v>-</v>
      </c>
      <c r="L45" s="34" t="str">
        <f t="shared" si="3"/>
        <v>-</v>
      </c>
      <c r="M45" s="3">
        <f t="shared" si="9"/>
        <v>6.6666666666666675E-4</v>
      </c>
      <c r="N45" s="3" t="str">
        <f t="shared" si="10"/>
        <v>-</v>
      </c>
      <c r="O45" s="3" t="str">
        <f t="shared" si="11"/>
        <v>-</v>
      </c>
      <c r="P45" s="3" t="str">
        <f t="shared" si="12"/>
        <v>-</v>
      </c>
      <c r="Q45" s="34" t="str">
        <f t="shared" si="13"/>
        <v>-</v>
      </c>
    </row>
    <row r="46" spans="1:17" x14ac:dyDescent="0.2">
      <c r="A46" s="27">
        <v>9.9999999999999991E-6</v>
      </c>
      <c r="C46" s="34">
        <v>1</v>
      </c>
      <c r="D46" s="7">
        <f t="shared" si="0"/>
        <v>1.9999999999999999E-7</v>
      </c>
      <c r="E46" s="7">
        <v>2.5499999999999991E-4</v>
      </c>
      <c r="F46" s="116">
        <f t="shared" si="2"/>
        <v>7.8431372549019637E-4</v>
      </c>
      <c r="G46" s="3" t="str">
        <f t="shared" si="4"/>
        <v>-</v>
      </c>
      <c r="H46" s="3">
        <f t="shared" si="5"/>
        <v>1</v>
      </c>
      <c r="I46" s="3" t="str">
        <f t="shared" si="6"/>
        <v>-</v>
      </c>
      <c r="J46" s="3" t="str">
        <f t="shared" si="7"/>
        <v>-</v>
      </c>
      <c r="K46" s="3" t="str">
        <f t="shared" si="8"/>
        <v>-</v>
      </c>
      <c r="L46" s="34" t="str">
        <f t="shared" si="3"/>
        <v>-</v>
      </c>
      <c r="M46" s="3">
        <f t="shared" si="9"/>
        <v>7.8431372549019637E-4</v>
      </c>
      <c r="N46" s="3" t="str">
        <f t="shared" si="10"/>
        <v>-</v>
      </c>
      <c r="O46" s="3" t="str">
        <f t="shared" si="11"/>
        <v>-</v>
      </c>
      <c r="P46" s="3" t="str">
        <f t="shared" si="12"/>
        <v>-</v>
      </c>
      <c r="Q46" s="34" t="str">
        <f t="shared" si="13"/>
        <v>-</v>
      </c>
    </row>
    <row r="47" spans="1:17" x14ac:dyDescent="0.2">
      <c r="A47" s="27">
        <v>9.9999999999999991E-6</v>
      </c>
      <c r="C47" s="34">
        <v>0</v>
      </c>
      <c r="D47" s="7">
        <f t="shared" si="0"/>
        <v>1.9999999999999999E-7</v>
      </c>
      <c r="E47" s="7">
        <v>2.450000000000001E-4</v>
      </c>
      <c r="F47" s="116">
        <f t="shared" si="2"/>
        <v>8.1632653061224449E-4</v>
      </c>
      <c r="G47" s="3" t="str">
        <f t="shared" si="4"/>
        <v>-</v>
      </c>
      <c r="H47" s="3">
        <f t="shared" si="5"/>
        <v>0</v>
      </c>
      <c r="I47" s="3" t="str">
        <f t="shared" si="6"/>
        <v>-</v>
      </c>
      <c r="J47" s="3" t="str">
        <f t="shared" si="7"/>
        <v>-</v>
      </c>
      <c r="K47" s="3" t="str">
        <f t="shared" si="8"/>
        <v>-</v>
      </c>
      <c r="L47" s="34" t="str">
        <f t="shared" si="3"/>
        <v>-</v>
      </c>
      <c r="M47" s="3">
        <f t="shared" si="9"/>
        <v>8.1632653061224449E-4</v>
      </c>
      <c r="N47" s="3" t="str">
        <f t="shared" si="10"/>
        <v>-</v>
      </c>
      <c r="O47" s="3" t="str">
        <f t="shared" si="11"/>
        <v>-</v>
      </c>
      <c r="P47" s="3" t="str">
        <f t="shared" si="12"/>
        <v>-</v>
      </c>
      <c r="Q47" s="34" t="str">
        <f t="shared" si="13"/>
        <v>-</v>
      </c>
    </row>
    <row r="48" spans="1:17" x14ac:dyDescent="0.2">
      <c r="A48" s="27">
        <v>9.9999999999999991E-6</v>
      </c>
      <c r="C48" s="34">
        <v>0</v>
      </c>
      <c r="D48" s="7">
        <f t="shared" si="0"/>
        <v>1.9999999999999999E-7</v>
      </c>
      <c r="E48" s="7">
        <v>2.4000000000000022E-4</v>
      </c>
      <c r="F48" s="116">
        <f t="shared" si="2"/>
        <v>8.3333333333333252E-4</v>
      </c>
      <c r="G48" s="3" t="str">
        <f t="shared" si="4"/>
        <v>-</v>
      </c>
      <c r="H48" s="3">
        <f t="shared" si="5"/>
        <v>0</v>
      </c>
      <c r="I48" s="3" t="str">
        <f t="shared" si="6"/>
        <v>-</v>
      </c>
      <c r="J48" s="3" t="str">
        <f t="shared" si="7"/>
        <v>-</v>
      </c>
      <c r="K48" s="3" t="str">
        <f t="shared" si="8"/>
        <v>-</v>
      </c>
      <c r="L48" s="34" t="str">
        <f t="shared" si="3"/>
        <v>-</v>
      </c>
      <c r="M48" s="3">
        <f t="shared" si="9"/>
        <v>8.3333333333333252E-4</v>
      </c>
      <c r="N48" s="3" t="str">
        <f t="shared" si="10"/>
        <v>-</v>
      </c>
      <c r="O48" s="3" t="str">
        <f t="shared" si="11"/>
        <v>-</v>
      </c>
      <c r="P48" s="3" t="str">
        <f t="shared" si="12"/>
        <v>-</v>
      </c>
      <c r="Q48" s="34" t="str">
        <f t="shared" si="13"/>
        <v>-</v>
      </c>
    </row>
    <row r="49" spans="1:17" x14ac:dyDescent="0.2">
      <c r="A49" s="22">
        <v>1.0000000000000001E-5</v>
      </c>
      <c r="B49" s="7">
        <v>0.47</v>
      </c>
      <c r="C49" s="85">
        <v>0</v>
      </c>
      <c r="D49" s="7">
        <f t="shared" si="0"/>
        <v>2.0000000000000002E-7</v>
      </c>
      <c r="E49" s="7">
        <f>(B49/2)/1000</f>
        <v>2.3499999999999999E-4</v>
      </c>
      <c r="F49" s="116">
        <f t="shared" si="2"/>
        <v>8.5106382978723414E-4</v>
      </c>
      <c r="G49" s="3" t="str">
        <f t="shared" si="4"/>
        <v>-</v>
      </c>
      <c r="H49" s="3">
        <f t="shared" si="5"/>
        <v>0</v>
      </c>
      <c r="I49" s="3" t="str">
        <f t="shared" si="6"/>
        <v>-</v>
      </c>
      <c r="J49" s="3" t="str">
        <f t="shared" si="7"/>
        <v>-</v>
      </c>
      <c r="K49" s="3" t="str">
        <f t="shared" si="8"/>
        <v>-</v>
      </c>
      <c r="L49" s="34" t="str">
        <f t="shared" si="3"/>
        <v>-</v>
      </c>
      <c r="M49" s="3">
        <f t="shared" si="9"/>
        <v>8.5106382978723414E-4</v>
      </c>
      <c r="N49" s="3" t="str">
        <f t="shared" si="10"/>
        <v>-</v>
      </c>
      <c r="O49" s="3" t="str">
        <f t="shared" si="11"/>
        <v>-</v>
      </c>
      <c r="P49" s="3" t="str">
        <f t="shared" si="12"/>
        <v>-</v>
      </c>
      <c r="Q49" s="34" t="str">
        <f t="shared" si="13"/>
        <v>-</v>
      </c>
    </row>
    <row r="50" spans="1:17" x14ac:dyDescent="0.2">
      <c r="A50" s="22">
        <v>1.0000000000000001E-5</v>
      </c>
      <c r="B50" s="7">
        <f>5.38-4.91</f>
        <v>0.46999999999999975</v>
      </c>
      <c r="C50" s="85">
        <v>0</v>
      </c>
      <c r="D50" s="7">
        <f t="shared" si="0"/>
        <v>2.0000000000000002E-7</v>
      </c>
      <c r="E50" s="7">
        <f>(B50/2)/1000</f>
        <v>2.3499999999999988E-4</v>
      </c>
      <c r="F50" s="116">
        <f t="shared" si="2"/>
        <v>8.5106382978723458E-4</v>
      </c>
      <c r="G50" s="3" t="str">
        <f t="shared" si="4"/>
        <v>-</v>
      </c>
      <c r="H50" s="3">
        <f t="shared" si="5"/>
        <v>0</v>
      </c>
      <c r="I50" s="3" t="str">
        <f t="shared" si="6"/>
        <v>-</v>
      </c>
      <c r="J50" s="3" t="str">
        <f t="shared" si="7"/>
        <v>-</v>
      </c>
      <c r="K50" s="3" t="str">
        <f t="shared" si="8"/>
        <v>-</v>
      </c>
      <c r="L50" s="34" t="str">
        <f t="shared" si="3"/>
        <v>-</v>
      </c>
      <c r="M50" s="3">
        <f t="shared" si="9"/>
        <v>8.5106382978723458E-4</v>
      </c>
      <c r="N50" s="3" t="str">
        <f t="shared" si="10"/>
        <v>-</v>
      </c>
      <c r="O50" s="3" t="str">
        <f t="shared" si="11"/>
        <v>-</v>
      </c>
      <c r="P50" s="3" t="str">
        <f t="shared" si="12"/>
        <v>-</v>
      </c>
      <c r="Q50" s="34" t="str">
        <f t="shared" si="13"/>
        <v>-</v>
      </c>
    </row>
    <row r="51" spans="1:17" x14ac:dyDescent="0.2">
      <c r="A51" s="22">
        <v>1.0000000000000001E-5</v>
      </c>
      <c r="B51" s="7">
        <v>0.46</v>
      </c>
      <c r="C51" s="85">
        <v>0</v>
      </c>
      <c r="D51" s="7">
        <f t="shared" si="0"/>
        <v>2.0000000000000002E-7</v>
      </c>
      <c r="E51" s="7">
        <f>(B51/2)/1000</f>
        <v>2.3000000000000001E-4</v>
      </c>
      <c r="F51" s="116">
        <f t="shared" si="2"/>
        <v>8.6956521739130438E-4</v>
      </c>
      <c r="G51" s="3" t="str">
        <f t="shared" si="4"/>
        <v>-</v>
      </c>
      <c r="H51" s="3">
        <f t="shared" si="5"/>
        <v>0</v>
      </c>
      <c r="I51" s="3" t="str">
        <f t="shared" si="6"/>
        <v>-</v>
      </c>
      <c r="J51" s="3" t="str">
        <f t="shared" si="7"/>
        <v>-</v>
      </c>
      <c r="K51" s="3" t="str">
        <f t="shared" si="8"/>
        <v>-</v>
      </c>
      <c r="L51" s="34" t="str">
        <f t="shared" si="3"/>
        <v>-</v>
      </c>
      <c r="M51" s="3">
        <f t="shared" si="9"/>
        <v>8.6956521739130438E-4</v>
      </c>
      <c r="N51" s="3" t="str">
        <f t="shared" si="10"/>
        <v>-</v>
      </c>
      <c r="O51" s="3" t="str">
        <f t="shared" si="11"/>
        <v>-</v>
      </c>
      <c r="P51" s="3" t="str">
        <f t="shared" si="12"/>
        <v>-</v>
      </c>
      <c r="Q51" s="34" t="str">
        <f t="shared" si="13"/>
        <v>-</v>
      </c>
    </row>
    <row r="52" spans="1:17" x14ac:dyDescent="0.2">
      <c r="A52" s="27">
        <v>9.9999999999999991E-6</v>
      </c>
      <c r="C52" s="34">
        <v>0</v>
      </c>
      <c r="D52" s="7">
        <f t="shared" si="0"/>
        <v>1.9999999999999999E-7</v>
      </c>
      <c r="E52" s="7">
        <v>2.2750000000000003E-4</v>
      </c>
      <c r="F52" s="116">
        <f t="shared" si="2"/>
        <v>8.7912087912087901E-4</v>
      </c>
      <c r="G52" s="3" t="str">
        <f t="shared" si="4"/>
        <v>-</v>
      </c>
      <c r="H52" s="3">
        <f t="shared" si="5"/>
        <v>0</v>
      </c>
      <c r="I52" s="3" t="str">
        <f t="shared" si="6"/>
        <v>-</v>
      </c>
      <c r="J52" s="3" t="str">
        <f t="shared" si="7"/>
        <v>-</v>
      </c>
      <c r="K52" s="3" t="str">
        <f t="shared" si="8"/>
        <v>-</v>
      </c>
      <c r="L52" s="34" t="str">
        <f t="shared" si="3"/>
        <v>-</v>
      </c>
      <c r="M52" s="3">
        <f t="shared" si="9"/>
        <v>8.7912087912087901E-4</v>
      </c>
      <c r="N52" s="3" t="str">
        <f t="shared" si="10"/>
        <v>-</v>
      </c>
      <c r="O52" s="3" t="str">
        <f t="shared" si="11"/>
        <v>-</v>
      </c>
      <c r="P52" s="3" t="str">
        <f t="shared" si="12"/>
        <v>-</v>
      </c>
      <c r="Q52" s="34" t="str">
        <f t="shared" si="13"/>
        <v>-</v>
      </c>
    </row>
    <row r="53" spans="1:17" x14ac:dyDescent="0.2">
      <c r="A53" s="22">
        <v>1.0000000000000001E-5</v>
      </c>
      <c r="B53" s="7">
        <f>6.7-6.25</f>
        <v>0.45000000000000018</v>
      </c>
      <c r="C53" s="85">
        <v>0</v>
      </c>
      <c r="D53" s="7">
        <f t="shared" si="0"/>
        <v>2.0000000000000002E-7</v>
      </c>
      <c r="E53" s="7">
        <f>(B53/2)/1000</f>
        <v>2.250000000000001E-4</v>
      </c>
      <c r="F53" s="116">
        <f t="shared" si="2"/>
        <v>8.8888888888888861E-4</v>
      </c>
      <c r="G53" s="3" t="str">
        <f t="shared" si="4"/>
        <v>-</v>
      </c>
      <c r="H53" s="3">
        <f t="shared" si="5"/>
        <v>0</v>
      </c>
      <c r="I53" s="3" t="str">
        <f t="shared" si="6"/>
        <v>-</v>
      </c>
      <c r="J53" s="3" t="str">
        <f t="shared" si="7"/>
        <v>-</v>
      </c>
      <c r="K53" s="3" t="str">
        <f t="shared" si="8"/>
        <v>-</v>
      </c>
      <c r="L53" s="34" t="str">
        <f t="shared" si="3"/>
        <v>-</v>
      </c>
      <c r="M53" s="3">
        <f t="shared" si="9"/>
        <v>8.8888888888888861E-4</v>
      </c>
      <c r="N53" s="3" t="str">
        <f t="shared" si="10"/>
        <v>-</v>
      </c>
      <c r="O53" s="3" t="str">
        <f t="shared" si="11"/>
        <v>-</v>
      </c>
      <c r="P53" s="3" t="str">
        <f t="shared" si="12"/>
        <v>-</v>
      </c>
      <c r="Q53" s="34" t="str">
        <f t="shared" si="13"/>
        <v>-</v>
      </c>
    </row>
    <row r="54" spans="1:17" x14ac:dyDescent="0.2">
      <c r="A54" s="27">
        <v>9.9999999999999991E-6</v>
      </c>
      <c r="C54" s="34">
        <v>0</v>
      </c>
      <c r="D54" s="7">
        <f t="shared" si="0"/>
        <v>1.9999999999999999E-7</v>
      </c>
      <c r="E54" s="7">
        <v>2.1999999999999976E-4</v>
      </c>
      <c r="F54" s="116">
        <f t="shared" si="2"/>
        <v>9.0909090909091007E-4</v>
      </c>
      <c r="G54" s="3" t="str">
        <f t="shared" si="4"/>
        <v>-</v>
      </c>
      <c r="H54" s="3">
        <f t="shared" si="5"/>
        <v>0</v>
      </c>
      <c r="I54" s="3" t="str">
        <f t="shared" si="6"/>
        <v>-</v>
      </c>
      <c r="J54" s="3" t="str">
        <f t="shared" si="7"/>
        <v>-</v>
      </c>
      <c r="K54" s="3" t="str">
        <f t="shared" si="8"/>
        <v>-</v>
      </c>
      <c r="L54" s="34" t="str">
        <f t="shared" si="3"/>
        <v>-</v>
      </c>
      <c r="M54" s="3">
        <f t="shared" si="9"/>
        <v>9.0909090909091007E-4</v>
      </c>
      <c r="N54" s="3" t="str">
        <f t="shared" si="10"/>
        <v>-</v>
      </c>
      <c r="O54" s="3" t="str">
        <f t="shared" si="11"/>
        <v>-</v>
      </c>
      <c r="P54" s="3" t="str">
        <f t="shared" si="12"/>
        <v>-</v>
      </c>
      <c r="Q54" s="34" t="str">
        <f t="shared" si="13"/>
        <v>-</v>
      </c>
    </row>
    <row r="55" spans="1:17" x14ac:dyDescent="0.2">
      <c r="A55" s="22">
        <v>1.0000000000000001E-5</v>
      </c>
      <c r="B55" s="7">
        <v>0.439</v>
      </c>
      <c r="C55" s="85">
        <v>0</v>
      </c>
      <c r="D55" s="7">
        <f t="shared" si="0"/>
        <v>2.0000000000000002E-7</v>
      </c>
      <c r="E55" s="7">
        <f>(B55/2)/1000</f>
        <v>2.195E-4</v>
      </c>
      <c r="F55" s="116">
        <f t="shared" si="2"/>
        <v>9.1116173120728934E-4</v>
      </c>
      <c r="G55" s="3" t="str">
        <f t="shared" si="4"/>
        <v>-</v>
      </c>
      <c r="H55" s="3">
        <f t="shared" si="5"/>
        <v>0</v>
      </c>
      <c r="I55" s="3" t="str">
        <f t="shared" si="6"/>
        <v>-</v>
      </c>
      <c r="J55" s="3" t="str">
        <f t="shared" si="7"/>
        <v>-</v>
      </c>
      <c r="K55" s="3" t="str">
        <f t="shared" si="8"/>
        <v>-</v>
      </c>
      <c r="L55" s="34" t="str">
        <f t="shared" si="3"/>
        <v>-</v>
      </c>
      <c r="M55" s="3">
        <f t="shared" si="9"/>
        <v>9.1116173120728934E-4</v>
      </c>
      <c r="N55" s="3" t="str">
        <f t="shared" si="10"/>
        <v>-</v>
      </c>
      <c r="O55" s="3" t="str">
        <f t="shared" si="11"/>
        <v>-</v>
      </c>
      <c r="P55" s="3" t="str">
        <f t="shared" si="12"/>
        <v>-</v>
      </c>
      <c r="Q55" s="34" t="str">
        <f t="shared" si="13"/>
        <v>-</v>
      </c>
    </row>
    <row r="56" spans="1:17" x14ac:dyDescent="0.2">
      <c r="A56" s="27">
        <v>9.9999999999999991E-6</v>
      </c>
      <c r="C56" s="34">
        <v>0</v>
      </c>
      <c r="D56" s="7">
        <f t="shared" si="0"/>
        <v>1.9999999999999999E-7</v>
      </c>
      <c r="E56" s="7">
        <v>2.0000000000000017E-4</v>
      </c>
      <c r="F56" s="116">
        <f t="shared" si="2"/>
        <v>9.9999999999999915E-4</v>
      </c>
      <c r="G56" s="3" t="str">
        <f t="shared" si="4"/>
        <v>-</v>
      </c>
      <c r="H56" s="3">
        <f t="shared" si="5"/>
        <v>0</v>
      </c>
      <c r="I56" s="3" t="str">
        <f t="shared" si="6"/>
        <v>-</v>
      </c>
      <c r="J56" s="3" t="str">
        <f t="shared" si="7"/>
        <v>-</v>
      </c>
      <c r="K56" s="3" t="str">
        <f t="shared" si="8"/>
        <v>-</v>
      </c>
      <c r="L56" s="34" t="str">
        <f t="shared" si="3"/>
        <v>-</v>
      </c>
      <c r="M56" s="3">
        <f t="shared" si="9"/>
        <v>9.9999999999999915E-4</v>
      </c>
      <c r="N56" s="3" t="str">
        <f t="shared" si="10"/>
        <v>-</v>
      </c>
      <c r="O56" s="3" t="str">
        <f t="shared" si="11"/>
        <v>-</v>
      </c>
      <c r="P56" s="3" t="str">
        <f t="shared" si="12"/>
        <v>-</v>
      </c>
      <c r="Q56" s="34" t="str">
        <f t="shared" si="13"/>
        <v>-</v>
      </c>
    </row>
    <row r="57" spans="1:17" x14ac:dyDescent="0.2">
      <c r="A57" s="22">
        <v>1.0000000000000001E-5</v>
      </c>
      <c r="B57" s="7">
        <v>0.37</v>
      </c>
      <c r="C57" s="85">
        <v>0</v>
      </c>
      <c r="D57" s="7">
        <f t="shared" si="0"/>
        <v>2.0000000000000002E-7</v>
      </c>
      <c r="E57" s="7">
        <f>(B57/2)/1000</f>
        <v>1.85E-4</v>
      </c>
      <c r="F57" s="116">
        <f t="shared" si="2"/>
        <v>1.0810810810810811E-3</v>
      </c>
      <c r="G57" s="3" t="str">
        <f t="shared" si="4"/>
        <v>-</v>
      </c>
      <c r="H57" s="3">
        <f t="shared" si="5"/>
        <v>0</v>
      </c>
      <c r="I57" s="3" t="str">
        <f t="shared" si="6"/>
        <v>-</v>
      </c>
      <c r="J57" s="3" t="str">
        <f t="shared" si="7"/>
        <v>-</v>
      </c>
      <c r="K57" s="3" t="str">
        <f t="shared" si="8"/>
        <v>-</v>
      </c>
      <c r="L57" s="34" t="str">
        <f t="shared" si="3"/>
        <v>-</v>
      </c>
      <c r="M57" s="3">
        <f t="shared" si="9"/>
        <v>1.0810810810810811E-3</v>
      </c>
      <c r="N57" s="3" t="str">
        <f t="shared" si="10"/>
        <v>-</v>
      </c>
      <c r="O57" s="3" t="str">
        <f t="shared" si="11"/>
        <v>-</v>
      </c>
      <c r="P57" s="3" t="str">
        <f t="shared" si="12"/>
        <v>-</v>
      </c>
      <c r="Q57" s="34" t="str">
        <f t="shared" si="13"/>
        <v>-</v>
      </c>
    </row>
    <row r="58" spans="1:17" x14ac:dyDescent="0.2">
      <c r="A58" s="22">
        <v>1.0000000000000001E-5</v>
      </c>
      <c r="B58" s="10">
        <v>0.37</v>
      </c>
      <c r="C58" s="85">
        <v>0</v>
      </c>
      <c r="D58" s="7">
        <f t="shared" si="0"/>
        <v>2.0000000000000002E-7</v>
      </c>
      <c r="E58" s="7">
        <f>(B58/2)/1000</f>
        <v>1.85E-4</v>
      </c>
      <c r="F58" s="116">
        <f t="shared" si="2"/>
        <v>1.0810810810810811E-3</v>
      </c>
      <c r="G58" s="3" t="str">
        <f t="shared" si="4"/>
        <v>-</v>
      </c>
      <c r="H58" s="3">
        <f t="shared" si="5"/>
        <v>0</v>
      </c>
      <c r="I58" s="3" t="str">
        <f t="shared" si="6"/>
        <v>-</v>
      </c>
      <c r="J58" s="3" t="str">
        <f t="shared" si="7"/>
        <v>-</v>
      </c>
      <c r="K58" s="3" t="str">
        <f t="shared" si="8"/>
        <v>-</v>
      </c>
      <c r="L58" s="34" t="str">
        <f t="shared" si="3"/>
        <v>-</v>
      </c>
      <c r="M58" s="3">
        <f t="shared" si="9"/>
        <v>1.0810810810810811E-3</v>
      </c>
      <c r="N58" s="3" t="str">
        <f t="shared" si="10"/>
        <v>-</v>
      </c>
      <c r="O58" s="3" t="str">
        <f t="shared" si="11"/>
        <v>-</v>
      </c>
      <c r="P58" s="3" t="str">
        <f t="shared" si="12"/>
        <v>-</v>
      </c>
      <c r="Q58" s="34" t="str">
        <f t="shared" si="13"/>
        <v>-</v>
      </c>
    </row>
    <row r="59" spans="1:17" x14ac:dyDescent="0.2">
      <c r="A59" s="27">
        <v>9.9999999999999991E-6</v>
      </c>
      <c r="C59" s="34">
        <v>1</v>
      </c>
      <c r="D59" s="7">
        <f t="shared" si="0"/>
        <v>1.9999999999999999E-7</v>
      </c>
      <c r="E59" s="7">
        <v>1.8000000000000015E-4</v>
      </c>
      <c r="F59" s="116">
        <f t="shared" si="2"/>
        <v>1.1111111111111102E-3</v>
      </c>
      <c r="G59" s="3" t="str">
        <f t="shared" si="4"/>
        <v>-</v>
      </c>
      <c r="H59" s="3">
        <f t="shared" si="5"/>
        <v>1</v>
      </c>
      <c r="I59" s="3" t="str">
        <f t="shared" si="6"/>
        <v>-</v>
      </c>
      <c r="J59" s="3" t="str">
        <f t="shared" si="7"/>
        <v>-</v>
      </c>
      <c r="K59" s="3" t="str">
        <f t="shared" si="8"/>
        <v>-</v>
      </c>
      <c r="L59" s="34" t="str">
        <f t="shared" si="3"/>
        <v>-</v>
      </c>
      <c r="M59" s="3">
        <f t="shared" si="9"/>
        <v>1.1111111111111102E-3</v>
      </c>
      <c r="N59" s="3" t="str">
        <f t="shared" si="10"/>
        <v>-</v>
      </c>
      <c r="O59" s="3" t="str">
        <f t="shared" si="11"/>
        <v>-</v>
      </c>
      <c r="P59" s="3" t="str">
        <f t="shared" si="12"/>
        <v>-</v>
      </c>
      <c r="Q59" s="34" t="str">
        <f t="shared" si="13"/>
        <v>-</v>
      </c>
    </row>
    <row r="60" spans="1:17" x14ac:dyDescent="0.2">
      <c r="A60" s="27">
        <v>9.9999999999999991E-6</v>
      </c>
      <c r="C60" s="34">
        <v>0</v>
      </c>
      <c r="D60" s="7">
        <f t="shared" si="0"/>
        <v>1.9999999999999999E-7</v>
      </c>
      <c r="E60" s="7">
        <v>1.8000000000000015E-4</v>
      </c>
      <c r="F60" s="116">
        <f t="shared" si="2"/>
        <v>1.1111111111111102E-3</v>
      </c>
      <c r="G60" s="3" t="str">
        <f t="shared" si="4"/>
        <v>-</v>
      </c>
      <c r="H60" s="3">
        <f t="shared" si="5"/>
        <v>0</v>
      </c>
      <c r="I60" s="3" t="str">
        <f t="shared" si="6"/>
        <v>-</v>
      </c>
      <c r="J60" s="3" t="str">
        <f t="shared" si="7"/>
        <v>-</v>
      </c>
      <c r="K60" s="3" t="str">
        <f t="shared" si="8"/>
        <v>-</v>
      </c>
      <c r="L60" s="34" t="str">
        <f t="shared" si="3"/>
        <v>-</v>
      </c>
      <c r="M60" s="3">
        <f t="shared" si="9"/>
        <v>1.1111111111111102E-3</v>
      </c>
      <c r="N60" s="3" t="str">
        <f t="shared" si="10"/>
        <v>-</v>
      </c>
      <c r="O60" s="3" t="str">
        <f t="shared" si="11"/>
        <v>-</v>
      </c>
      <c r="P60" s="3" t="str">
        <f t="shared" si="12"/>
        <v>-</v>
      </c>
      <c r="Q60" s="34" t="str">
        <f t="shared" si="13"/>
        <v>-</v>
      </c>
    </row>
    <row r="61" spans="1:17" x14ac:dyDescent="0.2">
      <c r="A61" s="22">
        <v>1.0000000000000001E-5</v>
      </c>
      <c r="B61" s="25">
        <v>0.36</v>
      </c>
      <c r="C61" s="85">
        <v>0</v>
      </c>
      <c r="D61" s="7">
        <f t="shared" si="0"/>
        <v>2.0000000000000002E-7</v>
      </c>
      <c r="E61" s="7">
        <f t="shared" ref="E61:E82" si="15">(B61/2)/1000</f>
        <v>1.7999999999999998E-4</v>
      </c>
      <c r="F61" s="116">
        <f t="shared" si="2"/>
        <v>1.1111111111111113E-3</v>
      </c>
      <c r="G61" s="3" t="str">
        <f t="shared" si="4"/>
        <v>-</v>
      </c>
      <c r="H61" s="3">
        <f t="shared" si="5"/>
        <v>0</v>
      </c>
      <c r="I61" s="3" t="str">
        <f t="shared" si="6"/>
        <v>-</v>
      </c>
      <c r="J61" s="3" t="str">
        <f t="shared" si="7"/>
        <v>-</v>
      </c>
      <c r="K61" s="3" t="str">
        <f t="shared" si="8"/>
        <v>-</v>
      </c>
      <c r="L61" s="34" t="str">
        <f t="shared" si="3"/>
        <v>-</v>
      </c>
      <c r="M61" s="3">
        <f t="shared" si="9"/>
        <v>1.1111111111111113E-3</v>
      </c>
      <c r="N61" s="3" t="str">
        <f t="shared" si="10"/>
        <v>-</v>
      </c>
      <c r="O61" s="3" t="str">
        <f t="shared" si="11"/>
        <v>-</v>
      </c>
      <c r="P61" s="3" t="str">
        <f t="shared" si="12"/>
        <v>-</v>
      </c>
      <c r="Q61" s="34" t="str">
        <f t="shared" si="13"/>
        <v>-</v>
      </c>
    </row>
    <row r="62" spans="1:17" x14ac:dyDescent="0.2">
      <c r="A62" s="22">
        <v>5.0000000000000002E-5</v>
      </c>
      <c r="B62" s="7">
        <v>1.23</v>
      </c>
      <c r="C62" s="85">
        <v>0</v>
      </c>
      <c r="D62" s="7">
        <f t="shared" si="0"/>
        <v>1.0000000000000002E-6</v>
      </c>
      <c r="E62" s="7">
        <f t="shared" si="15"/>
        <v>6.1499999999999999E-4</v>
      </c>
      <c r="F62" s="116">
        <f t="shared" si="2"/>
        <v>1.6260162601626018E-3</v>
      </c>
      <c r="G62" s="3" t="str">
        <f t="shared" si="4"/>
        <v>-</v>
      </c>
      <c r="H62" s="3">
        <f t="shared" si="5"/>
        <v>0</v>
      </c>
      <c r="I62" s="3" t="str">
        <f t="shared" si="6"/>
        <v>-</v>
      </c>
      <c r="J62" s="3" t="str">
        <f t="shared" si="7"/>
        <v>-</v>
      </c>
      <c r="K62" s="3" t="str">
        <f t="shared" si="8"/>
        <v>-</v>
      </c>
      <c r="L62" s="34" t="str">
        <f t="shared" si="3"/>
        <v>-</v>
      </c>
      <c r="M62" s="3">
        <f t="shared" si="9"/>
        <v>1.6260162601626018E-3</v>
      </c>
      <c r="N62" s="3" t="str">
        <f t="shared" si="10"/>
        <v>-</v>
      </c>
      <c r="O62" s="3" t="str">
        <f t="shared" si="11"/>
        <v>-</v>
      </c>
      <c r="P62" s="3" t="str">
        <f t="shared" si="12"/>
        <v>-</v>
      </c>
      <c r="Q62" s="34" t="str">
        <f t="shared" si="13"/>
        <v>-</v>
      </c>
    </row>
    <row r="63" spans="1:17" x14ac:dyDescent="0.2">
      <c r="A63" s="22">
        <v>5.0000000000000002E-5</v>
      </c>
      <c r="B63" s="7">
        <v>0.76</v>
      </c>
      <c r="C63" s="85">
        <v>0</v>
      </c>
      <c r="D63" s="7">
        <f t="shared" si="0"/>
        <v>1.0000000000000002E-6</v>
      </c>
      <c r="E63" s="7">
        <f t="shared" si="15"/>
        <v>3.8000000000000002E-4</v>
      </c>
      <c r="F63" s="116">
        <f t="shared" si="2"/>
        <v>2.6315789473684214E-3</v>
      </c>
      <c r="G63" s="3" t="str">
        <f t="shared" si="4"/>
        <v>-</v>
      </c>
      <c r="H63" s="3">
        <f t="shared" si="5"/>
        <v>0</v>
      </c>
      <c r="I63" s="3" t="str">
        <f t="shared" si="6"/>
        <v>-</v>
      </c>
      <c r="J63" s="3" t="str">
        <f t="shared" si="7"/>
        <v>-</v>
      </c>
      <c r="K63" s="3" t="str">
        <f t="shared" si="8"/>
        <v>-</v>
      </c>
      <c r="L63" s="34" t="str">
        <f t="shared" si="3"/>
        <v>-</v>
      </c>
      <c r="M63" s="3">
        <f t="shared" si="9"/>
        <v>2.6315789473684214E-3</v>
      </c>
      <c r="N63" s="3" t="str">
        <f t="shared" si="10"/>
        <v>-</v>
      </c>
      <c r="O63" s="3" t="str">
        <f t="shared" si="11"/>
        <v>-</v>
      </c>
      <c r="P63" s="3" t="str">
        <f t="shared" si="12"/>
        <v>-</v>
      </c>
      <c r="Q63" s="34" t="str">
        <f t="shared" si="13"/>
        <v>-</v>
      </c>
    </row>
    <row r="64" spans="1:17" x14ac:dyDescent="0.2">
      <c r="A64" s="22">
        <v>1E-4</v>
      </c>
      <c r="B64" s="7">
        <v>1.24</v>
      </c>
      <c r="C64" s="85">
        <v>0</v>
      </c>
      <c r="D64" s="7">
        <f t="shared" si="0"/>
        <v>2.0000000000000003E-6</v>
      </c>
      <c r="E64" s="7">
        <f t="shared" si="15"/>
        <v>6.2E-4</v>
      </c>
      <c r="F64" s="116">
        <f t="shared" si="2"/>
        <v>3.2258064516129037E-3</v>
      </c>
      <c r="G64" s="3" t="str">
        <f t="shared" si="4"/>
        <v>-</v>
      </c>
      <c r="H64" s="3">
        <f t="shared" si="5"/>
        <v>0</v>
      </c>
      <c r="I64" s="3" t="str">
        <f t="shared" si="6"/>
        <v>-</v>
      </c>
      <c r="J64" s="3" t="str">
        <f t="shared" si="7"/>
        <v>-</v>
      </c>
      <c r="K64" s="3" t="str">
        <f t="shared" si="8"/>
        <v>-</v>
      </c>
      <c r="L64" s="34" t="str">
        <f t="shared" si="3"/>
        <v>-</v>
      </c>
      <c r="M64" s="3">
        <f t="shared" si="9"/>
        <v>3.2258064516129037E-3</v>
      </c>
      <c r="N64" s="3" t="str">
        <f t="shared" si="10"/>
        <v>-</v>
      </c>
      <c r="O64" s="3" t="str">
        <f t="shared" si="11"/>
        <v>-</v>
      </c>
      <c r="P64" s="3" t="str">
        <f t="shared" si="12"/>
        <v>-</v>
      </c>
      <c r="Q64" s="34" t="str">
        <f t="shared" si="13"/>
        <v>-</v>
      </c>
    </row>
    <row r="65" spans="1:17" x14ac:dyDescent="0.2">
      <c r="A65" s="22">
        <v>1E-4</v>
      </c>
      <c r="B65" s="25">
        <v>1.24</v>
      </c>
      <c r="C65" s="85">
        <v>1</v>
      </c>
      <c r="D65" s="7">
        <f t="shared" si="0"/>
        <v>2.0000000000000003E-6</v>
      </c>
      <c r="E65" s="7">
        <f t="shared" si="15"/>
        <v>6.2E-4</v>
      </c>
      <c r="F65" s="116">
        <f t="shared" si="2"/>
        <v>3.2258064516129037E-3</v>
      </c>
      <c r="G65" s="3" t="str">
        <f t="shared" si="4"/>
        <v>-</v>
      </c>
      <c r="H65" s="3">
        <f t="shared" si="5"/>
        <v>1</v>
      </c>
      <c r="I65" s="3" t="str">
        <f t="shared" si="6"/>
        <v>-</v>
      </c>
      <c r="J65" s="3" t="str">
        <f t="shared" si="7"/>
        <v>-</v>
      </c>
      <c r="K65" s="3" t="str">
        <f t="shared" si="8"/>
        <v>-</v>
      </c>
      <c r="L65" s="34" t="str">
        <f t="shared" si="3"/>
        <v>-</v>
      </c>
      <c r="M65" s="3">
        <f t="shared" si="9"/>
        <v>3.2258064516129037E-3</v>
      </c>
      <c r="N65" s="3" t="str">
        <f t="shared" si="10"/>
        <v>-</v>
      </c>
      <c r="O65" s="3" t="str">
        <f t="shared" si="11"/>
        <v>-</v>
      </c>
      <c r="P65" s="3" t="str">
        <f t="shared" si="12"/>
        <v>-</v>
      </c>
      <c r="Q65" s="34" t="str">
        <f t="shared" si="13"/>
        <v>-</v>
      </c>
    </row>
    <row r="66" spans="1:17" x14ac:dyDescent="0.2">
      <c r="A66" s="22">
        <v>5.0000000000000002E-5</v>
      </c>
      <c r="B66" s="7">
        <v>0.59</v>
      </c>
      <c r="C66" s="85">
        <v>0</v>
      </c>
      <c r="D66" s="7">
        <f t="shared" si="0"/>
        <v>1.0000000000000002E-6</v>
      </c>
      <c r="E66" s="7">
        <f t="shared" si="15"/>
        <v>2.9499999999999996E-4</v>
      </c>
      <c r="F66" s="116">
        <f t="shared" si="2"/>
        <v>3.3898305084745775E-3</v>
      </c>
      <c r="G66" s="3" t="str">
        <f t="shared" si="4"/>
        <v>-</v>
      </c>
      <c r="H66" s="3">
        <f t="shared" si="5"/>
        <v>0</v>
      </c>
      <c r="I66" s="3" t="str">
        <f t="shared" si="6"/>
        <v>-</v>
      </c>
      <c r="J66" s="3" t="str">
        <f t="shared" si="7"/>
        <v>-</v>
      </c>
      <c r="K66" s="3" t="str">
        <f t="shared" si="8"/>
        <v>-</v>
      </c>
      <c r="L66" s="34" t="str">
        <f t="shared" si="3"/>
        <v>-</v>
      </c>
      <c r="M66" s="3">
        <f t="shared" si="9"/>
        <v>3.3898305084745775E-3</v>
      </c>
      <c r="N66" s="3" t="str">
        <f t="shared" si="10"/>
        <v>-</v>
      </c>
      <c r="O66" s="3" t="str">
        <f t="shared" si="11"/>
        <v>-</v>
      </c>
      <c r="P66" s="3" t="str">
        <f t="shared" si="12"/>
        <v>-</v>
      </c>
      <c r="Q66" s="34" t="str">
        <f t="shared" si="13"/>
        <v>-</v>
      </c>
    </row>
    <row r="67" spans="1:17" x14ac:dyDescent="0.2">
      <c r="A67" s="22">
        <v>1E-4</v>
      </c>
      <c r="B67" s="7">
        <v>0.95</v>
      </c>
      <c r="C67" s="85">
        <v>1</v>
      </c>
      <c r="D67" s="7">
        <f t="shared" ref="D67:D130" si="16">A67*0.02</f>
        <v>2.0000000000000003E-6</v>
      </c>
      <c r="E67" s="7">
        <f t="shared" si="15"/>
        <v>4.75E-4</v>
      </c>
      <c r="F67" s="116">
        <f t="shared" ref="F67:F130" si="17">D67/E67</f>
        <v>4.2105263157894745E-3</v>
      </c>
      <c r="G67" s="3" t="str">
        <f t="shared" si="4"/>
        <v>-</v>
      </c>
      <c r="H67" s="3">
        <f t="shared" si="5"/>
        <v>1</v>
      </c>
      <c r="I67" s="3" t="str">
        <f t="shared" si="6"/>
        <v>-</v>
      </c>
      <c r="J67" s="3" t="str">
        <f t="shared" si="7"/>
        <v>-</v>
      </c>
      <c r="K67" s="3" t="str">
        <f t="shared" si="8"/>
        <v>-</v>
      </c>
      <c r="L67" s="34" t="str">
        <f t="shared" ref="L67:L130" si="18">IF(F67&gt;5,C67,"-")</f>
        <v>-</v>
      </c>
      <c r="M67" s="3">
        <f t="shared" si="9"/>
        <v>4.2105263157894745E-3</v>
      </c>
      <c r="N67" s="3" t="str">
        <f t="shared" si="10"/>
        <v>-</v>
      </c>
      <c r="O67" s="3" t="str">
        <f t="shared" si="11"/>
        <v>-</v>
      </c>
      <c r="P67" s="3" t="str">
        <f t="shared" si="12"/>
        <v>-</v>
      </c>
      <c r="Q67" s="34" t="str">
        <f t="shared" si="13"/>
        <v>-</v>
      </c>
    </row>
    <row r="68" spans="1:17" x14ac:dyDescent="0.2">
      <c r="A68" s="22">
        <v>1E-4</v>
      </c>
      <c r="B68" s="7">
        <v>0.80900000000000005</v>
      </c>
      <c r="C68" s="85">
        <v>0</v>
      </c>
      <c r="D68" s="7">
        <f t="shared" si="16"/>
        <v>2.0000000000000003E-6</v>
      </c>
      <c r="E68" s="7">
        <f t="shared" si="15"/>
        <v>4.0450000000000002E-4</v>
      </c>
      <c r="F68" s="116">
        <f t="shared" si="17"/>
        <v>4.9443757725587149E-3</v>
      </c>
      <c r="G68" s="3" t="str">
        <f t="shared" ref="G68:G131" si="19">IF(F68=0,C68,"-")</f>
        <v>-</v>
      </c>
      <c r="H68" s="3">
        <f t="shared" ref="H68:H131" si="20">IF(AND($F68&gt;0,$F68&lt;=0.02),$C68,"-")</f>
        <v>0</v>
      </c>
      <c r="I68" s="3" t="str">
        <f t="shared" ref="I68:I131" si="21">IF(AND($F68&gt;0.02,$F68&lt;=0.1),$C68,"-")</f>
        <v>-</v>
      </c>
      <c r="J68" s="3" t="str">
        <f t="shared" ref="J68:J131" si="22">IF(AND($F68&gt;0.1,$F68&lt;=0.5),$C68,"-")</f>
        <v>-</v>
      </c>
      <c r="K68" s="3" t="str">
        <f t="shared" ref="K68:K131" si="23">IF(AND($F68&gt;0.5,$F68&lt;=5),$C68,"-")</f>
        <v>-</v>
      </c>
      <c r="L68" s="34" t="str">
        <f t="shared" si="18"/>
        <v>-</v>
      </c>
      <c r="M68" s="3">
        <f t="shared" ref="M68:M131" si="24">IF(AND($F68&gt;0, $F68&lt;=0.02),$F68,"-")</f>
        <v>4.9443757725587149E-3</v>
      </c>
      <c r="N68" s="3" t="str">
        <f t="shared" ref="N68:N131" si="25">IF(AND($F68&gt;0.02, $F68&lt;=0.1),$F68,"-")</f>
        <v>-</v>
      </c>
      <c r="O68" s="3" t="str">
        <f t="shared" ref="O68:O131" si="26">IF(AND($F68&gt;0.1, $F68&lt;=0.5),$F68,"-")</f>
        <v>-</v>
      </c>
      <c r="P68" s="3" t="str">
        <f t="shared" ref="P68:P131" si="27">IF(AND($F68&gt;0.5, $F68&lt;=5),$F68,"-")</f>
        <v>-</v>
      </c>
      <c r="Q68" s="34" t="str">
        <f t="shared" ref="Q68:Q131" si="28">IF($F68&gt;5,$F68,"-")</f>
        <v>-</v>
      </c>
    </row>
    <row r="69" spans="1:17" x14ac:dyDescent="0.2">
      <c r="A69" s="22">
        <v>1E-4</v>
      </c>
      <c r="B69" s="7">
        <v>0.8</v>
      </c>
      <c r="C69" s="85">
        <v>0</v>
      </c>
      <c r="D69" s="7">
        <f t="shared" si="16"/>
        <v>2.0000000000000003E-6</v>
      </c>
      <c r="E69" s="7">
        <f t="shared" si="15"/>
        <v>4.0000000000000002E-4</v>
      </c>
      <c r="F69" s="116">
        <f t="shared" si="17"/>
        <v>5.000000000000001E-3</v>
      </c>
      <c r="G69" s="3" t="str">
        <f t="shared" si="19"/>
        <v>-</v>
      </c>
      <c r="H69" s="3">
        <f t="shared" si="20"/>
        <v>0</v>
      </c>
      <c r="I69" s="3" t="str">
        <f t="shared" si="21"/>
        <v>-</v>
      </c>
      <c r="J69" s="3" t="str">
        <f t="shared" si="22"/>
        <v>-</v>
      </c>
      <c r="K69" s="3" t="str">
        <f t="shared" si="23"/>
        <v>-</v>
      </c>
      <c r="L69" s="34" t="str">
        <f t="shared" si="18"/>
        <v>-</v>
      </c>
      <c r="M69" s="3">
        <f t="shared" si="24"/>
        <v>5.000000000000001E-3</v>
      </c>
      <c r="N69" s="3" t="str">
        <f t="shared" si="25"/>
        <v>-</v>
      </c>
      <c r="O69" s="3" t="str">
        <f t="shared" si="26"/>
        <v>-</v>
      </c>
      <c r="P69" s="3" t="str">
        <f t="shared" si="27"/>
        <v>-</v>
      </c>
      <c r="Q69" s="34" t="str">
        <f t="shared" si="28"/>
        <v>-</v>
      </c>
    </row>
    <row r="70" spans="1:17" x14ac:dyDescent="0.2">
      <c r="A70" s="22">
        <v>1E-4</v>
      </c>
      <c r="B70" s="7">
        <f>7.14-6.34</f>
        <v>0.79999999999999982</v>
      </c>
      <c r="C70" s="85">
        <v>0</v>
      </c>
      <c r="D70" s="7">
        <f t="shared" si="16"/>
        <v>2.0000000000000003E-6</v>
      </c>
      <c r="E70" s="7">
        <f t="shared" si="15"/>
        <v>3.9999999999999991E-4</v>
      </c>
      <c r="F70" s="116">
        <f t="shared" si="17"/>
        <v>5.0000000000000018E-3</v>
      </c>
      <c r="G70" s="3" t="str">
        <f t="shared" si="19"/>
        <v>-</v>
      </c>
      <c r="H70" s="3">
        <f t="shared" si="20"/>
        <v>0</v>
      </c>
      <c r="I70" s="3" t="str">
        <f t="shared" si="21"/>
        <v>-</v>
      </c>
      <c r="J70" s="3" t="str">
        <f t="shared" si="22"/>
        <v>-</v>
      </c>
      <c r="K70" s="3" t="str">
        <f t="shared" si="23"/>
        <v>-</v>
      </c>
      <c r="L70" s="34" t="str">
        <f t="shared" si="18"/>
        <v>-</v>
      </c>
      <c r="M70" s="3">
        <f t="shared" si="24"/>
        <v>5.0000000000000018E-3</v>
      </c>
      <c r="N70" s="3" t="str">
        <f t="shared" si="25"/>
        <v>-</v>
      </c>
      <c r="O70" s="3" t="str">
        <f t="shared" si="26"/>
        <v>-</v>
      </c>
      <c r="P70" s="3" t="str">
        <f t="shared" si="27"/>
        <v>-</v>
      </c>
      <c r="Q70" s="34" t="str">
        <f t="shared" si="28"/>
        <v>-</v>
      </c>
    </row>
    <row r="71" spans="1:17" x14ac:dyDescent="0.2">
      <c r="A71" s="22">
        <v>1E-4</v>
      </c>
      <c r="B71" s="7">
        <v>0.71</v>
      </c>
      <c r="C71" s="85">
        <v>0</v>
      </c>
      <c r="D71" s="7">
        <f t="shared" si="16"/>
        <v>2.0000000000000003E-6</v>
      </c>
      <c r="E71" s="7">
        <f t="shared" si="15"/>
        <v>3.5499999999999996E-4</v>
      </c>
      <c r="F71" s="116">
        <f t="shared" si="17"/>
        <v>5.6338028169014105E-3</v>
      </c>
      <c r="G71" s="3" t="str">
        <f t="shared" si="19"/>
        <v>-</v>
      </c>
      <c r="H71" s="3">
        <f t="shared" si="20"/>
        <v>0</v>
      </c>
      <c r="I71" s="3" t="str">
        <f t="shared" si="21"/>
        <v>-</v>
      </c>
      <c r="J71" s="3" t="str">
        <f t="shared" si="22"/>
        <v>-</v>
      </c>
      <c r="K71" s="3" t="str">
        <f t="shared" si="23"/>
        <v>-</v>
      </c>
      <c r="L71" s="34" t="str">
        <f t="shared" si="18"/>
        <v>-</v>
      </c>
      <c r="M71" s="3">
        <f t="shared" si="24"/>
        <v>5.6338028169014105E-3</v>
      </c>
      <c r="N71" s="3" t="str">
        <f t="shared" si="25"/>
        <v>-</v>
      </c>
      <c r="O71" s="3" t="str">
        <f t="shared" si="26"/>
        <v>-</v>
      </c>
      <c r="P71" s="3" t="str">
        <f t="shared" si="27"/>
        <v>-</v>
      </c>
      <c r="Q71" s="34" t="str">
        <f t="shared" si="28"/>
        <v>-</v>
      </c>
    </row>
    <row r="72" spans="1:17" x14ac:dyDescent="0.2">
      <c r="A72" s="22">
        <v>1E-4</v>
      </c>
      <c r="B72" s="7">
        <v>0.69</v>
      </c>
      <c r="C72" s="85">
        <v>0</v>
      </c>
      <c r="D72" s="7">
        <f t="shared" si="16"/>
        <v>2.0000000000000003E-6</v>
      </c>
      <c r="E72" s="7">
        <f t="shared" si="15"/>
        <v>3.4499999999999998E-4</v>
      </c>
      <c r="F72" s="116">
        <f t="shared" si="17"/>
        <v>5.7971014492753633E-3</v>
      </c>
      <c r="G72" s="3" t="str">
        <f t="shared" si="19"/>
        <v>-</v>
      </c>
      <c r="H72" s="3">
        <f t="shared" si="20"/>
        <v>0</v>
      </c>
      <c r="I72" s="3" t="str">
        <f t="shared" si="21"/>
        <v>-</v>
      </c>
      <c r="J72" s="3" t="str">
        <f t="shared" si="22"/>
        <v>-</v>
      </c>
      <c r="K72" s="3" t="str">
        <f t="shared" si="23"/>
        <v>-</v>
      </c>
      <c r="L72" s="34" t="str">
        <f t="shared" si="18"/>
        <v>-</v>
      </c>
      <c r="M72" s="3">
        <f t="shared" si="24"/>
        <v>5.7971014492753633E-3</v>
      </c>
      <c r="N72" s="3" t="str">
        <f t="shared" si="25"/>
        <v>-</v>
      </c>
      <c r="O72" s="3" t="str">
        <f t="shared" si="26"/>
        <v>-</v>
      </c>
      <c r="P72" s="3" t="str">
        <f t="shared" si="27"/>
        <v>-</v>
      </c>
      <c r="Q72" s="34" t="str">
        <f t="shared" si="28"/>
        <v>-</v>
      </c>
    </row>
    <row r="73" spans="1:17" x14ac:dyDescent="0.2">
      <c r="A73" s="22">
        <v>1E-4</v>
      </c>
      <c r="B73" s="7">
        <v>0.65</v>
      </c>
      <c r="C73" s="85">
        <v>2</v>
      </c>
      <c r="D73" s="7">
        <f t="shared" si="16"/>
        <v>2.0000000000000003E-6</v>
      </c>
      <c r="E73" s="7">
        <f t="shared" si="15"/>
        <v>3.2499999999999999E-4</v>
      </c>
      <c r="F73" s="116">
        <f t="shared" si="17"/>
        <v>6.1538461538461556E-3</v>
      </c>
      <c r="G73" s="3" t="str">
        <f t="shared" si="19"/>
        <v>-</v>
      </c>
      <c r="H73" s="3">
        <f t="shared" si="20"/>
        <v>2</v>
      </c>
      <c r="I73" s="3" t="str">
        <f t="shared" si="21"/>
        <v>-</v>
      </c>
      <c r="J73" s="3" t="str">
        <f t="shared" si="22"/>
        <v>-</v>
      </c>
      <c r="K73" s="3" t="str">
        <f t="shared" si="23"/>
        <v>-</v>
      </c>
      <c r="L73" s="34" t="str">
        <f t="shared" si="18"/>
        <v>-</v>
      </c>
      <c r="M73" s="3">
        <f t="shared" si="24"/>
        <v>6.1538461538461556E-3</v>
      </c>
      <c r="N73" s="3" t="str">
        <f t="shared" si="25"/>
        <v>-</v>
      </c>
      <c r="O73" s="3" t="str">
        <f t="shared" si="26"/>
        <v>-</v>
      </c>
      <c r="P73" s="3" t="str">
        <f t="shared" si="27"/>
        <v>-</v>
      </c>
      <c r="Q73" s="34" t="str">
        <f t="shared" si="28"/>
        <v>-</v>
      </c>
    </row>
    <row r="74" spans="1:17" x14ac:dyDescent="0.2">
      <c r="A74" s="22">
        <v>1E-4</v>
      </c>
      <c r="B74" s="7">
        <v>0.62</v>
      </c>
      <c r="C74" s="85">
        <v>0</v>
      </c>
      <c r="D74" s="7">
        <f t="shared" si="16"/>
        <v>2.0000000000000003E-6</v>
      </c>
      <c r="E74" s="7">
        <f t="shared" si="15"/>
        <v>3.1E-4</v>
      </c>
      <c r="F74" s="116">
        <f t="shared" si="17"/>
        <v>6.4516129032258073E-3</v>
      </c>
      <c r="G74" s="3" t="str">
        <f t="shared" si="19"/>
        <v>-</v>
      </c>
      <c r="H74" s="3">
        <f t="shared" si="20"/>
        <v>0</v>
      </c>
      <c r="I74" s="3" t="str">
        <f t="shared" si="21"/>
        <v>-</v>
      </c>
      <c r="J74" s="3" t="str">
        <f t="shared" si="22"/>
        <v>-</v>
      </c>
      <c r="K74" s="3" t="str">
        <f t="shared" si="23"/>
        <v>-</v>
      </c>
      <c r="L74" s="34" t="str">
        <f t="shared" si="18"/>
        <v>-</v>
      </c>
      <c r="M74" s="3">
        <f t="shared" si="24"/>
        <v>6.4516129032258073E-3</v>
      </c>
      <c r="N74" s="3" t="str">
        <f t="shared" si="25"/>
        <v>-</v>
      </c>
      <c r="O74" s="3" t="str">
        <f t="shared" si="26"/>
        <v>-</v>
      </c>
      <c r="P74" s="3" t="str">
        <f t="shared" si="27"/>
        <v>-</v>
      </c>
      <c r="Q74" s="34" t="str">
        <f t="shared" si="28"/>
        <v>-</v>
      </c>
    </row>
    <row r="75" spans="1:17" x14ac:dyDescent="0.2">
      <c r="A75" s="22">
        <v>1E-4</v>
      </c>
      <c r="B75" s="7">
        <f>6.79-6.21</f>
        <v>0.58000000000000007</v>
      </c>
      <c r="C75" s="85">
        <v>0</v>
      </c>
      <c r="D75" s="7">
        <f t="shared" si="16"/>
        <v>2.0000000000000003E-6</v>
      </c>
      <c r="E75" s="7">
        <f t="shared" si="15"/>
        <v>2.9000000000000006E-4</v>
      </c>
      <c r="F75" s="116">
        <f t="shared" si="17"/>
        <v>6.8965517241379309E-3</v>
      </c>
      <c r="G75" s="3" t="str">
        <f t="shared" si="19"/>
        <v>-</v>
      </c>
      <c r="H75" s="3">
        <f t="shared" si="20"/>
        <v>0</v>
      </c>
      <c r="I75" s="3" t="str">
        <f t="shared" si="21"/>
        <v>-</v>
      </c>
      <c r="J75" s="3" t="str">
        <f t="shared" si="22"/>
        <v>-</v>
      </c>
      <c r="K75" s="3" t="str">
        <f t="shared" si="23"/>
        <v>-</v>
      </c>
      <c r="L75" s="34" t="str">
        <f t="shared" si="18"/>
        <v>-</v>
      </c>
      <c r="M75" s="3">
        <f t="shared" si="24"/>
        <v>6.8965517241379309E-3</v>
      </c>
      <c r="N75" s="3" t="str">
        <f t="shared" si="25"/>
        <v>-</v>
      </c>
      <c r="O75" s="3" t="str">
        <f t="shared" si="26"/>
        <v>-</v>
      </c>
      <c r="P75" s="3" t="str">
        <f t="shared" si="27"/>
        <v>-</v>
      </c>
      <c r="Q75" s="34" t="str">
        <f t="shared" si="28"/>
        <v>-</v>
      </c>
    </row>
    <row r="76" spans="1:17" x14ac:dyDescent="0.2">
      <c r="A76" s="22">
        <v>1E-4</v>
      </c>
      <c r="B76" s="7">
        <v>0.57999999999999996</v>
      </c>
      <c r="C76" s="85">
        <v>0</v>
      </c>
      <c r="D76" s="7">
        <f t="shared" si="16"/>
        <v>2.0000000000000003E-6</v>
      </c>
      <c r="E76" s="7">
        <f t="shared" si="15"/>
        <v>2.9E-4</v>
      </c>
      <c r="F76" s="116">
        <f t="shared" si="17"/>
        <v>6.8965517241379318E-3</v>
      </c>
      <c r="G76" s="3" t="str">
        <f t="shared" si="19"/>
        <v>-</v>
      </c>
      <c r="H76" s="3">
        <f t="shared" si="20"/>
        <v>0</v>
      </c>
      <c r="I76" s="3" t="str">
        <f t="shared" si="21"/>
        <v>-</v>
      </c>
      <c r="J76" s="3" t="str">
        <f t="shared" si="22"/>
        <v>-</v>
      </c>
      <c r="K76" s="3" t="str">
        <f t="shared" si="23"/>
        <v>-</v>
      </c>
      <c r="L76" s="34" t="str">
        <f t="shared" si="18"/>
        <v>-</v>
      </c>
      <c r="M76" s="3">
        <f t="shared" si="24"/>
        <v>6.8965517241379318E-3</v>
      </c>
      <c r="N76" s="3" t="str">
        <f t="shared" si="25"/>
        <v>-</v>
      </c>
      <c r="O76" s="3" t="str">
        <f t="shared" si="26"/>
        <v>-</v>
      </c>
      <c r="P76" s="3" t="str">
        <f t="shared" si="27"/>
        <v>-</v>
      </c>
      <c r="Q76" s="34" t="str">
        <f t="shared" si="28"/>
        <v>-</v>
      </c>
    </row>
    <row r="77" spans="1:17" x14ac:dyDescent="0.2">
      <c r="A77" s="22">
        <v>1E-4</v>
      </c>
      <c r="B77" s="7">
        <v>0.54200000000000004</v>
      </c>
      <c r="C77" s="85">
        <v>0</v>
      </c>
      <c r="D77" s="7">
        <f t="shared" si="16"/>
        <v>2.0000000000000003E-6</v>
      </c>
      <c r="E77" s="7">
        <f t="shared" si="15"/>
        <v>2.7100000000000003E-4</v>
      </c>
      <c r="F77" s="116">
        <f t="shared" si="17"/>
        <v>7.380073800738008E-3</v>
      </c>
      <c r="G77" s="3" t="str">
        <f t="shared" si="19"/>
        <v>-</v>
      </c>
      <c r="H77" s="3">
        <f t="shared" si="20"/>
        <v>0</v>
      </c>
      <c r="I77" s="3" t="str">
        <f t="shared" si="21"/>
        <v>-</v>
      </c>
      <c r="J77" s="3" t="str">
        <f t="shared" si="22"/>
        <v>-</v>
      </c>
      <c r="K77" s="3" t="str">
        <f t="shared" si="23"/>
        <v>-</v>
      </c>
      <c r="L77" s="34" t="str">
        <f t="shared" si="18"/>
        <v>-</v>
      </c>
      <c r="M77" s="3">
        <f t="shared" si="24"/>
        <v>7.380073800738008E-3</v>
      </c>
      <c r="N77" s="3" t="str">
        <f t="shared" si="25"/>
        <v>-</v>
      </c>
      <c r="O77" s="3" t="str">
        <f t="shared" si="26"/>
        <v>-</v>
      </c>
      <c r="P77" s="3" t="str">
        <f t="shared" si="27"/>
        <v>-</v>
      </c>
      <c r="Q77" s="34" t="str">
        <f t="shared" si="28"/>
        <v>-</v>
      </c>
    </row>
    <row r="78" spans="1:17" x14ac:dyDescent="0.2">
      <c r="A78" s="22">
        <v>1E-4</v>
      </c>
      <c r="B78" s="7">
        <v>0.51</v>
      </c>
      <c r="C78" s="85">
        <v>0</v>
      </c>
      <c r="D78" s="7">
        <f t="shared" si="16"/>
        <v>2.0000000000000003E-6</v>
      </c>
      <c r="E78" s="7">
        <f t="shared" si="15"/>
        <v>2.5500000000000002E-4</v>
      </c>
      <c r="F78" s="116">
        <f t="shared" si="17"/>
        <v>7.8431372549019607E-3</v>
      </c>
      <c r="G78" s="3" t="str">
        <f t="shared" si="19"/>
        <v>-</v>
      </c>
      <c r="H78" s="3">
        <f t="shared" si="20"/>
        <v>0</v>
      </c>
      <c r="I78" s="3" t="str">
        <f t="shared" si="21"/>
        <v>-</v>
      </c>
      <c r="J78" s="3" t="str">
        <f t="shared" si="22"/>
        <v>-</v>
      </c>
      <c r="K78" s="3" t="str">
        <f t="shared" si="23"/>
        <v>-</v>
      </c>
      <c r="L78" s="34" t="str">
        <f t="shared" si="18"/>
        <v>-</v>
      </c>
      <c r="M78" s="3">
        <f t="shared" si="24"/>
        <v>7.8431372549019607E-3</v>
      </c>
      <c r="N78" s="3" t="str">
        <f t="shared" si="25"/>
        <v>-</v>
      </c>
      <c r="O78" s="3" t="str">
        <f t="shared" si="26"/>
        <v>-</v>
      </c>
      <c r="P78" s="3" t="str">
        <f t="shared" si="27"/>
        <v>-</v>
      </c>
      <c r="Q78" s="34" t="str">
        <f t="shared" si="28"/>
        <v>-</v>
      </c>
    </row>
    <row r="79" spans="1:17" x14ac:dyDescent="0.2">
      <c r="A79" s="22">
        <v>1E-4</v>
      </c>
      <c r="B79" s="9">
        <v>0.496</v>
      </c>
      <c r="C79" s="85">
        <v>0</v>
      </c>
      <c r="D79" s="7">
        <f t="shared" si="16"/>
        <v>2.0000000000000003E-6</v>
      </c>
      <c r="E79" s="7">
        <f t="shared" si="15"/>
        <v>2.4800000000000001E-4</v>
      </c>
      <c r="F79" s="116">
        <f t="shared" si="17"/>
        <v>8.0645161290322596E-3</v>
      </c>
      <c r="G79" s="3" t="str">
        <f t="shared" si="19"/>
        <v>-</v>
      </c>
      <c r="H79" s="3">
        <f t="shared" si="20"/>
        <v>0</v>
      </c>
      <c r="I79" s="3" t="str">
        <f t="shared" si="21"/>
        <v>-</v>
      </c>
      <c r="J79" s="3" t="str">
        <f t="shared" si="22"/>
        <v>-</v>
      </c>
      <c r="K79" s="3" t="str">
        <f t="shared" si="23"/>
        <v>-</v>
      </c>
      <c r="L79" s="34" t="str">
        <f t="shared" si="18"/>
        <v>-</v>
      </c>
      <c r="M79" s="3">
        <f t="shared" si="24"/>
        <v>8.0645161290322596E-3</v>
      </c>
      <c r="N79" s="3" t="str">
        <f t="shared" si="25"/>
        <v>-</v>
      </c>
      <c r="O79" s="3" t="str">
        <f t="shared" si="26"/>
        <v>-</v>
      </c>
      <c r="P79" s="3" t="str">
        <f t="shared" si="27"/>
        <v>-</v>
      </c>
      <c r="Q79" s="34" t="str">
        <f t="shared" si="28"/>
        <v>-</v>
      </c>
    </row>
    <row r="80" spans="1:17" x14ac:dyDescent="0.2">
      <c r="A80" s="22">
        <v>1E-4</v>
      </c>
      <c r="B80" s="7">
        <f>5.7-5.22</f>
        <v>0.48000000000000043</v>
      </c>
      <c r="C80" s="85">
        <v>0</v>
      </c>
      <c r="D80" s="7">
        <f t="shared" si="16"/>
        <v>2.0000000000000003E-6</v>
      </c>
      <c r="E80" s="7">
        <f t="shared" si="15"/>
        <v>2.4000000000000022E-4</v>
      </c>
      <c r="F80" s="116">
        <f t="shared" si="17"/>
        <v>8.3333333333333263E-3</v>
      </c>
      <c r="G80" s="3" t="str">
        <f t="shared" si="19"/>
        <v>-</v>
      </c>
      <c r="H80" s="3">
        <f t="shared" si="20"/>
        <v>0</v>
      </c>
      <c r="I80" s="3" t="str">
        <f t="shared" si="21"/>
        <v>-</v>
      </c>
      <c r="J80" s="3" t="str">
        <f t="shared" si="22"/>
        <v>-</v>
      </c>
      <c r="K80" s="3" t="str">
        <f t="shared" si="23"/>
        <v>-</v>
      </c>
      <c r="L80" s="34" t="str">
        <f t="shared" si="18"/>
        <v>-</v>
      </c>
      <c r="M80" s="3">
        <f t="shared" si="24"/>
        <v>8.3333333333333263E-3</v>
      </c>
      <c r="N80" s="3" t="str">
        <f t="shared" si="25"/>
        <v>-</v>
      </c>
      <c r="O80" s="3" t="str">
        <f t="shared" si="26"/>
        <v>-</v>
      </c>
      <c r="P80" s="3" t="str">
        <f t="shared" si="27"/>
        <v>-</v>
      </c>
      <c r="Q80" s="34" t="str">
        <f t="shared" si="28"/>
        <v>-</v>
      </c>
    </row>
    <row r="81" spans="1:17" x14ac:dyDescent="0.2">
      <c r="A81" s="22">
        <v>1E-4</v>
      </c>
      <c r="B81" s="25">
        <v>0.47</v>
      </c>
      <c r="C81" s="85">
        <v>0</v>
      </c>
      <c r="D81" s="7">
        <f t="shared" si="16"/>
        <v>2.0000000000000003E-6</v>
      </c>
      <c r="E81" s="7">
        <f t="shared" si="15"/>
        <v>2.3499999999999999E-4</v>
      </c>
      <c r="F81" s="116">
        <f t="shared" si="17"/>
        <v>8.5106382978723423E-3</v>
      </c>
      <c r="G81" s="3" t="str">
        <f t="shared" si="19"/>
        <v>-</v>
      </c>
      <c r="H81" s="3">
        <f t="shared" si="20"/>
        <v>0</v>
      </c>
      <c r="I81" s="3" t="str">
        <f t="shared" si="21"/>
        <v>-</v>
      </c>
      <c r="J81" s="3" t="str">
        <f t="shared" si="22"/>
        <v>-</v>
      </c>
      <c r="K81" s="3" t="str">
        <f t="shared" si="23"/>
        <v>-</v>
      </c>
      <c r="L81" s="34" t="str">
        <f t="shared" si="18"/>
        <v>-</v>
      </c>
      <c r="M81" s="3">
        <f t="shared" si="24"/>
        <v>8.5106382978723423E-3</v>
      </c>
      <c r="N81" s="3" t="str">
        <f t="shared" si="25"/>
        <v>-</v>
      </c>
      <c r="O81" s="3" t="str">
        <f t="shared" si="26"/>
        <v>-</v>
      </c>
      <c r="P81" s="3" t="str">
        <f t="shared" si="27"/>
        <v>-</v>
      </c>
      <c r="Q81" s="34" t="str">
        <f t="shared" si="28"/>
        <v>-</v>
      </c>
    </row>
    <row r="82" spans="1:17" x14ac:dyDescent="0.2">
      <c r="A82" s="22">
        <v>1E-4</v>
      </c>
      <c r="B82" s="7">
        <f>6.52-6.06</f>
        <v>0.45999999999999996</v>
      </c>
      <c r="C82" s="85">
        <v>0</v>
      </c>
      <c r="D82" s="7">
        <f t="shared" si="16"/>
        <v>2.0000000000000003E-6</v>
      </c>
      <c r="E82" s="7">
        <f t="shared" si="15"/>
        <v>2.2999999999999998E-4</v>
      </c>
      <c r="F82" s="116">
        <f t="shared" si="17"/>
        <v>8.6956521739130453E-3</v>
      </c>
      <c r="G82" s="3" t="str">
        <f t="shared" si="19"/>
        <v>-</v>
      </c>
      <c r="H82" s="3">
        <f t="shared" si="20"/>
        <v>0</v>
      </c>
      <c r="I82" s="3" t="str">
        <f t="shared" si="21"/>
        <v>-</v>
      </c>
      <c r="J82" s="3" t="str">
        <f t="shared" si="22"/>
        <v>-</v>
      </c>
      <c r="K82" s="3" t="str">
        <f t="shared" si="23"/>
        <v>-</v>
      </c>
      <c r="L82" s="34" t="str">
        <f t="shared" si="18"/>
        <v>-</v>
      </c>
      <c r="M82" s="3">
        <f t="shared" si="24"/>
        <v>8.6956521739130453E-3</v>
      </c>
      <c r="N82" s="3" t="str">
        <f t="shared" si="25"/>
        <v>-</v>
      </c>
      <c r="O82" s="3" t="str">
        <f t="shared" si="26"/>
        <v>-</v>
      </c>
      <c r="P82" s="3" t="str">
        <f t="shared" si="27"/>
        <v>-</v>
      </c>
      <c r="Q82" s="34" t="str">
        <f t="shared" si="28"/>
        <v>-</v>
      </c>
    </row>
    <row r="83" spans="1:17" x14ac:dyDescent="0.2">
      <c r="A83" s="27">
        <v>9.9999999999999991E-5</v>
      </c>
      <c r="C83" s="34">
        <v>0</v>
      </c>
      <c r="D83" s="7">
        <f t="shared" si="16"/>
        <v>1.9999999999999999E-6</v>
      </c>
      <c r="E83" s="7">
        <v>2.2499999999999964E-4</v>
      </c>
      <c r="F83" s="116">
        <f t="shared" si="17"/>
        <v>8.8888888888889028E-3</v>
      </c>
      <c r="G83" s="3" t="str">
        <f t="shared" si="19"/>
        <v>-</v>
      </c>
      <c r="H83" s="3">
        <f t="shared" si="20"/>
        <v>0</v>
      </c>
      <c r="I83" s="3" t="str">
        <f t="shared" si="21"/>
        <v>-</v>
      </c>
      <c r="J83" s="3" t="str">
        <f t="shared" si="22"/>
        <v>-</v>
      </c>
      <c r="K83" s="3" t="str">
        <f t="shared" si="23"/>
        <v>-</v>
      </c>
      <c r="L83" s="34" t="str">
        <f t="shared" si="18"/>
        <v>-</v>
      </c>
      <c r="M83" s="3">
        <f t="shared" si="24"/>
        <v>8.8888888888889028E-3</v>
      </c>
      <c r="N83" s="3" t="str">
        <f t="shared" si="25"/>
        <v>-</v>
      </c>
      <c r="O83" s="3" t="str">
        <f t="shared" si="26"/>
        <v>-</v>
      </c>
      <c r="P83" s="3" t="str">
        <f t="shared" si="27"/>
        <v>-</v>
      </c>
      <c r="Q83" s="34" t="str">
        <f t="shared" si="28"/>
        <v>-</v>
      </c>
    </row>
    <row r="84" spans="1:17" x14ac:dyDescent="0.2">
      <c r="A84" s="27">
        <v>9.9999999999999991E-5</v>
      </c>
      <c r="C84" s="34">
        <v>0</v>
      </c>
      <c r="D84" s="7">
        <f t="shared" si="16"/>
        <v>1.9999999999999999E-6</v>
      </c>
      <c r="E84" s="7">
        <v>2.0499999999999962E-4</v>
      </c>
      <c r="F84" s="116">
        <f t="shared" si="17"/>
        <v>9.7560975609756271E-3</v>
      </c>
      <c r="G84" s="3" t="str">
        <f t="shared" si="19"/>
        <v>-</v>
      </c>
      <c r="H84" s="3">
        <f t="shared" si="20"/>
        <v>0</v>
      </c>
      <c r="I84" s="3" t="str">
        <f t="shared" si="21"/>
        <v>-</v>
      </c>
      <c r="J84" s="3" t="str">
        <f t="shared" si="22"/>
        <v>-</v>
      </c>
      <c r="K84" s="3" t="str">
        <f t="shared" si="23"/>
        <v>-</v>
      </c>
      <c r="L84" s="34" t="str">
        <f t="shared" si="18"/>
        <v>-</v>
      </c>
      <c r="M84" s="3">
        <f t="shared" si="24"/>
        <v>9.7560975609756271E-3</v>
      </c>
      <c r="N84" s="3" t="str">
        <f t="shared" si="25"/>
        <v>-</v>
      </c>
      <c r="O84" s="3" t="str">
        <f t="shared" si="26"/>
        <v>-</v>
      </c>
      <c r="P84" s="3" t="str">
        <f t="shared" si="27"/>
        <v>-</v>
      </c>
      <c r="Q84" s="34" t="str">
        <f t="shared" si="28"/>
        <v>-</v>
      </c>
    </row>
    <row r="85" spans="1:17" x14ac:dyDescent="0.2">
      <c r="A85" s="22">
        <v>1E-4</v>
      </c>
      <c r="B85" s="7">
        <v>0.4</v>
      </c>
      <c r="C85" s="85">
        <v>1</v>
      </c>
      <c r="D85" s="7">
        <f t="shared" si="16"/>
        <v>2.0000000000000003E-6</v>
      </c>
      <c r="E85" s="7">
        <f>(B85/2)/1000</f>
        <v>2.0000000000000001E-4</v>
      </c>
      <c r="F85" s="116">
        <f t="shared" si="17"/>
        <v>1.0000000000000002E-2</v>
      </c>
      <c r="G85" s="3" t="str">
        <f t="shared" si="19"/>
        <v>-</v>
      </c>
      <c r="H85" s="3">
        <f t="shared" si="20"/>
        <v>1</v>
      </c>
      <c r="I85" s="3" t="str">
        <f t="shared" si="21"/>
        <v>-</v>
      </c>
      <c r="J85" s="3" t="str">
        <f t="shared" si="22"/>
        <v>-</v>
      </c>
      <c r="K85" s="3" t="str">
        <f t="shared" si="23"/>
        <v>-</v>
      </c>
      <c r="L85" s="34" t="str">
        <f t="shared" si="18"/>
        <v>-</v>
      </c>
      <c r="M85" s="3">
        <f t="shared" si="24"/>
        <v>1.0000000000000002E-2</v>
      </c>
      <c r="N85" s="3" t="str">
        <f t="shared" si="25"/>
        <v>-</v>
      </c>
      <c r="O85" s="3" t="str">
        <f t="shared" si="26"/>
        <v>-</v>
      </c>
      <c r="P85" s="3" t="str">
        <f t="shared" si="27"/>
        <v>-</v>
      </c>
      <c r="Q85" s="34" t="str">
        <f t="shared" si="28"/>
        <v>-</v>
      </c>
    </row>
    <row r="86" spans="1:17" x14ac:dyDescent="0.2">
      <c r="A86" s="22">
        <v>1E-4</v>
      </c>
      <c r="B86" s="10">
        <v>0.4</v>
      </c>
      <c r="C86" s="85">
        <v>0</v>
      </c>
      <c r="D86" s="7">
        <f t="shared" si="16"/>
        <v>2.0000000000000003E-6</v>
      </c>
      <c r="E86" s="7">
        <f>(B86/2)/1000</f>
        <v>2.0000000000000001E-4</v>
      </c>
      <c r="F86" s="116">
        <f t="shared" si="17"/>
        <v>1.0000000000000002E-2</v>
      </c>
      <c r="G86" s="3" t="str">
        <f t="shared" si="19"/>
        <v>-</v>
      </c>
      <c r="H86" s="3">
        <f t="shared" si="20"/>
        <v>0</v>
      </c>
      <c r="I86" s="3" t="str">
        <f t="shared" si="21"/>
        <v>-</v>
      </c>
      <c r="J86" s="3" t="str">
        <f t="shared" si="22"/>
        <v>-</v>
      </c>
      <c r="K86" s="3" t="str">
        <f t="shared" si="23"/>
        <v>-</v>
      </c>
      <c r="L86" s="34" t="str">
        <f t="shared" si="18"/>
        <v>-</v>
      </c>
      <c r="M86" s="3">
        <f t="shared" si="24"/>
        <v>1.0000000000000002E-2</v>
      </c>
      <c r="N86" s="3" t="str">
        <f t="shared" si="25"/>
        <v>-</v>
      </c>
      <c r="O86" s="3" t="str">
        <f t="shared" si="26"/>
        <v>-</v>
      </c>
      <c r="P86" s="3" t="str">
        <f t="shared" si="27"/>
        <v>-</v>
      </c>
      <c r="Q86" s="34" t="str">
        <f t="shared" si="28"/>
        <v>-</v>
      </c>
    </row>
    <row r="87" spans="1:17" x14ac:dyDescent="0.2">
      <c r="A87" s="27">
        <v>9.9999999999999991E-5</v>
      </c>
      <c r="C87" s="34">
        <v>0</v>
      </c>
      <c r="D87" s="7">
        <f t="shared" si="16"/>
        <v>1.9999999999999999E-6</v>
      </c>
      <c r="E87" s="7">
        <v>1.9499999999999983E-4</v>
      </c>
      <c r="F87" s="116">
        <f t="shared" si="17"/>
        <v>1.0256410256410265E-2</v>
      </c>
      <c r="G87" s="3" t="str">
        <f t="shared" si="19"/>
        <v>-</v>
      </c>
      <c r="H87" s="3">
        <f t="shared" si="20"/>
        <v>0</v>
      </c>
      <c r="I87" s="3" t="str">
        <f t="shared" si="21"/>
        <v>-</v>
      </c>
      <c r="J87" s="3" t="str">
        <f t="shared" si="22"/>
        <v>-</v>
      </c>
      <c r="K87" s="3" t="str">
        <f t="shared" si="23"/>
        <v>-</v>
      </c>
      <c r="L87" s="34" t="str">
        <f t="shared" si="18"/>
        <v>-</v>
      </c>
      <c r="M87" s="3">
        <f t="shared" si="24"/>
        <v>1.0256410256410265E-2</v>
      </c>
      <c r="N87" s="3" t="str">
        <f t="shared" si="25"/>
        <v>-</v>
      </c>
      <c r="O87" s="3" t="str">
        <f t="shared" si="26"/>
        <v>-</v>
      </c>
      <c r="P87" s="3" t="str">
        <f t="shared" si="27"/>
        <v>-</v>
      </c>
      <c r="Q87" s="34" t="str">
        <f t="shared" si="28"/>
        <v>-</v>
      </c>
    </row>
    <row r="88" spans="1:17" x14ac:dyDescent="0.2">
      <c r="A88" s="22">
        <v>1E-4</v>
      </c>
      <c r="B88" s="26">
        <v>0.378</v>
      </c>
      <c r="C88" s="85">
        <v>0</v>
      </c>
      <c r="D88" s="7">
        <f t="shared" si="16"/>
        <v>2.0000000000000003E-6</v>
      </c>
      <c r="E88" s="7">
        <f>(B88/2)/1000</f>
        <v>1.8900000000000001E-4</v>
      </c>
      <c r="F88" s="116">
        <f t="shared" si="17"/>
        <v>1.0582010582010583E-2</v>
      </c>
      <c r="G88" s="3" t="str">
        <f t="shared" si="19"/>
        <v>-</v>
      </c>
      <c r="H88" s="3">
        <f t="shared" si="20"/>
        <v>0</v>
      </c>
      <c r="I88" s="3" t="str">
        <f t="shared" si="21"/>
        <v>-</v>
      </c>
      <c r="J88" s="3" t="str">
        <f t="shared" si="22"/>
        <v>-</v>
      </c>
      <c r="K88" s="3" t="str">
        <f t="shared" si="23"/>
        <v>-</v>
      </c>
      <c r="L88" s="34" t="str">
        <f t="shared" si="18"/>
        <v>-</v>
      </c>
      <c r="M88" s="3">
        <f t="shared" si="24"/>
        <v>1.0582010582010583E-2</v>
      </c>
      <c r="N88" s="3" t="str">
        <f t="shared" si="25"/>
        <v>-</v>
      </c>
      <c r="O88" s="3" t="str">
        <f t="shared" si="26"/>
        <v>-</v>
      </c>
      <c r="P88" s="3" t="str">
        <f t="shared" si="27"/>
        <v>-</v>
      </c>
      <c r="Q88" s="34" t="str">
        <f t="shared" si="28"/>
        <v>-</v>
      </c>
    </row>
    <row r="89" spans="1:17" x14ac:dyDescent="0.2">
      <c r="A89" s="27">
        <v>9.9999999999999991E-5</v>
      </c>
      <c r="C89" s="34">
        <v>2</v>
      </c>
      <c r="D89" s="7">
        <f t="shared" si="16"/>
        <v>1.9999999999999999E-6</v>
      </c>
      <c r="E89" s="7">
        <v>1.8500000000000005E-4</v>
      </c>
      <c r="F89" s="116">
        <f t="shared" si="17"/>
        <v>1.0810810810810808E-2</v>
      </c>
      <c r="G89" s="3" t="str">
        <f t="shared" si="19"/>
        <v>-</v>
      </c>
      <c r="H89" s="3">
        <f t="shared" si="20"/>
        <v>2</v>
      </c>
      <c r="I89" s="3" t="str">
        <f t="shared" si="21"/>
        <v>-</v>
      </c>
      <c r="J89" s="3" t="str">
        <f t="shared" si="22"/>
        <v>-</v>
      </c>
      <c r="K89" s="3" t="str">
        <f t="shared" si="23"/>
        <v>-</v>
      </c>
      <c r="L89" s="34" t="str">
        <f t="shared" si="18"/>
        <v>-</v>
      </c>
      <c r="M89" s="3">
        <f t="shared" si="24"/>
        <v>1.0810810810810808E-2</v>
      </c>
      <c r="N89" s="3" t="str">
        <f t="shared" si="25"/>
        <v>-</v>
      </c>
      <c r="O89" s="3" t="str">
        <f t="shared" si="26"/>
        <v>-</v>
      </c>
      <c r="P89" s="3" t="str">
        <f t="shared" si="27"/>
        <v>-</v>
      </c>
      <c r="Q89" s="34" t="str">
        <f t="shared" si="28"/>
        <v>-</v>
      </c>
    </row>
    <row r="90" spans="1:17" x14ac:dyDescent="0.2">
      <c r="A90" s="22">
        <v>1E-4</v>
      </c>
      <c r="B90" s="7">
        <v>0.37</v>
      </c>
      <c r="C90" s="85">
        <v>0</v>
      </c>
      <c r="D90" s="7">
        <f t="shared" si="16"/>
        <v>2.0000000000000003E-6</v>
      </c>
      <c r="E90" s="7">
        <f>(B90/2)/1000</f>
        <v>1.85E-4</v>
      </c>
      <c r="F90" s="116">
        <f t="shared" si="17"/>
        <v>1.0810810810810813E-2</v>
      </c>
      <c r="G90" s="3" t="str">
        <f t="shared" si="19"/>
        <v>-</v>
      </c>
      <c r="H90" s="3">
        <f t="shared" si="20"/>
        <v>0</v>
      </c>
      <c r="I90" s="3" t="str">
        <f t="shared" si="21"/>
        <v>-</v>
      </c>
      <c r="J90" s="3" t="str">
        <f t="shared" si="22"/>
        <v>-</v>
      </c>
      <c r="K90" s="3" t="str">
        <f t="shared" si="23"/>
        <v>-</v>
      </c>
      <c r="L90" s="34" t="str">
        <f t="shared" si="18"/>
        <v>-</v>
      </c>
      <c r="M90" s="3">
        <f t="shared" si="24"/>
        <v>1.0810810810810813E-2</v>
      </c>
      <c r="N90" s="3" t="str">
        <f t="shared" si="25"/>
        <v>-</v>
      </c>
      <c r="O90" s="3" t="str">
        <f t="shared" si="26"/>
        <v>-</v>
      </c>
      <c r="P90" s="3" t="str">
        <f t="shared" si="27"/>
        <v>-</v>
      </c>
      <c r="Q90" s="34" t="str">
        <f t="shared" si="28"/>
        <v>-</v>
      </c>
    </row>
    <row r="91" spans="1:17" x14ac:dyDescent="0.2">
      <c r="A91" s="27">
        <v>9.9999999999999991E-5</v>
      </c>
      <c r="C91" s="34">
        <v>0</v>
      </c>
      <c r="D91" s="7">
        <f t="shared" si="16"/>
        <v>1.9999999999999999E-6</v>
      </c>
      <c r="E91" s="7">
        <v>1.8000000000000015E-4</v>
      </c>
      <c r="F91" s="116">
        <f t="shared" si="17"/>
        <v>1.1111111111111101E-2</v>
      </c>
      <c r="G91" s="3" t="str">
        <f t="shared" si="19"/>
        <v>-</v>
      </c>
      <c r="H91" s="3">
        <f t="shared" si="20"/>
        <v>0</v>
      </c>
      <c r="I91" s="3" t="str">
        <f t="shared" si="21"/>
        <v>-</v>
      </c>
      <c r="J91" s="3" t="str">
        <f t="shared" si="22"/>
        <v>-</v>
      </c>
      <c r="K91" s="3" t="str">
        <f t="shared" si="23"/>
        <v>-</v>
      </c>
      <c r="L91" s="34" t="str">
        <f t="shared" si="18"/>
        <v>-</v>
      </c>
      <c r="M91" s="3">
        <f t="shared" si="24"/>
        <v>1.1111111111111101E-2</v>
      </c>
      <c r="N91" s="3" t="str">
        <f t="shared" si="25"/>
        <v>-</v>
      </c>
      <c r="O91" s="3" t="str">
        <f t="shared" si="26"/>
        <v>-</v>
      </c>
      <c r="P91" s="3" t="str">
        <f t="shared" si="27"/>
        <v>-</v>
      </c>
      <c r="Q91" s="34" t="str">
        <f t="shared" si="28"/>
        <v>-</v>
      </c>
    </row>
    <row r="92" spans="1:17" x14ac:dyDescent="0.2">
      <c r="A92" s="27">
        <v>9.9999999999999991E-5</v>
      </c>
      <c r="C92" s="34">
        <v>2</v>
      </c>
      <c r="D92" s="7">
        <f t="shared" si="16"/>
        <v>1.9999999999999999E-6</v>
      </c>
      <c r="E92" s="7">
        <v>1.8000000000000015E-4</v>
      </c>
      <c r="F92" s="116">
        <f t="shared" si="17"/>
        <v>1.1111111111111101E-2</v>
      </c>
      <c r="G92" s="3" t="str">
        <f t="shared" si="19"/>
        <v>-</v>
      </c>
      <c r="H92" s="3">
        <f t="shared" si="20"/>
        <v>2</v>
      </c>
      <c r="I92" s="3" t="str">
        <f t="shared" si="21"/>
        <v>-</v>
      </c>
      <c r="J92" s="3" t="str">
        <f t="shared" si="22"/>
        <v>-</v>
      </c>
      <c r="K92" s="3" t="str">
        <f t="shared" si="23"/>
        <v>-</v>
      </c>
      <c r="L92" s="34" t="str">
        <f t="shared" si="18"/>
        <v>-</v>
      </c>
      <c r="M92" s="3">
        <f t="shared" si="24"/>
        <v>1.1111111111111101E-2</v>
      </c>
      <c r="N92" s="3" t="str">
        <f t="shared" si="25"/>
        <v>-</v>
      </c>
      <c r="O92" s="3" t="str">
        <f t="shared" si="26"/>
        <v>-</v>
      </c>
      <c r="P92" s="3" t="str">
        <f t="shared" si="27"/>
        <v>-</v>
      </c>
      <c r="Q92" s="34" t="str">
        <f t="shared" si="28"/>
        <v>-</v>
      </c>
    </row>
    <row r="93" spans="1:17" x14ac:dyDescent="0.2">
      <c r="A93" s="27">
        <v>9.9999999999999991E-5</v>
      </c>
      <c r="C93" s="34">
        <v>2</v>
      </c>
      <c r="D93" s="7">
        <f t="shared" si="16"/>
        <v>1.9999999999999999E-6</v>
      </c>
      <c r="E93" s="7">
        <v>1.6499999999999959E-4</v>
      </c>
      <c r="F93" s="116">
        <f t="shared" si="17"/>
        <v>1.2121212121212151E-2</v>
      </c>
      <c r="G93" s="3" t="str">
        <f t="shared" si="19"/>
        <v>-</v>
      </c>
      <c r="H93" s="3">
        <f t="shared" si="20"/>
        <v>2</v>
      </c>
      <c r="I93" s="3" t="str">
        <f t="shared" si="21"/>
        <v>-</v>
      </c>
      <c r="J93" s="3" t="str">
        <f t="shared" si="22"/>
        <v>-</v>
      </c>
      <c r="K93" s="3" t="str">
        <f t="shared" si="23"/>
        <v>-</v>
      </c>
      <c r="L93" s="34" t="str">
        <f t="shared" si="18"/>
        <v>-</v>
      </c>
      <c r="M93" s="3">
        <f t="shared" si="24"/>
        <v>1.2121212121212151E-2</v>
      </c>
      <c r="N93" s="3" t="str">
        <f t="shared" si="25"/>
        <v>-</v>
      </c>
      <c r="O93" s="3" t="str">
        <f t="shared" si="26"/>
        <v>-</v>
      </c>
      <c r="P93" s="3" t="str">
        <f t="shared" si="27"/>
        <v>-</v>
      </c>
      <c r="Q93" s="34" t="str">
        <f t="shared" si="28"/>
        <v>-</v>
      </c>
    </row>
    <row r="94" spans="1:17" x14ac:dyDescent="0.2">
      <c r="A94" s="22">
        <v>5.0000000000000001E-4</v>
      </c>
      <c r="B94" s="7">
        <f>6.68-5.93</f>
        <v>0.75</v>
      </c>
      <c r="C94" s="85">
        <v>0</v>
      </c>
      <c r="D94" s="7">
        <f t="shared" si="16"/>
        <v>1.0000000000000001E-5</v>
      </c>
      <c r="E94" s="7">
        <f>(B94/2)/1000</f>
        <v>3.7500000000000001E-4</v>
      </c>
      <c r="F94" s="116">
        <f t="shared" si="17"/>
        <v>2.6666666666666668E-2</v>
      </c>
      <c r="G94" s="3" t="str">
        <f t="shared" si="19"/>
        <v>-</v>
      </c>
      <c r="H94" s="3" t="str">
        <f t="shared" si="20"/>
        <v>-</v>
      </c>
      <c r="I94" s="3">
        <f t="shared" si="21"/>
        <v>0</v>
      </c>
      <c r="J94" s="3" t="str">
        <f t="shared" si="22"/>
        <v>-</v>
      </c>
      <c r="K94" s="3" t="str">
        <f t="shared" si="23"/>
        <v>-</v>
      </c>
      <c r="L94" s="34" t="str">
        <f t="shared" si="18"/>
        <v>-</v>
      </c>
      <c r="M94" s="3" t="str">
        <f t="shared" si="24"/>
        <v>-</v>
      </c>
      <c r="N94" s="3">
        <f t="shared" si="25"/>
        <v>2.6666666666666668E-2</v>
      </c>
      <c r="O94" s="3" t="str">
        <f t="shared" si="26"/>
        <v>-</v>
      </c>
      <c r="P94" s="3" t="str">
        <f t="shared" si="27"/>
        <v>-</v>
      </c>
      <c r="Q94" s="34" t="str">
        <f t="shared" si="28"/>
        <v>-</v>
      </c>
    </row>
    <row r="95" spans="1:17" x14ac:dyDescent="0.2">
      <c r="A95" s="22">
        <v>5.0000000000000001E-4</v>
      </c>
      <c r="B95" s="10">
        <v>0.62</v>
      </c>
      <c r="C95" s="85">
        <v>0</v>
      </c>
      <c r="D95" s="7">
        <f t="shared" si="16"/>
        <v>1.0000000000000001E-5</v>
      </c>
      <c r="E95" s="7">
        <f>(B95/2)/1000</f>
        <v>3.1E-4</v>
      </c>
      <c r="F95" s="116">
        <f t="shared" si="17"/>
        <v>3.2258064516129038E-2</v>
      </c>
      <c r="G95" s="3" t="str">
        <f t="shared" si="19"/>
        <v>-</v>
      </c>
      <c r="H95" s="3" t="str">
        <f t="shared" si="20"/>
        <v>-</v>
      </c>
      <c r="I95" s="3">
        <f t="shared" si="21"/>
        <v>0</v>
      </c>
      <c r="J95" s="3" t="str">
        <f t="shared" si="22"/>
        <v>-</v>
      </c>
      <c r="K95" s="3" t="str">
        <f t="shared" si="23"/>
        <v>-</v>
      </c>
      <c r="L95" s="34" t="str">
        <f t="shared" si="18"/>
        <v>-</v>
      </c>
      <c r="M95" s="3" t="str">
        <f t="shared" si="24"/>
        <v>-</v>
      </c>
      <c r="N95" s="3">
        <f t="shared" si="25"/>
        <v>3.2258064516129038E-2</v>
      </c>
      <c r="O95" s="3" t="str">
        <f t="shared" si="26"/>
        <v>-</v>
      </c>
      <c r="P95" s="3" t="str">
        <f t="shared" si="27"/>
        <v>-</v>
      </c>
      <c r="Q95" s="34" t="str">
        <f t="shared" si="28"/>
        <v>-</v>
      </c>
    </row>
    <row r="96" spans="1:17" x14ac:dyDescent="0.2">
      <c r="A96" s="22">
        <v>1E-3</v>
      </c>
      <c r="B96" s="7">
        <v>1.1100000000000001</v>
      </c>
      <c r="C96" s="85">
        <v>0</v>
      </c>
      <c r="D96" s="7">
        <f t="shared" si="16"/>
        <v>2.0000000000000002E-5</v>
      </c>
      <c r="E96" s="7">
        <f>(B96/2)/1000</f>
        <v>5.5500000000000005E-4</v>
      </c>
      <c r="F96" s="116">
        <f t="shared" si="17"/>
        <v>3.6036036036036036E-2</v>
      </c>
      <c r="G96" s="3" t="str">
        <f t="shared" si="19"/>
        <v>-</v>
      </c>
      <c r="H96" s="3" t="str">
        <f t="shared" si="20"/>
        <v>-</v>
      </c>
      <c r="I96" s="3">
        <f t="shared" si="21"/>
        <v>0</v>
      </c>
      <c r="J96" s="3" t="str">
        <f t="shared" si="22"/>
        <v>-</v>
      </c>
      <c r="K96" s="3" t="str">
        <f t="shared" si="23"/>
        <v>-</v>
      </c>
      <c r="L96" s="34" t="str">
        <f t="shared" si="18"/>
        <v>-</v>
      </c>
      <c r="M96" s="3" t="str">
        <f t="shared" si="24"/>
        <v>-</v>
      </c>
      <c r="N96" s="3">
        <f t="shared" si="25"/>
        <v>3.6036036036036036E-2</v>
      </c>
      <c r="O96" s="3" t="str">
        <f t="shared" si="26"/>
        <v>-</v>
      </c>
      <c r="P96" s="3" t="str">
        <f t="shared" si="27"/>
        <v>-</v>
      </c>
      <c r="Q96" s="34" t="str">
        <f t="shared" si="28"/>
        <v>-</v>
      </c>
    </row>
    <row r="97" spans="1:17" x14ac:dyDescent="0.2">
      <c r="A97" s="22">
        <v>5.0000000000000001E-4</v>
      </c>
      <c r="B97" s="7">
        <v>0.55000000000000004</v>
      </c>
      <c r="C97" s="85">
        <v>0</v>
      </c>
      <c r="D97" s="7">
        <f t="shared" si="16"/>
        <v>1.0000000000000001E-5</v>
      </c>
      <c r="E97" s="7">
        <f>(B97/2)/1000</f>
        <v>2.7500000000000002E-4</v>
      </c>
      <c r="F97" s="116">
        <f t="shared" si="17"/>
        <v>3.6363636363636362E-2</v>
      </c>
      <c r="G97" s="3" t="str">
        <f t="shared" si="19"/>
        <v>-</v>
      </c>
      <c r="H97" s="3" t="str">
        <f t="shared" si="20"/>
        <v>-</v>
      </c>
      <c r="I97" s="3">
        <f t="shared" si="21"/>
        <v>0</v>
      </c>
      <c r="J97" s="3" t="str">
        <f t="shared" si="22"/>
        <v>-</v>
      </c>
      <c r="K97" s="3" t="str">
        <f t="shared" si="23"/>
        <v>-</v>
      </c>
      <c r="L97" s="34" t="str">
        <f t="shared" si="18"/>
        <v>-</v>
      </c>
      <c r="M97" s="3" t="str">
        <f t="shared" si="24"/>
        <v>-</v>
      </c>
      <c r="N97" s="3">
        <f t="shared" si="25"/>
        <v>3.6363636363636362E-2</v>
      </c>
      <c r="O97" s="3" t="str">
        <f t="shared" si="26"/>
        <v>-</v>
      </c>
      <c r="P97" s="3" t="str">
        <f t="shared" si="27"/>
        <v>-</v>
      </c>
      <c r="Q97" s="34" t="str">
        <f t="shared" si="28"/>
        <v>-</v>
      </c>
    </row>
    <row r="98" spans="1:17" x14ac:dyDescent="0.2">
      <c r="A98" s="27">
        <v>5.0000000000000001E-4</v>
      </c>
      <c r="C98" s="34">
        <v>0</v>
      </c>
      <c r="D98" s="7">
        <f t="shared" si="16"/>
        <v>1.0000000000000001E-5</v>
      </c>
      <c r="E98" s="7">
        <v>2.650000000000001E-4</v>
      </c>
      <c r="F98" s="116">
        <f t="shared" si="17"/>
        <v>3.7735849056603765E-2</v>
      </c>
      <c r="G98" s="3" t="str">
        <f t="shared" si="19"/>
        <v>-</v>
      </c>
      <c r="H98" s="3" t="str">
        <f t="shared" si="20"/>
        <v>-</v>
      </c>
      <c r="I98" s="3">
        <f t="shared" si="21"/>
        <v>0</v>
      </c>
      <c r="J98" s="3" t="str">
        <f t="shared" si="22"/>
        <v>-</v>
      </c>
      <c r="K98" s="3" t="str">
        <f t="shared" si="23"/>
        <v>-</v>
      </c>
      <c r="L98" s="34" t="str">
        <f t="shared" si="18"/>
        <v>-</v>
      </c>
      <c r="M98" s="3" t="str">
        <f t="shared" si="24"/>
        <v>-</v>
      </c>
      <c r="N98" s="3">
        <f t="shared" si="25"/>
        <v>3.7735849056603765E-2</v>
      </c>
      <c r="O98" s="3" t="str">
        <f t="shared" si="26"/>
        <v>-</v>
      </c>
      <c r="P98" s="3" t="str">
        <f t="shared" si="27"/>
        <v>-</v>
      </c>
      <c r="Q98" s="34" t="str">
        <f t="shared" si="28"/>
        <v>-</v>
      </c>
    </row>
    <row r="99" spans="1:17" x14ac:dyDescent="0.2">
      <c r="A99" s="27">
        <v>9.9999999999999991E-5</v>
      </c>
      <c r="C99" s="34">
        <v>0</v>
      </c>
      <c r="D99" s="7">
        <f t="shared" si="16"/>
        <v>1.9999999999999999E-6</v>
      </c>
      <c r="E99" s="40">
        <v>5.2499999999999772E-5</v>
      </c>
      <c r="F99" s="116">
        <f t="shared" si="17"/>
        <v>3.8095238095238258E-2</v>
      </c>
      <c r="G99" s="3" t="str">
        <f t="shared" si="19"/>
        <v>-</v>
      </c>
      <c r="H99" s="3" t="str">
        <f t="shared" si="20"/>
        <v>-</v>
      </c>
      <c r="I99" s="3">
        <f t="shared" si="21"/>
        <v>0</v>
      </c>
      <c r="J99" s="3" t="str">
        <f t="shared" si="22"/>
        <v>-</v>
      </c>
      <c r="K99" s="3" t="str">
        <f t="shared" si="23"/>
        <v>-</v>
      </c>
      <c r="L99" s="34" t="str">
        <f t="shared" si="18"/>
        <v>-</v>
      </c>
      <c r="M99" s="3" t="str">
        <f t="shared" si="24"/>
        <v>-</v>
      </c>
      <c r="N99" s="3">
        <f t="shared" si="25"/>
        <v>3.8095238095238258E-2</v>
      </c>
      <c r="O99" s="3" t="str">
        <f t="shared" si="26"/>
        <v>-</v>
      </c>
      <c r="P99" s="3" t="str">
        <f t="shared" si="27"/>
        <v>-</v>
      </c>
      <c r="Q99" s="34" t="str">
        <f t="shared" si="28"/>
        <v>-</v>
      </c>
    </row>
    <row r="100" spans="1:17" x14ac:dyDescent="0.2">
      <c r="A100" s="22">
        <v>1E-3</v>
      </c>
      <c r="B100" s="7">
        <v>0.97399999999999998</v>
      </c>
      <c r="C100" s="85">
        <v>0</v>
      </c>
      <c r="D100" s="7">
        <f t="shared" si="16"/>
        <v>2.0000000000000002E-5</v>
      </c>
      <c r="E100" s="7">
        <f t="shared" ref="E100:E105" si="29">(B100/2)/1000</f>
        <v>4.8699999999999997E-4</v>
      </c>
      <c r="F100" s="116">
        <f t="shared" si="17"/>
        <v>4.1067761806981525E-2</v>
      </c>
      <c r="G100" s="3" t="str">
        <f t="shared" si="19"/>
        <v>-</v>
      </c>
      <c r="H100" s="3" t="str">
        <f t="shared" si="20"/>
        <v>-</v>
      </c>
      <c r="I100" s="3">
        <f t="shared" si="21"/>
        <v>0</v>
      </c>
      <c r="J100" s="3" t="str">
        <f t="shared" si="22"/>
        <v>-</v>
      </c>
      <c r="K100" s="3" t="str">
        <f t="shared" si="23"/>
        <v>-</v>
      </c>
      <c r="L100" s="34" t="str">
        <f t="shared" si="18"/>
        <v>-</v>
      </c>
      <c r="M100" s="3" t="str">
        <f t="shared" si="24"/>
        <v>-</v>
      </c>
      <c r="N100" s="3">
        <f t="shared" si="25"/>
        <v>4.1067761806981525E-2</v>
      </c>
      <c r="O100" s="3" t="str">
        <f t="shared" si="26"/>
        <v>-</v>
      </c>
      <c r="P100" s="3" t="str">
        <f t="shared" si="27"/>
        <v>-</v>
      </c>
      <c r="Q100" s="34" t="str">
        <f t="shared" si="28"/>
        <v>-</v>
      </c>
    </row>
    <row r="101" spans="1:17" x14ac:dyDescent="0.2">
      <c r="A101" s="22">
        <v>1E-3</v>
      </c>
      <c r="B101" s="25">
        <v>0.97</v>
      </c>
      <c r="C101" s="85">
        <v>0</v>
      </c>
      <c r="D101" s="7">
        <f t="shared" si="16"/>
        <v>2.0000000000000002E-5</v>
      </c>
      <c r="E101" s="7">
        <f t="shared" si="29"/>
        <v>4.8499999999999997E-4</v>
      </c>
      <c r="F101" s="116">
        <f t="shared" si="17"/>
        <v>4.1237113402061862E-2</v>
      </c>
      <c r="G101" s="3" t="str">
        <f t="shared" si="19"/>
        <v>-</v>
      </c>
      <c r="H101" s="3" t="str">
        <f t="shared" si="20"/>
        <v>-</v>
      </c>
      <c r="I101" s="3">
        <f t="shared" si="21"/>
        <v>0</v>
      </c>
      <c r="J101" s="3" t="str">
        <f t="shared" si="22"/>
        <v>-</v>
      </c>
      <c r="K101" s="3" t="str">
        <f t="shared" si="23"/>
        <v>-</v>
      </c>
      <c r="L101" s="34" t="str">
        <f t="shared" si="18"/>
        <v>-</v>
      </c>
      <c r="M101" s="3" t="str">
        <f t="shared" si="24"/>
        <v>-</v>
      </c>
      <c r="N101" s="3">
        <f t="shared" si="25"/>
        <v>4.1237113402061862E-2</v>
      </c>
      <c r="O101" s="3" t="str">
        <f t="shared" si="26"/>
        <v>-</v>
      </c>
      <c r="P101" s="3" t="str">
        <f t="shared" si="27"/>
        <v>-</v>
      </c>
      <c r="Q101" s="34" t="str">
        <f t="shared" si="28"/>
        <v>-</v>
      </c>
    </row>
    <row r="102" spans="1:17" x14ac:dyDescent="0.2">
      <c r="A102" s="22">
        <v>1E-3</v>
      </c>
      <c r="B102" s="10">
        <v>0.91</v>
      </c>
      <c r="C102" s="85">
        <v>1</v>
      </c>
      <c r="D102" s="7">
        <f t="shared" si="16"/>
        <v>2.0000000000000002E-5</v>
      </c>
      <c r="E102" s="7">
        <f t="shared" si="29"/>
        <v>4.55E-4</v>
      </c>
      <c r="F102" s="116">
        <f t="shared" si="17"/>
        <v>4.3956043956043959E-2</v>
      </c>
      <c r="G102" s="3" t="str">
        <f t="shared" si="19"/>
        <v>-</v>
      </c>
      <c r="H102" s="3" t="str">
        <f t="shared" si="20"/>
        <v>-</v>
      </c>
      <c r="I102" s="3">
        <f t="shared" si="21"/>
        <v>1</v>
      </c>
      <c r="J102" s="3" t="str">
        <f t="shared" si="22"/>
        <v>-</v>
      </c>
      <c r="K102" s="3" t="str">
        <f t="shared" si="23"/>
        <v>-</v>
      </c>
      <c r="L102" s="34" t="str">
        <f t="shared" si="18"/>
        <v>-</v>
      </c>
      <c r="M102" s="3" t="str">
        <f t="shared" si="24"/>
        <v>-</v>
      </c>
      <c r="N102" s="3">
        <f t="shared" si="25"/>
        <v>4.3956043956043959E-2</v>
      </c>
      <c r="O102" s="3" t="str">
        <f t="shared" si="26"/>
        <v>-</v>
      </c>
      <c r="P102" s="3" t="str">
        <f t="shared" si="27"/>
        <v>-</v>
      </c>
      <c r="Q102" s="34" t="str">
        <f t="shared" si="28"/>
        <v>-</v>
      </c>
    </row>
    <row r="103" spans="1:17" x14ac:dyDescent="0.2">
      <c r="A103" s="22">
        <v>1E-3</v>
      </c>
      <c r="B103" s="26">
        <v>0.90700000000000003</v>
      </c>
      <c r="C103" s="85">
        <v>0</v>
      </c>
      <c r="D103" s="7">
        <f t="shared" si="16"/>
        <v>2.0000000000000002E-5</v>
      </c>
      <c r="E103" s="7">
        <f t="shared" si="29"/>
        <v>4.5350000000000002E-4</v>
      </c>
      <c r="F103" s="116">
        <f t="shared" si="17"/>
        <v>4.4101433296582143E-2</v>
      </c>
      <c r="G103" s="3" t="str">
        <f t="shared" si="19"/>
        <v>-</v>
      </c>
      <c r="H103" s="3" t="str">
        <f t="shared" si="20"/>
        <v>-</v>
      </c>
      <c r="I103" s="3">
        <f t="shared" si="21"/>
        <v>0</v>
      </c>
      <c r="J103" s="3" t="str">
        <f t="shared" si="22"/>
        <v>-</v>
      </c>
      <c r="K103" s="3" t="str">
        <f t="shared" si="23"/>
        <v>-</v>
      </c>
      <c r="L103" s="34" t="str">
        <f t="shared" si="18"/>
        <v>-</v>
      </c>
      <c r="M103" s="3" t="str">
        <f t="shared" si="24"/>
        <v>-</v>
      </c>
      <c r="N103" s="3">
        <f t="shared" si="25"/>
        <v>4.4101433296582143E-2</v>
      </c>
      <c r="O103" s="3" t="str">
        <f t="shared" si="26"/>
        <v>-</v>
      </c>
      <c r="P103" s="3" t="str">
        <f t="shared" si="27"/>
        <v>-</v>
      </c>
      <c r="Q103" s="34" t="str">
        <f t="shared" si="28"/>
        <v>-</v>
      </c>
    </row>
    <row r="104" spans="1:17" x14ac:dyDescent="0.2">
      <c r="A104" s="22">
        <v>1E-3</v>
      </c>
      <c r="B104" s="7">
        <v>0.87</v>
      </c>
      <c r="C104" s="85">
        <v>0</v>
      </c>
      <c r="D104" s="7">
        <f t="shared" si="16"/>
        <v>2.0000000000000002E-5</v>
      </c>
      <c r="E104" s="7">
        <f t="shared" si="29"/>
        <v>4.35E-4</v>
      </c>
      <c r="F104" s="116">
        <f t="shared" si="17"/>
        <v>4.597701149425288E-2</v>
      </c>
      <c r="G104" s="3" t="str">
        <f t="shared" si="19"/>
        <v>-</v>
      </c>
      <c r="H104" s="3" t="str">
        <f t="shared" si="20"/>
        <v>-</v>
      </c>
      <c r="I104" s="3">
        <f t="shared" si="21"/>
        <v>0</v>
      </c>
      <c r="J104" s="3" t="str">
        <f t="shared" si="22"/>
        <v>-</v>
      </c>
      <c r="K104" s="3" t="str">
        <f t="shared" si="23"/>
        <v>-</v>
      </c>
      <c r="L104" s="34" t="str">
        <f t="shared" si="18"/>
        <v>-</v>
      </c>
      <c r="M104" s="3" t="str">
        <f t="shared" si="24"/>
        <v>-</v>
      </c>
      <c r="N104" s="3">
        <f t="shared" si="25"/>
        <v>4.597701149425288E-2</v>
      </c>
      <c r="O104" s="3" t="str">
        <f t="shared" si="26"/>
        <v>-</v>
      </c>
      <c r="P104" s="3" t="str">
        <f t="shared" si="27"/>
        <v>-</v>
      </c>
      <c r="Q104" s="34" t="str">
        <f t="shared" si="28"/>
        <v>-</v>
      </c>
    </row>
    <row r="105" spans="1:17" x14ac:dyDescent="0.2">
      <c r="A105" s="22">
        <v>1E-3</v>
      </c>
      <c r="B105" s="7">
        <v>0.84</v>
      </c>
      <c r="C105" s="85">
        <v>0</v>
      </c>
      <c r="D105" s="7">
        <f t="shared" si="16"/>
        <v>2.0000000000000002E-5</v>
      </c>
      <c r="E105" s="7">
        <f t="shared" si="29"/>
        <v>4.1999999999999996E-4</v>
      </c>
      <c r="F105" s="116">
        <f t="shared" si="17"/>
        <v>4.761904761904763E-2</v>
      </c>
      <c r="G105" s="3" t="str">
        <f t="shared" si="19"/>
        <v>-</v>
      </c>
      <c r="H105" s="3" t="str">
        <f t="shared" si="20"/>
        <v>-</v>
      </c>
      <c r="I105" s="3">
        <f t="shared" si="21"/>
        <v>0</v>
      </c>
      <c r="J105" s="3" t="str">
        <f t="shared" si="22"/>
        <v>-</v>
      </c>
      <c r="K105" s="3" t="str">
        <f t="shared" si="23"/>
        <v>-</v>
      </c>
      <c r="L105" s="34" t="str">
        <f t="shared" si="18"/>
        <v>-</v>
      </c>
      <c r="M105" s="3" t="str">
        <f t="shared" si="24"/>
        <v>-</v>
      </c>
      <c r="N105" s="3">
        <f t="shared" si="25"/>
        <v>4.761904761904763E-2</v>
      </c>
      <c r="O105" s="3" t="str">
        <f t="shared" si="26"/>
        <v>-</v>
      </c>
      <c r="P105" s="3" t="str">
        <f t="shared" si="27"/>
        <v>-</v>
      </c>
      <c r="Q105" s="34" t="str">
        <f t="shared" si="28"/>
        <v>-</v>
      </c>
    </row>
    <row r="106" spans="1:17" x14ac:dyDescent="0.2">
      <c r="A106" s="27">
        <v>1E-3</v>
      </c>
      <c r="C106" s="34">
        <v>2</v>
      </c>
      <c r="D106" s="7">
        <f t="shared" si="16"/>
        <v>2.0000000000000002E-5</v>
      </c>
      <c r="E106" s="7">
        <v>4.0500000000000025E-4</v>
      </c>
      <c r="F106" s="116">
        <f t="shared" si="17"/>
        <v>4.9382716049382692E-2</v>
      </c>
      <c r="G106" s="3" t="str">
        <f t="shared" si="19"/>
        <v>-</v>
      </c>
      <c r="H106" s="3" t="str">
        <f t="shared" si="20"/>
        <v>-</v>
      </c>
      <c r="I106" s="3">
        <f t="shared" si="21"/>
        <v>2</v>
      </c>
      <c r="J106" s="3" t="str">
        <f t="shared" si="22"/>
        <v>-</v>
      </c>
      <c r="K106" s="3" t="str">
        <f t="shared" si="23"/>
        <v>-</v>
      </c>
      <c r="L106" s="34" t="str">
        <f t="shared" si="18"/>
        <v>-</v>
      </c>
      <c r="M106" s="3" t="str">
        <f t="shared" si="24"/>
        <v>-</v>
      </c>
      <c r="N106" s="3">
        <f t="shared" si="25"/>
        <v>4.9382716049382692E-2</v>
      </c>
      <c r="O106" s="3" t="str">
        <f t="shared" si="26"/>
        <v>-</v>
      </c>
      <c r="P106" s="3" t="str">
        <f t="shared" si="27"/>
        <v>-</v>
      </c>
      <c r="Q106" s="34" t="str">
        <f t="shared" si="28"/>
        <v>-</v>
      </c>
    </row>
    <row r="107" spans="1:17" x14ac:dyDescent="0.2">
      <c r="A107" s="22">
        <v>1E-3</v>
      </c>
      <c r="B107" s="7">
        <v>0.81</v>
      </c>
      <c r="C107" s="85">
        <v>0</v>
      </c>
      <c r="D107" s="7">
        <f t="shared" si="16"/>
        <v>2.0000000000000002E-5</v>
      </c>
      <c r="E107" s="7">
        <f>(B107/2)/1000</f>
        <v>4.0500000000000003E-4</v>
      </c>
      <c r="F107" s="116">
        <f t="shared" si="17"/>
        <v>4.9382716049382713E-2</v>
      </c>
      <c r="G107" s="3" t="str">
        <f t="shared" si="19"/>
        <v>-</v>
      </c>
      <c r="H107" s="3" t="str">
        <f t="shared" si="20"/>
        <v>-</v>
      </c>
      <c r="I107" s="3">
        <f t="shared" si="21"/>
        <v>0</v>
      </c>
      <c r="J107" s="3" t="str">
        <f t="shared" si="22"/>
        <v>-</v>
      </c>
      <c r="K107" s="3" t="str">
        <f t="shared" si="23"/>
        <v>-</v>
      </c>
      <c r="L107" s="34" t="str">
        <f t="shared" si="18"/>
        <v>-</v>
      </c>
      <c r="M107" s="3" t="str">
        <f t="shared" si="24"/>
        <v>-</v>
      </c>
      <c r="N107" s="3">
        <f t="shared" si="25"/>
        <v>4.9382716049382713E-2</v>
      </c>
      <c r="O107" s="3" t="str">
        <f t="shared" si="26"/>
        <v>-</v>
      </c>
      <c r="P107" s="3" t="str">
        <f t="shared" si="27"/>
        <v>-</v>
      </c>
      <c r="Q107" s="34" t="str">
        <f t="shared" si="28"/>
        <v>-</v>
      </c>
    </row>
    <row r="108" spans="1:17" x14ac:dyDescent="0.2">
      <c r="A108" s="22">
        <v>1E-3</v>
      </c>
      <c r="B108" s="7">
        <f>6.96-6.18</f>
        <v>0.78000000000000025</v>
      </c>
      <c r="C108" s="85">
        <v>0</v>
      </c>
      <c r="D108" s="7">
        <f t="shared" si="16"/>
        <v>2.0000000000000002E-5</v>
      </c>
      <c r="E108" s="7">
        <f>(B108/2)/1000</f>
        <v>3.900000000000001E-4</v>
      </c>
      <c r="F108" s="116">
        <f t="shared" si="17"/>
        <v>5.1282051282051273E-2</v>
      </c>
      <c r="G108" s="3" t="str">
        <f t="shared" si="19"/>
        <v>-</v>
      </c>
      <c r="H108" s="3" t="str">
        <f t="shared" si="20"/>
        <v>-</v>
      </c>
      <c r="I108" s="3">
        <f t="shared" si="21"/>
        <v>0</v>
      </c>
      <c r="J108" s="3" t="str">
        <f t="shared" si="22"/>
        <v>-</v>
      </c>
      <c r="K108" s="3" t="str">
        <f t="shared" si="23"/>
        <v>-</v>
      </c>
      <c r="L108" s="34" t="str">
        <f t="shared" si="18"/>
        <v>-</v>
      </c>
      <c r="M108" s="3" t="str">
        <f t="shared" si="24"/>
        <v>-</v>
      </c>
      <c r="N108" s="3">
        <f t="shared" si="25"/>
        <v>5.1282051282051273E-2</v>
      </c>
      <c r="O108" s="3" t="str">
        <f t="shared" si="26"/>
        <v>-</v>
      </c>
      <c r="P108" s="3" t="str">
        <f t="shared" si="27"/>
        <v>-</v>
      </c>
      <c r="Q108" s="34" t="str">
        <f t="shared" si="28"/>
        <v>-</v>
      </c>
    </row>
    <row r="109" spans="1:17" x14ac:dyDescent="0.2">
      <c r="A109" s="22">
        <v>1E-3</v>
      </c>
      <c r="B109" s="25">
        <v>0.77</v>
      </c>
      <c r="C109" s="85">
        <v>0</v>
      </c>
      <c r="D109" s="7">
        <f t="shared" si="16"/>
        <v>2.0000000000000002E-5</v>
      </c>
      <c r="E109" s="7">
        <f>(B109/2)/1000</f>
        <v>3.8500000000000003E-4</v>
      </c>
      <c r="F109" s="116">
        <f t="shared" si="17"/>
        <v>5.1948051948051945E-2</v>
      </c>
      <c r="G109" s="3" t="str">
        <f t="shared" si="19"/>
        <v>-</v>
      </c>
      <c r="H109" s="3" t="str">
        <f t="shared" si="20"/>
        <v>-</v>
      </c>
      <c r="I109" s="3">
        <f t="shared" si="21"/>
        <v>0</v>
      </c>
      <c r="J109" s="3" t="str">
        <f t="shared" si="22"/>
        <v>-</v>
      </c>
      <c r="K109" s="3" t="str">
        <f t="shared" si="23"/>
        <v>-</v>
      </c>
      <c r="L109" s="34" t="str">
        <f t="shared" si="18"/>
        <v>-</v>
      </c>
      <c r="M109" s="3" t="str">
        <f t="shared" si="24"/>
        <v>-</v>
      </c>
      <c r="N109" s="3">
        <f t="shared" si="25"/>
        <v>5.1948051948051945E-2</v>
      </c>
      <c r="O109" s="3" t="str">
        <f t="shared" si="26"/>
        <v>-</v>
      </c>
      <c r="P109" s="3" t="str">
        <f t="shared" si="27"/>
        <v>-</v>
      </c>
      <c r="Q109" s="34" t="str">
        <f t="shared" si="28"/>
        <v>-</v>
      </c>
    </row>
    <row r="110" spans="1:17" x14ac:dyDescent="0.2">
      <c r="A110" s="27">
        <v>5.0000000000000001E-4</v>
      </c>
      <c r="C110" s="34">
        <v>1</v>
      </c>
      <c r="D110" s="7">
        <f t="shared" si="16"/>
        <v>1.0000000000000001E-5</v>
      </c>
      <c r="E110" s="7">
        <v>1.8000000000000015E-4</v>
      </c>
      <c r="F110" s="116">
        <f t="shared" si="17"/>
        <v>5.5555555555555518E-2</v>
      </c>
      <c r="G110" s="3" t="str">
        <f t="shared" si="19"/>
        <v>-</v>
      </c>
      <c r="H110" s="3" t="str">
        <f t="shared" si="20"/>
        <v>-</v>
      </c>
      <c r="I110" s="3">
        <f t="shared" si="21"/>
        <v>1</v>
      </c>
      <c r="J110" s="3" t="str">
        <f t="shared" si="22"/>
        <v>-</v>
      </c>
      <c r="K110" s="3" t="str">
        <f t="shared" si="23"/>
        <v>-</v>
      </c>
      <c r="L110" s="34" t="str">
        <f t="shared" si="18"/>
        <v>-</v>
      </c>
      <c r="M110" s="3" t="str">
        <f t="shared" si="24"/>
        <v>-</v>
      </c>
      <c r="N110" s="3">
        <f t="shared" si="25"/>
        <v>5.5555555555555518E-2</v>
      </c>
      <c r="O110" s="3" t="str">
        <f t="shared" si="26"/>
        <v>-</v>
      </c>
      <c r="P110" s="3" t="str">
        <f t="shared" si="27"/>
        <v>-</v>
      </c>
      <c r="Q110" s="34" t="str">
        <f t="shared" si="28"/>
        <v>-</v>
      </c>
    </row>
    <row r="111" spans="1:17" x14ac:dyDescent="0.2">
      <c r="A111" s="22">
        <v>1E-3</v>
      </c>
      <c r="B111" s="9">
        <v>0.72</v>
      </c>
      <c r="C111" s="85">
        <v>1</v>
      </c>
      <c r="D111" s="7">
        <f t="shared" si="16"/>
        <v>2.0000000000000002E-5</v>
      </c>
      <c r="E111" s="7">
        <f>(B111/2)/1000</f>
        <v>3.5999999999999997E-4</v>
      </c>
      <c r="F111" s="116">
        <f t="shared" si="17"/>
        <v>5.5555555555555566E-2</v>
      </c>
      <c r="G111" s="3" t="str">
        <f t="shared" si="19"/>
        <v>-</v>
      </c>
      <c r="H111" s="3" t="str">
        <f t="shared" si="20"/>
        <v>-</v>
      </c>
      <c r="I111" s="3">
        <f t="shared" si="21"/>
        <v>1</v>
      </c>
      <c r="J111" s="3" t="str">
        <f t="shared" si="22"/>
        <v>-</v>
      </c>
      <c r="K111" s="3" t="str">
        <f t="shared" si="23"/>
        <v>-</v>
      </c>
      <c r="L111" s="34" t="str">
        <f t="shared" si="18"/>
        <v>-</v>
      </c>
      <c r="M111" s="3" t="str">
        <f t="shared" si="24"/>
        <v>-</v>
      </c>
      <c r="N111" s="3">
        <f t="shared" si="25"/>
        <v>5.5555555555555566E-2</v>
      </c>
      <c r="O111" s="3" t="str">
        <f t="shared" si="26"/>
        <v>-</v>
      </c>
      <c r="P111" s="3" t="str">
        <f t="shared" si="27"/>
        <v>-</v>
      </c>
      <c r="Q111" s="34" t="str">
        <f t="shared" si="28"/>
        <v>-</v>
      </c>
    </row>
    <row r="112" spans="1:17" x14ac:dyDescent="0.2">
      <c r="A112" s="22">
        <v>1E-3</v>
      </c>
      <c r="B112" s="7">
        <v>0.56999999999999995</v>
      </c>
      <c r="C112" s="85">
        <v>0</v>
      </c>
      <c r="D112" s="7">
        <f t="shared" si="16"/>
        <v>2.0000000000000002E-5</v>
      </c>
      <c r="E112" s="7">
        <f>(B112/2)/1000</f>
        <v>2.8499999999999999E-4</v>
      </c>
      <c r="F112" s="116">
        <f t="shared" si="17"/>
        <v>7.0175438596491238E-2</v>
      </c>
      <c r="G112" s="3" t="str">
        <f t="shared" si="19"/>
        <v>-</v>
      </c>
      <c r="H112" s="3" t="str">
        <f t="shared" si="20"/>
        <v>-</v>
      </c>
      <c r="I112" s="3">
        <f t="shared" si="21"/>
        <v>0</v>
      </c>
      <c r="J112" s="3" t="str">
        <f t="shared" si="22"/>
        <v>-</v>
      </c>
      <c r="K112" s="3" t="str">
        <f t="shared" si="23"/>
        <v>-</v>
      </c>
      <c r="L112" s="34" t="str">
        <f t="shared" si="18"/>
        <v>-</v>
      </c>
      <c r="M112" s="3" t="str">
        <f t="shared" si="24"/>
        <v>-</v>
      </c>
      <c r="N112" s="3">
        <f t="shared" si="25"/>
        <v>7.0175438596491238E-2</v>
      </c>
      <c r="O112" s="3" t="str">
        <f t="shared" si="26"/>
        <v>-</v>
      </c>
      <c r="P112" s="3" t="str">
        <f t="shared" si="27"/>
        <v>-</v>
      </c>
      <c r="Q112" s="34" t="str">
        <f t="shared" si="28"/>
        <v>-</v>
      </c>
    </row>
    <row r="113" spans="1:17" x14ac:dyDescent="0.2">
      <c r="A113" s="22">
        <v>1E-3</v>
      </c>
      <c r="B113" s="7">
        <v>0.55000000000000004</v>
      </c>
      <c r="C113" s="85">
        <v>0</v>
      </c>
      <c r="D113" s="7">
        <f t="shared" si="16"/>
        <v>2.0000000000000002E-5</v>
      </c>
      <c r="E113" s="7">
        <f>(B113/2)/1000</f>
        <v>2.7500000000000002E-4</v>
      </c>
      <c r="F113" s="116">
        <f t="shared" si="17"/>
        <v>7.2727272727272724E-2</v>
      </c>
      <c r="G113" s="3" t="str">
        <f t="shared" si="19"/>
        <v>-</v>
      </c>
      <c r="H113" s="3" t="str">
        <f t="shared" si="20"/>
        <v>-</v>
      </c>
      <c r="I113" s="3">
        <f t="shared" si="21"/>
        <v>0</v>
      </c>
      <c r="J113" s="3" t="str">
        <f t="shared" si="22"/>
        <v>-</v>
      </c>
      <c r="K113" s="3" t="str">
        <f t="shared" si="23"/>
        <v>-</v>
      </c>
      <c r="L113" s="34" t="str">
        <f t="shared" si="18"/>
        <v>-</v>
      </c>
      <c r="M113" s="3" t="str">
        <f t="shared" si="24"/>
        <v>-</v>
      </c>
      <c r="N113" s="3">
        <f t="shared" si="25"/>
        <v>7.2727272727272724E-2</v>
      </c>
      <c r="O113" s="3" t="str">
        <f t="shared" si="26"/>
        <v>-</v>
      </c>
      <c r="P113" s="3" t="str">
        <f t="shared" si="27"/>
        <v>-</v>
      </c>
      <c r="Q113" s="34" t="str">
        <f t="shared" si="28"/>
        <v>-</v>
      </c>
    </row>
    <row r="114" spans="1:17" x14ac:dyDescent="0.2">
      <c r="A114" s="22">
        <v>1E-3</v>
      </c>
      <c r="B114" s="7">
        <v>0.53700000000000003</v>
      </c>
      <c r="C114" s="85">
        <v>0</v>
      </c>
      <c r="D114" s="7">
        <f t="shared" si="16"/>
        <v>2.0000000000000002E-5</v>
      </c>
      <c r="E114" s="7">
        <f>(B114/2)/1000</f>
        <v>2.6850000000000002E-4</v>
      </c>
      <c r="F114" s="116">
        <f t="shared" si="17"/>
        <v>7.4487895716946001E-2</v>
      </c>
      <c r="G114" s="3" t="str">
        <f t="shared" si="19"/>
        <v>-</v>
      </c>
      <c r="H114" s="3" t="str">
        <f t="shared" si="20"/>
        <v>-</v>
      </c>
      <c r="I114" s="3">
        <f t="shared" si="21"/>
        <v>0</v>
      </c>
      <c r="J114" s="3" t="str">
        <f t="shared" si="22"/>
        <v>-</v>
      </c>
      <c r="K114" s="3" t="str">
        <f t="shared" si="23"/>
        <v>-</v>
      </c>
      <c r="L114" s="34" t="str">
        <f t="shared" si="18"/>
        <v>-</v>
      </c>
      <c r="M114" s="3" t="str">
        <f t="shared" si="24"/>
        <v>-</v>
      </c>
      <c r="N114" s="3">
        <f t="shared" si="25"/>
        <v>7.4487895716946001E-2</v>
      </c>
      <c r="O114" s="3" t="str">
        <f t="shared" si="26"/>
        <v>-</v>
      </c>
      <c r="P114" s="3" t="str">
        <f t="shared" si="27"/>
        <v>-</v>
      </c>
      <c r="Q114" s="34" t="str">
        <f t="shared" si="28"/>
        <v>-</v>
      </c>
    </row>
    <row r="115" spans="1:17" x14ac:dyDescent="0.2">
      <c r="A115" s="27">
        <v>1E-3</v>
      </c>
      <c r="C115" s="34">
        <v>2</v>
      </c>
      <c r="D115" s="7">
        <f t="shared" si="16"/>
        <v>2.0000000000000002E-5</v>
      </c>
      <c r="E115" s="7">
        <v>2.5600000000000021E-4</v>
      </c>
      <c r="F115" s="116">
        <f t="shared" si="17"/>
        <v>7.8124999999999944E-2</v>
      </c>
      <c r="G115" s="3" t="str">
        <f t="shared" si="19"/>
        <v>-</v>
      </c>
      <c r="H115" s="3" t="str">
        <f t="shared" si="20"/>
        <v>-</v>
      </c>
      <c r="I115" s="3">
        <f t="shared" si="21"/>
        <v>2</v>
      </c>
      <c r="J115" s="3" t="str">
        <f t="shared" si="22"/>
        <v>-</v>
      </c>
      <c r="K115" s="3" t="str">
        <f t="shared" si="23"/>
        <v>-</v>
      </c>
      <c r="L115" s="34" t="str">
        <f t="shared" si="18"/>
        <v>-</v>
      </c>
      <c r="M115" s="3" t="str">
        <f t="shared" si="24"/>
        <v>-</v>
      </c>
      <c r="N115" s="3">
        <f t="shared" si="25"/>
        <v>7.8124999999999944E-2</v>
      </c>
      <c r="O115" s="3" t="str">
        <f t="shared" si="26"/>
        <v>-</v>
      </c>
      <c r="P115" s="3" t="str">
        <f t="shared" si="27"/>
        <v>-</v>
      </c>
      <c r="Q115" s="34" t="str">
        <f t="shared" si="28"/>
        <v>-</v>
      </c>
    </row>
    <row r="116" spans="1:17" x14ac:dyDescent="0.2">
      <c r="A116" s="22">
        <v>1E-3</v>
      </c>
      <c r="B116" s="7">
        <v>0.46</v>
      </c>
      <c r="C116" s="85">
        <v>2</v>
      </c>
      <c r="D116" s="7">
        <f t="shared" si="16"/>
        <v>2.0000000000000002E-5</v>
      </c>
      <c r="E116" s="7">
        <f>(B116/2)/1000</f>
        <v>2.3000000000000001E-4</v>
      </c>
      <c r="F116" s="116">
        <f t="shared" si="17"/>
        <v>8.6956521739130432E-2</v>
      </c>
      <c r="G116" s="3" t="str">
        <f t="shared" si="19"/>
        <v>-</v>
      </c>
      <c r="H116" s="3" t="str">
        <f t="shared" si="20"/>
        <v>-</v>
      </c>
      <c r="I116" s="3">
        <f t="shared" si="21"/>
        <v>2</v>
      </c>
      <c r="J116" s="3" t="str">
        <f t="shared" si="22"/>
        <v>-</v>
      </c>
      <c r="K116" s="3" t="str">
        <f t="shared" si="23"/>
        <v>-</v>
      </c>
      <c r="L116" s="34" t="str">
        <f t="shared" si="18"/>
        <v>-</v>
      </c>
      <c r="M116" s="3" t="str">
        <f t="shared" si="24"/>
        <v>-</v>
      </c>
      <c r="N116" s="3">
        <f t="shared" si="25"/>
        <v>8.6956521739130432E-2</v>
      </c>
      <c r="O116" s="3" t="str">
        <f t="shared" si="26"/>
        <v>-</v>
      </c>
      <c r="P116" s="3" t="str">
        <f t="shared" si="27"/>
        <v>-</v>
      </c>
      <c r="Q116" s="34" t="str">
        <f t="shared" si="28"/>
        <v>-</v>
      </c>
    </row>
    <row r="117" spans="1:17" x14ac:dyDescent="0.2">
      <c r="A117" s="22">
        <v>1E-3</v>
      </c>
      <c r="B117" s="7">
        <v>0.45</v>
      </c>
      <c r="C117" s="85">
        <v>0</v>
      </c>
      <c r="D117" s="7">
        <f t="shared" si="16"/>
        <v>2.0000000000000002E-5</v>
      </c>
      <c r="E117" s="7">
        <f>(B117/2)/1000</f>
        <v>2.2499999999999999E-4</v>
      </c>
      <c r="F117" s="116">
        <f t="shared" si="17"/>
        <v>8.8888888888888892E-2</v>
      </c>
      <c r="G117" s="3" t="str">
        <f t="shared" si="19"/>
        <v>-</v>
      </c>
      <c r="H117" s="3" t="str">
        <f t="shared" si="20"/>
        <v>-</v>
      </c>
      <c r="I117" s="3">
        <f t="shared" si="21"/>
        <v>0</v>
      </c>
      <c r="J117" s="3" t="str">
        <f t="shared" si="22"/>
        <v>-</v>
      </c>
      <c r="K117" s="3" t="str">
        <f t="shared" si="23"/>
        <v>-</v>
      </c>
      <c r="L117" s="34" t="str">
        <f t="shared" si="18"/>
        <v>-</v>
      </c>
      <c r="M117" s="3" t="str">
        <f t="shared" si="24"/>
        <v>-</v>
      </c>
      <c r="N117" s="3">
        <f t="shared" si="25"/>
        <v>8.8888888888888892E-2</v>
      </c>
      <c r="O117" s="3" t="str">
        <f t="shared" si="26"/>
        <v>-</v>
      </c>
      <c r="P117" s="3" t="str">
        <f t="shared" si="27"/>
        <v>-</v>
      </c>
      <c r="Q117" s="34" t="str">
        <f t="shared" si="28"/>
        <v>-</v>
      </c>
    </row>
    <row r="118" spans="1:17" x14ac:dyDescent="0.2">
      <c r="A118" s="27">
        <v>1E-3</v>
      </c>
      <c r="C118" s="34">
        <v>1</v>
      </c>
      <c r="D118" s="7">
        <f t="shared" si="16"/>
        <v>2.0000000000000002E-5</v>
      </c>
      <c r="E118" s="7">
        <v>2.1999999999999976E-4</v>
      </c>
      <c r="F118" s="116">
        <f t="shared" si="17"/>
        <v>9.0909090909091009E-2</v>
      </c>
      <c r="G118" s="3" t="str">
        <f t="shared" si="19"/>
        <v>-</v>
      </c>
      <c r="H118" s="3" t="str">
        <f t="shared" si="20"/>
        <v>-</v>
      </c>
      <c r="I118" s="3">
        <f t="shared" si="21"/>
        <v>1</v>
      </c>
      <c r="J118" s="3" t="str">
        <f t="shared" si="22"/>
        <v>-</v>
      </c>
      <c r="K118" s="3" t="str">
        <f t="shared" si="23"/>
        <v>-</v>
      </c>
      <c r="L118" s="34" t="str">
        <f t="shared" si="18"/>
        <v>-</v>
      </c>
      <c r="M118" s="3" t="str">
        <f t="shared" si="24"/>
        <v>-</v>
      </c>
      <c r="N118" s="3">
        <f t="shared" si="25"/>
        <v>9.0909090909091009E-2</v>
      </c>
      <c r="O118" s="3" t="str">
        <f t="shared" si="26"/>
        <v>-</v>
      </c>
      <c r="P118" s="3" t="str">
        <f t="shared" si="27"/>
        <v>-</v>
      </c>
      <c r="Q118" s="34" t="str">
        <f t="shared" si="28"/>
        <v>-</v>
      </c>
    </row>
    <row r="119" spans="1:17" x14ac:dyDescent="0.2">
      <c r="A119" s="22">
        <v>1E-3</v>
      </c>
      <c r="B119" s="7">
        <f>6.72-6.3</f>
        <v>0.41999999999999993</v>
      </c>
      <c r="C119" s="85">
        <v>0</v>
      </c>
      <c r="D119" s="7">
        <f t="shared" si="16"/>
        <v>2.0000000000000002E-5</v>
      </c>
      <c r="E119" s="7">
        <f>(B119/2)/1000</f>
        <v>2.0999999999999995E-4</v>
      </c>
      <c r="F119" s="116">
        <f t="shared" si="17"/>
        <v>9.5238095238095261E-2</v>
      </c>
      <c r="G119" s="3" t="str">
        <f t="shared" si="19"/>
        <v>-</v>
      </c>
      <c r="H119" s="3" t="str">
        <f t="shared" si="20"/>
        <v>-</v>
      </c>
      <c r="I119" s="3">
        <f t="shared" si="21"/>
        <v>0</v>
      </c>
      <c r="J119" s="3" t="str">
        <f t="shared" si="22"/>
        <v>-</v>
      </c>
      <c r="K119" s="3" t="str">
        <f t="shared" si="23"/>
        <v>-</v>
      </c>
      <c r="L119" s="34" t="str">
        <f t="shared" si="18"/>
        <v>-</v>
      </c>
      <c r="M119" s="3" t="str">
        <f t="shared" si="24"/>
        <v>-</v>
      </c>
      <c r="N119" s="3">
        <f t="shared" si="25"/>
        <v>9.5238095238095261E-2</v>
      </c>
      <c r="O119" s="3" t="str">
        <f t="shared" si="26"/>
        <v>-</v>
      </c>
      <c r="P119" s="3" t="str">
        <f t="shared" si="27"/>
        <v>-</v>
      </c>
      <c r="Q119" s="34" t="str">
        <f t="shared" si="28"/>
        <v>-</v>
      </c>
    </row>
    <row r="120" spans="1:17" x14ac:dyDescent="0.2">
      <c r="A120" s="22">
        <v>1E-3</v>
      </c>
      <c r="B120" s="7">
        <v>0.41</v>
      </c>
      <c r="C120" s="85">
        <v>1</v>
      </c>
      <c r="D120" s="7">
        <f t="shared" si="16"/>
        <v>2.0000000000000002E-5</v>
      </c>
      <c r="E120" s="7">
        <f>(B120/2)/1000</f>
        <v>2.05E-4</v>
      </c>
      <c r="F120" s="116">
        <f t="shared" si="17"/>
        <v>9.7560975609756101E-2</v>
      </c>
      <c r="G120" s="3" t="str">
        <f t="shared" si="19"/>
        <v>-</v>
      </c>
      <c r="H120" s="3" t="str">
        <f t="shared" si="20"/>
        <v>-</v>
      </c>
      <c r="I120" s="3">
        <f t="shared" si="21"/>
        <v>1</v>
      </c>
      <c r="J120" s="3" t="str">
        <f t="shared" si="22"/>
        <v>-</v>
      </c>
      <c r="K120" s="3" t="str">
        <f t="shared" si="23"/>
        <v>-</v>
      </c>
      <c r="L120" s="34" t="str">
        <f t="shared" si="18"/>
        <v>-</v>
      </c>
      <c r="M120" s="3" t="str">
        <f t="shared" si="24"/>
        <v>-</v>
      </c>
      <c r="N120" s="3">
        <f t="shared" si="25"/>
        <v>9.7560975609756101E-2</v>
      </c>
      <c r="O120" s="3" t="str">
        <f t="shared" si="26"/>
        <v>-</v>
      </c>
      <c r="P120" s="3" t="str">
        <f t="shared" si="27"/>
        <v>-</v>
      </c>
      <c r="Q120" s="34" t="str">
        <f t="shared" si="28"/>
        <v>-</v>
      </c>
    </row>
    <row r="121" spans="1:17" x14ac:dyDescent="0.2">
      <c r="A121" s="27">
        <v>1E-3</v>
      </c>
      <c r="C121" s="34">
        <v>2</v>
      </c>
      <c r="D121" s="7">
        <f t="shared" si="16"/>
        <v>2.0000000000000002E-5</v>
      </c>
      <c r="E121" s="7">
        <v>1.9500000000000029E-4</v>
      </c>
      <c r="F121" s="116">
        <f t="shared" si="17"/>
        <v>0.10256410256410242</v>
      </c>
      <c r="G121" s="3" t="str">
        <f t="shared" si="19"/>
        <v>-</v>
      </c>
      <c r="H121" s="3" t="str">
        <f t="shared" si="20"/>
        <v>-</v>
      </c>
      <c r="I121" s="3" t="str">
        <f t="shared" si="21"/>
        <v>-</v>
      </c>
      <c r="J121" s="3">
        <f t="shared" si="22"/>
        <v>2</v>
      </c>
      <c r="K121" s="3" t="str">
        <f t="shared" si="23"/>
        <v>-</v>
      </c>
      <c r="L121" s="34" t="str">
        <f t="shared" si="18"/>
        <v>-</v>
      </c>
      <c r="M121" s="3" t="str">
        <f t="shared" si="24"/>
        <v>-</v>
      </c>
      <c r="N121" s="3" t="str">
        <f t="shared" si="25"/>
        <v>-</v>
      </c>
      <c r="O121" s="3">
        <f t="shared" si="26"/>
        <v>0.10256410256410242</v>
      </c>
      <c r="P121" s="3" t="str">
        <f t="shared" si="27"/>
        <v>-</v>
      </c>
      <c r="Q121" s="34" t="str">
        <f t="shared" si="28"/>
        <v>-</v>
      </c>
    </row>
    <row r="122" spans="1:17" x14ac:dyDescent="0.2">
      <c r="A122" s="22">
        <v>1E-3</v>
      </c>
      <c r="B122" s="7">
        <f>5.45-5.08</f>
        <v>0.37000000000000011</v>
      </c>
      <c r="C122" s="85">
        <v>1</v>
      </c>
      <c r="D122" s="7">
        <f t="shared" si="16"/>
        <v>2.0000000000000002E-5</v>
      </c>
      <c r="E122" s="7">
        <f>(B122/2)/1000</f>
        <v>1.8500000000000005E-4</v>
      </c>
      <c r="F122" s="116">
        <f t="shared" si="17"/>
        <v>0.10810810810810809</v>
      </c>
      <c r="G122" s="3" t="str">
        <f t="shared" si="19"/>
        <v>-</v>
      </c>
      <c r="H122" s="3" t="str">
        <f t="shared" si="20"/>
        <v>-</v>
      </c>
      <c r="I122" s="3" t="str">
        <f t="shared" si="21"/>
        <v>-</v>
      </c>
      <c r="J122" s="3">
        <f t="shared" si="22"/>
        <v>1</v>
      </c>
      <c r="K122" s="3" t="str">
        <f t="shared" si="23"/>
        <v>-</v>
      </c>
      <c r="L122" s="34" t="str">
        <f t="shared" si="18"/>
        <v>-</v>
      </c>
      <c r="M122" s="3" t="str">
        <f t="shared" si="24"/>
        <v>-</v>
      </c>
      <c r="N122" s="3" t="str">
        <f t="shared" si="25"/>
        <v>-</v>
      </c>
      <c r="O122" s="3">
        <f t="shared" si="26"/>
        <v>0.10810810810810809</v>
      </c>
      <c r="P122" s="3" t="str">
        <f t="shared" si="27"/>
        <v>-</v>
      </c>
      <c r="Q122" s="34" t="str">
        <f t="shared" si="28"/>
        <v>-</v>
      </c>
    </row>
    <row r="123" spans="1:17" x14ac:dyDescent="0.2">
      <c r="A123" s="27">
        <v>1E-3</v>
      </c>
      <c r="C123" s="34">
        <v>1</v>
      </c>
      <c r="D123" s="7">
        <f t="shared" si="16"/>
        <v>2.0000000000000002E-5</v>
      </c>
      <c r="E123" s="7">
        <v>1.8500000000000005E-4</v>
      </c>
      <c r="F123" s="116">
        <f t="shared" si="17"/>
        <v>0.10810810810810809</v>
      </c>
      <c r="G123" s="3" t="str">
        <f t="shared" si="19"/>
        <v>-</v>
      </c>
      <c r="H123" s="3" t="str">
        <f t="shared" si="20"/>
        <v>-</v>
      </c>
      <c r="I123" s="3" t="str">
        <f t="shared" si="21"/>
        <v>-</v>
      </c>
      <c r="J123" s="3">
        <f t="shared" si="22"/>
        <v>1</v>
      </c>
      <c r="K123" s="3" t="str">
        <f t="shared" si="23"/>
        <v>-</v>
      </c>
      <c r="L123" s="34" t="str">
        <f t="shared" si="18"/>
        <v>-</v>
      </c>
      <c r="M123" s="3" t="str">
        <f t="shared" si="24"/>
        <v>-</v>
      </c>
      <c r="N123" s="3" t="str">
        <f t="shared" si="25"/>
        <v>-</v>
      </c>
      <c r="O123" s="3">
        <f t="shared" si="26"/>
        <v>0.10810810810810809</v>
      </c>
      <c r="P123" s="3" t="str">
        <f t="shared" si="27"/>
        <v>-</v>
      </c>
      <c r="Q123" s="34" t="str">
        <f t="shared" si="28"/>
        <v>-</v>
      </c>
    </row>
    <row r="124" spans="1:17" x14ac:dyDescent="0.2">
      <c r="A124" s="27">
        <v>1E-3</v>
      </c>
      <c r="C124" s="34">
        <v>2</v>
      </c>
      <c r="D124" s="7">
        <f t="shared" si="16"/>
        <v>2.0000000000000002E-5</v>
      </c>
      <c r="E124" s="7">
        <v>1.8000000000000015E-4</v>
      </c>
      <c r="F124" s="116">
        <f t="shared" si="17"/>
        <v>0.11111111111111104</v>
      </c>
      <c r="G124" s="3" t="str">
        <f t="shared" si="19"/>
        <v>-</v>
      </c>
      <c r="H124" s="3" t="str">
        <f t="shared" si="20"/>
        <v>-</v>
      </c>
      <c r="I124" s="3" t="str">
        <f t="shared" si="21"/>
        <v>-</v>
      </c>
      <c r="J124" s="3">
        <f t="shared" si="22"/>
        <v>2</v>
      </c>
      <c r="K124" s="3" t="str">
        <f t="shared" si="23"/>
        <v>-</v>
      </c>
      <c r="L124" s="34" t="str">
        <f t="shared" si="18"/>
        <v>-</v>
      </c>
      <c r="M124" s="3" t="str">
        <f t="shared" si="24"/>
        <v>-</v>
      </c>
      <c r="N124" s="3" t="str">
        <f t="shared" si="25"/>
        <v>-</v>
      </c>
      <c r="O124" s="3">
        <f t="shared" si="26"/>
        <v>0.11111111111111104</v>
      </c>
      <c r="P124" s="3" t="str">
        <f t="shared" si="27"/>
        <v>-</v>
      </c>
      <c r="Q124" s="34" t="str">
        <f t="shared" si="28"/>
        <v>-</v>
      </c>
    </row>
    <row r="125" spans="1:17" x14ac:dyDescent="0.2">
      <c r="A125" s="27">
        <v>1E-3</v>
      </c>
      <c r="C125" s="34">
        <v>0</v>
      </c>
      <c r="D125" s="7">
        <f t="shared" si="16"/>
        <v>2.0000000000000002E-5</v>
      </c>
      <c r="E125" s="7">
        <v>1.7999999999999971E-4</v>
      </c>
      <c r="F125" s="116">
        <f t="shared" si="17"/>
        <v>0.1111111111111113</v>
      </c>
      <c r="G125" s="3" t="str">
        <f t="shared" si="19"/>
        <v>-</v>
      </c>
      <c r="H125" s="3" t="str">
        <f t="shared" si="20"/>
        <v>-</v>
      </c>
      <c r="I125" s="3" t="str">
        <f t="shared" si="21"/>
        <v>-</v>
      </c>
      <c r="J125" s="3">
        <f t="shared" si="22"/>
        <v>0</v>
      </c>
      <c r="K125" s="3" t="str">
        <f t="shared" si="23"/>
        <v>-</v>
      </c>
      <c r="L125" s="34" t="str">
        <f t="shared" si="18"/>
        <v>-</v>
      </c>
      <c r="M125" s="3" t="str">
        <f t="shared" si="24"/>
        <v>-</v>
      </c>
      <c r="N125" s="3" t="str">
        <f t="shared" si="25"/>
        <v>-</v>
      </c>
      <c r="O125" s="3">
        <f t="shared" si="26"/>
        <v>0.1111111111111113</v>
      </c>
      <c r="P125" s="3" t="str">
        <f t="shared" si="27"/>
        <v>-</v>
      </c>
      <c r="Q125" s="34" t="str">
        <f t="shared" si="28"/>
        <v>-</v>
      </c>
    </row>
    <row r="126" spans="1:17" x14ac:dyDescent="0.2">
      <c r="A126" s="27">
        <v>1E-3</v>
      </c>
      <c r="C126" s="34">
        <v>2</v>
      </c>
      <c r="D126" s="7">
        <f t="shared" si="16"/>
        <v>2.0000000000000002E-5</v>
      </c>
      <c r="E126" s="7">
        <v>1.7000000000000036E-4</v>
      </c>
      <c r="F126" s="116">
        <f t="shared" si="17"/>
        <v>0.11764705882352917</v>
      </c>
      <c r="G126" s="3" t="str">
        <f t="shared" si="19"/>
        <v>-</v>
      </c>
      <c r="H126" s="3" t="str">
        <f t="shared" si="20"/>
        <v>-</v>
      </c>
      <c r="I126" s="3" t="str">
        <f t="shared" si="21"/>
        <v>-</v>
      </c>
      <c r="J126" s="3">
        <f t="shared" si="22"/>
        <v>2</v>
      </c>
      <c r="K126" s="3" t="str">
        <f t="shared" si="23"/>
        <v>-</v>
      </c>
      <c r="L126" s="34" t="str">
        <f t="shared" si="18"/>
        <v>-</v>
      </c>
      <c r="M126" s="3" t="str">
        <f t="shared" si="24"/>
        <v>-</v>
      </c>
      <c r="N126" s="3" t="str">
        <f t="shared" si="25"/>
        <v>-</v>
      </c>
      <c r="O126" s="3">
        <f t="shared" si="26"/>
        <v>0.11764705882352917</v>
      </c>
      <c r="P126" s="3" t="str">
        <f t="shared" si="27"/>
        <v>-</v>
      </c>
      <c r="Q126" s="34" t="str">
        <f t="shared" si="28"/>
        <v>-</v>
      </c>
    </row>
    <row r="127" spans="1:17" x14ac:dyDescent="0.2">
      <c r="A127" s="22">
        <v>1E-3</v>
      </c>
      <c r="B127" s="7">
        <v>0.28999999999999998</v>
      </c>
      <c r="C127" s="85">
        <v>2</v>
      </c>
      <c r="D127" s="7">
        <f t="shared" si="16"/>
        <v>2.0000000000000002E-5</v>
      </c>
      <c r="E127" s="7">
        <f t="shared" ref="E127:E155" si="30">(B127/2)/1000</f>
        <v>1.45E-4</v>
      </c>
      <c r="F127" s="116">
        <f t="shared" si="17"/>
        <v>0.13793103448275862</v>
      </c>
      <c r="G127" s="3" t="str">
        <f t="shared" si="19"/>
        <v>-</v>
      </c>
      <c r="H127" s="3" t="str">
        <f t="shared" si="20"/>
        <v>-</v>
      </c>
      <c r="I127" s="3" t="str">
        <f t="shared" si="21"/>
        <v>-</v>
      </c>
      <c r="J127" s="3">
        <f t="shared" si="22"/>
        <v>2</v>
      </c>
      <c r="K127" s="3" t="str">
        <f t="shared" si="23"/>
        <v>-</v>
      </c>
      <c r="L127" s="34" t="str">
        <f t="shared" si="18"/>
        <v>-</v>
      </c>
      <c r="M127" s="3" t="str">
        <f t="shared" si="24"/>
        <v>-</v>
      </c>
      <c r="N127" s="3" t="str">
        <f t="shared" si="25"/>
        <v>-</v>
      </c>
      <c r="O127" s="3">
        <f t="shared" si="26"/>
        <v>0.13793103448275862</v>
      </c>
      <c r="P127" s="3" t="str">
        <f t="shared" si="27"/>
        <v>-</v>
      </c>
      <c r="Q127" s="34" t="str">
        <f t="shared" si="28"/>
        <v>-</v>
      </c>
    </row>
    <row r="128" spans="1:17" x14ac:dyDescent="0.2">
      <c r="A128" s="22">
        <v>1E-3</v>
      </c>
      <c r="B128" s="7">
        <f>6.59-6.31</f>
        <v>0.28000000000000025</v>
      </c>
      <c r="C128" s="85">
        <v>0</v>
      </c>
      <c r="D128" s="7">
        <f t="shared" si="16"/>
        <v>2.0000000000000002E-5</v>
      </c>
      <c r="E128" s="7">
        <f t="shared" si="30"/>
        <v>1.4000000000000012E-4</v>
      </c>
      <c r="F128" s="116">
        <f t="shared" si="17"/>
        <v>0.14285714285714274</v>
      </c>
      <c r="G128" s="3" t="str">
        <f t="shared" si="19"/>
        <v>-</v>
      </c>
      <c r="H128" s="3" t="str">
        <f t="shared" si="20"/>
        <v>-</v>
      </c>
      <c r="I128" s="3" t="str">
        <f t="shared" si="21"/>
        <v>-</v>
      </c>
      <c r="J128" s="3">
        <f t="shared" si="22"/>
        <v>0</v>
      </c>
      <c r="K128" s="3" t="str">
        <f t="shared" si="23"/>
        <v>-</v>
      </c>
      <c r="L128" s="34" t="str">
        <f t="shared" si="18"/>
        <v>-</v>
      </c>
      <c r="M128" s="3" t="str">
        <f t="shared" si="24"/>
        <v>-</v>
      </c>
      <c r="N128" s="3" t="str">
        <f t="shared" si="25"/>
        <v>-</v>
      </c>
      <c r="O128" s="3">
        <f t="shared" si="26"/>
        <v>0.14285714285714274</v>
      </c>
      <c r="P128" s="3" t="str">
        <f t="shared" si="27"/>
        <v>-</v>
      </c>
      <c r="Q128" s="34" t="str">
        <f t="shared" si="28"/>
        <v>-</v>
      </c>
    </row>
    <row r="129" spans="1:17" x14ac:dyDescent="0.2">
      <c r="A129" s="22">
        <v>1E-3</v>
      </c>
      <c r="B129" s="7">
        <v>0.27</v>
      </c>
      <c r="C129" s="85">
        <v>1</v>
      </c>
      <c r="D129" s="7">
        <f t="shared" si="16"/>
        <v>2.0000000000000002E-5</v>
      </c>
      <c r="E129" s="7">
        <f t="shared" si="30"/>
        <v>1.35E-4</v>
      </c>
      <c r="F129" s="116">
        <f t="shared" si="17"/>
        <v>0.14814814814814817</v>
      </c>
      <c r="G129" s="3" t="str">
        <f t="shared" si="19"/>
        <v>-</v>
      </c>
      <c r="H129" s="3" t="str">
        <f t="shared" si="20"/>
        <v>-</v>
      </c>
      <c r="I129" s="3" t="str">
        <f t="shared" si="21"/>
        <v>-</v>
      </c>
      <c r="J129" s="3">
        <f t="shared" si="22"/>
        <v>1</v>
      </c>
      <c r="K129" s="3" t="str">
        <f t="shared" si="23"/>
        <v>-</v>
      </c>
      <c r="L129" s="34" t="str">
        <f t="shared" si="18"/>
        <v>-</v>
      </c>
      <c r="M129" s="3" t="str">
        <f t="shared" si="24"/>
        <v>-</v>
      </c>
      <c r="N129" s="3" t="str">
        <f t="shared" si="25"/>
        <v>-</v>
      </c>
      <c r="O129" s="3">
        <f t="shared" si="26"/>
        <v>0.14814814814814817</v>
      </c>
      <c r="P129" s="3" t="str">
        <f t="shared" si="27"/>
        <v>-</v>
      </c>
      <c r="Q129" s="34" t="str">
        <f t="shared" si="28"/>
        <v>-</v>
      </c>
    </row>
    <row r="130" spans="1:17" x14ac:dyDescent="0.2">
      <c r="A130" s="22">
        <v>5.0000000000000001E-3</v>
      </c>
      <c r="B130" s="9">
        <v>1.1299999999999999</v>
      </c>
      <c r="C130" s="85">
        <v>1</v>
      </c>
      <c r="D130" s="7">
        <f t="shared" si="16"/>
        <v>1E-4</v>
      </c>
      <c r="E130" s="7">
        <f t="shared" si="30"/>
        <v>5.6499999999999996E-4</v>
      </c>
      <c r="F130" s="116">
        <f t="shared" si="17"/>
        <v>0.1769911504424779</v>
      </c>
      <c r="G130" s="3" t="str">
        <f t="shared" si="19"/>
        <v>-</v>
      </c>
      <c r="H130" s="3" t="str">
        <f t="shared" si="20"/>
        <v>-</v>
      </c>
      <c r="I130" s="3" t="str">
        <f t="shared" si="21"/>
        <v>-</v>
      </c>
      <c r="J130" s="3">
        <f t="shared" si="22"/>
        <v>1</v>
      </c>
      <c r="K130" s="3" t="str">
        <f t="shared" si="23"/>
        <v>-</v>
      </c>
      <c r="L130" s="34" t="str">
        <f t="shared" si="18"/>
        <v>-</v>
      </c>
      <c r="M130" s="3" t="str">
        <f t="shared" si="24"/>
        <v>-</v>
      </c>
      <c r="N130" s="3" t="str">
        <f t="shared" si="25"/>
        <v>-</v>
      </c>
      <c r="O130" s="3">
        <f t="shared" si="26"/>
        <v>0.1769911504424779</v>
      </c>
      <c r="P130" s="3" t="str">
        <f t="shared" si="27"/>
        <v>-</v>
      </c>
      <c r="Q130" s="34" t="str">
        <f t="shared" si="28"/>
        <v>-</v>
      </c>
    </row>
    <row r="131" spans="1:17" x14ac:dyDescent="0.2">
      <c r="A131" s="22">
        <v>5.0000000000000001E-3</v>
      </c>
      <c r="B131" s="7">
        <f>7.04-6.25</f>
        <v>0.79</v>
      </c>
      <c r="C131" s="85">
        <v>1</v>
      </c>
      <c r="D131" s="7">
        <f t="shared" ref="D131:D194" si="31">A131*0.02</f>
        <v>1E-4</v>
      </c>
      <c r="E131" s="7">
        <f t="shared" si="30"/>
        <v>3.9500000000000001E-4</v>
      </c>
      <c r="F131" s="116">
        <f t="shared" ref="F131:F194" si="32">D131/E131</f>
        <v>0.25316455696202533</v>
      </c>
      <c r="G131" s="3" t="str">
        <f t="shared" si="19"/>
        <v>-</v>
      </c>
      <c r="H131" s="3" t="str">
        <f t="shared" si="20"/>
        <v>-</v>
      </c>
      <c r="I131" s="3" t="str">
        <f t="shared" si="21"/>
        <v>-</v>
      </c>
      <c r="J131" s="3">
        <f t="shared" si="22"/>
        <v>1</v>
      </c>
      <c r="K131" s="3" t="str">
        <f t="shared" si="23"/>
        <v>-</v>
      </c>
      <c r="L131" s="34" t="str">
        <f t="shared" ref="L131:L194" si="33">IF(F131&gt;5,C131,"-")</f>
        <v>-</v>
      </c>
      <c r="M131" s="3" t="str">
        <f t="shared" si="24"/>
        <v>-</v>
      </c>
      <c r="N131" s="3" t="str">
        <f t="shared" si="25"/>
        <v>-</v>
      </c>
      <c r="O131" s="3">
        <f t="shared" si="26"/>
        <v>0.25316455696202533</v>
      </c>
      <c r="P131" s="3" t="str">
        <f t="shared" si="27"/>
        <v>-</v>
      </c>
      <c r="Q131" s="34" t="str">
        <f t="shared" si="28"/>
        <v>-</v>
      </c>
    </row>
    <row r="132" spans="1:17" x14ac:dyDescent="0.2">
      <c r="A132" s="22">
        <v>5.0000000000000001E-3</v>
      </c>
      <c r="B132" s="25">
        <v>0.77</v>
      </c>
      <c r="C132" s="85">
        <v>1</v>
      </c>
      <c r="D132" s="7">
        <f t="shared" si="31"/>
        <v>1E-4</v>
      </c>
      <c r="E132" s="7">
        <f t="shared" si="30"/>
        <v>3.8500000000000003E-4</v>
      </c>
      <c r="F132" s="116">
        <f t="shared" si="32"/>
        <v>0.25974025974025972</v>
      </c>
      <c r="G132" s="3" t="str">
        <f t="shared" ref="G132:G195" si="34">IF(F132=0,C132,"-")</f>
        <v>-</v>
      </c>
      <c r="H132" s="3" t="str">
        <f t="shared" ref="H132:H195" si="35">IF(AND($F132&gt;0,$F132&lt;=0.02),$C132,"-")</f>
        <v>-</v>
      </c>
      <c r="I132" s="3" t="str">
        <f t="shared" ref="I132:I195" si="36">IF(AND($F132&gt;0.02,$F132&lt;=0.1),$C132,"-")</f>
        <v>-</v>
      </c>
      <c r="J132" s="3">
        <f t="shared" ref="J132:J195" si="37">IF(AND($F132&gt;0.1,$F132&lt;=0.5),$C132,"-")</f>
        <v>1</v>
      </c>
      <c r="K132" s="3" t="str">
        <f t="shared" ref="K132:K195" si="38">IF(AND($F132&gt;0.5,$F132&lt;=5),$C132,"-")</f>
        <v>-</v>
      </c>
      <c r="L132" s="34" t="str">
        <f t="shared" si="33"/>
        <v>-</v>
      </c>
      <c r="M132" s="3" t="str">
        <f t="shared" ref="M132:M195" si="39">IF(AND($F132&gt;0, $F132&lt;=0.02),$F132,"-")</f>
        <v>-</v>
      </c>
      <c r="N132" s="3" t="str">
        <f t="shared" ref="N132:N195" si="40">IF(AND($F132&gt;0.02, $F132&lt;=0.1),$F132,"-")</f>
        <v>-</v>
      </c>
      <c r="O132" s="3">
        <f t="shared" ref="O132:O195" si="41">IF(AND($F132&gt;0.1, $F132&lt;=0.5),$F132,"-")</f>
        <v>0.25974025974025972</v>
      </c>
      <c r="P132" s="3" t="str">
        <f t="shared" ref="P132:P195" si="42">IF(AND($F132&gt;0.5, $F132&lt;=5),$F132,"-")</f>
        <v>-</v>
      </c>
      <c r="Q132" s="34" t="str">
        <f t="shared" ref="Q132:Q195" si="43">IF($F132&gt;5,$F132,"-")</f>
        <v>-</v>
      </c>
    </row>
    <row r="133" spans="1:17" x14ac:dyDescent="0.2">
      <c r="A133" s="22">
        <v>5.0000000000000001E-3</v>
      </c>
      <c r="B133" s="7">
        <v>0.74</v>
      </c>
      <c r="C133" s="85">
        <v>1</v>
      </c>
      <c r="D133" s="7">
        <f t="shared" si="31"/>
        <v>1E-4</v>
      </c>
      <c r="E133" s="7">
        <f t="shared" si="30"/>
        <v>3.6999999999999999E-4</v>
      </c>
      <c r="F133" s="116">
        <f t="shared" si="32"/>
        <v>0.27027027027027029</v>
      </c>
      <c r="G133" s="3" t="str">
        <f t="shared" si="34"/>
        <v>-</v>
      </c>
      <c r="H133" s="3" t="str">
        <f t="shared" si="35"/>
        <v>-</v>
      </c>
      <c r="I133" s="3" t="str">
        <f t="shared" si="36"/>
        <v>-</v>
      </c>
      <c r="J133" s="3">
        <f t="shared" si="37"/>
        <v>1</v>
      </c>
      <c r="K133" s="3" t="str">
        <f t="shared" si="38"/>
        <v>-</v>
      </c>
      <c r="L133" s="34" t="str">
        <f t="shared" si="33"/>
        <v>-</v>
      </c>
      <c r="M133" s="3" t="str">
        <f t="shared" si="39"/>
        <v>-</v>
      </c>
      <c r="N133" s="3" t="str">
        <f t="shared" si="40"/>
        <v>-</v>
      </c>
      <c r="O133" s="3">
        <f t="shared" si="41"/>
        <v>0.27027027027027029</v>
      </c>
      <c r="P133" s="3" t="str">
        <f t="shared" si="42"/>
        <v>-</v>
      </c>
      <c r="Q133" s="34" t="str">
        <f t="shared" si="43"/>
        <v>-</v>
      </c>
    </row>
    <row r="134" spans="1:17" x14ac:dyDescent="0.2">
      <c r="A134" s="22">
        <v>5.0000000000000001E-3</v>
      </c>
      <c r="B134" s="26">
        <v>0.67</v>
      </c>
      <c r="C134" s="85">
        <v>0</v>
      </c>
      <c r="D134" s="7">
        <f t="shared" si="31"/>
        <v>1E-4</v>
      </c>
      <c r="E134" s="7">
        <f t="shared" si="30"/>
        <v>3.3500000000000001E-4</v>
      </c>
      <c r="F134" s="116">
        <f t="shared" si="32"/>
        <v>0.29850746268656719</v>
      </c>
      <c r="G134" s="3" t="str">
        <f t="shared" si="34"/>
        <v>-</v>
      </c>
      <c r="H134" s="3" t="str">
        <f t="shared" si="35"/>
        <v>-</v>
      </c>
      <c r="I134" s="3" t="str">
        <f t="shared" si="36"/>
        <v>-</v>
      </c>
      <c r="J134" s="3">
        <f t="shared" si="37"/>
        <v>0</v>
      </c>
      <c r="K134" s="3" t="str">
        <f t="shared" si="38"/>
        <v>-</v>
      </c>
      <c r="L134" s="34" t="str">
        <f t="shared" si="33"/>
        <v>-</v>
      </c>
      <c r="M134" s="3" t="str">
        <f t="shared" si="39"/>
        <v>-</v>
      </c>
      <c r="N134" s="3" t="str">
        <f t="shared" si="40"/>
        <v>-</v>
      </c>
      <c r="O134" s="3">
        <f t="shared" si="41"/>
        <v>0.29850746268656719</v>
      </c>
      <c r="P134" s="3" t="str">
        <f t="shared" si="42"/>
        <v>-</v>
      </c>
      <c r="Q134" s="34" t="str">
        <f t="shared" si="43"/>
        <v>-</v>
      </c>
    </row>
    <row r="135" spans="1:17" x14ac:dyDescent="0.2">
      <c r="A135" s="22">
        <v>5.0000000000000001E-3</v>
      </c>
      <c r="B135" s="7">
        <v>0.65</v>
      </c>
      <c r="C135" s="85">
        <v>0</v>
      </c>
      <c r="D135" s="7">
        <f t="shared" si="31"/>
        <v>1E-4</v>
      </c>
      <c r="E135" s="7">
        <f t="shared" si="30"/>
        <v>3.2499999999999999E-4</v>
      </c>
      <c r="F135" s="116">
        <f t="shared" si="32"/>
        <v>0.30769230769230771</v>
      </c>
      <c r="G135" s="3" t="str">
        <f t="shared" si="34"/>
        <v>-</v>
      </c>
      <c r="H135" s="3" t="str">
        <f t="shared" si="35"/>
        <v>-</v>
      </c>
      <c r="I135" s="3" t="str">
        <f t="shared" si="36"/>
        <v>-</v>
      </c>
      <c r="J135" s="3">
        <f t="shared" si="37"/>
        <v>0</v>
      </c>
      <c r="K135" s="3" t="str">
        <f t="shared" si="38"/>
        <v>-</v>
      </c>
      <c r="L135" s="34" t="str">
        <f t="shared" si="33"/>
        <v>-</v>
      </c>
      <c r="M135" s="3" t="str">
        <f t="shared" si="39"/>
        <v>-</v>
      </c>
      <c r="N135" s="3" t="str">
        <f t="shared" si="40"/>
        <v>-</v>
      </c>
      <c r="O135" s="3">
        <f t="shared" si="41"/>
        <v>0.30769230769230771</v>
      </c>
      <c r="P135" s="3" t="str">
        <f t="shared" si="42"/>
        <v>-</v>
      </c>
      <c r="Q135" s="34" t="str">
        <f t="shared" si="43"/>
        <v>-</v>
      </c>
    </row>
    <row r="136" spans="1:17" x14ac:dyDescent="0.2">
      <c r="A136" s="22">
        <v>5.0000000000000001E-3</v>
      </c>
      <c r="B136" s="7">
        <v>0.59</v>
      </c>
      <c r="C136" s="85">
        <v>2</v>
      </c>
      <c r="D136" s="7">
        <f t="shared" si="31"/>
        <v>1E-4</v>
      </c>
      <c r="E136" s="7">
        <f t="shared" si="30"/>
        <v>2.9499999999999996E-4</v>
      </c>
      <c r="F136" s="116">
        <f t="shared" si="32"/>
        <v>0.33898305084745767</v>
      </c>
      <c r="G136" s="3" t="str">
        <f t="shared" si="34"/>
        <v>-</v>
      </c>
      <c r="H136" s="3" t="str">
        <f t="shared" si="35"/>
        <v>-</v>
      </c>
      <c r="I136" s="3" t="str">
        <f t="shared" si="36"/>
        <v>-</v>
      </c>
      <c r="J136" s="3">
        <f t="shared" si="37"/>
        <v>2</v>
      </c>
      <c r="K136" s="3" t="str">
        <f t="shared" si="38"/>
        <v>-</v>
      </c>
      <c r="L136" s="34" t="str">
        <f t="shared" si="33"/>
        <v>-</v>
      </c>
      <c r="M136" s="3" t="str">
        <f t="shared" si="39"/>
        <v>-</v>
      </c>
      <c r="N136" s="3" t="str">
        <f t="shared" si="40"/>
        <v>-</v>
      </c>
      <c r="O136" s="3">
        <f t="shared" si="41"/>
        <v>0.33898305084745767</v>
      </c>
      <c r="P136" s="3" t="str">
        <f t="shared" si="42"/>
        <v>-</v>
      </c>
      <c r="Q136" s="34" t="str">
        <f t="shared" si="43"/>
        <v>-</v>
      </c>
    </row>
    <row r="137" spans="1:17" x14ac:dyDescent="0.2">
      <c r="A137" s="22">
        <v>0.01</v>
      </c>
      <c r="B137" s="25">
        <v>1.1299999999999999</v>
      </c>
      <c r="C137" s="85">
        <v>0</v>
      </c>
      <c r="D137" s="7">
        <f t="shared" si="31"/>
        <v>2.0000000000000001E-4</v>
      </c>
      <c r="E137" s="7">
        <f t="shared" si="30"/>
        <v>5.6499999999999996E-4</v>
      </c>
      <c r="F137" s="116">
        <f t="shared" si="32"/>
        <v>0.3539823008849558</v>
      </c>
      <c r="G137" s="3" t="str">
        <f t="shared" si="34"/>
        <v>-</v>
      </c>
      <c r="H137" s="3" t="str">
        <f t="shared" si="35"/>
        <v>-</v>
      </c>
      <c r="I137" s="3" t="str">
        <f t="shared" si="36"/>
        <v>-</v>
      </c>
      <c r="J137" s="3">
        <f t="shared" si="37"/>
        <v>0</v>
      </c>
      <c r="K137" s="3" t="str">
        <f t="shared" si="38"/>
        <v>-</v>
      </c>
      <c r="L137" s="34" t="str">
        <f t="shared" si="33"/>
        <v>-</v>
      </c>
      <c r="M137" s="3" t="str">
        <f t="shared" si="39"/>
        <v>-</v>
      </c>
      <c r="N137" s="3" t="str">
        <f t="shared" si="40"/>
        <v>-</v>
      </c>
      <c r="O137" s="3">
        <f t="shared" si="41"/>
        <v>0.3539823008849558</v>
      </c>
      <c r="P137" s="3" t="str">
        <f t="shared" si="42"/>
        <v>-</v>
      </c>
      <c r="Q137" s="34" t="str">
        <f t="shared" si="43"/>
        <v>-</v>
      </c>
    </row>
    <row r="138" spans="1:17" x14ac:dyDescent="0.2">
      <c r="A138" s="22">
        <v>0.01</v>
      </c>
      <c r="B138" s="7">
        <v>1.05</v>
      </c>
      <c r="C138" s="85">
        <v>1</v>
      </c>
      <c r="D138" s="7">
        <f t="shared" si="31"/>
        <v>2.0000000000000001E-4</v>
      </c>
      <c r="E138" s="7">
        <f t="shared" si="30"/>
        <v>5.2500000000000008E-4</v>
      </c>
      <c r="F138" s="116">
        <f t="shared" si="32"/>
        <v>0.38095238095238093</v>
      </c>
      <c r="G138" s="3" t="str">
        <f t="shared" si="34"/>
        <v>-</v>
      </c>
      <c r="H138" s="3" t="str">
        <f t="shared" si="35"/>
        <v>-</v>
      </c>
      <c r="I138" s="3" t="str">
        <f t="shared" si="36"/>
        <v>-</v>
      </c>
      <c r="J138" s="3">
        <f t="shared" si="37"/>
        <v>1</v>
      </c>
      <c r="K138" s="3" t="str">
        <f t="shared" si="38"/>
        <v>-</v>
      </c>
      <c r="L138" s="34" t="str">
        <f t="shared" si="33"/>
        <v>-</v>
      </c>
      <c r="M138" s="3" t="str">
        <f t="shared" si="39"/>
        <v>-</v>
      </c>
      <c r="N138" s="3" t="str">
        <f t="shared" si="40"/>
        <v>-</v>
      </c>
      <c r="O138" s="3">
        <f t="shared" si="41"/>
        <v>0.38095238095238093</v>
      </c>
      <c r="P138" s="3" t="str">
        <f t="shared" si="42"/>
        <v>-</v>
      </c>
      <c r="Q138" s="34" t="str">
        <f t="shared" si="43"/>
        <v>-</v>
      </c>
    </row>
    <row r="139" spans="1:17" x14ac:dyDescent="0.2">
      <c r="A139" s="22">
        <v>5.0000000000000001E-3</v>
      </c>
      <c r="B139" s="7">
        <f>6.72-6.23</f>
        <v>0.48999999999999932</v>
      </c>
      <c r="C139" s="85">
        <v>2</v>
      </c>
      <c r="D139" s="7">
        <f t="shared" si="31"/>
        <v>1E-4</v>
      </c>
      <c r="E139" s="7">
        <f t="shared" si="30"/>
        <v>2.4499999999999967E-4</v>
      </c>
      <c r="F139" s="116">
        <f t="shared" si="32"/>
        <v>0.40816326530612301</v>
      </c>
      <c r="G139" s="3" t="str">
        <f t="shared" si="34"/>
        <v>-</v>
      </c>
      <c r="H139" s="3" t="str">
        <f t="shared" si="35"/>
        <v>-</v>
      </c>
      <c r="I139" s="3" t="str">
        <f t="shared" si="36"/>
        <v>-</v>
      </c>
      <c r="J139" s="3">
        <f t="shared" si="37"/>
        <v>2</v>
      </c>
      <c r="K139" s="3" t="str">
        <f t="shared" si="38"/>
        <v>-</v>
      </c>
      <c r="L139" s="34" t="str">
        <f t="shared" si="33"/>
        <v>-</v>
      </c>
      <c r="M139" s="3" t="str">
        <f t="shared" si="39"/>
        <v>-</v>
      </c>
      <c r="N139" s="3" t="str">
        <f t="shared" si="40"/>
        <v>-</v>
      </c>
      <c r="O139" s="3">
        <f t="shared" si="41"/>
        <v>0.40816326530612301</v>
      </c>
      <c r="P139" s="3" t="str">
        <f t="shared" si="42"/>
        <v>-</v>
      </c>
      <c r="Q139" s="34" t="str">
        <f t="shared" si="43"/>
        <v>-</v>
      </c>
    </row>
    <row r="140" spans="1:17" x14ac:dyDescent="0.2">
      <c r="A140" s="22">
        <v>5.0000000000000001E-3</v>
      </c>
      <c r="B140" s="7">
        <f>5.53-5.05</f>
        <v>0.48000000000000043</v>
      </c>
      <c r="C140" s="85">
        <v>2</v>
      </c>
      <c r="D140" s="7">
        <f t="shared" si="31"/>
        <v>1E-4</v>
      </c>
      <c r="E140" s="7">
        <f t="shared" si="30"/>
        <v>2.4000000000000022E-4</v>
      </c>
      <c r="F140" s="116">
        <f t="shared" si="32"/>
        <v>0.4166666666666663</v>
      </c>
      <c r="G140" s="3" t="str">
        <f t="shared" si="34"/>
        <v>-</v>
      </c>
      <c r="H140" s="3" t="str">
        <f t="shared" si="35"/>
        <v>-</v>
      </c>
      <c r="I140" s="3" t="str">
        <f t="shared" si="36"/>
        <v>-</v>
      </c>
      <c r="J140" s="3">
        <f t="shared" si="37"/>
        <v>2</v>
      </c>
      <c r="K140" s="3" t="str">
        <f t="shared" si="38"/>
        <v>-</v>
      </c>
      <c r="L140" s="34" t="str">
        <f t="shared" si="33"/>
        <v>-</v>
      </c>
      <c r="M140" s="3" t="str">
        <f t="shared" si="39"/>
        <v>-</v>
      </c>
      <c r="N140" s="3" t="str">
        <f t="shared" si="40"/>
        <v>-</v>
      </c>
      <c r="O140" s="3">
        <f t="shared" si="41"/>
        <v>0.4166666666666663</v>
      </c>
      <c r="P140" s="3" t="str">
        <f t="shared" si="42"/>
        <v>-</v>
      </c>
      <c r="Q140" s="34" t="str">
        <f t="shared" si="43"/>
        <v>-</v>
      </c>
    </row>
    <row r="141" spans="1:17" x14ac:dyDescent="0.2">
      <c r="A141" s="22">
        <v>0.01</v>
      </c>
      <c r="B141" s="7">
        <v>0.95399999999999996</v>
      </c>
      <c r="C141" s="85">
        <v>2</v>
      </c>
      <c r="D141" s="7">
        <f t="shared" si="31"/>
        <v>2.0000000000000001E-4</v>
      </c>
      <c r="E141" s="7">
        <f t="shared" si="30"/>
        <v>4.7699999999999999E-4</v>
      </c>
      <c r="F141" s="116">
        <f t="shared" si="32"/>
        <v>0.41928721174004197</v>
      </c>
      <c r="G141" s="3" t="str">
        <f t="shared" si="34"/>
        <v>-</v>
      </c>
      <c r="H141" s="3" t="str">
        <f t="shared" si="35"/>
        <v>-</v>
      </c>
      <c r="I141" s="3" t="str">
        <f t="shared" si="36"/>
        <v>-</v>
      </c>
      <c r="J141" s="3">
        <f t="shared" si="37"/>
        <v>2</v>
      </c>
      <c r="K141" s="3" t="str">
        <f t="shared" si="38"/>
        <v>-</v>
      </c>
      <c r="L141" s="34" t="str">
        <f t="shared" si="33"/>
        <v>-</v>
      </c>
      <c r="M141" s="3" t="str">
        <f t="shared" si="39"/>
        <v>-</v>
      </c>
      <c r="N141" s="3" t="str">
        <f t="shared" si="40"/>
        <v>-</v>
      </c>
      <c r="O141" s="3">
        <f t="shared" si="41"/>
        <v>0.41928721174004197</v>
      </c>
      <c r="P141" s="3" t="str">
        <f t="shared" si="42"/>
        <v>-</v>
      </c>
      <c r="Q141" s="34" t="str">
        <f t="shared" si="43"/>
        <v>-</v>
      </c>
    </row>
    <row r="142" spans="1:17" x14ac:dyDescent="0.2">
      <c r="A142" s="22">
        <v>5.0000000000000001E-3</v>
      </c>
      <c r="B142" s="7">
        <v>0.45</v>
      </c>
      <c r="C142" s="85">
        <v>2</v>
      </c>
      <c r="D142" s="7">
        <f t="shared" si="31"/>
        <v>1E-4</v>
      </c>
      <c r="E142" s="7">
        <f t="shared" si="30"/>
        <v>2.2499999999999999E-4</v>
      </c>
      <c r="F142" s="116">
        <f t="shared" si="32"/>
        <v>0.44444444444444448</v>
      </c>
      <c r="G142" s="3" t="str">
        <f t="shared" si="34"/>
        <v>-</v>
      </c>
      <c r="H142" s="3" t="str">
        <f t="shared" si="35"/>
        <v>-</v>
      </c>
      <c r="I142" s="3" t="str">
        <f t="shared" si="36"/>
        <v>-</v>
      </c>
      <c r="J142" s="3">
        <f t="shared" si="37"/>
        <v>2</v>
      </c>
      <c r="K142" s="3" t="str">
        <f t="shared" si="38"/>
        <v>-</v>
      </c>
      <c r="L142" s="34" t="str">
        <f t="shared" si="33"/>
        <v>-</v>
      </c>
      <c r="M142" s="3" t="str">
        <f t="shared" si="39"/>
        <v>-</v>
      </c>
      <c r="N142" s="3" t="str">
        <f t="shared" si="40"/>
        <v>-</v>
      </c>
      <c r="O142" s="3">
        <f t="shared" si="41"/>
        <v>0.44444444444444448</v>
      </c>
      <c r="P142" s="3" t="str">
        <f t="shared" si="42"/>
        <v>-</v>
      </c>
      <c r="Q142" s="34" t="str">
        <f t="shared" si="43"/>
        <v>-</v>
      </c>
    </row>
    <row r="143" spans="1:17" x14ac:dyDescent="0.2">
      <c r="A143" s="22">
        <v>0.01</v>
      </c>
      <c r="B143" s="7">
        <f>7.02-6.16</f>
        <v>0.85999999999999943</v>
      </c>
      <c r="C143" s="85">
        <v>1</v>
      </c>
      <c r="D143" s="7">
        <f t="shared" si="31"/>
        <v>2.0000000000000001E-4</v>
      </c>
      <c r="E143" s="7">
        <f t="shared" si="30"/>
        <v>4.2999999999999972E-4</v>
      </c>
      <c r="F143" s="116">
        <f t="shared" si="32"/>
        <v>0.46511627906976777</v>
      </c>
      <c r="G143" s="3" t="str">
        <f t="shared" si="34"/>
        <v>-</v>
      </c>
      <c r="H143" s="3" t="str">
        <f t="shared" si="35"/>
        <v>-</v>
      </c>
      <c r="I143" s="3" t="str">
        <f t="shared" si="36"/>
        <v>-</v>
      </c>
      <c r="J143" s="3">
        <f t="shared" si="37"/>
        <v>1</v>
      </c>
      <c r="K143" s="3" t="str">
        <f t="shared" si="38"/>
        <v>-</v>
      </c>
      <c r="L143" s="34" t="str">
        <f t="shared" si="33"/>
        <v>-</v>
      </c>
      <c r="M143" s="3" t="str">
        <f t="shared" si="39"/>
        <v>-</v>
      </c>
      <c r="N143" s="3" t="str">
        <f t="shared" si="40"/>
        <v>-</v>
      </c>
      <c r="O143" s="3">
        <f t="shared" si="41"/>
        <v>0.46511627906976777</v>
      </c>
      <c r="P143" s="3" t="str">
        <f t="shared" si="42"/>
        <v>-</v>
      </c>
      <c r="Q143" s="34" t="str">
        <f t="shared" si="43"/>
        <v>-</v>
      </c>
    </row>
    <row r="144" spans="1:17" x14ac:dyDescent="0.2">
      <c r="A144" s="22">
        <v>5.0000000000000001E-3</v>
      </c>
      <c r="B144" s="7">
        <v>0.42</v>
      </c>
      <c r="C144" s="85">
        <v>2</v>
      </c>
      <c r="D144" s="7">
        <f t="shared" si="31"/>
        <v>1E-4</v>
      </c>
      <c r="E144" s="7">
        <f t="shared" si="30"/>
        <v>2.0999999999999998E-4</v>
      </c>
      <c r="F144" s="116">
        <f t="shared" si="32"/>
        <v>0.47619047619047628</v>
      </c>
      <c r="G144" s="3" t="str">
        <f t="shared" si="34"/>
        <v>-</v>
      </c>
      <c r="H144" s="3" t="str">
        <f t="shared" si="35"/>
        <v>-</v>
      </c>
      <c r="I144" s="3" t="str">
        <f t="shared" si="36"/>
        <v>-</v>
      </c>
      <c r="J144" s="3">
        <f t="shared" si="37"/>
        <v>2</v>
      </c>
      <c r="K144" s="3" t="str">
        <f t="shared" si="38"/>
        <v>-</v>
      </c>
      <c r="L144" s="34" t="str">
        <f t="shared" si="33"/>
        <v>-</v>
      </c>
      <c r="M144" s="3" t="str">
        <f t="shared" si="39"/>
        <v>-</v>
      </c>
      <c r="N144" s="3" t="str">
        <f t="shared" si="40"/>
        <v>-</v>
      </c>
      <c r="O144" s="3">
        <f t="shared" si="41"/>
        <v>0.47619047619047628</v>
      </c>
      <c r="P144" s="3" t="str">
        <f t="shared" si="42"/>
        <v>-</v>
      </c>
      <c r="Q144" s="34" t="str">
        <f t="shared" si="43"/>
        <v>-</v>
      </c>
    </row>
    <row r="145" spans="1:17" x14ac:dyDescent="0.2">
      <c r="A145" s="22">
        <v>0.01</v>
      </c>
      <c r="B145" s="7">
        <v>0.84</v>
      </c>
      <c r="C145" s="34">
        <v>2</v>
      </c>
      <c r="D145" s="7">
        <f t="shared" si="31"/>
        <v>2.0000000000000001E-4</v>
      </c>
      <c r="E145" s="7">
        <f t="shared" si="30"/>
        <v>4.1999999999999996E-4</v>
      </c>
      <c r="F145" s="116">
        <f t="shared" si="32"/>
        <v>0.47619047619047628</v>
      </c>
      <c r="G145" s="3" t="str">
        <f t="shared" si="34"/>
        <v>-</v>
      </c>
      <c r="H145" s="3" t="str">
        <f t="shared" si="35"/>
        <v>-</v>
      </c>
      <c r="I145" s="3" t="str">
        <f t="shared" si="36"/>
        <v>-</v>
      </c>
      <c r="J145" s="3">
        <f t="shared" si="37"/>
        <v>2</v>
      </c>
      <c r="K145" s="3" t="str">
        <f t="shared" si="38"/>
        <v>-</v>
      </c>
      <c r="L145" s="34" t="str">
        <f t="shared" si="33"/>
        <v>-</v>
      </c>
      <c r="M145" s="3" t="str">
        <f t="shared" si="39"/>
        <v>-</v>
      </c>
      <c r="N145" s="3" t="str">
        <f t="shared" si="40"/>
        <v>-</v>
      </c>
      <c r="O145" s="3">
        <f t="shared" si="41"/>
        <v>0.47619047619047628</v>
      </c>
      <c r="P145" s="3" t="str">
        <f t="shared" si="42"/>
        <v>-</v>
      </c>
      <c r="Q145" s="34" t="str">
        <f t="shared" si="43"/>
        <v>-</v>
      </c>
    </row>
    <row r="146" spans="1:17" x14ac:dyDescent="0.2">
      <c r="A146" s="22">
        <v>0.01</v>
      </c>
      <c r="B146" s="7">
        <v>0.83</v>
      </c>
      <c r="C146" s="85">
        <v>1</v>
      </c>
      <c r="D146" s="7">
        <f t="shared" si="31"/>
        <v>2.0000000000000001E-4</v>
      </c>
      <c r="E146" s="7">
        <f t="shared" si="30"/>
        <v>4.15E-4</v>
      </c>
      <c r="F146" s="116">
        <f t="shared" si="32"/>
        <v>0.48192771084337349</v>
      </c>
      <c r="G146" s="3" t="str">
        <f t="shared" si="34"/>
        <v>-</v>
      </c>
      <c r="H146" s="3" t="str">
        <f t="shared" si="35"/>
        <v>-</v>
      </c>
      <c r="I146" s="3" t="str">
        <f t="shared" si="36"/>
        <v>-</v>
      </c>
      <c r="J146" s="3">
        <f t="shared" si="37"/>
        <v>1</v>
      </c>
      <c r="K146" s="3" t="str">
        <f t="shared" si="38"/>
        <v>-</v>
      </c>
      <c r="L146" s="34" t="str">
        <f t="shared" si="33"/>
        <v>-</v>
      </c>
      <c r="M146" s="3" t="str">
        <f t="shared" si="39"/>
        <v>-</v>
      </c>
      <c r="N146" s="3" t="str">
        <f t="shared" si="40"/>
        <v>-</v>
      </c>
      <c r="O146" s="3">
        <f t="shared" si="41"/>
        <v>0.48192771084337349</v>
      </c>
      <c r="P146" s="3" t="str">
        <f t="shared" si="42"/>
        <v>-</v>
      </c>
      <c r="Q146" s="34" t="str">
        <f t="shared" si="43"/>
        <v>-</v>
      </c>
    </row>
    <row r="147" spans="1:17" x14ac:dyDescent="0.2">
      <c r="A147" s="22">
        <v>0.01</v>
      </c>
      <c r="B147" s="7">
        <v>0.82</v>
      </c>
      <c r="C147" s="85">
        <v>0</v>
      </c>
      <c r="D147" s="7">
        <f t="shared" si="31"/>
        <v>2.0000000000000001E-4</v>
      </c>
      <c r="E147" s="7">
        <f t="shared" si="30"/>
        <v>4.0999999999999999E-4</v>
      </c>
      <c r="F147" s="116">
        <f t="shared" si="32"/>
        <v>0.48780487804878053</v>
      </c>
      <c r="G147" s="3" t="str">
        <f t="shared" si="34"/>
        <v>-</v>
      </c>
      <c r="H147" s="3" t="str">
        <f t="shared" si="35"/>
        <v>-</v>
      </c>
      <c r="I147" s="3" t="str">
        <f t="shared" si="36"/>
        <v>-</v>
      </c>
      <c r="J147" s="3">
        <f t="shared" si="37"/>
        <v>0</v>
      </c>
      <c r="K147" s="3" t="str">
        <f t="shared" si="38"/>
        <v>-</v>
      </c>
      <c r="L147" s="34" t="str">
        <f t="shared" si="33"/>
        <v>-</v>
      </c>
      <c r="M147" s="3" t="str">
        <f t="shared" si="39"/>
        <v>-</v>
      </c>
      <c r="N147" s="3" t="str">
        <f t="shared" si="40"/>
        <v>-</v>
      </c>
      <c r="O147" s="3">
        <f t="shared" si="41"/>
        <v>0.48780487804878053</v>
      </c>
      <c r="P147" s="3" t="str">
        <f t="shared" si="42"/>
        <v>-</v>
      </c>
      <c r="Q147" s="34" t="str">
        <f t="shared" si="43"/>
        <v>-</v>
      </c>
    </row>
    <row r="148" spans="1:17" x14ac:dyDescent="0.2">
      <c r="A148" s="22">
        <v>0.01</v>
      </c>
      <c r="B148" s="10">
        <v>0.81</v>
      </c>
      <c r="C148" s="85">
        <v>0</v>
      </c>
      <c r="D148" s="7">
        <f t="shared" si="31"/>
        <v>2.0000000000000001E-4</v>
      </c>
      <c r="E148" s="7">
        <f t="shared" si="30"/>
        <v>4.0500000000000003E-4</v>
      </c>
      <c r="F148" s="116">
        <f t="shared" si="32"/>
        <v>0.49382716049382713</v>
      </c>
      <c r="G148" s="3" t="str">
        <f t="shared" si="34"/>
        <v>-</v>
      </c>
      <c r="H148" s="3" t="str">
        <f t="shared" si="35"/>
        <v>-</v>
      </c>
      <c r="I148" s="3" t="str">
        <f t="shared" si="36"/>
        <v>-</v>
      </c>
      <c r="J148" s="3">
        <f t="shared" si="37"/>
        <v>0</v>
      </c>
      <c r="K148" s="3" t="str">
        <f t="shared" si="38"/>
        <v>-</v>
      </c>
      <c r="L148" s="34" t="str">
        <f t="shared" si="33"/>
        <v>-</v>
      </c>
      <c r="M148" s="3" t="str">
        <f t="shared" si="39"/>
        <v>-</v>
      </c>
      <c r="N148" s="3" t="str">
        <f t="shared" si="40"/>
        <v>-</v>
      </c>
      <c r="O148" s="3">
        <f t="shared" si="41"/>
        <v>0.49382716049382713</v>
      </c>
      <c r="P148" s="3" t="str">
        <f t="shared" si="42"/>
        <v>-</v>
      </c>
      <c r="Q148" s="34" t="str">
        <f t="shared" si="43"/>
        <v>-</v>
      </c>
    </row>
    <row r="149" spans="1:17" x14ac:dyDescent="0.2">
      <c r="A149" s="22">
        <v>0.01</v>
      </c>
      <c r="B149" s="9">
        <v>0.8</v>
      </c>
      <c r="C149" s="85">
        <v>2</v>
      </c>
      <c r="D149" s="7">
        <f t="shared" si="31"/>
        <v>2.0000000000000001E-4</v>
      </c>
      <c r="E149" s="7">
        <f t="shared" si="30"/>
        <v>4.0000000000000002E-4</v>
      </c>
      <c r="F149" s="116">
        <f t="shared" si="32"/>
        <v>0.5</v>
      </c>
      <c r="G149" s="3" t="str">
        <f t="shared" si="34"/>
        <v>-</v>
      </c>
      <c r="H149" s="3" t="str">
        <f t="shared" si="35"/>
        <v>-</v>
      </c>
      <c r="I149" s="3" t="str">
        <f t="shared" si="36"/>
        <v>-</v>
      </c>
      <c r="J149" s="3">
        <f t="shared" si="37"/>
        <v>2</v>
      </c>
      <c r="K149" s="3" t="str">
        <f t="shared" si="38"/>
        <v>-</v>
      </c>
      <c r="L149" s="34" t="str">
        <f t="shared" si="33"/>
        <v>-</v>
      </c>
      <c r="M149" s="3" t="str">
        <f t="shared" si="39"/>
        <v>-</v>
      </c>
      <c r="N149" s="3" t="str">
        <f t="shared" si="40"/>
        <v>-</v>
      </c>
      <c r="O149" s="3">
        <f t="shared" si="41"/>
        <v>0.5</v>
      </c>
      <c r="P149" s="3" t="str">
        <f t="shared" si="42"/>
        <v>-</v>
      </c>
      <c r="Q149" s="34" t="str">
        <f t="shared" si="43"/>
        <v>-</v>
      </c>
    </row>
    <row r="150" spans="1:17" x14ac:dyDescent="0.2">
      <c r="A150" s="22">
        <v>5.0000000000000001E-3</v>
      </c>
      <c r="B150" s="7">
        <v>0.38</v>
      </c>
      <c r="C150" s="85">
        <v>2</v>
      </c>
      <c r="D150" s="7">
        <f t="shared" si="31"/>
        <v>1E-4</v>
      </c>
      <c r="E150" s="7">
        <f t="shared" si="30"/>
        <v>1.9000000000000001E-4</v>
      </c>
      <c r="F150" s="116">
        <f t="shared" si="32"/>
        <v>0.52631578947368418</v>
      </c>
      <c r="G150" s="3" t="str">
        <f t="shared" si="34"/>
        <v>-</v>
      </c>
      <c r="H150" s="3" t="str">
        <f t="shared" si="35"/>
        <v>-</v>
      </c>
      <c r="I150" s="3" t="str">
        <f t="shared" si="36"/>
        <v>-</v>
      </c>
      <c r="J150" s="3" t="str">
        <f t="shared" si="37"/>
        <v>-</v>
      </c>
      <c r="K150" s="3">
        <f t="shared" si="38"/>
        <v>2</v>
      </c>
      <c r="L150" s="34" t="str">
        <f t="shared" si="33"/>
        <v>-</v>
      </c>
      <c r="M150" s="3" t="str">
        <f t="shared" si="39"/>
        <v>-</v>
      </c>
      <c r="N150" s="3" t="str">
        <f t="shared" si="40"/>
        <v>-</v>
      </c>
      <c r="O150" s="3" t="str">
        <f t="shared" si="41"/>
        <v>-</v>
      </c>
      <c r="P150" s="3">
        <f t="shared" si="42"/>
        <v>0.52631578947368418</v>
      </c>
      <c r="Q150" s="34" t="str">
        <f t="shared" si="43"/>
        <v>-</v>
      </c>
    </row>
    <row r="151" spans="1:17" x14ac:dyDescent="0.2">
      <c r="A151" s="22">
        <v>0.01</v>
      </c>
      <c r="B151" s="7">
        <v>0.75</v>
      </c>
      <c r="C151" s="85">
        <v>1</v>
      </c>
      <c r="D151" s="7">
        <f t="shared" si="31"/>
        <v>2.0000000000000001E-4</v>
      </c>
      <c r="E151" s="7">
        <f t="shared" si="30"/>
        <v>3.7500000000000001E-4</v>
      </c>
      <c r="F151" s="116">
        <f t="shared" si="32"/>
        <v>0.53333333333333333</v>
      </c>
      <c r="G151" s="3" t="str">
        <f t="shared" si="34"/>
        <v>-</v>
      </c>
      <c r="H151" s="3" t="str">
        <f t="shared" si="35"/>
        <v>-</v>
      </c>
      <c r="I151" s="3" t="str">
        <f t="shared" si="36"/>
        <v>-</v>
      </c>
      <c r="J151" s="3" t="str">
        <f t="shared" si="37"/>
        <v>-</v>
      </c>
      <c r="K151" s="3">
        <f t="shared" si="38"/>
        <v>1</v>
      </c>
      <c r="L151" s="34" t="str">
        <f t="shared" si="33"/>
        <v>-</v>
      </c>
      <c r="M151" s="3" t="str">
        <f t="shared" si="39"/>
        <v>-</v>
      </c>
      <c r="N151" s="3" t="str">
        <f t="shared" si="40"/>
        <v>-</v>
      </c>
      <c r="O151" s="3" t="str">
        <f t="shared" si="41"/>
        <v>-</v>
      </c>
      <c r="P151" s="3">
        <f t="shared" si="42"/>
        <v>0.53333333333333333</v>
      </c>
      <c r="Q151" s="34" t="str">
        <f t="shared" si="43"/>
        <v>-</v>
      </c>
    </row>
    <row r="152" spans="1:17" x14ac:dyDescent="0.2">
      <c r="A152" s="22">
        <v>5.0000000000000001E-3</v>
      </c>
      <c r="B152" s="25">
        <v>0.35</v>
      </c>
      <c r="C152" s="85">
        <v>2</v>
      </c>
      <c r="D152" s="7">
        <f t="shared" si="31"/>
        <v>1E-4</v>
      </c>
      <c r="E152" s="7">
        <f t="shared" si="30"/>
        <v>1.75E-4</v>
      </c>
      <c r="F152" s="116">
        <f t="shared" si="32"/>
        <v>0.57142857142857151</v>
      </c>
      <c r="G152" s="3" t="str">
        <f t="shared" si="34"/>
        <v>-</v>
      </c>
      <c r="H152" s="3" t="str">
        <f t="shared" si="35"/>
        <v>-</v>
      </c>
      <c r="I152" s="3" t="str">
        <f t="shared" si="36"/>
        <v>-</v>
      </c>
      <c r="J152" s="3" t="str">
        <f t="shared" si="37"/>
        <v>-</v>
      </c>
      <c r="K152" s="3">
        <f t="shared" si="38"/>
        <v>2</v>
      </c>
      <c r="L152" s="34" t="str">
        <f t="shared" si="33"/>
        <v>-</v>
      </c>
      <c r="M152" s="3" t="str">
        <f t="shared" si="39"/>
        <v>-</v>
      </c>
      <c r="N152" s="3" t="str">
        <f t="shared" si="40"/>
        <v>-</v>
      </c>
      <c r="O152" s="3" t="str">
        <f t="shared" si="41"/>
        <v>-</v>
      </c>
      <c r="P152" s="3">
        <f t="shared" si="42"/>
        <v>0.57142857142857151</v>
      </c>
      <c r="Q152" s="34" t="str">
        <f t="shared" si="43"/>
        <v>-</v>
      </c>
    </row>
    <row r="153" spans="1:17" x14ac:dyDescent="0.2">
      <c r="A153" s="22">
        <v>0.01</v>
      </c>
      <c r="B153" s="7">
        <v>0.65</v>
      </c>
      <c r="C153" s="85">
        <v>2</v>
      </c>
      <c r="D153" s="7">
        <f t="shared" si="31"/>
        <v>2.0000000000000001E-4</v>
      </c>
      <c r="E153" s="7">
        <f t="shared" si="30"/>
        <v>3.2499999999999999E-4</v>
      </c>
      <c r="F153" s="116">
        <f t="shared" si="32"/>
        <v>0.61538461538461542</v>
      </c>
      <c r="G153" s="3" t="str">
        <f t="shared" si="34"/>
        <v>-</v>
      </c>
      <c r="H153" s="3" t="str">
        <f t="shared" si="35"/>
        <v>-</v>
      </c>
      <c r="I153" s="3" t="str">
        <f t="shared" si="36"/>
        <v>-</v>
      </c>
      <c r="J153" s="3" t="str">
        <f t="shared" si="37"/>
        <v>-</v>
      </c>
      <c r="K153" s="3">
        <f t="shared" si="38"/>
        <v>2</v>
      </c>
      <c r="L153" s="34" t="str">
        <f t="shared" si="33"/>
        <v>-</v>
      </c>
      <c r="M153" s="3" t="str">
        <f t="shared" si="39"/>
        <v>-</v>
      </c>
      <c r="N153" s="3" t="str">
        <f t="shared" si="40"/>
        <v>-</v>
      </c>
      <c r="O153" s="3" t="str">
        <f t="shared" si="41"/>
        <v>-</v>
      </c>
      <c r="P153" s="3">
        <f t="shared" si="42"/>
        <v>0.61538461538461542</v>
      </c>
      <c r="Q153" s="34" t="str">
        <f t="shared" si="43"/>
        <v>-</v>
      </c>
    </row>
    <row r="154" spans="1:17" x14ac:dyDescent="0.2">
      <c r="A154" s="22">
        <v>0.01</v>
      </c>
      <c r="B154" s="7">
        <v>0.65</v>
      </c>
      <c r="C154" s="85">
        <v>1</v>
      </c>
      <c r="D154" s="7">
        <f t="shared" si="31"/>
        <v>2.0000000000000001E-4</v>
      </c>
      <c r="E154" s="7">
        <f t="shared" si="30"/>
        <v>3.2499999999999999E-4</v>
      </c>
      <c r="F154" s="116">
        <f t="shared" si="32"/>
        <v>0.61538461538461542</v>
      </c>
      <c r="G154" s="3" t="str">
        <f t="shared" si="34"/>
        <v>-</v>
      </c>
      <c r="H154" s="3" t="str">
        <f t="shared" si="35"/>
        <v>-</v>
      </c>
      <c r="I154" s="3" t="str">
        <f t="shared" si="36"/>
        <v>-</v>
      </c>
      <c r="J154" s="3" t="str">
        <f t="shared" si="37"/>
        <v>-</v>
      </c>
      <c r="K154" s="3">
        <f t="shared" si="38"/>
        <v>1</v>
      </c>
      <c r="L154" s="34" t="str">
        <f t="shared" si="33"/>
        <v>-</v>
      </c>
      <c r="M154" s="3" t="str">
        <f t="shared" si="39"/>
        <v>-</v>
      </c>
      <c r="N154" s="3" t="str">
        <f t="shared" si="40"/>
        <v>-</v>
      </c>
      <c r="O154" s="3" t="str">
        <f t="shared" si="41"/>
        <v>-</v>
      </c>
      <c r="P154" s="3">
        <f t="shared" si="42"/>
        <v>0.61538461538461542</v>
      </c>
      <c r="Q154" s="34" t="str">
        <f t="shared" si="43"/>
        <v>-</v>
      </c>
    </row>
    <row r="155" spans="1:17" x14ac:dyDescent="0.2">
      <c r="A155" s="22">
        <v>0.01</v>
      </c>
      <c r="B155" s="7">
        <f>6.75-6.12</f>
        <v>0.62999999999999989</v>
      </c>
      <c r="C155" s="85">
        <v>2</v>
      </c>
      <c r="D155" s="7">
        <f t="shared" si="31"/>
        <v>2.0000000000000001E-4</v>
      </c>
      <c r="E155" s="7">
        <f t="shared" si="30"/>
        <v>3.1499999999999996E-4</v>
      </c>
      <c r="F155" s="116">
        <f t="shared" si="32"/>
        <v>0.634920634920635</v>
      </c>
      <c r="G155" s="3" t="str">
        <f t="shared" si="34"/>
        <v>-</v>
      </c>
      <c r="H155" s="3" t="str">
        <f t="shared" si="35"/>
        <v>-</v>
      </c>
      <c r="I155" s="3" t="str">
        <f t="shared" si="36"/>
        <v>-</v>
      </c>
      <c r="J155" s="3" t="str">
        <f t="shared" si="37"/>
        <v>-</v>
      </c>
      <c r="K155" s="3">
        <f t="shared" si="38"/>
        <v>2</v>
      </c>
      <c r="L155" s="34" t="str">
        <f t="shared" si="33"/>
        <v>-</v>
      </c>
      <c r="M155" s="3" t="str">
        <f t="shared" si="39"/>
        <v>-</v>
      </c>
      <c r="N155" s="3" t="str">
        <f t="shared" si="40"/>
        <v>-</v>
      </c>
      <c r="O155" s="3" t="str">
        <f t="shared" si="41"/>
        <v>-</v>
      </c>
      <c r="P155" s="3">
        <f t="shared" si="42"/>
        <v>0.634920634920635</v>
      </c>
      <c r="Q155" s="34" t="str">
        <f t="shared" si="43"/>
        <v>-</v>
      </c>
    </row>
    <row r="156" spans="1:17" x14ac:dyDescent="0.2">
      <c r="A156" s="27">
        <v>0.01</v>
      </c>
      <c r="C156" s="34">
        <v>1</v>
      </c>
      <c r="D156" s="7">
        <f t="shared" si="31"/>
        <v>2.0000000000000001E-4</v>
      </c>
      <c r="E156" s="7">
        <v>3.0500000000000015E-4</v>
      </c>
      <c r="F156" s="116">
        <f t="shared" si="32"/>
        <v>0.65573770491803252</v>
      </c>
      <c r="G156" s="3" t="str">
        <f t="shared" si="34"/>
        <v>-</v>
      </c>
      <c r="H156" s="3" t="str">
        <f t="shared" si="35"/>
        <v>-</v>
      </c>
      <c r="I156" s="3" t="str">
        <f t="shared" si="36"/>
        <v>-</v>
      </c>
      <c r="J156" s="3" t="str">
        <f t="shared" si="37"/>
        <v>-</v>
      </c>
      <c r="K156" s="3">
        <f t="shared" si="38"/>
        <v>1</v>
      </c>
      <c r="L156" s="34" t="str">
        <f t="shared" si="33"/>
        <v>-</v>
      </c>
      <c r="M156" s="3" t="str">
        <f t="shared" si="39"/>
        <v>-</v>
      </c>
      <c r="N156" s="3" t="str">
        <f t="shared" si="40"/>
        <v>-</v>
      </c>
      <c r="O156" s="3" t="str">
        <f t="shared" si="41"/>
        <v>-</v>
      </c>
      <c r="P156" s="3">
        <f t="shared" si="42"/>
        <v>0.65573770491803252</v>
      </c>
      <c r="Q156" s="34" t="str">
        <f t="shared" si="43"/>
        <v>-</v>
      </c>
    </row>
    <row r="157" spans="1:17" x14ac:dyDescent="0.2">
      <c r="A157" s="22">
        <v>0.01</v>
      </c>
      <c r="B157" s="25">
        <v>0.61</v>
      </c>
      <c r="C157" s="85">
        <v>2</v>
      </c>
      <c r="D157" s="7">
        <f t="shared" si="31"/>
        <v>2.0000000000000001E-4</v>
      </c>
      <c r="E157" s="7">
        <f>(B157/2)/1000</f>
        <v>3.0499999999999999E-4</v>
      </c>
      <c r="F157" s="116">
        <f t="shared" si="32"/>
        <v>0.65573770491803285</v>
      </c>
      <c r="G157" s="3" t="str">
        <f t="shared" si="34"/>
        <v>-</v>
      </c>
      <c r="H157" s="3" t="str">
        <f t="shared" si="35"/>
        <v>-</v>
      </c>
      <c r="I157" s="3" t="str">
        <f t="shared" si="36"/>
        <v>-</v>
      </c>
      <c r="J157" s="3" t="str">
        <f t="shared" si="37"/>
        <v>-</v>
      </c>
      <c r="K157" s="3">
        <f t="shared" si="38"/>
        <v>2</v>
      </c>
      <c r="L157" s="34" t="str">
        <f t="shared" si="33"/>
        <v>-</v>
      </c>
      <c r="M157" s="3" t="str">
        <f t="shared" si="39"/>
        <v>-</v>
      </c>
      <c r="N157" s="3" t="str">
        <f t="shared" si="40"/>
        <v>-</v>
      </c>
      <c r="O157" s="3" t="str">
        <f t="shared" si="41"/>
        <v>-</v>
      </c>
      <c r="P157" s="3">
        <f t="shared" si="42"/>
        <v>0.65573770491803285</v>
      </c>
      <c r="Q157" s="34" t="str">
        <f t="shared" si="43"/>
        <v>-</v>
      </c>
    </row>
    <row r="158" spans="1:17" x14ac:dyDescent="0.2">
      <c r="A158" s="22">
        <v>0.01</v>
      </c>
      <c r="B158" s="7">
        <v>0.56999999999999995</v>
      </c>
      <c r="C158" s="85">
        <v>1</v>
      </c>
      <c r="D158" s="7">
        <f t="shared" si="31"/>
        <v>2.0000000000000001E-4</v>
      </c>
      <c r="E158" s="7">
        <f>(B158/2)/1000</f>
        <v>2.8499999999999999E-4</v>
      </c>
      <c r="F158" s="116">
        <f t="shared" si="32"/>
        <v>0.70175438596491235</v>
      </c>
      <c r="G158" s="3" t="str">
        <f t="shared" si="34"/>
        <v>-</v>
      </c>
      <c r="H158" s="3" t="str">
        <f t="shared" si="35"/>
        <v>-</v>
      </c>
      <c r="I158" s="3" t="str">
        <f t="shared" si="36"/>
        <v>-</v>
      </c>
      <c r="J158" s="3" t="str">
        <f t="shared" si="37"/>
        <v>-</v>
      </c>
      <c r="K158" s="3">
        <f t="shared" si="38"/>
        <v>1</v>
      </c>
      <c r="L158" s="34" t="str">
        <f t="shared" si="33"/>
        <v>-</v>
      </c>
      <c r="M158" s="3" t="str">
        <f t="shared" si="39"/>
        <v>-</v>
      </c>
      <c r="N158" s="3" t="str">
        <f t="shared" si="40"/>
        <v>-</v>
      </c>
      <c r="O158" s="3" t="str">
        <f t="shared" si="41"/>
        <v>-</v>
      </c>
      <c r="P158" s="3">
        <f t="shared" si="42"/>
        <v>0.70175438596491235</v>
      </c>
      <c r="Q158" s="34" t="str">
        <f t="shared" si="43"/>
        <v>-</v>
      </c>
    </row>
    <row r="159" spans="1:17" x14ac:dyDescent="0.2">
      <c r="A159" s="22">
        <v>0.01</v>
      </c>
      <c r="B159" s="7">
        <v>0.56799999999999995</v>
      </c>
      <c r="C159" s="85">
        <v>1</v>
      </c>
      <c r="D159" s="7">
        <f t="shared" si="31"/>
        <v>2.0000000000000001E-4</v>
      </c>
      <c r="E159" s="7">
        <f>(B159/2)/1000</f>
        <v>2.8399999999999996E-4</v>
      </c>
      <c r="F159" s="116">
        <f t="shared" si="32"/>
        <v>0.70422535211267623</v>
      </c>
      <c r="G159" s="3" t="str">
        <f t="shared" si="34"/>
        <v>-</v>
      </c>
      <c r="H159" s="3" t="str">
        <f t="shared" si="35"/>
        <v>-</v>
      </c>
      <c r="I159" s="3" t="str">
        <f t="shared" si="36"/>
        <v>-</v>
      </c>
      <c r="J159" s="3" t="str">
        <f t="shared" si="37"/>
        <v>-</v>
      </c>
      <c r="K159" s="3">
        <f t="shared" si="38"/>
        <v>1</v>
      </c>
      <c r="L159" s="34" t="str">
        <f t="shared" si="33"/>
        <v>-</v>
      </c>
      <c r="M159" s="3" t="str">
        <f t="shared" si="39"/>
        <v>-</v>
      </c>
      <c r="N159" s="3" t="str">
        <f t="shared" si="40"/>
        <v>-</v>
      </c>
      <c r="O159" s="3" t="str">
        <f t="shared" si="41"/>
        <v>-</v>
      </c>
      <c r="P159" s="3">
        <f t="shared" si="42"/>
        <v>0.70422535211267623</v>
      </c>
      <c r="Q159" s="34" t="str">
        <f t="shared" si="43"/>
        <v>-</v>
      </c>
    </row>
    <row r="160" spans="1:17" x14ac:dyDescent="0.2">
      <c r="A160" s="22">
        <v>0.01</v>
      </c>
      <c r="B160" s="7">
        <v>0.52</v>
      </c>
      <c r="C160" s="85">
        <v>2</v>
      </c>
      <c r="D160" s="7">
        <f t="shared" si="31"/>
        <v>2.0000000000000001E-4</v>
      </c>
      <c r="E160" s="7">
        <f>(B160/2)/1000</f>
        <v>2.6000000000000003E-4</v>
      </c>
      <c r="F160" s="116">
        <f t="shared" si="32"/>
        <v>0.76923076923076916</v>
      </c>
      <c r="G160" s="3" t="str">
        <f t="shared" si="34"/>
        <v>-</v>
      </c>
      <c r="H160" s="3" t="str">
        <f t="shared" si="35"/>
        <v>-</v>
      </c>
      <c r="I160" s="3" t="str">
        <f t="shared" si="36"/>
        <v>-</v>
      </c>
      <c r="J160" s="3" t="str">
        <f t="shared" si="37"/>
        <v>-</v>
      </c>
      <c r="K160" s="3">
        <f t="shared" si="38"/>
        <v>2</v>
      </c>
      <c r="L160" s="34" t="str">
        <f t="shared" si="33"/>
        <v>-</v>
      </c>
      <c r="M160" s="3" t="str">
        <f t="shared" si="39"/>
        <v>-</v>
      </c>
      <c r="N160" s="3" t="str">
        <f t="shared" si="40"/>
        <v>-</v>
      </c>
      <c r="O160" s="3" t="str">
        <f t="shared" si="41"/>
        <v>-</v>
      </c>
      <c r="P160" s="3">
        <f t="shared" si="42"/>
        <v>0.76923076923076916</v>
      </c>
      <c r="Q160" s="34" t="str">
        <f t="shared" si="43"/>
        <v>-</v>
      </c>
    </row>
    <row r="161" spans="1:17" x14ac:dyDescent="0.2">
      <c r="A161" s="22">
        <v>0.01</v>
      </c>
      <c r="B161" s="7">
        <v>0.5</v>
      </c>
      <c r="C161" s="85">
        <v>2</v>
      </c>
      <c r="D161" s="7">
        <f t="shared" si="31"/>
        <v>2.0000000000000001E-4</v>
      </c>
      <c r="E161" s="7">
        <f>(B161/2)/1000</f>
        <v>2.5000000000000001E-4</v>
      </c>
      <c r="F161" s="116">
        <f t="shared" si="32"/>
        <v>0.8</v>
      </c>
      <c r="G161" s="3" t="str">
        <f t="shared" si="34"/>
        <v>-</v>
      </c>
      <c r="H161" s="3" t="str">
        <f t="shared" si="35"/>
        <v>-</v>
      </c>
      <c r="I161" s="3" t="str">
        <f t="shared" si="36"/>
        <v>-</v>
      </c>
      <c r="J161" s="3" t="str">
        <f t="shared" si="37"/>
        <v>-</v>
      </c>
      <c r="K161" s="3">
        <f t="shared" si="38"/>
        <v>2</v>
      </c>
      <c r="L161" s="34" t="str">
        <f t="shared" si="33"/>
        <v>-</v>
      </c>
      <c r="M161" s="3" t="str">
        <f t="shared" si="39"/>
        <v>-</v>
      </c>
      <c r="N161" s="3" t="str">
        <f t="shared" si="40"/>
        <v>-</v>
      </c>
      <c r="O161" s="3" t="str">
        <f t="shared" si="41"/>
        <v>-</v>
      </c>
      <c r="P161" s="3">
        <f t="shared" si="42"/>
        <v>0.8</v>
      </c>
      <c r="Q161" s="34" t="str">
        <f t="shared" si="43"/>
        <v>-</v>
      </c>
    </row>
    <row r="162" spans="1:17" x14ac:dyDescent="0.2">
      <c r="A162" s="27">
        <v>0.01</v>
      </c>
      <c r="C162" s="34">
        <v>2</v>
      </c>
      <c r="D162" s="7">
        <f t="shared" si="31"/>
        <v>2.0000000000000001E-4</v>
      </c>
      <c r="E162" s="7">
        <v>2.450000000000001E-4</v>
      </c>
      <c r="F162" s="116">
        <f t="shared" si="32"/>
        <v>0.81632653061224458</v>
      </c>
      <c r="G162" s="3" t="str">
        <f t="shared" si="34"/>
        <v>-</v>
      </c>
      <c r="H162" s="3" t="str">
        <f t="shared" si="35"/>
        <v>-</v>
      </c>
      <c r="I162" s="3" t="str">
        <f t="shared" si="36"/>
        <v>-</v>
      </c>
      <c r="J162" s="3" t="str">
        <f t="shared" si="37"/>
        <v>-</v>
      </c>
      <c r="K162" s="3">
        <f t="shared" si="38"/>
        <v>2</v>
      </c>
      <c r="L162" s="34" t="str">
        <f t="shared" si="33"/>
        <v>-</v>
      </c>
      <c r="M162" s="3" t="str">
        <f t="shared" si="39"/>
        <v>-</v>
      </c>
      <c r="N162" s="3" t="str">
        <f t="shared" si="40"/>
        <v>-</v>
      </c>
      <c r="O162" s="3" t="str">
        <f t="shared" si="41"/>
        <v>-</v>
      </c>
      <c r="P162" s="3">
        <f t="shared" si="42"/>
        <v>0.81632653061224458</v>
      </c>
      <c r="Q162" s="34" t="str">
        <f t="shared" si="43"/>
        <v>-</v>
      </c>
    </row>
    <row r="163" spans="1:17" x14ac:dyDescent="0.2">
      <c r="A163" s="22">
        <v>0.01</v>
      </c>
      <c r="B163" s="7">
        <v>0.47</v>
      </c>
      <c r="C163" s="85">
        <v>2</v>
      </c>
      <c r="D163" s="7">
        <f t="shared" si="31"/>
        <v>2.0000000000000001E-4</v>
      </c>
      <c r="E163" s="7">
        <f>(B163/2)/1000</f>
        <v>2.3499999999999999E-4</v>
      </c>
      <c r="F163" s="116">
        <f t="shared" si="32"/>
        <v>0.85106382978723416</v>
      </c>
      <c r="G163" s="3" t="str">
        <f t="shared" si="34"/>
        <v>-</v>
      </c>
      <c r="H163" s="3" t="str">
        <f t="shared" si="35"/>
        <v>-</v>
      </c>
      <c r="I163" s="3" t="str">
        <f t="shared" si="36"/>
        <v>-</v>
      </c>
      <c r="J163" s="3" t="str">
        <f t="shared" si="37"/>
        <v>-</v>
      </c>
      <c r="K163" s="3">
        <f t="shared" si="38"/>
        <v>2</v>
      </c>
      <c r="L163" s="34" t="str">
        <f t="shared" si="33"/>
        <v>-</v>
      </c>
      <c r="M163" s="3" t="str">
        <f t="shared" si="39"/>
        <v>-</v>
      </c>
      <c r="N163" s="3" t="str">
        <f t="shared" si="40"/>
        <v>-</v>
      </c>
      <c r="O163" s="3" t="str">
        <f t="shared" si="41"/>
        <v>-</v>
      </c>
      <c r="P163" s="3">
        <f t="shared" si="42"/>
        <v>0.85106382978723416</v>
      </c>
      <c r="Q163" s="34" t="str">
        <f t="shared" si="43"/>
        <v>-</v>
      </c>
    </row>
    <row r="164" spans="1:17" x14ac:dyDescent="0.2">
      <c r="A164" s="22">
        <v>0.01</v>
      </c>
      <c r="B164" s="7">
        <f>6.84-6.38</f>
        <v>0.45999999999999996</v>
      </c>
      <c r="C164" s="85">
        <v>1</v>
      </c>
      <c r="D164" s="7">
        <f t="shared" si="31"/>
        <v>2.0000000000000001E-4</v>
      </c>
      <c r="E164" s="7">
        <f>(B164/2)/1000</f>
        <v>2.2999999999999998E-4</v>
      </c>
      <c r="F164" s="116">
        <f t="shared" si="32"/>
        <v>0.86956521739130443</v>
      </c>
      <c r="G164" s="3" t="str">
        <f t="shared" si="34"/>
        <v>-</v>
      </c>
      <c r="H164" s="3" t="str">
        <f t="shared" si="35"/>
        <v>-</v>
      </c>
      <c r="I164" s="3" t="str">
        <f t="shared" si="36"/>
        <v>-</v>
      </c>
      <c r="J164" s="3" t="str">
        <f t="shared" si="37"/>
        <v>-</v>
      </c>
      <c r="K164" s="3">
        <f t="shared" si="38"/>
        <v>1</v>
      </c>
      <c r="L164" s="34" t="str">
        <f t="shared" si="33"/>
        <v>-</v>
      </c>
      <c r="M164" s="3" t="str">
        <f t="shared" si="39"/>
        <v>-</v>
      </c>
      <c r="N164" s="3" t="str">
        <f t="shared" si="40"/>
        <v>-</v>
      </c>
      <c r="O164" s="3" t="str">
        <f t="shared" si="41"/>
        <v>-</v>
      </c>
      <c r="P164" s="3">
        <f t="shared" si="42"/>
        <v>0.86956521739130443</v>
      </c>
      <c r="Q164" s="34" t="str">
        <f t="shared" si="43"/>
        <v>-</v>
      </c>
    </row>
    <row r="165" spans="1:17" x14ac:dyDescent="0.2">
      <c r="A165" s="22">
        <v>0.01</v>
      </c>
      <c r="B165" s="7">
        <f>5.59-5.14</f>
        <v>0.45000000000000018</v>
      </c>
      <c r="C165" s="85">
        <v>2</v>
      </c>
      <c r="D165" s="7">
        <f t="shared" si="31"/>
        <v>2.0000000000000001E-4</v>
      </c>
      <c r="E165" s="7">
        <f>(B165/2)/1000</f>
        <v>2.250000000000001E-4</v>
      </c>
      <c r="F165" s="116">
        <f t="shared" si="32"/>
        <v>0.88888888888888851</v>
      </c>
      <c r="G165" s="3" t="str">
        <f t="shared" si="34"/>
        <v>-</v>
      </c>
      <c r="H165" s="3" t="str">
        <f t="shared" si="35"/>
        <v>-</v>
      </c>
      <c r="I165" s="3" t="str">
        <f t="shared" si="36"/>
        <v>-</v>
      </c>
      <c r="J165" s="3" t="str">
        <f t="shared" si="37"/>
        <v>-</v>
      </c>
      <c r="K165" s="3">
        <f t="shared" si="38"/>
        <v>2</v>
      </c>
      <c r="L165" s="34" t="str">
        <f t="shared" si="33"/>
        <v>-</v>
      </c>
      <c r="M165" s="3" t="str">
        <f t="shared" si="39"/>
        <v>-</v>
      </c>
      <c r="N165" s="3" t="str">
        <f t="shared" si="40"/>
        <v>-</v>
      </c>
      <c r="O165" s="3" t="str">
        <f t="shared" si="41"/>
        <v>-</v>
      </c>
      <c r="P165" s="3">
        <f t="shared" si="42"/>
        <v>0.88888888888888851</v>
      </c>
      <c r="Q165" s="34" t="str">
        <f t="shared" si="43"/>
        <v>-</v>
      </c>
    </row>
    <row r="166" spans="1:17" x14ac:dyDescent="0.2">
      <c r="A166" s="22">
        <v>0.01</v>
      </c>
      <c r="B166" s="7">
        <v>0.43</v>
      </c>
      <c r="C166" s="85">
        <v>2</v>
      </c>
      <c r="D166" s="7">
        <f t="shared" si="31"/>
        <v>2.0000000000000001E-4</v>
      </c>
      <c r="E166" s="7">
        <f>(B166/2)/1000</f>
        <v>2.1499999999999999E-4</v>
      </c>
      <c r="F166" s="116">
        <f t="shared" si="32"/>
        <v>0.93023255813953498</v>
      </c>
      <c r="G166" s="3" t="str">
        <f t="shared" si="34"/>
        <v>-</v>
      </c>
      <c r="H166" s="3" t="str">
        <f t="shared" si="35"/>
        <v>-</v>
      </c>
      <c r="I166" s="3" t="str">
        <f t="shared" si="36"/>
        <v>-</v>
      </c>
      <c r="J166" s="3" t="str">
        <f t="shared" si="37"/>
        <v>-</v>
      </c>
      <c r="K166" s="3">
        <f t="shared" si="38"/>
        <v>2</v>
      </c>
      <c r="L166" s="34" t="str">
        <f t="shared" si="33"/>
        <v>-</v>
      </c>
      <c r="M166" s="3" t="str">
        <f t="shared" si="39"/>
        <v>-</v>
      </c>
      <c r="N166" s="3" t="str">
        <f t="shared" si="40"/>
        <v>-</v>
      </c>
      <c r="O166" s="3" t="str">
        <f t="shared" si="41"/>
        <v>-</v>
      </c>
      <c r="P166" s="3">
        <f t="shared" si="42"/>
        <v>0.93023255813953498</v>
      </c>
      <c r="Q166" s="34" t="str">
        <f t="shared" si="43"/>
        <v>-</v>
      </c>
    </row>
    <row r="167" spans="1:17" x14ac:dyDescent="0.2">
      <c r="A167" s="27">
        <v>0.01</v>
      </c>
      <c r="C167" s="34">
        <v>1</v>
      </c>
      <c r="D167" s="7">
        <f t="shared" si="31"/>
        <v>2.0000000000000001E-4</v>
      </c>
      <c r="E167" s="7">
        <v>2.0999999999999995E-4</v>
      </c>
      <c r="F167" s="116">
        <f t="shared" si="32"/>
        <v>0.95238095238095266</v>
      </c>
      <c r="G167" s="3" t="str">
        <f t="shared" si="34"/>
        <v>-</v>
      </c>
      <c r="H167" s="3" t="str">
        <f t="shared" si="35"/>
        <v>-</v>
      </c>
      <c r="I167" s="3" t="str">
        <f t="shared" si="36"/>
        <v>-</v>
      </c>
      <c r="J167" s="3" t="str">
        <f t="shared" si="37"/>
        <v>-</v>
      </c>
      <c r="K167" s="3">
        <f t="shared" si="38"/>
        <v>1</v>
      </c>
      <c r="L167" s="34" t="str">
        <f t="shared" si="33"/>
        <v>-</v>
      </c>
      <c r="M167" s="3" t="str">
        <f t="shared" si="39"/>
        <v>-</v>
      </c>
      <c r="N167" s="3" t="str">
        <f t="shared" si="40"/>
        <v>-</v>
      </c>
      <c r="O167" s="3" t="str">
        <f t="shared" si="41"/>
        <v>-</v>
      </c>
      <c r="P167" s="3">
        <f t="shared" si="42"/>
        <v>0.95238095238095266</v>
      </c>
      <c r="Q167" s="34" t="str">
        <f t="shared" si="43"/>
        <v>-</v>
      </c>
    </row>
    <row r="168" spans="1:17" x14ac:dyDescent="0.2">
      <c r="A168" s="27">
        <v>0.01</v>
      </c>
      <c r="C168" s="34">
        <v>1</v>
      </c>
      <c r="D168" s="7">
        <f t="shared" si="31"/>
        <v>2.0000000000000001E-4</v>
      </c>
      <c r="E168" s="7">
        <v>1.9650000000000033E-4</v>
      </c>
      <c r="F168" s="116">
        <f t="shared" si="32"/>
        <v>1.017811704834604</v>
      </c>
      <c r="G168" s="3" t="str">
        <f t="shared" si="34"/>
        <v>-</v>
      </c>
      <c r="H168" s="3" t="str">
        <f t="shared" si="35"/>
        <v>-</v>
      </c>
      <c r="I168" s="3" t="str">
        <f t="shared" si="36"/>
        <v>-</v>
      </c>
      <c r="J168" s="3" t="str">
        <f t="shared" si="37"/>
        <v>-</v>
      </c>
      <c r="K168" s="3">
        <f t="shared" si="38"/>
        <v>1</v>
      </c>
      <c r="L168" s="34" t="str">
        <f t="shared" si="33"/>
        <v>-</v>
      </c>
      <c r="M168" s="3" t="str">
        <f t="shared" si="39"/>
        <v>-</v>
      </c>
      <c r="N168" s="3" t="str">
        <f t="shared" si="40"/>
        <v>-</v>
      </c>
      <c r="O168" s="3" t="str">
        <f t="shared" si="41"/>
        <v>-</v>
      </c>
      <c r="P168" s="3">
        <f t="shared" si="42"/>
        <v>1.017811704834604</v>
      </c>
      <c r="Q168" s="34" t="str">
        <f t="shared" si="43"/>
        <v>-</v>
      </c>
    </row>
    <row r="169" spans="1:17" x14ac:dyDescent="0.2">
      <c r="A169" s="27">
        <v>0.01</v>
      </c>
      <c r="C169" s="34">
        <v>2</v>
      </c>
      <c r="D169" s="7">
        <f t="shared" si="31"/>
        <v>2.0000000000000001E-4</v>
      </c>
      <c r="E169" s="7">
        <v>1.8500000000000005E-4</v>
      </c>
      <c r="F169" s="116">
        <f t="shared" si="32"/>
        <v>1.0810810810810809</v>
      </c>
      <c r="G169" s="3" t="str">
        <f t="shared" si="34"/>
        <v>-</v>
      </c>
      <c r="H169" s="3" t="str">
        <f t="shared" si="35"/>
        <v>-</v>
      </c>
      <c r="I169" s="3" t="str">
        <f t="shared" si="36"/>
        <v>-</v>
      </c>
      <c r="J169" s="3" t="str">
        <f t="shared" si="37"/>
        <v>-</v>
      </c>
      <c r="K169" s="3">
        <f t="shared" si="38"/>
        <v>2</v>
      </c>
      <c r="L169" s="34" t="str">
        <f t="shared" si="33"/>
        <v>-</v>
      </c>
      <c r="M169" s="3" t="str">
        <f t="shared" si="39"/>
        <v>-</v>
      </c>
      <c r="N169" s="3" t="str">
        <f t="shared" si="40"/>
        <v>-</v>
      </c>
      <c r="O169" s="3" t="str">
        <f t="shared" si="41"/>
        <v>-</v>
      </c>
      <c r="P169" s="3">
        <f t="shared" si="42"/>
        <v>1.0810810810810809</v>
      </c>
      <c r="Q169" s="34" t="str">
        <f t="shared" si="43"/>
        <v>-</v>
      </c>
    </row>
    <row r="170" spans="1:17" x14ac:dyDescent="0.2">
      <c r="A170" s="27">
        <v>0.01</v>
      </c>
      <c r="C170" s="34">
        <v>2</v>
      </c>
      <c r="D170" s="7">
        <f t="shared" si="31"/>
        <v>2.0000000000000001E-4</v>
      </c>
      <c r="E170" s="7">
        <v>1.6500000000000003E-4</v>
      </c>
      <c r="F170" s="116">
        <f t="shared" si="32"/>
        <v>1.2121212121212119</v>
      </c>
      <c r="G170" s="3" t="str">
        <f t="shared" si="34"/>
        <v>-</v>
      </c>
      <c r="H170" s="3" t="str">
        <f t="shared" si="35"/>
        <v>-</v>
      </c>
      <c r="I170" s="3" t="str">
        <f t="shared" si="36"/>
        <v>-</v>
      </c>
      <c r="J170" s="3" t="str">
        <f t="shared" si="37"/>
        <v>-</v>
      </c>
      <c r="K170" s="3">
        <f t="shared" si="38"/>
        <v>2</v>
      </c>
      <c r="L170" s="34" t="str">
        <f t="shared" si="33"/>
        <v>-</v>
      </c>
      <c r="M170" s="3" t="str">
        <f t="shared" si="39"/>
        <v>-</v>
      </c>
      <c r="N170" s="3" t="str">
        <f t="shared" si="40"/>
        <v>-</v>
      </c>
      <c r="O170" s="3" t="str">
        <f t="shared" si="41"/>
        <v>-</v>
      </c>
      <c r="P170" s="3">
        <f t="shared" si="42"/>
        <v>1.2121212121212119</v>
      </c>
      <c r="Q170" s="34" t="str">
        <f t="shared" si="43"/>
        <v>-</v>
      </c>
    </row>
    <row r="171" spans="1:17" x14ac:dyDescent="0.2">
      <c r="A171" s="27">
        <v>0.01</v>
      </c>
      <c r="C171" s="34">
        <v>2</v>
      </c>
      <c r="D171" s="7">
        <f t="shared" si="31"/>
        <v>2.0000000000000001E-4</v>
      </c>
      <c r="E171" s="7">
        <v>1.5500000000000024E-4</v>
      </c>
      <c r="F171" s="116">
        <f t="shared" si="32"/>
        <v>1.2903225806451593</v>
      </c>
      <c r="G171" s="3" t="str">
        <f t="shared" si="34"/>
        <v>-</v>
      </c>
      <c r="H171" s="3" t="str">
        <f t="shared" si="35"/>
        <v>-</v>
      </c>
      <c r="I171" s="3" t="str">
        <f t="shared" si="36"/>
        <v>-</v>
      </c>
      <c r="J171" s="3" t="str">
        <f t="shared" si="37"/>
        <v>-</v>
      </c>
      <c r="K171" s="3">
        <f t="shared" si="38"/>
        <v>2</v>
      </c>
      <c r="L171" s="34" t="str">
        <f t="shared" si="33"/>
        <v>-</v>
      </c>
      <c r="M171" s="3" t="str">
        <f t="shared" si="39"/>
        <v>-</v>
      </c>
      <c r="N171" s="3" t="str">
        <f t="shared" si="40"/>
        <v>-</v>
      </c>
      <c r="O171" s="3" t="str">
        <f t="shared" si="41"/>
        <v>-</v>
      </c>
      <c r="P171" s="3">
        <f t="shared" si="42"/>
        <v>1.2903225806451593</v>
      </c>
      <c r="Q171" s="34" t="str">
        <f t="shared" si="43"/>
        <v>-</v>
      </c>
    </row>
    <row r="172" spans="1:17" x14ac:dyDescent="0.2">
      <c r="A172" s="27">
        <v>0.01</v>
      </c>
      <c r="C172" s="34">
        <v>2</v>
      </c>
      <c r="D172" s="7">
        <f t="shared" si="31"/>
        <v>2.0000000000000001E-4</v>
      </c>
      <c r="E172" s="7">
        <v>1.4999999999999991E-4</v>
      </c>
      <c r="F172" s="116">
        <f t="shared" si="32"/>
        <v>1.3333333333333341</v>
      </c>
      <c r="G172" s="3" t="str">
        <f t="shared" si="34"/>
        <v>-</v>
      </c>
      <c r="H172" s="3" t="str">
        <f t="shared" si="35"/>
        <v>-</v>
      </c>
      <c r="I172" s="3" t="str">
        <f t="shared" si="36"/>
        <v>-</v>
      </c>
      <c r="J172" s="3" t="str">
        <f t="shared" si="37"/>
        <v>-</v>
      </c>
      <c r="K172" s="3">
        <f t="shared" si="38"/>
        <v>2</v>
      </c>
      <c r="L172" s="34" t="str">
        <f t="shared" si="33"/>
        <v>-</v>
      </c>
      <c r="M172" s="3" t="str">
        <f t="shared" si="39"/>
        <v>-</v>
      </c>
      <c r="N172" s="3" t="str">
        <f t="shared" si="40"/>
        <v>-</v>
      </c>
      <c r="O172" s="3" t="str">
        <f t="shared" si="41"/>
        <v>-</v>
      </c>
      <c r="P172" s="3">
        <f t="shared" si="42"/>
        <v>1.3333333333333341</v>
      </c>
      <c r="Q172" s="34" t="str">
        <f t="shared" si="43"/>
        <v>-</v>
      </c>
    </row>
    <row r="173" spans="1:17" x14ac:dyDescent="0.2">
      <c r="A173" s="22">
        <v>0.05</v>
      </c>
      <c r="B173" s="7">
        <v>1.175</v>
      </c>
      <c r="C173" s="85">
        <v>2</v>
      </c>
      <c r="D173" s="7">
        <f t="shared" si="31"/>
        <v>1E-3</v>
      </c>
      <c r="E173" s="7">
        <f t="shared" ref="E173:E182" si="44">(B173/2)/1000</f>
        <v>5.8750000000000002E-4</v>
      </c>
      <c r="F173" s="116">
        <f t="shared" si="32"/>
        <v>1.7021276595744681</v>
      </c>
      <c r="G173" s="3" t="str">
        <f t="shared" si="34"/>
        <v>-</v>
      </c>
      <c r="H173" s="3" t="str">
        <f t="shared" si="35"/>
        <v>-</v>
      </c>
      <c r="I173" s="3" t="str">
        <f t="shared" si="36"/>
        <v>-</v>
      </c>
      <c r="J173" s="3" t="str">
        <f t="shared" si="37"/>
        <v>-</v>
      </c>
      <c r="K173" s="3">
        <f t="shared" si="38"/>
        <v>2</v>
      </c>
      <c r="L173" s="34" t="str">
        <f t="shared" si="33"/>
        <v>-</v>
      </c>
      <c r="M173" s="3" t="str">
        <f t="shared" si="39"/>
        <v>-</v>
      </c>
      <c r="N173" s="3" t="str">
        <f t="shared" si="40"/>
        <v>-</v>
      </c>
      <c r="O173" s="3" t="str">
        <f t="shared" si="41"/>
        <v>-</v>
      </c>
      <c r="P173" s="3">
        <f t="shared" si="42"/>
        <v>1.7021276595744681</v>
      </c>
      <c r="Q173" s="34" t="str">
        <f t="shared" si="43"/>
        <v>-</v>
      </c>
    </row>
    <row r="174" spans="1:17" x14ac:dyDescent="0.2">
      <c r="A174" s="22">
        <v>0.05</v>
      </c>
      <c r="B174" s="7">
        <v>0.85</v>
      </c>
      <c r="C174" s="85">
        <v>2</v>
      </c>
      <c r="D174" s="7">
        <f t="shared" si="31"/>
        <v>1E-3</v>
      </c>
      <c r="E174" s="7">
        <f t="shared" si="44"/>
        <v>4.2499999999999998E-4</v>
      </c>
      <c r="F174" s="116">
        <f t="shared" si="32"/>
        <v>2.3529411764705883</v>
      </c>
      <c r="G174" s="3" t="str">
        <f t="shared" si="34"/>
        <v>-</v>
      </c>
      <c r="H174" s="3" t="str">
        <f t="shared" si="35"/>
        <v>-</v>
      </c>
      <c r="I174" s="3" t="str">
        <f t="shared" si="36"/>
        <v>-</v>
      </c>
      <c r="J174" s="3" t="str">
        <f t="shared" si="37"/>
        <v>-</v>
      </c>
      <c r="K174" s="3">
        <f t="shared" si="38"/>
        <v>2</v>
      </c>
      <c r="L174" s="34" t="str">
        <f t="shared" si="33"/>
        <v>-</v>
      </c>
      <c r="M174" s="3" t="str">
        <f t="shared" si="39"/>
        <v>-</v>
      </c>
      <c r="N174" s="3" t="str">
        <f t="shared" si="40"/>
        <v>-</v>
      </c>
      <c r="O174" s="3" t="str">
        <f t="shared" si="41"/>
        <v>-</v>
      </c>
      <c r="P174" s="3">
        <f t="shared" si="42"/>
        <v>2.3529411764705883</v>
      </c>
      <c r="Q174" s="34" t="str">
        <f t="shared" si="43"/>
        <v>-</v>
      </c>
    </row>
    <row r="175" spans="1:17" x14ac:dyDescent="0.2">
      <c r="A175" s="22">
        <v>0.1</v>
      </c>
      <c r="B175" s="7">
        <v>1.34</v>
      </c>
      <c r="C175" s="85">
        <v>2</v>
      </c>
      <c r="D175" s="7">
        <f t="shared" si="31"/>
        <v>2E-3</v>
      </c>
      <c r="E175" s="7">
        <f t="shared" si="44"/>
        <v>6.7000000000000002E-4</v>
      </c>
      <c r="F175" s="116">
        <f t="shared" si="32"/>
        <v>2.9850746268656718</v>
      </c>
      <c r="G175" s="3" t="str">
        <f t="shared" si="34"/>
        <v>-</v>
      </c>
      <c r="H175" s="3" t="str">
        <f t="shared" si="35"/>
        <v>-</v>
      </c>
      <c r="I175" s="3" t="str">
        <f t="shared" si="36"/>
        <v>-</v>
      </c>
      <c r="J175" s="3" t="str">
        <f t="shared" si="37"/>
        <v>-</v>
      </c>
      <c r="K175" s="3">
        <f t="shared" si="38"/>
        <v>2</v>
      </c>
      <c r="L175" s="34" t="str">
        <f t="shared" si="33"/>
        <v>-</v>
      </c>
      <c r="M175" s="3" t="str">
        <f t="shared" si="39"/>
        <v>-</v>
      </c>
      <c r="N175" s="3" t="str">
        <f t="shared" si="40"/>
        <v>-</v>
      </c>
      <c r="O175" s="3" t="str">
        <f t="shared" si="41"/>
        <v>-</v>
      </c>
      <c r="P175" s="3">
        <f t="shared" si="42"/>
        <v>2.9850746268656718</v>
      </c>
      <c r="Q175" s="34" t="str">
        <f t="shared" si="43"/>
        <v>-</v>
      </c>
    </row>
    <row r="176" spans="1:17" x14ac:dyDescent="0.2">
      <c r="A176" s="22">
        <v>0.1</v>
      </c>
      <c r="B176" s="25">
        <v>1.04</v>
      </c>
      <c r="C176" s="85">
        <v>2</v>
      </c>
      <c r="D176" s="7">
        <f t="shared" si="31"/>
        <v>2E-3</v>
      </c>
      <c r="E176" s="7">
        <f t="shared" si="44"/>
        <v>5.2000000000000006E-4</v>
      </c>
      <c r="F176" s="116">
        <f t="shared" si="32"/>
        <v>3.8461538461538458</v>
      </c>
      <c r="G176" s="3" t="str">
        <f t="shared" si="34"/>
        <v>-</v>
      </c>
      <c r="H176" s="3" t="str">
        <f t="shared" si="35"/>
        <v>-</v>
      </c>
      <c r="I176" s="3" t="str">
        <f t="shared" si="36"/>
        <v>-</v>
      </c>
      <c r="J176" s="3" t="str">
        <f t="shared" si="37"/>
        <v>-</v>
      </c>
      <c r="K176" s="3">
        <f t="shared" si="38"/>
        <v>2</v>
      </c>
      <c r="L176" s="34" t="str">
        <f t="shared" si="33"/>
        <v>-</v>
      </c>
      <c r="M176" s="3" t="str">
        <f t="shared" si="39"/>
        <v>-</v>
      </c>
      <c r="N176" s="3" t="str">
        <f t="shared" si="40"/>
        <v>-</v>
      </c>
      <c r="O176" s="3" t="str">
        <f t="shared" si="41"/>
        <v>-</v>
      </c>
      <c r="P176" s="3">
        <f t="shared" si="42"/>
        <v>3.8461538461538458</v>
      </c>
      <c r="Q176" s="34" t="str">
        <f t="shared" si="43"/>
        <v>-</v>
      </c>
    </row>
    <row r="177" spans="1:17" x14ac:dyDescent="0.2">
      <c r="A177" s="22">
        <v>0.1</v>
      </c>
      <c r="B177" s="7">
        <v>0.89900000000000002</v>
      </c>
      <c r="C177" s="85">
        <v>2</v>
      </c>
      <c r="D177" s="7">
        <f t="shared" si="31"/>
        <v>2E-3</v>
      </c>
      <c r="E177" s="7">
        <f t="shared" si="44"/>
        <v>4.4950000000000003E-4</v>
      </c>
      <c r="F177" s="116">
        <f t="shared" si="32"/>
        <v>4.4493882091212456</v>
      </c>
      <c r="G177" s="3" t="str">
        <f t="shared" si="34"/>
        <v>-</v>
      </c>
      <c r="H177" s="3" t="str">
        <f t="shared" si="35"/>
        <v>-</v>
      </c>
      <c r="I177" s="3" t="str">
        <f t="shared" si="36"/>
        <v>-</v>
      </c>
      <c r="J177" s="3" t="str">
        <f t="shared" si="37"/>
        <v>-</v>
      </c>
      <c r="K177" s="3">
        <f t="shared" si="38"/>
        <v>2</v>
      </c>
      <c r="L177" s="34" t="str">
        <f t="shared" si="33"/>
        <v>-</v>
      </c>
      <c r="M177" s="3" t="str">
        <f t="shared" si="39"/>
        <v>-</v>
      </c>
      <c r="N177" s="3" t="str">
        <f t="shared" si="40"/>
        <v>-</v>
      </c>
      <c r="O177" s="3" t="str">
        <f t="shared" si="41"/>
        <v>-</v>
      </c>
      <c r="P177" s="3">
        <f t="shared" si="42"/>
        <v>4.4493882091212456</v>
      </c>
      <c r="Q177" s="34" t="str">
        <f t="shared" si="43"/>
        <v>-</v>
      </c>
    </row>
    <row r="178" spans="1:17" x14ac:dyDescent="0.2">
      <c r="A178" s="22">
        <v>0.1</v>
      </c>
      <c r="B178" s="7">
        <v>0.86699999999999999</v>
      </c>
      <c r="C178" s="85">
        <v>2</v>
      </c>
      <c r="D178" s="7">
        <f t="shared" si="31"/>
        <v>2E-3</v>
      </c>
      <c r="E178" s="7">
        <f t="shared" si="44"/>
        <v>4.3350000000000002E-4</v>
      </c>
      <c r="F178" s="116">
        <f t="shared" si="32"/>
        <v>4.6136101499423301</v>
      </c>
      <c r="G178" s="3" t="str">
        <f t="shared" si="34"/>
        <v>-</v>
      </c>
      <c r="H178" s="3" t="str">
        <f t="shared" si="35"/>
        <v>-</v>
      </c>
      <c r="I178" s="3" t="str">
        <f t="shared" si="36"/>
        <v>-</v>
      </c>
      <c r="J178" s="3" t="str">
        <f t="shared" si="37"/>
        <v>-</v>
      </c>
      <c r="K178" s="3">
        <f t="shared" si="38"/>
        <v>2</v>
      </c>
      <c r="L178" s="34" t="str">
        <f t="shared" si="33"/>
        <v>-</v>
      </c>
      <c r="M178" s="3" t="str">
        <f t="shared" si="39"/>
        <v>-</v>
      </c>
      <c r="N178" s="3" t="str">
        <f t="shared" si="40"/>
        <v>-</v>
      </c>
      <c r="O178" s="3" t="str">
        <f t="shared" si="41"/>
        <v>-</v>
      </c>
      <c r="P178" s="3">
        <f t="shared" si="42"/>
        <v>4.6136101499423301</v>
      </c>
      <c r="Q178" s="34" t="str">
        <f t="shared" si="43"/>
        <v>-</v>
      </c>
    </row>
    <row r="179" spans="1:17" x14ac:dyDescent="0.2">
      <c r="A179" s="22">
        <v>0.1</v>
      </c>
      <c r="B179" s="9">
        <v>0.86499999999999999</v>
      </c>
      <c r="C179" s="85">
        <v>2</v>
      </c>
      <c r="D179" s="7">
        <f t="shared" si="31"/>
        <v>2E-3</v>
      </c>
      <c r="E179" s="7">
        <f t="shared" si="44"/>
        <v>4.325E-4</v>
      </c>
      <c r="F179" s="116">
        <f t="shared" si="32"/>
        <v>4.6242774566473992</v>
      </c>
      <c r="G179" s="3" t="str">
        <f t="shared" si="34"/>
        <v>-</v>
      </c>
      <c r="H179" s="3" t="str">
        <f t="shared" si="35"/>
        <v>-</v>
      </c>
      <c r="I179" s="3" t="str">
        <f t="shared" si="36"/>
        <v>-</v>
      </c>
      <c r="J179" s="3" t="str">
        <f t="shared" si="37"/>
        <v>-</v>
      </c>
      <c r="K179" s="3">
        <f t="shared" si="38"/>
        <v>2</v>
      </c>
      <c r="L179" s="34" t="str">
        <f t="shared" si="33"/>
        <v>-</v>
      </c>
      <c r="M179" s="3" t="str">
        <f t="shared" si="39"/>
        <v>-</v>
      </c>
      <c r="N179" s="3" t="str">
        <f t="shared" si="40"/>
        <v>-</v>
      </c>
      <c r="O179" s="3" t="str">
        <f t="shared" si="41"/>
        <v>-</v>
      </c>
      <c r="P179" s="3">
        <f t="shared" si="42"/>
        <v>4.6242774566473992</v>
      </c>
      <c r="Q179" s="34" t="str">
        <f t="shared" si="43"/>
        <v>-</v>
      </c>
    </row>
    <row r="180" spans="1:17" x14ac:dyDescent="0.2">
      <c r="A180" s="22">
        <v>0.1</v>
      </c>
      <c r="B180" s="7">
        <v>0.83499999999999996</v>
      </c>
      <c r="C180" s="85">
        <v>2</v>
      </c>
      <c r="D180" s="7">
        <f t="shared" si="31"/>
        <v>2E-3</v>
      </c>
      <c r="E180" s="7">
        <f t="shared" si="44"/>
        <v>4.1749999999999996E-4</v>
      </c>
      <c r="F180" s="116">
        <f t="shared" si="32"/>
        <v>4.7904191616766472</v>
      </c>
      <c r="G180" s="3" t="str">
        <f t="shared" si="34"/>
        <v>-</v>
      </c>
      <c r="H180" s="3" t="str">
        <f t="shared" si="35"/>
        <v>-</v>
      </c>
      <c r="I180" s="3" t="str">
        <f t="shared" si="36"/>
        <v>-</v>
      </c>
      <c r="J180" s="3" t="str">
        <f t="shared" si="37"/>
        <v>-</v>
      </c>
      <c r="K180" s="3">
        <f t="shared" si="38"/>
        <v>2</v>
      </c>
      <c r="L180" s="34" t="str">
        <f t="shared" si="33"/>
        <v>-</v>
      </c>
      <c r="M180" s="3" t="str">
        <f t="shared" si="39"/>
        <v>-</v>
      </c>
      <c r="N180" s="3" t="str">
        <f t="shared" si="40"/>
        <v>-</v>
      </c>
      <c r="O180" s="3" t="str">
        <f t="shared" si="41"/>
        <v>-</v>
      </c>
      <c r="P180" s="3">
        <f t="shared" si="42"/>
        <v>4.7904191616766472</v>
      </c>
      <c r="Q180" s="34" t="str">
        <f t="shared" si="43"/>
        <v>-</v>
      </c>
    </row>
    <row r="181" spans="1:17" x14ac:dyDescent="0.2">
      <c r="A181" s="22">
        <v>0.1</v>
      </c>
      <c r="B181" s="7">
        <v>0.8</v>
      </c>
      <c r="C181" s="85">
        <v>2</v>
      </c>
      <c r="D181" s="7">
        <f t="shared" si="31"/>
        <v>2E-3</v>
      </c>
      <c r="E181" s="7">
        <f t="shared" si="44"/>
        <v>4.0000000000000002E-4</v>
      </c>
      <c r="F181" s="116">
        <f t="shared" si="32"/>
        <v>5</v>
      </c>
      <c r="G181" s="3" t="str">
        <f t="shared" si="34"/>
        <v>-</v>
      </c>
      <c r="H181" s="3" t="str">
        <f t="shared" si="35"/>
        <v>-</v>
      </c>
      <c r="I181" s="3" t="str">
        <f t="shared" si="36"/>
        <v>-</v>
      </c>
      <c r="J181" s="3" t="str">
        <f t="shared" si="37"/>
        <v>-</v>
      </c>
      <c r="K181" s="3">
        <f t="shared" si="38"/>
        <v>2</v>
      </c>
      <c r="L181" s="34" t="str">
        <f t="shared" si="33"/>
        <v>-</v>
      </c>
      <c r="M181" s="3" t="str">
        <f t="shared" si="39"/>
        <v>-</v>
      </c>
      <c r="N181" s="3" t="str">
        <f t="shared" si="40"/>
        <v>-</v>
      </c>
      <c r="O181" s="3" t="str">
        <f t="shared" si="41"/>
        <v>-</v>
      </c>
      <c r="P181" s="3">
        <f t="shared" si="42"/>
        <v>5</v>
      </c>
      <c r="Q181" s="34" t="str">
        <f t="shared" si="43"/>
        <v>-</v>
      </c>
    </row>
    <row r="182" spans="1:17" x14ac:dyDescent="0.2">
      <c r="A182" s="22">
        <v>0.1</v>
      </c>
      <c r="B182" s="7">
        <f>6.91-6.12</f>
        <v>0.79</v>
      </c>
      <c r="C182" s="85">
        <v>2</v>
      </c>
      <c r="D182" s="7">
        <f t="shared" si="31"/>
        <v>2E-3</v>
      </c>
      <c r="E182" s="7">
        <f t="shared" si="44"/>
        <v>3.9500000000000001E-4</v>
      </c>
      <c r="F182" s="116">
        <f t="shared" si="32"/>
        <v>5.0632911392405067</v>
      </c>
      <c r="G182" s="3" t="str">
        <f t="shared" si="34"/>
        <v>-</v>
      </c>
      <c r="H182" s="3" t="str">
        <f t="shared" si="35"/>
        <v>-</v>
      </c>
      <c r="I182" s="3" t="str">
        <f t="shared" si="36"/>
        <v>-</v>
      </c>
      <c r="J182" s="3" t="str">
        <f t="shared" si="37"/>
        <v>-</v>
      </c>
      <c r="K182" s="3" t="str">
        <f t="shared" si="38"/>
        <v>-</v>
      </c>
      <c r="L182" s="34">
        <f t="shared" si="33"/>
        <v>2</v>
      </c>
      <c r="M182" s="3" t="str">
        <f t="shared" si="39"/>
        <v>-</v>
      </c>
      <c r="N182" s="3" t="str">
        <f t="shared" si="40"/>
        <v>-</v>
      </c>
      <c r="O182" s="3" t="str">
        <f t="shared" si="41"/>
        <v>-</v>
      </c>
      <c r="P182" s="3" t="str">
        <f t="shared" si="42"/>
        <v>-</v>
      </c>
      <c r="Q182" s="34">
        <f t="shared" si="43"/>
        <v>5.0632911392405067</v>
      </c>
    </row>
    <row r="183" spans="1:17" x14ac:dyDescent="0.2">
      <c r="A183" s="27">
        <v>0.05</v>
      </c>
      <c r="C183" s="34">
        <v>2</v>
      </c>
      <c r="D183" s="7">
        <f t="shared" si="31"/>
        <v>1E-3</v>
      </c>
      <c r="E183" s="7">
        <v>1.9500000000000029E-4</v>
      </c>
      <c r="F183" s="116">
        <f t="shared" si="32"/>
        <v>5.1282051282051206</v>
      </c>
      <c r="G183" s="3" t="str">
        <f t="shared" si="34"/>
        <v>-</v>
      </c>
      <c r="H183" s="3" t="str">
        <f t="shared" si="35"/>
        <v>-</v>
      </c>
      <c r="I183" s="3" t="str">
        <f t="shared" si="36"/>
        <v>-</v>
      </c>
      <c r="J183" s="3" t="str">
        <f t="shared" si="37"/>
        <v>-</v>
      </c>
      <c r="K183" s="3" t="str">
        <f t="shared" si="38"/>
        <v>-</v>
      </c>
      <c r="L183" s="34">
        <f t="shared" si="33"/>
        <v>2</v>
      </c>
      <c r="M183" s="3" t="str">
        <f t="shared" si="39"/>
        <v>-</v>
      </c>
      <c r="N183" s="3" t="str">
        <f t="shared" si="40"/>
        <v>-</v>
      </c>
      <c r="O183" s="3" t="str">
        <f t="shared" si="41"/>
        <v>-</v>
      </c>
      <c r="P183" s="3" t="str">
        <f t="shared" si="42"/>
        <v>-</v>
      </c>
      <c r="Q183" s="34">
        <f t="shared" si="43"/>
        <v>5.1282051282051206</v>
      </c>
    </row>
    <row r="184" spans="1:17" x14ac:dyDescent="0.2">
      <c r="A184" s="22">
        <v>0.1</v>
      </c>
      <c r="B184" s="25">
        <v>0.77</v>
      </c>
      <c r="C184" s="85">
        <v>2</v>
      </c>
      <c r="D184" s="7">
        <f t="shared" si="31"/>
        <v>2E-3</v>
      </c>
      <c r="E184" s="7">
        <f>(B184/2)/1000</f>
        <v>3.8500000000000003E-4</v>
      </c>
      <c r="F184" s="116">
        <f t="shared" si="32"/>
        <v>5.1948051948051948</v>
      </c>
      <c r="G184" s="3" t="str">
        <f t="shared" si="34"/>
        <v>-</v>
      </c>
      <c r="H184" s="3" t="str">
        <f t="shared" si="35"/>
        <v>-</v>
      </c>
      <c r="I184" s="3" t="str">
        <f t="shared" si="36"/>
        <v>-</v>
      </c>
      <c r="J184" s="3" t="str">
        <f t="shared" si="37"/>
        <v>-</v>
      </c>
      <c r="K184" s="3" t="str">
        <f t="shared" si="38"/>
        <v>-</v>
      </c>
      <c r="L184" s="34">
        <f t="shared" si="33"/>
        <v>2</v>
      </c>
      <c r="M184" s="3" t="str">
        <f t="shared" si="39"/>
        <v>-</v>
      </c>
      <c r="N184" s="3" t="str">
        <f t="shared" si="40"/>
        <v>-</v>
      </c>
      <c r="O184" s="3" t="str">
        <f t="shared" si="41"/>
        <v>-</v>
      </c>
      <c r="P184" s="3" t="str">
        <f t="shared" si="42"/>
        <v>-</v>
      </c>
      <c r="Q184" s="34">
        <f t="shared" si="43"/>
        <v>5.1948051948051948</v>
      </c>
    </row>
    <row r="185" spans="1:17" x14ac:dyDescent="0.2">
      <c r="A185" s="22">
        <v>0.1</v>
      </c>
      <c r="B185" s="7">
        <v>0.76500000000000001</v>
      </c>
      <c r="C185" s="85">
        <v>2</v>
      </c>
      <c r="D185" s="7">
        <f t="shared" si="31"/>
        <v>2E-3</v>
      </c>
      <c r="E185" s="7">
        <f>(B185/2)/1000</f>
        <v>3.8250000000000003E-4</v>
      </c>
      <c r="F185" s="116">
        <f t="shared" si="32"/>
        <v>5.2287581699346406</v>
      </c>
      <c r="G185" s="3" t="str">
        <f t="shared" si="34"/>
        <v>-</v>
      </c>
      <c r="H185" s="3" t="str">
        <f t="shared" si="35"/>
        <v>-</v>
      </c>
      <c r="I185" s="3" t="str">
        <f t="shared" si="36"/>
        <v>-</v>
      </c>
      <c r="J185" s="3" t="str">
        <f t="shared" si="37"/>
        <v>-</v>
      </c>
      <c r="K185" s="3" t="str">
        <f t="shared" si="38"/>
        <v>-</v>
      </c>
      <c r="L185" s="34">
        <f t="shared" si="33"/>
        <v>2</v>
      </c>
      <c r="M185" s="3" t="str">
        <f t="shared" si="39"/>
        <v>-</v>
      </c>
      <c r="N185" s="3" t="str">
        <f t="shared" si="40"/>
        <v>-</v>
      </c>
      <c r="O185" s="3" t="str">
        <f t="shared" si="41"/>
        <v>-</v>
      </c>
      <c r="P185" s="3" t="str">
        <f t="shared" si="42"/>
        <v>-</v>
      </c>
      <c r="Q185" s="34">
        <f t="shared" si="43"/>
        <v>5.2287581699346406</v>
      </c>
    </row>
    <row r="186" spans="1:17" x14ac:dyDescent="0.2">
      <c r="A186" s="22">
        <v>0.1</v>
      </c>
      <c r="B186" s="7">
        <v>0.76</v>
      </c>
      <c r="C186" s="85">
        <v>2</v>
      </c>
      <c r="D186" s="7">
        <f t="shared" si="31"/>
        <v>2E-3</v>
      </c>
      <c r="E186" s="7">
        <f>(B186/2)/1000</f>
        <v>3.8000000000000002E-4</v>
      </c>
      <c r="F186" s="116">
        <f t="shared" si="32"/>
        <v>5.2631578947368416</v>
      </c>
      <c r="G186" s="3" t="str">
        <f t="shared" si="34"/>
        <v>-</v>
      </c>
      <c r="H186" s="3" t="str">
        <f t="shared" si="35"/>
        <v>-</v>
      </c>
      <c r="I186" s="3" t="str">
        <f t="shared" si="36"/>
        <v>-</v>
      </c>
      <c r="J186" s="3" t="str">
        <f t="shared" si="37"/>
        <v>-</v>
      </c>
      <c r="K186" s="3" t="str">
        <f t="shared" si="38"/>
        <v>-</v>
      </c>
      <c r="L186" s="34">
        <f t="shared" si="33"/>
        <v>2</v>
      </c>
      <c r="M186" s="3" t="str">
        <f t="shared" si="39"/>
        <v>-</v>
      </c>
      <c r="N186" s="3" t="str">
        <f t="shared" si="40"/>
        <v>-</v>
      </c>
      <c r="O186" s="3" t="str">
        <f t="shared" si="41"/>
        <v>-</v>
      </c>
      <c r="P186" s="3" t="str">
        <f t="shared" si="42"/>
        <v>-</v>
      </c>
      <c r="Q186" s="34">
        <f t="shared" si="43"/>
        <v>5.2631578947368416</v>
      </c>
    </row>
    <row r="187" spans="1:17" x14ac:dyDescent="0.2">
      <c r="A187" s="27">
        <v>0.05</v>
      </c>
      <c r="C187" s="34">
        <v>2</v>
      </c>
      <c r="D187" s="7">
        <f t="shared" si="31"/>
        <v>1E-3</v>
      </c>
      <c r="E187" s="7">
        <v>1.8999999999999996E-4</v>
      </c>
      <c r="F187" s="116">
        <f t="shared" si="32"/>
        <v>5.2631578947368434</v>
      </c>
      <c r="G187" s="3" t="str">
        <f t="shared" si="34"/>
        <v>-</v>
      </c>
      <c r="H187" s="3" t="str">
        <f t="shared" si="35"/>
        <v>-</v>
      </c>
      <c r="I187" s="3" t="str">
        <f t="shared" si="36"/>
        <v>-</v>
      </c>
      <c r="J187" s="3" t="str">
        <f t="shared" si="37"/>
        <v>-</v>
      </c>
      <c r="K187" s="3" t="str">
        <f t="shared" si="38"/>
        <v>-</v>
      </c>
      <c r="L187" s="34">
        <f t="shared" si="33"/>
        <v>2</v>
      </c>
      <c r="M187" s="3" t="str">
        <f t="shared" si="39"/>
        <v>-</v>
      </c>
      <c r="N187" s="3" t="str">
        <f t="shared" si="40"/>
        <v>-</v>
      </c>
      <c r="O187" s="3" t="str">
        <f t="shared" si="41"/>
        <v>-</v>
      </c>
      <c r="P187" s="3" t="str">
        <f t="shared" si="42"/>
        <v>-</v>
      </c>
      <c r="Q187" s="34">
        <f t="shared" si="43"/>
        <v>5.2631578947368434</v>
      </c>
    </row>
    <row r="188" spans="1:17" x14ac:dyDescent="0.2">
      <c r="A188" s="27">
        <v>0.05</v>
      </c>
      <c r="C188" s="34">
        <v>2</v>
      </c>
      <c r="D188" s="7">
        <f t="shared" si="31"/>
        <v>1E-3</v>
      </c>
      <c r="E188" s="7">
        <v>1.8500000000000005E-4</v>
      </c>
      <c r="F188" s="116">
        <f t="shared" si="32"/>
        <v>5.4054054054054044</v>
      </c>
      <c r="G188" s="3" t="str">
        <f t="shared" si="34"/>
        <v>-</v>
      </c>
      <c r="H188" s="3" t="str">
        <f t="shared" si="35"/>
        <v>-</v>
      </c>
      <c r="I188" s="3" t="str">
        <f t="shared" si="36"/>
        <v>-</v>
      </c>
      <c r="J188" s="3" t="str">
        <f t="shared" si="37"/>
        <v>-</v>
      </c>
      <c r="K188" s="3" t="str">
        <f t="shared" si="38"/>
        <v>-</v>
      </c>
      <c r="L188" s="34">
        <f t="shared" si="33"/>
        <v>2</v>
      </c>
      <c r="M188" s="3" t="str">
        <f t="shared" si="39"/>
        <v>-</v>
      </c>
      <c r="N188" s="3" t="str">
        <f t="shared" si="40"/>
        <v>-</v>
      </c>
      <c r="O188" s="3" t="str">
        <f t="shared" si="41"/>
        <v>-</v>
      </c>
      <c r="P188" s="3" t="str">
        <f t="shared" si="42"/>
        <v>-</v>
      </c>
      <c r="Q188" s="34">
        <f t="shared" si="43"/>
        <v>5.4054054054054044</v>
      </c>
    </row>
    <row r="189" spans="1:17" x14ac:dyDescent="0.2">
      <c r="A189" s="22">
        <v>0.1</v>
      </c>
      <c r="B189" s="7">
        <v>0.74</v>
      </c>
      <c r="C189" s="85">
        <v>0</v>
      </c>
      <c r="D189" s="7">
        <f t="shared" si="31"/>
        <v>2E-3</v>
      </c>
      <c r="E189" s="7">
        <f>(B189/2)/1000</f>
        <v>3.6999999999999999E-4</v>
      </c>
      <c r="F189" s="116">
        <f t="shared" si="32"/>
        <v>5.4054054054054053</v>
      </c>
      <c r="G189" s="3" t="str">
        <f t="shared" si="34"/>
        <v>-</v>
      </c>
      <c r="H189" s="3" t="str">
        <f t="shared" si="35"/>
        <v>-</v>
      </c>
      <c r="I189" s="3" t="str">
        <f t="shared" si="36"/>
        <v>-</v>
      </c>
      <c r="J189" s="3" t="str">
        <f t="shared" si="37"/>
        <v>-</v>
      </c>
      <c r="K189" s="3" t="str">
        <f t="shared" si="38"/>
        <v>-</v>
      </c>
      <c r="L189" s="34">
        <f t="shared" si="33"/>
        <v>0</v>
      </c>
      <c r="M189" s="3" t="str">
        <f t="shared" si="39"/>
        <v>-</v>
      </c>
      <c r="N189" s="3" t="str">
        <f t="shared" si="40"/>
        <v>-</v>
      </c>
      <c r="O189" s="3" t="str">
        <f t="shared" si="41"/>
        <v>-</v>
      </c>
      <c r="P189" s="3" t="str">
        <f t="shared" si="42"/>
        <v>-</v>
      </c>
      <c r="Q189" s="34">
        <f t="shared" si="43"/>
        <v>5.4054054054054053</v>
      </c>
    </row>
    <row r="190" spans="1:17" x14ac:dyDescent="0.2">
      <c r="A190" s="22">
        <v>0.05</v>
      </c>
      <c r="B190" s="7">
        <v>0.35</v>
      </c>
      <c r="C190" s="85">
        <v>2</v>
      </c>
      <c r="D190" s="7">
        <f t="shared" si="31"/>
        <v>1E-3</v>
      </c>
      <c r="E190" s="7">
        <f>(B190/2)/1000</f>
        <v>1.75E-4</v>
      </c>
      <c r="F190" s="116">
        <f t="shared" si="32"/>
        <v>5.7142857142857144</v>
      </c>
      <c r="G190" s="3" t="str">
        <f t="shared" si="34"/>
        <v>-</v>
      </c>
      <c r="H190" s="3" t="str">
        <f t="shared" si="35"/>
        <v>-</v>
      </c>
      <c r="I190" s="3" t="str">
        <f t="shared" si="36"/>
        <v>-</v>
      </c>
      <c r="J190" s="3" t="str">
        <f t="shared" si="37"/>
        <v>-</v>
      </c>
      <c r="K190" s="3" t="str">
        <f t="shared" si="38"/>
        <v>-</v>
      </c>
      <c r="L190" s="34">
        <f t="shared" si="33"/>
        <v>2</v>
      </c>
      <c r="M190" s="3" t="str">
        <f t="shared" si="39"/>
        <v>-</v>
      </c>
      <c r="N190" s="3" t="str">
        <f t="shared" si="40"/>
        <v>-</v>
      </c>
      <c r="O190" s="3" t="str">
        <f t="shared" si="41"/>
        <v>-</v>
      </c>
      <c r="P190" s="3" t="str">
        <f t="shared" si="42"/>
        <v>-</v>
      </c>
      <c r="Q190" s="34">
        <f t="shared" si="43"/>
        <v>5.7142857142857144</v>
      </c>
    </row>
    <row r="191" spans="1:17" x14ac:dyDescent="0.2">
      <c r="A191" s="22">
        <v>0.1</v>
      </c>
      <c r="B191" s="7">
        <f>6.95-6.28</f>
        <v>0.66999999999999993</v>
      </c>
      <c r="C191" s="85">
        <v>2</v>
      </c>
      <c r="D191" s="7">
        <f t="shared" si="31"/>
        <v>2E-3</v>
      </c>
      <c r="E191" s="7">
        <f>(B191/2)/1000</f>
        <v>3.3499999999999996E-4</v>
      </c>
      <c r="F191" s="116">
        <f t="shared" si="32"/>
        <v>5.9701492537313445</v>
      </c>
      <c r="G191" s="3" t="str">
        <f t="shared" si="34"/>
        <v>-</v>
      </c>
      <c r="H191" s="3" t="str">
        <f t="shared" si="35"/>
        <v>-</v>
      </c>
      <c r="I191" s="3" t="str">
        <f t="shared" si="36"/>
        <v>-</v>
      </c>
      <c r="J191" s="3" t="str">
        <f t="shared" si="37"/>
        <v>-</v>
      </c>
      <c r="K191" s="3" t="str">
        <f t="shared" si="38"/>
        <v>-</v>
      </c>
      <c r="L191" s="34">
        <f t="shared" si="33"/>
        <v>2</v>
      </c>
      <c r="M191" s="3" t="str">
        <f t="shared" si="39"/>
        <v>-</v>
      </c>
      <c r="N191" s="3" t="str">
        <f t="shared" si="40"/>
        <v>-</v>
      </c>
      <c r="O191" s="3" t="str">
        <f t="shared" si="41"/>
        <v>-</v>
      </c>
      <c r="P191" s="3" t="str">
        <f t="shared" si="42"/>
        <v>-</v>
      </c>
      <c r="Q191" s="34">
        <f t="shared" si="43"/>
        <v>5.9701492537313445</v>
      </c>
    </row>
    <row r="192" spans="1:17" x14ac:dyDescent="0.2">
      <c r="A192" s="27">
        <v>0.05</v>
      </c>
      <c r="C192" s="34">
        <v>2</v>
      </c>
      <c r="D192" s="7">
        <f t="shared" si="31"/>
        <v>1E-3</v>
      </c>
      <c r="E192" s="7">
        <v>1.6500000000000003E-4</v>
      </c>
      <c r="F192" s="116">
        <f t="shared" si="32"/>
        <v>6.0606060606060597</v>
      </c>
      <c r="G192" s="3" t="str">
        <f t="shared" si="34"/>
        <v>-</v>
      </c>
      <c r="H192" s="3" t="str">
        <f t="shared" si="35"/>
        <v>-</v>
      </c>
      <c r="I192" s="3" t="str">
        <f t="shared" si="36"/>
        <v>-</v>
      </c>
      <c r="J192" s="3" t="str">
        <f t="shared" si="37"/>
        <v>-</v>
      </c>
      <c r="K192" s="3" t="str">
        <f t="shared" si="38"/>
        <v>-</v>
      </c>
      <c r="L192" s="34">
        <f t="shared" si="33"/>
        <v>2</v>
      </c>
      <c r="M192" s="3" t="str">
        <f t="shared" si="39"/>
        <v>-</v>
      </c>
      <c r="N192" s="3" t="str">
        <f t="shared" si="40"/>
        <v>-</v>
      </c>
      <c r="O192" s="3" t="str">
        <f t="shared" si="41"/>
        <v>-</v>
      </c>
      <c r="P192" s="3" t="str">
        <f t="shared" si="42"/>
        <v>-</v>
      </c>
      <c r="Q192" s="34">
        <f t="shared" si="43"/>
        <v>6.0606060606060597</v>
      </c>
    </row>
    <row r="193" spans="1:17" x14ac:dyDescent="0.2">
      <c r="A193" s="27">
        <v>0.05</v>
      </c>
      <c r="C193" s="34">
        <v>2</v>
      </c>
      <c r="D193" s="7">
        <f t="shared" si="31"/>
        <v>1E-3</v>
      </c>
      <c r="E193" s="7">
        <v>1.6100000000000004E-4</v>
      </c>
      <c r="F193" s="116">
        <f t="shared" si="32"/>
        <v>6.2111801242236009</v>
      </c>
      <c r="G193" s="3" t="str">
        <f t="shared" si="34"/>
        <v>-</v>
      </c>
      <c r="H193" s="3" t="str">
        <f t="shared" si="35"/>
        <v>-</v>
      </c>
      <c r="I193" s="3" t="str">
        <f t="shared" si="36"/>
        <v>-</v>
      </c>
      <c r="J193" s="3" t="str">
        <f t="shared" si="37"/>
        <v>-</v>
      </c>
      <c r="K193" s="3" t="str">
        <f t="shared" si="38"/>
        <v>-</v>
      </c>
      <c r="L193" s="34">
        <f t="shared" si="33"/>
        <v>2</v>
      </c>
      <c r="M193" s="3" t="str">
        <f t="shared" si="39"/>
        <v>-</v>
      </c>
      <c r="N193" s="3" t="str">
        <f t="shared" si="40"/>
        <v>-</v>
      </c>
      <c r="O193" s="3" t="str">
        <f t="shared" si="41"/>
        <v>-</v>
      </c>
      <c r="P193" s="3" t="str">
        <f t="shared" si="42"/>
        <v>-</v>
      </c>
      <c r="Q193" s="34">
        <f t="shared" si="43"/>
        <v>6.2111801242236009</v>
      </c>
    </row>
    <row r="194" spans="1:17" x14ac:dyDescent="0.2">
      <c r="A194" s="22">
        <v>0.1</v>
      </c>
      <c r="B194" s="7">
        <v>0.64</v>
      </c>
      <c r="C194" s="85">
        <v>2</v>
      </c>
      <c r="D194" s="7">
        <f t="shared" si="31"/>
        <v>2E-3</v>
      </c>
      <c r="E194" s="7">
        <f t="shared" ref="E194:E199" si="45">(B194/2)/1000</f>
        <v>3.2000000000000003E-4</v>
      </c>
      <c r="F194" s="116">
        <f t="shared" si="32"/>
        <v>6.25</v>
      </c>
      <c r="G194" s="3" t="str">
        <f t="shared" si="34"/>
        <v>-</v>
      </c>
      <c r="H194" s="3" t="str">
        <f t="shared" si="35"/>
        <v>-</v>
      </c>
      <c r="I194" s="3" t="str">
        <f t="shared" si="36"/>
        <v>-</v>
      </c>
      <c r="J194" s="3" t="str">
        <f t="shared" si="37"/>
        <v>-</v>
      </c>
      <c r="K194" s="3" t="str">
        <f t="shared" si="38"/>
        <v>-</v>
      </c>
      <c r="L194" s="34">
        <f t="shared" si="33"/>
        <v>2</v>
      </c>
      <c r="M194" s="3" t="str">
        <f t="shared" si="39"/>
        <v>-</v>
      </c>
      <c r="N194" s="3" t="str">
        <f t="shared" si="40"/>
        <v>-</v>
      </c>
      <c r="O194" s="3" t="str">
        <f t="shared" si="41"/>
        <v>-</v>
      </c>
      <c r="P194" s="3" t="str">
        <f t="shared" si="42"/>
        <v>-</v>
      </c>
      <c r="Q194" s="34">
        <f t="shared" si="43"/>
        <v>6.25</v>
      </c>
    </row>
    <row r="195" spans="1:17" x14ac:dyDescent="0.2">
      <c r="A195" s="22">
        <v>0.1</v>
      </c>
      <c r="B195" s="7">
        <v>0.6</v>
      </c>
      <c r="C195" s="85">
        <v>2</v>
      </c>
      <c r="D195" s="7">
        <f t="shared" ref="D195:D211" si="46">A195*0.02</f>
        <v>2E-3</v>
      </c>
      <c r="E195" s="7">
        <f t="shared" si="45"/>
        <v>2.9999999999999997E-4</v>
      </c>
      <c r="F195" s="116">
        <f t="shared" ref="F195:F211" si="47">D195/E195</f>
        <v>6.666666666666667</v>
      </c>
      <c r="G195" s="3" t="str">
        <f t="shared" si="34"/>
        <v>-</v>
      </c>
      <c r="H195" s="3" t="str">
        <f t="shared" si="35"/>
        <v>-</v>
      </c>
      <c r="I195" s="3" t="str">
        <f t="shared" si="36"/>
        <v>-</v>
      </c>
      <c r="J195" s="3" t="str">
        <f t="shared" si="37"/>
        <v>-</v>
      </c>
      <c r="K195" s="3" t="str">
        <f t="shared" si="38"/>
        <v>-</v>
      </c>
      <c r="L195" s="34">
        <f t="shared" ref="L195:L211" si="48">IF(F195&gt;5,C195,"-")</f>
        <v>2</v>
      </c>
      <c r="M195" s="3" t="str">
        <f t="shared" si="39"/>
        <v>-</v>
      </c>
      <c r="N195" s="3" t="str">
        <f t="shared" si="40"/>
        <v>-</v>
      </c>
      <c r="O195" s="3" t="str">
        <f t="shared" si="41"/>
        <v>-</v>
      </c>
      <c r="P195" s="3" t="str">
        <f t="shared" si="42"/>
        <v>-</v>
      </c>
      <c r="Q195" s="34">
        <f t="shared" si="43"/>
        <v>6.666666666666667</v>
      </c>
    </row>
    <row r="196" spans="1:17" x14ac:dyDescent="0.2">
      <c r="A196" s="22">
        <v>0.1</v>
      </c>
      <c r="B196" s="7">
        <v>0.45</v>
      </c>
      <c r="C196" s="85">
        <v>1</v>
      </c>
      <c r="D196" s="7">
        <f t="shared" si="46"/>
        <v>2E-3</v>
      </c>
      <c r="E196" s="7">
        <f t="shared" si="45"/>
        <v>2.2499999999999999E-4</v>
      </c>
      <c r="F196" s="116">
        <f t="shared" si="47"/>
        <v>8.8888888888888893</v>
      </c>
      <c r="G196" s="3" t="str">
        <f t="shared" ref="G196:G211" si="49">IF(F196=0,C196,"-")</f>
        <v>-</v>
      </c>
      <c r="H196" s="3" t="str">
        <f t="shared" ref="H196:H211" si="50">IF(AND($F196&gt;0,$F196&lt;=0.02),$C196,"-")</f>
        <v>-</v>
      </c>
      <c r="I196" s="3" t="str">
        <f t="shared" ref="I196:I211" si="51">IF(AND($F196&gt;0.02,$F196&lt;=0.1),$C196,"-")</f>
        <v>-</v>
      </c>
      <c r="J196" s="3" t="str">
        <f t="shared" ref="J196:J211" si="52">IF(AND($F196&gt;0.1,$F196&lt;=0.5),$C196,"-")</f>
        <v>-</v>
      </c>
      <c r="K196" s="3" t="str">
        <f t="shared" ref="K196:K211" si="53">IF(AND($F196&gt;0.5,$F196&lt;=5),$C196,"-")</f>
        <v>-</v>
      </c>
      <c r="L196" s="34">
        <f t="shared" si="48"/>
        <v>1</v>
      </c>
      <c r="M196" s="3" t="str">
        <f t="shared" ref="M196:M211" si="54">IF(AND($F196&gt;0, $F196&lt;=0.02),$F196,"-")</f>
        <v>-</v>
      </c>
      <c r="N196" s="3" t="str">
        <f t="shared" ref="N196:N211" si="55">IF(AND($F196&gt;0.02, $F196&lt;=0.1),$F196,"-")</f>
        <v>-</v>
      </c>
      <c r="O196" s="3" t="str">
        <f t="shared" ref="O196:O211" si="56">IF(AND($F196&gt;0.1, $F196&lt;=0.5),$F196,"-")</f>
        <v>-</v>
      </c>
      <c r="P196" s="3" t="str">
        <f t="shared" ref="P196:P211" si="57">IF(AND($F196&gt;0.5, $F196&lt;=5),$F196,"-")</f>
        <v>-</v>
      </c>
      <c r="Q196" s="34">
        <f t="shared" ref="Q196:Q211" si="58">IF($F196&gt;5,$F196,"-")</f>
        <v>8.8888888888888893</v>
      </c>
    </row>
    <row r="197" spans="1:17" x14ac:dyDescent="0.2">
      <c r="A197" s="22">
        <v>0.1</v>
      </c>
      <c r="B197" s="7">
        <f>6.48-6.04</f>
        <v>0.44000000000000039</v>
      </c>
      <c r="C197" s="85">
        <v>2</v>
      </c>
      <c r="D197" s="7">
        <f t="shared" si="46"/>
        <v>2E-3</v>
      </c>
      <c r="E197" s="7">
        <f t="shared" si="45"/>
        <v>2.200000000000002E-4</v>
      </c>
      <c r="F197" s="116">
        <f t="shared" si="47"/>
        <v>9.0909090909090828</v>
      </c>
      <c r="G197" s="3" t="str">
        <f t="shared" si="49"/>
        <v>-</v>
      </c>
      <c r="H197" s="3" t="str">
        <f t="shared" si="50"/>
        <v>-</v>
      </c>
      <c r="I197" s="3" t="str">
        <f t="shared" si="51"/>
        <v>-</v>
      </c>
      <c r="J197" s="3" t="str">
        <f t="shared" si="52"/>
        <v>-</v>
      </c>
      <c r="K197" s="3" t="str">
        <f t="shared" si="53"/>
        <v>-</v>
      </c>
      <c r="L197" s="34">
        <f t="shared" si="48"/>
        <v>2</v>
      </c>
      <c r="M197" s="3" t="str">
        <f t="shared" si="54"/>
        <v>-</v>
      </c>
      <c r="N197" s="3" t="str">
        <f t="shared" si="55"/>
        <v>-</v>
      </c>
      <c r="O197" s="3" t="str">
        <f t="shared" si="56"/>
        <v>-</v>
      </c>
      <c r="P197" s="3" t="str">
        <f t="shared" si="57"/>
        <v>-</v>
      </c>
      <c r="Q197" s="34">
        <f t="shared" si="58"/>
        <v>9.0909090909090828</v>
      </c>
    </row>
    <row r="198" spans="1:17" x14ac:dyDescent="0.2">
      <c r="A198" s="22">
        <v>0.1</v>
      </c>
      <c r="B198" s="10">
        <v>0.43</v>
      </c>
      <c r="C198" s="85">
        <v>2</v>
      </c>
      <c r="D198" s="7">
        <f t="shared" si="46"/>
        <v>2E-3</v>
      </c>
      <c r="E198" s="7">
        <f t="shared" si="45"/>
        <v>2.1499999999999999E-4</v>
      </c>
      <c r="F198" s="116">
        <f t="shared" si="47"/>
        <v>9.3023255813953494</v>
      </c>
      <c r="G198" s="3" t="str">
        <f t="shared" si="49"/>
        <v>-</v>
      </c>
      <c r="H198" s="3" t="str">
        <f t="shared" si="50"/>
        <v>-</v>
      </c>
      <c r="I198" s="3" t="str">
        <f t="shared" si="51"/>
        <v>-</v>
      </c>
      <c r="J198" s="3" t="str">
        <f t="shared" si="52"/>
        <v>-</v>
      </c>
      <c r="K198" s="3" t="str">
        <f t="shared" si="53"/>
        <v>-</v>
      </c>
      <c r="L198" s="34">
        <f t="shared" si="48"/>
        <v>2</v>
      </c>
      <c r="M198" s="3" t="str">
        <f t="shared" si="54"/>
        <v>-</v>
      </c>
      <c r="N198" s="3" t="str">
        <f t="shared" si="55"/>
        <v>-</v>
      </c>
      <c r="O198" s="3" t="str">
        <f t="shared" si="56"/>
        <v>-</v>
      </c>
      <c r="P198" s="3" t="str">
        <f t="shared" si="57"/>
        <v>-</v>
      </c>
      <c r="Q198" s="34">
        <f t="shared" si="58"/>
        <v>9.3023255813953494</v>
      </c>
    </row>
    <row r="199" spans="1:17" x14ac:dyDescent="0.2">
      <c r="A199" s="22">
        <v>0.1</v>
      </c>
      <c r="B199" s="7">
        <v>0.42</v>
      </c>
      <c r="C199" s="85">
        <v>2</v>
      </c>
      <c r="D199" s="7">
        <f t="shared" si="46"/>
        <v>2E-3</v>
      </c>
      <c r="E199" s="7">
        <f t="shared" si="45"/>
        <v>2.0999999999999998E-4</v>
      </c>
      <c r="F199" s="116">
        <f t="shared" si="47"/>
        <v>9.5238095238095255</v>
      </c>
      <c r="G199" s="3" t="str">
        <f t="shared" si="49"/>
        <v>-</v>
      </c>
      <c r="H199" s="3" t="str">
        <f t="shared" si="50"/>
        <v>-</v>
      </c>
      <c r="I199" s="3" t="str">
        <f t="shared" si="51"/>
        <v>-</v>
      </c>
      <c r="J199" s="3" t="str">
        <f t="shared" si="52"/>
        <v>-</v>
      </c>
      <c r="K199" s="3" t="str">
        <f t="shared" si="53"/>
        <v>-</v>
      </c>
      <c r="L199" s="34">
        <f t="shared" si="48"/>
        <v>2</v>
      </c>
      <c r="M199" s="3" t="str">
        <f t="shared" si="54"/>
        <v>-</v>
      </c>
      <c r="N199" s="3" t="str">
        <f t="shared" si="55"/>
        <v>-</v>
      </c>
      <c r="O199" s="3" t="str">
        <f t="shared" si="56"/>
        <v>-</v>
      </c>
      <c r="P199" s="3" t="str">
        <f t="shared" si="57"/>
        <v>-</v>
      </c>
      <c r="Q199" s="34">
        <f t="shared" si="58"/>
        <v>9.5238095238095255</v>
      </c>
    </row>
    <row r="200" spans="1:17" x14ac:dyDescent="0.2">
      <c r="A200" s="27">
        <v>0.05</v>
      </c>
      <c r="C200" s="34">
        <v>2</v>
      </c>
      <c r="D200" s="7">
        <f t="shared" si="46"/>
        <v>1E-3</v>
      </c>
      <c r="E200" s="40">
        <v>9.9999999999999639E-5</v>
      </c>
      <c r="F200" s="116">
        <f t="shared" si="47"/>
        <v>10.000000000000036</v>
      </c>
      <c r="G200" s="3" t="str">
        <f t="shared" si="49"/>
        <v>-</v>
      </c>
      <c r="H200" s="3" t="str">
        <f t="shared" si="50"/>
        <v>-</v>
      </c>
      <c r="I200" s="3" t="str">
        <f t="shared" si="51"/>
        <v>-</v>
      </c>
      <c r="J200" s="3" t="str">
        <f t="shared" si="52"/>
        <v>-</v>
      </c>
      <c r="K200" s="3" t="str">
        <f t="shared" si="53"/>
        <v>-</v>
      </c>
      <c r="L200" s="34">
        <f t="shared" si="48"/>
        <v>2</v>
      </c>
      <c r="M200" s="3" t="str">
        <f t="shared" si="54"/>
        <v>-</v>
      </c>
      <c r="N200" s="3" t="str">
        <f t="shared" si="55"/>
        <v>-</v>
      </c>
      <c r="O200" s="3" t="str">
        <f t="shared" si="56"/>
        <v>-</v>
      </c>
      <c r="P200" s="3" t="str">
        <f t="shared" si="57"/>
        <v>-</v>
      </c>
      <c r="Q200" s="34">
        <f t="shared" si="58"/>
        <v>10.000000000000036</v>
      </c>
    </row>
    <row r="201" spans="1:17" x14ac:dyDescent="0.2">
      <c r="A201" s="27">
        <v>0.1</v>
      </c>
      <c r="C201" s="34">
        <v>2</v>
      </c>
      <c r="D201" s="7">
        <f t="shared" si="46"/>
        <v>2E-3</v>
      </c>
      <c r="E201" s="7">
        <v>1.9499999999999983E-4</v>
      </c>
      <c r="F201" s="116">
        <f t="shared" si="47"/>
        <v>10.256410256410266</v>
      </c>
      <c r="G201" s="3" t="str">
        <f t="shared" si="49"/>
        <v>-</v>
      </c>
      <c r="H201" s="3" t="str">
        <f t="shared" si="50"/>
        <v>-</v>
      </c>
      <c r="I201" s="3" t="str">
        <f t="shared" si="51"/>
        <v>-</v>
      </c>
      <c r="J201" s="3" t="str">
        <f t="shared" si="52"/>
        <v>-</v>
      </c>
      <c r="K201" s="3" t="str">
        <f t="shared" si="53"/>
        <v>-</v>
      </c>
      <c r="L201" s="34">
        <f t="shared" si="48"/>
        <v>2</v>
      </c>
      <c r="M201" s="3" t="str">
        <f t="shared" si="54"/>
        <v>-</v>
      </c>
      <c r="N201" s="3" t="str">
        <f t="shared" si="55"/>
        <v>-</v>
      </c>
      <c r="O201" s="3" t="str">
        <f t="shared" si="56"/>
        <v>-</v>
      </c>
      <c r="P201" s="3" t="str">
        <f t="shared" si="57"/>
        <v>-</v>
      </c>
      <c r="Q201" s="34">
        <f t="shared" si="58"/>
        <v>10.256410256410266</v>
      </c>
    </row>
    <row r="202" spans="1:17" x14ac:dyDescent="0.2">
      <c r="A202" s="22">
        <v>0.1</v>
      </c>
      <c r="B202" s="7">
        <f>5.36-4.99</f>
        <v>0.37000000000000011</v>
      </c>
      <c r="C202" s="85">
        <v>2</v>
      </c>
      <c r="D202" s="7">
        <f t="shared" si="46"/>
        <v>2E-3</v>
      </c>
      <c r="E202" s="7">
        <f>(B202/2)/1000</f>
        <v>1.8500000000000005E-4</v>
      </c>
      <c r="F202" s="116">
        <f t="shared" si="47"/>
        <v>10.810810810810809</v>
      </c>
      <c r="G202" s="3" t="str">
        <f t="shared" si="49"/>
        <v>-</v>
      </c>
      <c r="H202" s="3" t="str">
        <f t="shared" si="50"/>
        <v>-</v>
      </c>
      <c r="I202" s="3" t="str">
        <f t="shared" si="51"/>
        <v>-</v>
      </c>
      <c r="J202" s="3" t="str">
        <f t="shared" si="52"/>
        <v>-</v>
      </c>
      <c r="K202" s="3" t="str">
        <f t="shared" si="53"/>
        <v>-</v>
      </c>
      <c r="L202" s="34">
        <f t="shared" si="48"/>
        <v>2</v>
      </c>
      <c r="M202" s="3" t="str">
        <f t="shared" si="54"/>
        <v>-</v>
      </c>
      <c r="N202" s="3" t="str">
        <f t="shared" si="55"/>
        <v>-</v>
      </c>
      <c r="O202" s="3" t="str">
        <f t="shared" si="56"/>
        <v>-</v>
      </c>
      <c r="P202" s="3" t="str">
        <f t="shared" si="57"/>
        <v>-</v>
      </c>
      <c r="Q202" s="34">
        <f t="shared" si="58"/>
        <v>10.810810810810809</v>
      </c>
    </row>
    <row r="203" spans="1:17" x14ac:dyDescent="0.2">
      <c r="A203" s="22">
        <v>0.1</v>
      </c>
      <c r="B203" s="7">
        <v>0.36</v>
      </c>
      <c r="C203" s="85">
        <v>2</v>
      </c>
      <c r="D203" s="7">
        <f t="shared" si="46"/>
        <v>2E-3</v>
      </c>
      <c r="E203" s="7">
        <f>(B203/2)/1000</f>
        <v>1.7999999999999998E-4</v>
      </c>
      <c r="F203" s="116">
        <f t="shared" si="47"/>
        <v>11.111111111111112</v>
      </c>
      <c r="G203" s="3" t="str">
        <f t="shared" si="49"/>
        <v>-</v>
      </c>
      <c r="H203" s="3" t="str">
        <f t="shared" si="50"/>
        <v>-</v>
      </c>
      <c r="I203" s="3" t="str">
        <f t="shared" si="51"/>
        <v>-</v>
      </c>
      <c r="J203" s="3" t="str">
        <f t="shared" si="52"/>
        <v>-</v>
      </c>
      <c r="K203" s="3" t="str">
        <f t="shared" si="53"/>
        <v>-</v>
      </c>
      <c r="L203" s="34">
        <f t="shared" si="48"/>
        <v>2</v>
      </c>
      <c r="M203" s="3" t="str">
        <f t="shared" si="54"/>
        <v>-</v>
      </c>
      <c r="N203" s="3" t="str">
        <f t="shared" si="55"/>
        <v>-</v>
      </c>
      <c r="O203" s="3" t="str">
        <f t="shared" si="56"/>
        <v>-</v>
      </c>
      <c r="P203" s="3" t="str">
        <f t="shared" si="57"/>
        <v>-</v>
      </c>
      <c r="Q203" s="34">
        <f t="shared" si="58"/>
        <v>11.111111111111112</v>
      </c>
    </row>
    <row r="204" spans="1:17" x14ac:dyDescent="0.2">
      <c r="A204" s="27">
        <v>0.1</v>
      </c>
      <c r="C204" s="34">
        <v>2</v>
      </c>
      <c r="D204" s="7">
        <f t="shared" si="46"/>
        <v>2E-3</v>
      </c>
      <c r="E204" s="7">
        <v>1.7000000000000036E-4</v>
      </c>
      <c r="F204" s="116">
        <f t="shared" si="47"/>
        <v>11.764705882352915</v>
      </c>
      <c r="G204" s="3" t="str">
        <f t="shared" si="49"/>
        <v>-</v>
      </c>
      <c r="H204" s="3" t="str">
        <f t="shared" si="50"/>
        <v>-</v>
      </c>
      <c r="I204" s="3" t="str">
        <f t="shared" si="51"/>
        <v>-</v>
      </c>
      <c r="J204" s="3" t="str">
        <f t="shared" si="52"/>
        <v>-</v>
      </c>
      <c r="K204" s="3" t="str">
        <f t="shared" si="53"/>
        <v>-</v>
      </c>
      <c r="L204" s="34">
        <f t="shared" si="48"/>
        <v>2</v>
      </c>
      <c r="M204" s="3" t="str">
        <f t="shared" si="54"/>
        <v>-</v>
      </c>
      <c r="N204" s="3" t="str">
        <f t="shared" si="55"/>
        <v>-</v>
      </c>
      <c r="O204" s="3" t="str">
        <f t="shared" si="56"/>
        <v>-</v>
      </c>
      <c r="P204" s="3" t="str">
        <f t="shared" si="57"/>
        <v>-</v>
      </c>
      <c r="Q204" s="34">
        <f t="shared" si="58"/>
        <v>11.764705882352915</v>
      </c>
    </row>
    <row r="205" spans="1:17" x14ac:dyDescent="0.2">
      <c r="A205" s="27">
        <v>0.1</v>
      </c>
      <c r="C205" s="34">
        <v>2</v>
      </c>
      <c r="D205" s="7">
        <f t="shared" si="46"/>
        <v>2E-3</v>
      </c>
      <c r="E205" s="7">
        <v>1.559999999999997E-4</v>
      </c>
      <c r="F205" s="116">
        <f t="shared" si="47"/>
        <v>12.820512820512846</v>
      </c>
      <c r="G205" s="3" t="str">
        <f t="shared" si="49"/>
        <v>-</v>
      </c>
      <c r="H205" s="3" t="str">
        <f t="shared" si="50"/>
        <v>-</v>
      </c>
      <c r="I205" s="3" t="str">
        <f t="shared" si="51"/>
        <v>-</v>
      </c>
      <c r="J205" s="3" t="str">
        <f t="shared" si="52"/>
        <v>-</v>
      </c>
      <c r="K205" s="3" t="str">
        <f t="shared" si="53"/>
        <v>-</v>
      </c>
      <c r="L205" s="34">
        <f t="shared" si="48"/>
        <v>2</v>
      </c>
      <c r="M205" s="3" t="str">
        <f t="shared" si="54"/>
        <v>-</v>
      </c>
      <c r="N205" s="3" t="str">
        <f t="shared" si="55"/>
        <v>-</v>
      </c>
      <c r="O205" s="3" t="str">
        <f t="shared" si="56"/>
        <v>-</v>
      </c>
      <c r="P205" s="3" t="str">
        <f t="shared" si="57"/>
        <v>-</v>
      </c>
      <c r="Q205" s="34">
        <f t="shared" si="58"/>
        <v>12.820512820512846</v>
      </c>
    </row>
    <row r="206" spans="1:17" x14ac:dyDescent="0.2">
      <c r="A206" s="27">
        <v>0.1</v>
      </c>
      <c r="C206" s="34">
        <v>2</v>
      </c>
      <c r="D206" s="7">
        <f t="shared" si="46"/>
        <v>2E-3</v>
      </c>
      <c r="E206" s="7">
        <v>1.5499999999999981E-4</v>
      </c>
      <c r="F206" s="116">
        <f t="shared" si="47"/>
        <v>12.903225806451628</v>
      </c>
      <c r="G206" s="3" t="str">
        <f t="shared" si="49"/>
        <v>-</v>
      </c>
      <c r="H206" s="3" t="str">
        <f t="shared" si="50"/>
        <v>-</v>
      </c>
      <c r="I206" s="3" t="str">
        <f t="shared" si="51"/>
        <v>-</v>
      </c>
      <c r="J206" s="3" t="str">
        <f t="shared" si="52"/>
        <v>-</v>
      </c>
      <c r="K206" s="3" t="str">
        <f t="shared" si="53"/>
        <v>-</v>
      </c>
      <c r="L206" s="34">
        <f t="shared" si="48"/>
        <v>2</v>
      </c>
      <c r="M206" s="3" t="str">
        <f t="shared" si="54"/>
        <v>-</v>
      </c>
      <c r="N206" s="3" t="str">
        <f t="shared" si="55"/>
        <v>-</v>
      </c>
      <c r="O206" s="3" t="str">
        <f t="shared" si="56"/>
        <v>-</v>
      </c>
      <c r="P206" s="3" t="str">
        <f t="shared" si="57"/>
        <v>-</v>
      </c>
      <c r="Q206" s="34">
        <f t="shared" si="58"/>
        <v>12.903225806451628</v>
      </c>
    </row>
    <row r="207" spans="1:17" x14ac:dyDescent="0.2">
      <c r="A207" s="27">
        <v>0.1</v>
      </c>
      <c r="C207" s="34">
        <v>2</v>
      </c>
      <c r="D207" s="7">
        <f t="shared" si="46"/>
        <v>2E-3</v>
      </c>
      <c r="E207" s="7">
        <v>1.4999999999999991E-4</v>
      </c>
      <c r="F207" s="116">
        <f t="shared" si="47"/>
        <v>13.333333333333343</v>
      </c>
      <c r="G207" s="3" t="str">
        <f t="shared" si="49"/>
        <v>-</v>
      </c>
      <c r="H207" s="3" t="str">
        <f t="shared" si="50"/>
        <v>-</v>
      </c>
      <c r="I207" s="3" t="str">
        <f t="shared" si="51"/>
        <v>-</v>
      </c>
      <c r="J207" s="3" t="str">
        <f t="shared" si="52"/>
        <v>-</v>
      </c>
      <c r="K207" s="3" t="str">
        <f t="shared" si="53"/>
        <v>-</v>
      </c>
      <c r="L207" s="34">
        <f t="shared" si="48"/>
        <v>2</v>
      </c>
      <c r="M207" s="3" t="str">
        <f t="shared" si="54"/>
        <v>-</v>
      </c>
      <c r="N207" s="3" t="str">
        <f t="shared" si="55"/>
        <v>-</v>
      </c>
      <c r="O207" s="3" t="str">
        <f t="shared" si="56"/>
        <v>-</v>
      </c>
      <c r="P207" s="3" t="str">
        <f t="shared" si="57"/>
        <v>-</v>
      </c>
      <c r="Q207" s="34">
        <f t="shared" si="58"/>
        <v>13.333333333333343</v>
      </c>
    </row>
    <row r="208" spans="1:17" x14ac:dyDescent="0.2">
      <c r="A208" s="27">
        <v>0.1</v>
      </c>
      <c r="C208" s="34">
        <v>2</v>
      </c>
      <c r="D208" s="7">
        <f t="shared" si="46"/>
        <v>2E-3</v>
      </c>
      <c r="E208" s="7">
        <v>1.4000000000000012E-4</v>
      </c>
      <c r="F208" s="116">
        <f t="shared" si="47"/>
        <v>14.285714285714274</v>
      </c>
      <c r="G208" s="3" t="str">
        <f t="shared" si="49"/>
        <v>-</v>
      </c>
      <c r="H208" s="3" t="str">
        <f t="shared" si="50"/>
        <v>-</v>
      </c>
      <c r="I208" s="3" t="str">
        <f t="shared" si="51"/>
        <v>-</v>
      </c>
      <c r="J208" s="3" t="str">
        <f t="shared" si="52"/>
        <v>-</v>
      </c>
      <c r="K208" s="3" t="str">
        <f t="shared" si="53"/>
        <v>-</v>
      </c>
      <c r="L208" s="34">
        <f t="shared" si="48"/>
        <v>2</v>
      </c>
      <c r="M208" s="3" t="str">
        <f t="shared" si="54"/>
        <v>-</v>
      </c>
      <c r="N208" s="3" t="str">
        <f t="shared" si="55"/>
        <v>-</v>
      </c>
      <c r="O208" s="3" t="str">
        <f t="shared" si="56"/>
        <v>-</v>
      </c>
      <c r="P208" s="3" t="str">
        <f t="shared" si="57"/>
        <v>-</v>
      </c>
      <c r="Q208" s="34">
        <f t="shared" si="58"/>
        <v>14.285714285714274</v>
      </c>
    </row>
    <row r="209" spans="1:17" x14ac:dyDescent="0.2">
      <c r="A209" s="27">
        <v>0.1</v>
      </c>
      <c r="C209" s="34">
        <v>2</v>
      </c>
      <c r="D209" s="7">
        <f t="shared" si="46"/>
        <v>2E-3</v>
      </c>
      <c r="E209" s="7">
        <v>1.3999999999999969E-4</v>
      </c>
      <c r="F209" s="116">
        <f t="shared" si="47"/>
        <v>14.285714285714318</v>
      </c>
      <c r="G209" s="3" t="str">
        <f t="shared" si="49"/>
        <v>-</v>
      </c>
      <c r="H209" s="3" t="str">
        <f t="shared" si="50"/>
        <v>-</v>
      </c>
      <c r="I209" s="3" t="str">
        <f t="shared" si="51"/>
        <v>-</v>
      </c>
      <c r="J209" s="3" t="str">
        <f t="shared" si="52"/>
        <v>-</v>
      </c>
      <c r="K209" s="3" t="str">
        <f t="shared" si="53"/>
        <v>-</v>
      </c>
      <c r="L209" s="34">
        <f t="shared" si="48"/>
        <v>2</v>
      </c>
      <c r="M209" s="3" t="str">
        <f t="shared" si="54"/>
        <v>-</v>
      </c>
      <c r="N209" s="3" t="str">
        <f t="shared" si="55"/>
        <v>-</v>
      </c>
      <c r="O209" s="3" t="str">
        <f t="shared" si="56"/>
        <v>-</v>
      </c>
      <c r="P209" s="3" t="str">
        <f t="shared" si="57"/>
        <v>-</v>
      </c>
      <c r="Q209" s="34">
        <f t="shared" si="58"/>
        <v>14.285714285714318</v>
      </c>
    </row>
    <row r="210" spans="1:17" x14ac:dyDescent="0.2">
      <c r="A210" s="27">
        <v>0.1</v>
      </c>
      <c r="C210" s="34">
        <v>2</v>
      </c>
      <c r="D210" s="7">
        <f t="shared" si="46"/>
        <v>2E-3</v>
      </c>
      <c r="E210" s="7">
        <v>1.2999999999999988E-4</v>
      </c>
      <c r="F210" s="116">
        <f t="shared" si="47"/>
        <v>15.384615384615399</v>
      </c>
      <c r="G210" s="3" t="str">
        <f t="shared" si="49"/>
        <v>-</v>
      </c>
      <c r="H210" s="3" t="str">
        <f t="shared" si="50"/>
        <v>-</v>
      </c>
      <c r="I210" s="3" t="str">
        <f t="shared" si="51"/>
        <v>-</v>
      </c>
      <c r="J210" s="3" t="str">
        <f t="shared" si="52"/>
        <v>-</v>
      </c>
      <c r="K210" s="3" t="str">
        <f t="shared" si="53"/>
        <v>-</v>
      </c>
      <c r="L210" s="34">
        <f t="shared" si="48"/>
        <v>2</v>
      </c>
      <c r="M210" s="3" t="str">
        <f t="shared" si="54"/>
        <v>-</v>
      </c>
      <c r="N210" s="3" t="str">
        <f t="shared" si="55"/>
        <v>-</v>
      </c>
      <c r="O210" s="3" t="str">
        <f t="shared" si="56"/>
        <v>-</v>
      </c>
      <c r="P210" s="3" t="str">
        <f t="shared" si="57"/>
        <v>-</v>
      </c>
      <c r="Q210" s="34">
        <f t="shared" si="58"/>
        <v>15.384615384615399</v>
      </c>
    </row>
    <row r="211" spans="1:17" x14ac:dyDescent="0.2">
      <c r="A211" s="86">
        <v>0.1</v>
      </c>
      <c r="B211" s="8">
        <v>0.24</v>
      </c>
      <c r="C211" s="87">
        <v>2</v>
      </c>
      <c r="D211" s="8">
        <f t="shared" si="46"/>
        <v>2E-3</v>
      </c>
      <c r="E211" s="8">
        <f>(B211/2)/1000</f>
        <v>1.1999999999999999E-4</v>
      </c>
      <c r="F211" s="116">
        <f t="shared" si="47"/>
        <v>16.666666666666668</v>
      </c>
      <c r="G211" s="8" t="str">
        <f t="shared" si="49"/>
        <v>-</v>
      </c>
      <c r="H211" s="3" t="str">
        <f t="shared" si="50"/>
        <v>-</v>
      </c>
      <c r="I211" s="3" t="str">
        <f t="shared" si="51"/>
        <v>-</v>
      </c>
      <c r="J211" s="3" t="str">
        <f t="shared" si="52"/>
        <v>-</v>
      </c>
      <c r="K211" s="3" t="str">
        <f t="shared" si="53"/>
        <v>-</v>
      </c>
      <c r="L211" s="38">
        <f t="shared" si="48"/>
        <v>2</v>
      </c>
      <c r="M211" s="3" t="str">
        <f t="shared" si="54"/>
        <v>-</v>
      </c>
      <c r="N211" s="3" t="str">
        <f t="shared" si="55"/>
        <v>-</v>
      </c>
      <c r="O211" s="3" t="str">
        <f t="shared" si="56"/>
        <v>-</v>
      </c>
      <c r="P211" s="3" t="str">
        <f t="shared" si="57"/>
        <v>-</v>
      </c>
      <c r="Q211" s="38">
        <f t="shared" si="58"/>
        <v>16.666666666666668</v>
      </c>
    </row>
    <row r="212" spans="1:17" x14ac:dyDescent="0.2">
      <c r="F212" s="93" t="s">
        <v>10</v>
      </c>
      <c r="G212" s="117">
        <f>SUM(G3:G211)</f>
        <v>7</v>
      </c>
      <c r="H212" s="5">
        <f t="shared" ref="H212:I212" si="59">SUM(H3:H211)</f>
        <v>17</v>
      </c>
      <c r="I212" s="5">
        <f t="shared" si="59"/>
        <v>11</v>
      </c>
      <c r="J212" s="5">
        <f t="shared" ref="J212:K212" si="60">SUM(J3:J211)</f>
        <v>34</v>
      </c>
      <c r="K212" s="5">
        <f t="shared" si="60"/>
        <v>56</v>
      </c>
      <c r="L212" s="39">
        <f t="shared" ref="L212" si="61">SUM(L3:L211)</f>
        <v>57</v>
      </c>
      <c r="M212" s="47" t="s">
        <v>53</v>
      </c>
      <c r="N212" s="5"/>
      <c r="O212" s="5"/>
      <c r="P212" s="5"/>
      <c r="Q212" s="39"/>
    </row>
    <row r="213" spans="1:17" x14ac:dyDescent="0.2">
      <c r="F213" s="94" t="s">
        <v>11</v>
      </c>
      <c r="G213" s="28">
        <f>COUNT(G3:G211)</f>
        <v>29</v>
      </c>
      <c r="H213" s="7">
        <f t="shared" ref="H213:I213" si="62">COUNT(H3:H211)</f>
        <v>62</v>
      </c>
      <c r="I213" s="7">
        <f t="shared" si="62"/>
        <v>27</v>
      </c>
      <c r="J213" s="7">
        <f t="shared" ref="J213:K213" si="63">COUNT(J3:J211)</f>
        <v>29</v>
      </c>
      <c r="K213" s="7">
        <f t="shared" si="63"/>
        <v>32</v>
      </c>
      <c r="L213" s="29">
        <f t="shared" ref="L213" si="64">COUNT(L3:L211)</f>
        <v>30</v>
      </c>
      <c r="M213" s="8">
        <f t="shared" ref="M213:Q213" si="65">MEDIAN(M3:M211)</f>
        <v>2.1287976037655115E-3</v>
      </c>
      <c r="N213" s="8">
        <f>MEDIAN(N3:N211)</f>
        <v>4.9382716049382713E-2</v>
      </c>
      <c r="O213" s="8">
        <f t="shared" si="65"/>
        <v>0.30769230769230771</v>
      </c>
      <c r="P213" s="8">
        <f t="shared" si="65"/>
        <v>0.9095607235142118</v>
      </c>
      <c r="Q213" s="31">
        <f t="shared" si="65"/>
        <v>8.9898989898989861</v>
      </c>
    </row>
    <row r="214" spans="1:17" x14ac:dyDescent="0.2">
      <c r="F214" s="94" t="s">
        <v>12</v>
      </c>
      <c r="G214" s="28">
        <f>G213*2</f>
        <v>58</v>
      </c>
      <c r="H214" s="7">
        <f t="shared" ref="H214:I214" si="66">H213*2</f>
        <v>124</v>
      </c>
      <c r="I214" s="7">
        <f t="shared" si="66"/>
        <v>54</v>
      </c>
      <c r="J214" s="7">
        <f t="shared" ref="J214:K214" si="67">J213*2</f>
        <v>58</v>
      </c>
      <c r="K214" s="7">
        <f t="shared" si="67"/>
        <v>64</v>
      </c>
      <c r="L214" s="29">
        <f t="shared" ref="L214" si="68">L213*2</f>
        <v>60</v>
      </c>
    </row>
    <row r="215" spans="1:17" x14ac:dyDescent="0.2">
      <c r="F215" s="94" t="s">
        <v>13</v>
      </c>
      <c r="G215" s="28">
        <f>G212/G214</f>
        <v>0.1206896551724138</v>
      </c>
      <c r="H215" s="7">
        <f t="shared" ref="H215:I215" si="69">H212/H214</f>
        <v>0.13709677419354838</v>
      </c>
      <c r="I215" s="7">
        <f t="shared" si="69"/>
        <v>0.20370370370370369</v>
      </c>
      <c r="J215" s="7">
        <f t="shared" ref="J215:K215" si="70">J212/J214</f>
        <v>0.58620689655172409</v>
      </c>
      <c r="K215" s="7">
        <f t="shared" si="70"/>
        <v>0.875</v>
      </c>
      <c r="L215" s="29">
        <f t="shared" ref="L215" si="71">L212/L214</f>
        <v>0.95</v>
      </c>
    </row>
    <row r="216" spans="1:17" x14ac:dyDescent="0.2">
      <c r="F216" s="94" t="s">
        <v>14</v>
      </c>
      <c r="G216" s="118"/>
      <c r="H216" s="7">
        <f t="shared" ref="H216:I216" si="72">STDEV(H3:H211)</f>
        <v>0.60515151438919035</v>
      </c>
      <c r="I216" s="7">
        <f t="shared" si="72"/>
        <v>0.69388866648871095</v>
      </c>
      <c r="J216" s="7">
        <f t="shared" ref="J216:K216" si="73">STDEV(J3:J211)</f>
        <v>0.80484983147884626</v>
      </c>
      <c r="K216" s="7">
        <f t="shared" si="73"/>
        <v>0.43994134506405985</v>
      </c>
      <c r="L216" s="29">
        <f t="shared" ref="L216" si="74">STDEV(L3:L211)</f>
        <v>0.40257789993644894</v>
      </c>
    </row>
    <row r="217" spans="1:17" x14ac:dyDescent="0.2">
      <c r="F217" s="94" t="s">
        <v>15</v>
      </c>
      <c r="G217" s="118"/>
      <c r="H217" s="7">
        <f t="shared" ref="H217:I217" si="75">H216/SQRT(H213-1)</f>
        <v>7.7481711789058938E-2</v>
      </c>
      <c r="I217" s="7">
        <f t="shared" si="75"/>
        <v>0.13608276348795437</v>
      </c>
      <c r="J217" s="7">
        <f t="shared" ref="J217:K217" si="76">J216/SQRT(J213-1)</f>
        <v>0.15210232120323372</v>
      </c>
      <c r="K217" s="7">
        <f t="shared" si="76"/>
        <v>7.9015798154296074E-2</v>
      </c>
      <c r="L217" s="29">
        <f t="shared" ref="L217" si="77">L216/SQRT(L213-1)</f>
        <v>7.4756839271306233E-2</v>
      </c>
    </row>
    <row r="218" spans="1:17" x14ac:dyDescent="0.2">
      <c r="F218" s="120" t="s">
        <v>49</v>
      </c>
      <c r="G218" s="8"/>
      <c r="H218" s="8">
        <f t="shared" ref="H218:I218" si="78">(H215-$G$215)/(1-$G$215)</f>
        <v>1.8659076533839324E-2</v>
      </c>
      <c r="I218" s="8">
        <f t="shared" si="78"/>
        <v>9.4408133623819876E-2</v>
      </c>
      <c r="J218" s="8">
        <f t="shared" ref="J218:K218" si="79">(J215-$G$215)/(1-$G$215)</f>
        <v>0.52941176470588225</v>
      </c>
      <c r="K218" s="8">
        <f t="shared" si="79"/>
        <v>0.85784313725490191</v>
      </c>
      <c r="L218" s="31">
        <f t="shared" ref="L218" si="80">(L215-$G$215)/(1-$G$215)</f>
        <v>0.94313725490196076</v>
      </c>
    </row>
  </sheetData>
  <autoFilter ref="A2:F211" xr:uid="{9DA9CEDF-CF32-C14E-8F18-1AD6471B5CA4}">
    <sortState xmlns:xlrd2="http://schemas.microsoft.com/office/spreadsheetml/2017/richdata2" ref="A3:F211">
      <sortCondition ref="F2:F211"/>
    </sortState>
  </autoFilter>
  <dataValidations count="1">
    <dataValidation type="whole" allowBlank="1" showInputMessage="1" showErrorMessage="1" sqref="C109:C120 C128:C155 C3:C107" xr:uid="{2F0873F3-8EA2-8143-8E20-783733355B18}">
      <formula1>0</formula1>
      <formula2>2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53C5-1731-6A4C-9749-988D153C18D4}">
  <dimension ref="B3:O39"/>
  <sheetViews>
    <sheetView topLeftCell="A10" workbookViewId="0">
      <selection activeCell="L29" sqref="L29"/>
    </sheetView>
  </sheetViews>
  <sheetFormatPr baseColWidth="10" defaultRowHeight="12" x14ac:dyDescent="0.15"/>
  <cols>
    <col min="1" max="11" width="10.83203125" style="127"/>
    <col min="12" max="13" width="10.83203125" style="127" customWidth="1"/>
    <col min="14" max="16384" width="10.83203125" style="127"/>
  </cols>
  <sheetData>
    <row r="3" spans="2:15" x14ac:dyDescent="0.15">
      <c r="B3" s="127" t="s">
        <v>66</v>
      </c>
    </row>
    <row r="4" spans="2:15" ht="13" x14ac:dyDescent="0.15">
      <c r="B4" s="197" t="s">
        <v>18</v>
      </c>
      <c r="C4" s="198">
        <f>'P americana'!O1105</f>
        <v>9.9999999999999933E-3</v>
      </c>
      <c r="D4" s="198">
        <f>'P americana'!P1105</f>
        <v>0.15325895478567234</v>
      </c>
      <c r="E4" s="198">
        <f>'P americana'!Q1105</f>
        <v>0.5</v>
      </c>
      <c r="F4" s="198">
        <f>'P americana'!R1105</f>
        <v>1.8181818181818181</v>
      </c>
      <c r="G4" s="198">
        <f>'P americana'!S1105</f>
        <v>4.1885964912280702</v>
      </c>
      <c r="H4" s="198">
        <f>'P americana'!T1105</f>
        <v>14.099378881987578</v>
      </c>
      <c r="I4" s="220"/>
      <c r="J4" s="218"/>
      <c r="K4" s="152"/>
    </row>
    <row r="5" spans="2:15" ht="13" x14ac:dyDescent="0.15">
      <c r="B5" s="197" t="s">
        <v>19</v>
      </c>
      <c r="C5" s="198">
        <f>'P americana'!H1108</f>
        <v>3.9574090505767517E-2</v>
      </c>
      <c r="D5" s="198">
        <f>'P americana'!I1108</f>
        <v>0.10922448979591837</v>
      </c>
      <c r="E5" s="198">
        <f>'P americana'!J1108</f>
        <v>0.40918367346938778</v>
      </c>
      <c r="F5" s="198">
        <f>'P americana'!K1108</f>
        <v>0.69314772266522495</v>
      </c>
      <c r="G5" s="198">
        <f>'P americana'!L1108</f>
        <v>0.85394639783624293</v>
      </c>
      <c r="H5" s="198">
        <f>'P americana'!M1108</f>
        <v>0.89690098261526829</v>
      </c>
      <c r="I5" s="221"/>
      <c r="J5" s="219"/>
      <c r="K5" s="151"/>
    </row>
    <row r="6" spans="2:15" ht="13" x14ac:dyDescent="0.15">
      <c r="B6" s="197" t="s">
        <v>14</v>
      </c>
      <c r="C6" s="198">
        <f>'P americana'!H1106</f>
        <v>0.56674125681294196</v>
      </c>
      <c r="D6" s="198">
        <f>'P americana'!I1106</f>
        <v>0.59060504372497369</v>
      </c>
      <c r="E6" s="198">
        <f>'P americana'!J1106</f>
        <v>0.82586043284894972</v>
      </c>
      <c r="F6" s="198">
        <f>'P americana'!K1106</f>
        <v>0.77897311699300165</v>
      </c>
      <c r="G6" s="198">
        <f>'P americana'!L1106</f>
        <v>0.55487484157582845</v>
      </c>
      <c r="H6" s="198">
        <f>'P americana'!M1106</f>
        <v>0.51720643087666007</v>
      </c>
      <c r="I6" s="220"/>
      <c r="J6" s="219"/>
      <c r="K6" s="151"/>
    </row>
    <row r="7" spans="2:15" ht="13" x14ac:dyDescent="0.15">
      <c r="B7" s="197" t="s">
        <v>15</v>
      </c>
      <c r="C7" s="198">
        <f>'P americana'!H1107</f>
        <v>4.4804830387882917E-2</v>
      </c>
      <c r="D7" s="198">
        <f>'P americana'!I1107</f>
        <v>4.8384250423904207E-2</v>
      </c>
      <c r="E7" s="198">
        <f>'P americana'!J1107</f>
        <v>6.2429180656185114E-2</v>
      </c>
      <c r="F7" s="198">
        <f>'P americana'!K1107</f>
        <v>6.3602888665939938E-2</v>
      </c>
      <c r="G7" s="198">
        <f>'P americana'!L1107</f>
        <v>4.3196947830857479E-2</v>
      </c>
      <c r="H7" s="198">
        <f>'P americana'!M1107</f>
        <v>4.0761577034767987E-2</v>
      </c>
      <c r="I7" s="220"/>
      <c r="J7" s="219"/>
      <c r="K7" s="151"/>
    </row>
    <row r="8" spans="2:15" ht="13" x14ac:dyDescent="0.15">
      <c r="B8" s="151"/>
    </row>
    <row r="11" spans="2:15" x14ac:dyDescent="0.15">
      <c r="B11" s="127" t="s">
        <v>20</v>
      </c>
    </row>
    <row r="12" spans="2:15" x14ac:dyDescent="0.15">
      <c r="B12" s="199" t="s">
        <v>18</v>
      </c>
      <c r="C12" s="200">
        <f>Pro!N281</f>
        <v>8.8692232055063921E-3</v>
      </c>
      <c r="D12" s="200">
        <f>Pro!O281</f>
        <v>6.0606060606060615E-2</v>
      </c>
      <c r="E12" s="200">
        <f>Pro!P281</f>
        <v>0.51282051282051333</v>
      </c>
      <c r="F12" s="200">
        <f>Pro!Q281</f>
        <v>2.1515326778484702</v>
      </c>
      <c r="G12" s="200">
        <f>Pro!R281</f>
        <v>9.8780487804878021</v>
      </c>
      <c r="H12" s="223">
        <f>Pro!S281</f>
        <v>83.333333333333343</v>
      </c>
      <c r="I12" s="226"/>
    </row>
    <row r="13" spans="2:15" x14ac:dyDescent="0.15">
      <c r="B13" s="199" t="s">
        <v>19</v>
      </c>
      <c r="C13" s="200">
        <f>Pro!H286</f>
        <v>6.7399267399267396E-2</v>
      </c>
      <c r="D13" s="200">
        <f>Pro!I286</f>
        <v>9.0598290598290582E-2</v>
      </c>
      <c r="E13" s="200">
        <f>Pro!J286</f>
        <v>0.17066189624329162</v>
      </c>
      <c r="F13" s="200">
        <f>Pro!K286</f>
        <v>0.38290598290598288</v>
      </c>
      <c r="G13" s="200">
        <f>Pro!L286</f>
        <v>0.65685618729096995</v>
      </c>
      <c r="H13" s="223">
        <f>Pro!M286</f>
        <v>0.87008547008546999</v>
      </c>
      <c r="I13" s="226"/>
    </row>
    <row r="14" spans="2:15" x14ac:dyDescent="0.15">
      <c r="B14" s="199" t="s">
        <v>14</v>
      </c>
      <c r="C14" s="200">
        <f>Pro!H284</f>
        <v>0.70050587328969383</v>
      </c>
      <c r="D14" s="200">
        <f>Pro!I284</f>
        <v>0.73463088669245291</v>
      </c>
      <c r="E14" s="200">
        <f>Pro!J284</f>
        <v>0.73135745086122739</v>
      </c>
      <c r="F14" s="200">
        <f>Pro!K284</f>
        <v>0.82615959870940336</v>
      </c>
      <c r="G14" s="200">
        <f>Pro!L284</f>
        <v>0.65238321923107401</v>
      </c>
      <c r="H14" s="223">
        <f>Pro!M284</f>
        <v>0.59093684028527904</v>
      </c>
      <c r="I14" s="226"/>
    </row>
    <row r="15" spans="2:15" x14ac:dyDescent="0.15">
      <c r="B15" s="199" t="s">
        <v>15</v>
      </c>
      <c r="C15" s="200">
        <f>Pro!H285</f>
        <v>0.1094006374567147</v>
      </c>
      <c r="D15" s="200">
        <f>Pro!I285</f>
        <v>0.12417528390862187</v>
      </c>
      <c r="E15" s="200">
        <f>Pro!J285</f>
        <v>0.1128509046876234</v>
      </c>
      <c r="F15" s="200">
        <f>Pro!K285</f>
        <v>0.13964645998681122</v>
      </c>
      <c r="G15" s="200">
        <f>Pro!L285</f>
        <v>9.7251548372055296E-2</v>
      </c>
      <c r="H15" s="223">
        <f>Pro!M285</f>
        <v>9.9886556968585893E-2</v>
      </c>
      <c r="I15" s="226"/>
    </row>
    <row r="16" spans="2:15" x14ac:dyDescent="0.15">
      <c r="L16" s="150"/>
      <c r="M16" s="150"/>
      <c r="N16" s="150" t="s">
        <v>65</v>
      </c>
      <c r="O16" s="150" t="s">
        <v>38</v>
      </c>
    </row>
    <row r="17" spans="2:15" ht="13" x14ac:dyDescent="0.15">
      <c r="L17" s="150" t="s">
        <v>64</v>
      </c>
      <c r="M17" s="147" t="s">
        <v>62</v>
      </c>
      <c r="N17" s="149">
        <f>'DR curve-americ'!$E$18</f>
        <v>0.81029833059400136</v>
      </c>
      <c r="O17" s="149">
        <f>'DR curve-americ'!$E$17</f>
        <v>1.02072987455383</v>
      </c>
    </row>
    <row r="18" spans="2:15" x14ac:dyDescent="0.15">
      <c r="L18" s="252" t="s">
        <v>63</v>
      </c>
      <c r="M18" s="147" t="s">
        <v>62</v>
      </c>
      <c r="N18" s="148">
        <f>'Pro DR curve'!$F$18</f>
        <v>4.2173516589747964</v>
      </c>
      <c r="O18" s="148">
        <f>'Pro DR curve'!$F$17</f>
        <v>0.65881759667434026</v>
      </c>
    </row>
    <row r="19" spans="2:15" x14ac:dyDescent="0.15">
      <c r="B19" s="127" t="s">
        <v>21</v>
      </c>
      <c r="L19" s="252"/>
      <c r="M19" s="147" t="s">
        <v>61</v>
      </c>
      <c r="N19" s="148">
        <f>'Pro DR curve'!$M$17</f>
        <v>8.7278362824275089</v>
      </c>
      <c r="O19" s="148">
        <f>'Pro DR curve'!$M$16</f>
        <v>0.7956952313303558</v>
      </c>
    </row>
    <row r="20" spans="2:15" x14ac:dyDescent="0.15">
      <c r="B20" s="199" t="s">
        <v>18</v>
      </c>
      <c r="C20" s="200">
        <f>'Pro+PBO'!M220</f>
        <v>6.4516129032258063E-2</v>
      </c>
      <c r="D20" s="200">
        <f>'Pro+PBO'!N220</f>
        <v>3.7735849056603774</v>
      </c>
      <c r="E20" s="200">
        <f>'Pro+PBO'!O220</f>
        <v>7.9277864992150686</v>
      </c>
      <c r="F20" s="200">
        <f>'Pro+PBO'!P220</f>
        <v>36.151270113534252</v>
      </c>
      <c r="G20" s="223">
        <f>'Pro+PBO'!Q220</f>
        <v>87.922705314009676</v>
      </c>
      <c r="H20" s="226"/>
      <c r="I20" s="224"/>
      <c r="L20" s="252"/>
      <c r="M20" s="147" t="s">
        <v>60</v>
      </c>
      <c r="N20" s="146">
        <f>'Cyf DR curve'!F20</f>
        <v>0.49485715564148819</v>
      </c>
      <c r="O20" s="146">
        <f>'Cyf DR curve'!F19</f>
        <v>1.0636845400040147</v>
      </c>
    </row>
    <row r="21" spans="2:15" x14ac:dyDescent="0.15">
      <c r="B21" s="199" t="s">
        <v>19</v>
      </c>
      <c r="C21" s="200">
        <f>'Pro+PBO'!H225</f>
        <v>7.0435941366837878E-3</v>
      </c>
      <c r="D21" s="200">
        <f>'Pro+PBO'!I225</f>
        <v>0.4621848739495798</v>
      </c>
      <c r="E21" s="200">
        <f>'Pro+PBO'!J225</f>
        <v>0.34117647058823525</v>
      </c>
      <c r="F21" s="200">
        <f>'Pro+PBO'!K225</f>
        <v>0.74901960784313726</v>
      </c>
      <c r="G21" s="223">
        <f>'Pro+PBO'!L225</f>
        <v>0.9372549019607842</v>
      </c>
      <c r="H21" s="227"/>
      <c r="I21" s="225"/>
      <c r="L21" s="252"/>
      <c r="M21" s="147" t="s">
        <v>59</v>
      </c>
      <c r="N21" s="146">
        <f>'Cyf DR curve'!N20</f>
        <v>0.27368554012602003</v>
      </c>
      <c r="O21" s="146">
        <f>'Cyf DR curve'!N19</f>
        <v>1.379907221150384</v>
      </c>
    </row>
    <row r="22" spans="2:15" x14ac:dyDescent="0.15">
      <c r="B22" s="199" t="s">
        <v>14</v>
      </c>
      <c r="C22" s="200">
        <f>'Pro+PBO'!H223</f>
        <v>0.64964955627917531</v>
      </c>
      <c r="D22" s="200">
        <f>'Pro+PBO'!I223</f>
        <v>0.79282496717209194</v>
      </c>
      <c r="E22" s="200">
        <f>'Pro+PBO'!J223</f>
        <v>0.7591546545162482</v>
      </c>
      <c r="F22" s="200">
        <f>'Pro+PBO'!K223</f>
        <v>0.59824304161611863</v>
      </c>
      <c r="G22" s="223">
        <f>'Pro+PBO'!L223</f>
        <v>0.30779350562554597</v>
      </c>
      <c r="H22" s="226"/>
      <c r="I22" s="224"/>
    </row>
    <row r="23" spans="2:15" x14ac:dyDescent="0.15">
      <c r="B23" s="199" t="s">
        <v>15</v>
      </c>
      <c r="C23" s="200">
        <f>'Pro+PBO'!H224</f>
        <v>6.4324891194571215E-2</v>
      </c>
      <c r="D23" s="200">
        <f>'Pro+PBO'!I224</f>
        <v>0.17728105208558367</v>
      </c>
      <c r="E23" s="200">
        <f>'Pro+PBO'!J224</f>
        <v>0.17416202218709784</v>
      </c>
      <c r="F23" s="200">
        <f>'Pro+PBO'!K224</f>
        <v>0.13724636642531887</v>
      </c>
      <c r="G23" s="223">
        <f>'Pro+PBO'!L224</f>
        <v>7.0612672973677501E-2</v>
      </c>
      <c r="H23" s="226"/>
      <c r="I23" s="224"/>
    </row>
    <row r="27" spans="2:15" x14ac:dyDescent="0.15">
      <c r="B27" s="127" t="s">
        <v>46</v>
      </c>
    </row>
    <row r="28" spans="2:15" x14ac:dyDescent="0.15">
      <c r="B28" s="201" t="s">
        <v>18</v>
      </c>
      <c r="C28" s="200">
        <f>Cyf!M151</f>
        <v>1.0810810810810811E-3</v>
      </c>
      <c r="D28" s="200">
        <f>Cyf!N151</f>
        <v>4.2553191489361729E-2</v>
      </c>
      <c r="E28" s="200">
        <f>Cyf!O151</f>
        <v>0.310850439882698</v>
      </c>
      <c r="F28" s="200">
        <f>Cyf!P151</f>
        <v>1.242283950617284</v>
      </c>
      <c r="G28" s="223">
        <f>Cyf!Q151</f>
        <v>9.7206637925943511</v>
      </c>
      <c r="H28" s="227"/>
    </row>
    <row r="29" spans="2:15" x14ac:dyDescent="0.15">
      <c r="B29" s="201" t="s">
        <v>19</v>
      </c>
      <c r="C29" s="200">
        <f>Cyf!H156</f>
        <v>5.2631578947368418E-2</v>
      </c>
      <c r="D29" s="200">
        <f>Cyf!I156</f>
        <v>7.1578947368421061E-2</v>
      </c>
      <c r="E29" s="200">
        <f>Cyf!J156</f>
        <v>0.37828947368421051</v>
      </c>
      <c r="F29" s="200">
        <f>Cyf!K156</f>
        <v>0.72368421052631582</v>
      </c>
      <c r="G29" s="223">
        <f>Cyf!L156</f>
        <v>0.97236842105263155</v>
      </c>
      <c r="H29" s="227"/>
    </row>
    <row r="30" spans="2:15" x14ac:dyDescent="0.15">
      <c r="B30" s="201" t="s">
        <v>14</v>
      </c>
      <c r="C30" s="200">
        <f>Cyf!H154</f>
        <v>0.57247802790759994</v>
      </c>
      <c r="D30" s="200">
        <f>Cyf!I154</f>
        <v>0.55677643628300222</v>
      </c>
      <c r="E30" s="200">
        <f>Cyf!J154</f>
        <v>0.85019179421852908</v>
      </c>
      <c r="F30" s="200">
        <f>Cyf!K154</f>
        <v>0.80178372573727319</v>
      </c>
      <c r="G30" s="223">
        <f>Cyf!L154</f>
        <v>0.2236067977499793</v>
      </c>
      <c r="H30" s="227"/>
    </row>
    <row r="31" spans="2:15" x14ac:dyDescent="0.15">
      <c r="B31" s="201" t="s">
        <v>15</v>
      </c>
      <c r="C31" s="200">
        <f>Cyf!H155</f>
        <v>9.8179171811327071E-2</v>
      </c>
      <c r="D31" s="200">
        <f>Cyf!I155</f>
        <v>0.11365151414154881</v>
      </c>
      <c r="E31" s="200">
        <f>Cyf!J155</f>
        <v>0.1772772438076097</v>
      </c>
      <c r="F31" s="200">
        <f>Cyf!K155</f>
        <v>0.1749635530559413</v>
      </c>
      <c r="G31" s="223">
        <f>Cyf!L155</f>
        <v>5.1298917604257775E-2</v>
      </c>
      <c r="H31" s="227"/>
    </row>
    <row r="32" spans="2:15" x14ac:dyDescent="0.15">
      <c r="C32" s="222"/>
      <c r="D32" s="222"/>
      <c r="E32" s="222"/>
      <c r="F32" s="222"/>
      <c r="G32" s="222"/>
    </row>
    <row r="33" spans="2:8" x14ac:dyDescent="0.15">
      <c r="C33" s="222"/>
      <c r="D33" s="222"/>
      <c r="E33" s="222"/>
      <c r="F33" s="222"/>
      <c r="G33" s="222"/>
    </row>
    <row r="34" spans="2:8" x14ac:dyDescent="0.15">
      <c r="C34" s="222"/>
      <c r="D34" s="222"/>
      <c r="E34" s="222"/>
      <c r="F34" s="222"/>
      <c r="G34" s="222"/>
    </row>
    <row r="35" spans="2:8" x14ac:dyDescent="0.15">
      <c r="B35" s="127" t="s">
        <v>54</v>
      </c>
      <c r="C35" s="222"/>
      <c r="D35" s="222"/>
      <c r="E35" s="222"/>
      <c r="F35" s="222"/>
      <c r="G35" s="222"/>
    </row>
    <row r="36" spans="2:8" x14ac:dyDescent="0.15">
      <c r="B36" s="201" t="s">
        <v>18</v>
      </c>
      <c r="C36" s="200">
        <f>'Cyf+PBO'!M213</f>
        <v>2.1287976037655115E-3</v>
      </c>
      <c r="D36" s="200">
        <f>'Cyf+PBO'!N213</f>
        <v>4.9382716049382713E-2</v>
      </c>
      <c r="E36" s="200">
        <f>'Cyf+PBO'!O213</f>
        <v>0.30769230769230771</v>
      </c>
      <c r="F36" s="200">
        <f>'Cyf+PBO'!P213</f>
        <v>0.9095607235142118</v>
      </c>
      <c r="G36" s="223">
        <f>'Cyf+PBO'!Q213</f>
        <v>8.9898989898989861</v>
      </c>
      <c r="H36" s="227"/>
    </row>
    <row r="37" spans="2:8" x14ac:dyDescent="0.15">
      <c r="B37" s="201" t="s">
        <v>19</v>
      </c>
      <c r="C37" s="200">
        <f>'Cyf+PBO'!H218</f>
        <v>1.8659076533839324E-2</v>
      </c>
      <c r="D37" s="200">
        <f>'Cyf+PBO'!I218</f>
        <v>9.4408133623819876E-2</v>
      </c>
      <c r="E37" s="200">
        <f>'Cyf+PBO'!J218</f>
        <v>0.52941176470588225</v>
      </c>
      <c r="F37" s="200">
        <f>'Cyf+PBO'!K218</f>
        <v>0.85784313725490191</v>
      </c>
      <c r="G37" s="223">
        <f>'Cyf+PBO'!L218</f>
        <v>0.94313725490196076</v>
      </c>
      <c r="H37" s="227"/>
    </row>
    <row r="38" spans="2:8" x14ac:dyDescent="0.15">
      <c r="B38" s="201" t="s">
        <v>14</v>
      </c>
      <c r="C38" s="200">
        <f>'Cyf+PBO'!H216</f>
        <v>0.60515151438919035</v>
      </c>
      <c r="D38" s="200">
        <f>'Cyf+PBO'!I216</f>
        <v>0.69388866648871095</v>
      </c>
      <c r="E38" s="200">
        <f>'Cyf+PBO'!J216</f>
        <v>0.80484983147884626</v>
      </c>
      <c r="F38" s="200">
        <f>'Cyf+PBO'!K216</f>
        <v>0.43994134506405985</v>
      </c>
      <c r="G38" s="223">
        <f>'Cyf+PBO'!L216</f>
        <v>0.40257789993644894</v>
      </c>
      <c r="H38" s="227"/>
    </row>
    <row r="39" spans="2:8" x14ac:dyDescent="0.15">
      <c r="B39" s="201" t="s">
        <v>15</v>
      </c>
      <c r="C39" s="200">
        <f>'Cyf+PBO'!H217</f>
        <v>7.7481711789058938E-2</v>
      </c>
      <c r="D39" s="200">
        <f>'Cyf+PBO'!I217</f>
        <v>0.13608276348795437</v>
      </c>
      <c r="E39" s="200">
        <f>'Cyf+PBO'!J217</f>
        <v>0.15210232120323372</v>
      </c>
      <c r="F39" s="200">
        <f>'Cyf+PBO'!K217</f>
        <v>7.9015798154296074E-2</v>
      </c>
      <c r="G39" s="223">
        <f>'Cyf+PBO'!L217</f>
        <v>7.4756839271306233E-2</v>
      </c>
      <c r="H39" s="227"/>
    </row>
  </sheetData>
  <mergeCells count="1">
    <mergeCell ref="L18:L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AF87-485C-7E4B-814F-88D1DBADE827}">
  <dimension ref="A1:I43"/>
  <sheetViews>
    <sheetView zoomScale="93" zoomScaleNormal="165" workbookViewId="0">
      <selection activeCell="M9" sqref="M9"/>
    </sheetView>
  </sheetViews>
  <sheetFormatPr baseColWidth="10" defaultRowHeight="12" x14ac:dyDescent="0.15"/>
  <cols>
    <col min="1" max="3" width="10.83203125" style="127"/>
    <col min="4" max="4" width="13.33203125" style="127" customWidth="1"/>
    <col min="5" max="16384" width="10.83203125" style="127"/>
  </cols>
  <sheetData>
    <row r="1" spans="1:9" ht="18" customHeight="1" x14ac:dyDescent="0.15">
      <c r="A1" s="253" t="s">
        <v>22</v>
      </c>
      <c r="B1" s="255" t="s">
        <v>58</v>
      </c>
    </row>
    <row r="2" spans="1:9" ht="31" customHeight="1" thickBot="1" x14ac:dyDescent="0.2">
      <c r="A2" s="254"/>
      <c r="B2" s="256"/>
    </row>
    <row r="3" spans="1:9" ht="14" thickTop="1" x14ac:dyDescent="0.15">
      <c r="A3" s="49">
        <v>0.01</v>
      </c>
      <c r="B3" s="145">
        <f t="shared" ref="B3:B34" si="0">(1/(1+($E$18/A3)^$E$17))*100</f>
        <v>1.1140981784503976</v>
      </c>
    </row>
    <row r="4" spans="1:9" ht="13" x14ac:dyDescent="0.15">
      <c r="A4" s="51">
        <v>0.02</v>
      </c>
      <c r="B4" s="128">
        <f t="shared" si="0"/>
        <v>2.2348252833143687</v>
      </c>
      <c r="D4" s="253" t="s">
        <v>22</v>
      </c>
      <c r="E4" s="54" t="s">
        <v>23</v>
      </c>
      <c r="F4" s="55"/>
      <c r="G4" s="54" t="s">
        <v>24</v>
      </c>
      <c r="H4" s="55"/>
      <c r="I4" s="127" t="s">
        <v>43</v>
      </c>
    </row>
    <row r="5" spans="1:9" ht="16" thickBot="1" x14ac:dyDescent="0.2">
      <c r="A5" s="51">
        <v>0.03</v>
      </c>
      <c r="B5" s="128">
        <f t="shared" si="0"/>
        <v>3.3422407278465252</v>
      </c>
      <c r="D5" s="254"/>
      <c r="E5" s="56" t="s">
        <v>25</v>
      </c>
      <c r="F5" s="57" t="s">
        <v>15</v>
      </c>
      <c r="G5" s="58" t="s">
        <v>26</v>
      </c>
      <c r="H5" s="57" t="s">
        <v>27</v>
      </c>
      <c r="I5" s="222">
        <f>MIN($H$12)</f>
        <v>65.652806473108427</v>
      </c>
    </row>
    <row r="6" spans="1:9" ht="14" thickTop="1" x14ac:dyDescent="0.15">
      <c r="A6" s="51">
        <v>0.04</v>
      </c>
      <c r="B6" s="128">
        <f t="shared" si="0"/>
        <v>4.4324140301723647</v>
      </c>
      <c r="D6" s="142">
        <v>9.9999999999999933E-3</v>
      </c>
      <c r="E6" s="141">
        <f>(HLOOKUP($D6,A,2,FALSE))*100</f>
        <v>3.9574090505767519</v>
      </c>
      <c r="F6" s="144">
        <f t="shared" ref="F6:F11" si="1">HLOOKUP($D6,A,4,FALSE)</f>
        <v>4.4804830387882917E-2</v>
      </c>
      <c r="G6" s="143">
        <f t="shared" ref="G6:G11" si="2">(1/(1+($E$18/$D6)^$E$17))*100</f>
        <v>1.1140981784503967</v>
      </c>
      <c r="H6" s="139">
        <f>(G6-E6)^2</f>
        <v>8.0844167155519333</v>
      </c>
      <c r="I6" s="127">
        <f>COUNT($E$17:$E$18)</f>
        <v>2</v>
      </c>
    </row>
    <row r="7" spans="1:9" ht="13" x14ac:dyDescent="0.15">
      <c r="A7" s="51">
        <v>0.05</v>
      </c>
      <c r="B7" s="128">
        <f t="shared" si="0"/>
        <v>5.5038042033592776</v>
      </c>
      <c r="D7" s="142">
        <v>0.15325895478567234</v>
      </c>
      <c r="E7" s="141">
        <f t="shared" ref="E7:E11" si="3">(HLOOKUP($D7,A,2,FALSE))*100</f>
        <v>10.922448979591836</v>
      </c>
      <c r="F7" s="144">
        <f t="shared" si="1"/>
        <v>4.8384250423904207E-2</v>
      </c>
      <c r="G7" s="140">
        <f t="shared" si="2"/>
        <v>15.449212031615566</v>
      </c>
      <c r="H7" s="139">
        <f t="shared" ref="H7:H11" si="4">(G7-E7)^2</f>
        <v>20.491583729167196</v>
      </c>
      <c r="I7" s="127" t="b">
        <f>$E$17&lt;=$I$17</f>
        <v>1</v>
      </c>
    </row>
    <row r="8" spans="1:9" ht="13" x14ac:dyDescent="0.15">
      <c r="A8" s="51">
        <v>0.06</v>
      </c>
      <c r="B8" s="128">
        <f t="shared" si="0"/>
        <v>6.5557713388622139</v>
      </c>
      <c r="D8" s="142">
        <v>0.5</v>
      </c>
      <c r="E8" s="141">
        <f t="shared" si="3"/>
        <v>40.91836734693878</v>
      </c>
      <c r="F8" s="144">
        <f t="shared" si="1"/>
        <v>6.2429180656185114E-2</v>
      </c>
      <c r="G8" s="140">
        <f t="shared" si="2"/>
        <v>37.923355566547542</v>
      </c>
      <c r="H8" s="139">
        <f>(G8-E8)^2</f>
        <v>8.9700955646822909</v>
      </c>
      <c r="I8" s="127" t="b">
        <f>$E$17&gt;=$H$17</f>
        <v>1</v>
      </c>
    </row>
    <row r="9" spans="1:9" ht="13" x14ac:dyDescent="0.15">
      <c r="A9" s="51">
        <v>7.0000000000000007E-2</v>
      </c>
      <c r="B9" s="128">
        <f t="shared" si="0"/>
        <v>7.5881122037629849</v>
      </c>
      <c r="D9" s="142">
        <v>1.8181818181818181</v>
      </c>
      <c r="E9" s="141">
        <f t="shared" si="3"/>
        <v>69.314772266522496</v>
      </c>
      <c r="F9" s="144">
        <f t="shared" si="1"/>
        <v>6.3602888665939938E-2</v>
      </c>
      <c r="G9" s="140">
        <f t="shared" si="2"/>
        <v>69.528469143239036</v>
      </c>
      <c r="H9" s="139">
        <f t="shared" si="4"/>
        <v>4.5666355118404063E-2</v>
      </c>
      <c r="I9" s="127" t="b">
        <f>$E$18&lt;=$I$18</f>
        <v>1</v>
      </c>
    </row>
    <row r="10" spans="1:9" ht="13" x14ac:dyDescent="0.15">
      <c r="A10" s="51">
        <v>0.08</v>
      </c>
      <c r="B10" s="128">
        <f t="shared" si="0"/>
        <v>8.6008644446505169</v>
      </c>
      <c r="D10" s="142">
        <v>4.1885964912280702</v>
      </c>
      <c r="E10" s="141">
        <f t="shared" si="3"/>
        <v>85.394639783624299</v>
      </c>
      <c r="F10" s="144">
        <f t="shared" si="1"/>
        <v>4.3196947830857479E-2</v>
      </c>
      <c r="G10" s="140">
        <f t="shared" si="2"/>
        <v>84.2476597482909</v>
      </c>
      <c r="H10" s="139">
        <f t="shared" si="4"/>
        <v>1.3155632014534062</v>
      </c>
      <c r="I10" s="127" t="b">
        <f>$E$18&gt;=$H$18</f>
        <v>1</v>
      </c>
    </row>
    <row r="11" spans="1:9" ht="13" x14ac:dyDescent="0.15">
      <c r="A11" s="51">
        <v>0.09</v>
      </c>
      <c r="B11" s="128">
        <f t="shared" si="0"/>
        <v>9.5942089603712954</v>
      </c>
      <c r="D11" s="142">
        <v>14.099378881987578</v>
      </c>
      <c r="E11" s="141">
        <f t="shared" si="3"/>
        <v>89.690098261526828</v>
      </c>
      <c r="F11" s="144">
        <f t="shared" si="1"/>
        <v>4.0761577034767987E-2</v>
      </c>
      <c r="G11" s="140">
        <f t="shared" si="2"/>
        <v>94.861701582271294</v>
      </c>
      <c r="H11" s="139">
        <f t="shared" si="4"/>
        <v>26.745480907135196</v>
      </c>
      <c r="I11" s="127">
        <f>{32767,32767,0.000001,0.01,FALSE,FALSE,TRUE,1,1,1,0.0001,TRUE}</f>
        <v>32767</v>
      </c>
    </row>
    <row r="12" spans="1:9" ht="13" x14ac:dyDescent="0.15">
      <c r="A12" s="52">
        <v>0.1</v>
      </c>
      <c r="B12" s="128">
        <f t="shared" si="0"/>
        <v>10.568415635047272</v>
      </c>
      <c r="D12" s="63"/>
      <c r="E12" s="63"/>
      <c r="F12" s="257" t="s">
        <v>28</v>
      </c>
      <c r="G12" s="258"/>
      <c r="H12" s="64">
        <f>SUM(H6:H11)</f>
        <v>65.652806473108427</v>
      </c>
      <c r="I12" s="127">
        <f>{0,0,0,100,0,FALSE,TRUE,0.075,0,0,FALSE,30}</f>
        <v>0</v>
      </c>
    </row>
    <row r="13" spans="1:9" ht="13" x14ac:dyDescent="0.15">
      <c r="A13" s="52">
        <v>0.2</v>
      </c>
      <c r="B13" s="128">
        <f t="shared" si="0"/>
        <v>19.339677364782908</v>
      </c>
    </row>
    <row r="14" spans="1:9" ht="13" x14ac:dyDescent="0.15">
      <c r="A14" s="52">
        <v>0.3</v>
      </c>
      <c r="B14" s="128">
        <f t="shared" si="0"/>
        <v>26.615526484515385</v>
      </c>
      <c r="D14" s="259" t="s">
        <v>29</v>
      </c>
      <c r="E14" s="261" t="s">
        <v>30</v>
      </c>
      <c r="F14" s="263" t="s">
        <v>31</v>
      </c>
      <c r="G14" s="263" t="s">
        <v>32</v>
      </c>
      <c r="H14" s="138" t="s">
        <v>33</v>
      </c>
      <c r="I14" s="137"/>
    </row>
    <row r="15" spans="1:9" ht="14" thickBot="1" x14ac:dyDescent="0.2">
      <c r="A15" s="52">
        <v>0.4</v>
      </c>
      <c r="B15" s="128">
        <f t="shared" si="0"/>
        <v>32.726704871572807</v>
      </c>
      <c r="D15" s="260"/>
      <c r="E15" s="262"/>
      <c r="F15" s="264"/>
      <c r="G15" s="264"/>
      <c r="H15" s="136" t="s">
        <v>34</v>
      </c>
      <c r="I15" s="136" t="s">
        <v>35</v>
      </c>
    </row>
    <row r="16" spans="1:9" ht="18" thickTop="1" x14ac:dyDescent="0.25">
      <c r="A16" s="52">
        <v>0.5</v>
      </c>
      <c r="B16" s="128">
        <f t="shared" si="0"/>
        <v>37.923355566547542</v>
      </c>
      <c r="D16" s="134" t="s">
        <v>36</v>
      </c>
      <c r="E16" s="135"/>
      <c r="F16" s="70"/>
      <c r="G16" s="71"/>
      <c r="H16" s="135" t="s">
        <v>37</v>
      </c>
      <c r="I16" s="135" t="s">
        <v>37</v>
      </c>
    </row>
    <row r="17" spans="1:9" ht="13" x14ac:dyDescent="0.15">
      <c r="A17" s="52">
        <v>0.6</v>
      </c>
      <c r="B17" s="128">
        <f t="shared" si="0"/>
        <v>42.392004483331533</v>
      </c>
      <c r="D17" s="134" t="s">
        <v>38</v>
      </c>
      <c r="E17" s="133">
        <v>1.02072987455383</v>
      </c>
      <c r="F17" s="73"/>
      <c r="G17" s="74"/>
      <c r="H17" s="132">
        <v>0.1</v>
      </c>
      <c r="I17" s="132">
        <v>3</v>
      </c>
    </row>
    <row r="18" spans="1:9" ht="17" x14ac:dyDescent="0.25">
      <c r="A18" s="52">
        <v>0.7</v>
      </c>
      <c r="B18" s="128">
        <f t="shared" si="0"/>
        <v>46.27304069061298</v>
      </c>
      <c r="D18" s="131" t="s">
        <v>57</v>
      </c>
      <c r="E18" s="130">
        <v>0.81029833059400136</v>
      </c>
      <c r="F18" s="78"/>
      <c r="G18" s="79"/>
      <c r="H18" s="129">
        <v>0.2</v>
      </c>
      <c r="I18" s="129">
        <v>5</v>
      </c>
    </row>
    <row r="19" spans="1:9" ht="15" customHeight="1" x14ac:dyDescent="0.15">
      <c r="A19" s="52">
        <v>0.8</v>
      </c>
      <c r="B19" s="128">
        <f t="shared" si="0"/>
        <v>49.67360682513366</v>
      </c>
    </row>
    <row r="20" spans="1:9" ht="13" x14ac:dyDescent="0.15">
      <c r="A20" s="52">
        <v>0.9</v>
      </c>
      <c r="B20" s="128">
        <f t="shared" si="0"/>
        <v>52.676657443606111</v>
      </c>
    </row>
    <row r="21" spans="1:9" ht="13" x14ac:dyDescent="0.15">
      <c r="A21" s="53">
        <v>1</v>
      </c>
      <c r="B21" s="128">
        <f t="shared" si="0"/>
        <v>55.347306797235248</v>
      </c>
    </row>
    <row r="22" spans="1:9" ht="13" x14ac:dyDescent="0.15">
      <c r="A22" s="53">
        <v>2</v>
      </c>
      <c r="B22" s="128">
        <f t="shared" si="0"/>
        <v>71.549614576835879</v>
      </c>
    </row>
    <row r="23" spans="1:9" ht="13" x14ac:dyDescent="0.15">
      <c r="A23" s="53">
        <v>3</v>
      </c>
      <c r="B23" s="128">
        <f t="shared" si="0"/>
        <v>79.184781673711612</v>
      </c>
    </row>
    <row r="24" spans="1:9" ht="13" x14ac:dyDescent="0.15">
      <c r="A24" s="53">
        <v>4</v>
      </c>
      <c r="B24" s="128">
        <f t="shared" si="0"/>
        <v>83.61347644485663</v>
      </c>
    </row>
    <row r="25" spans="1:9" ht="13" x14ac:dyDescent="0.15">
      <c r="A25" s="53">
        <v>5</v>
      </c>
      <c r="B25" s="128">
        <f t="shared" si="0"/>
        <v>86.500700712433215</v>
      </c>
    </row>
    <row r="26" spans="1:9" ht="13" x14ac:dyDescent="0.15">
      <c r="A26" s="53">
        <v>6</v>
      </c>
      <c r="B26" s="128">
        <f t="shared" si="0"/>
        <v>88.530093912218049</v>
      </c>
    </row>
    <row r="27" spans="1:9" ht="13" x14ac:dyDescent="0.15">
      <c r="A27" s="53">
        <v>7</v>
      </c>
      <c r="B27" s="128">
        <f t="shared" si="0"/>
        <v>90.033586545327751</v>
      </c>
    </row>
    <row r="28" spans="1:9" ht="13" x14ac:dyDescent="0.15">
      <c r="A28" s="53">
        <v>8</v>
      </c>
      <c r="B28" s="128">
        <f t="shared" si="0"/>
        <v>91.191636184421341</v>
      </c>
    </row>
    <row r="29" spans="1:9" ht="13" x14ac:dyDescent="0.15">
      <c r="A29" s="53">
        <v>9</v>
      </c>
      <c r="B29" s="128">
        <f t="shared" si="0"/>
        <v>92.11071773356862</v>
      </c>
    </row>
    <row r="30" spans="1:9" ht="13" x14ac:dyDescent="0.15">
      <c r="A30" s="53">
        <v>10</v>
      </c>
      <c r="B30" s="128">
        <f t="shared" si="0"/>
        <v>92.857682818194746</v>
      </c>
    </row>
    <row r="31" spans="1:9" ht="13" x14ac:dyDescent="0.15">
      <c r="A31" s="53">
        <v>20</v>
      </c>
      <c r="B31" s="128">
        <f t="shared" si="0"/>
        <v>96.347490222758211</v>
      </c>
    </row>
    <row r="32" spans="1:9" ht="13" x14ac:dyDescent="0.15">
      <c r="A32" s="53">
        <v>30</v>
      </c>
      <c r="B32" s="128">
        <f t="shared" si="0"/>
        <v>97.555109609936792</v>
      </c>
    </row>
    <row r="33" spans="1:2" ht="13" x14ac:dyDescent="0.15">
      <c r="A33" s="53">
        <v>40</v>
      </c>
      <c r="B33" s="128">
        <f t="shared" si="0"/>
        <v>98.165824077643791</v>
      </c>
    </row>
    <row r="34" spans="1:2" ht="13" x14ac:dyDescent="0.15">
      <c r="A34" s="53">
        <v>50</v>
      </c>
      <c r="B34" s="128">
        <f t="shared" si="0"/>
        <v>98.533953869568208</v>
      </c>
    </row>
    <row r="35" spans="1:2" ht="13" x14ac:dyDescent="0.15">
      <c r="A35" s="238"/>
      <c r="B35" s="239"/>
    </row>
    <row r="36" spans="1:2" ht="13" x14ac:dyDescent="0.15">
      <c r="A36" s="236"/>
      <c r="B36" s="237"/>
    </row>
    <row r="37" spans="1:2" ht="13" x14ac:dyDescent="0.15">
      <c r="A37" s="236"/>
      <c r="B37" s="237"/>
    </row>
    <row r="38" spans="1:2" ht="13" x14ac:dyDescent="0.15">
      <c r="A38" s="236"/>
      <c r="B38" s="237"/>
    </row>
    <row r="39" spans="1:2" ht="13" x14ac:dyDescent="0.15">
      <c r="A39" s="236"/>
      <c r="B39" s="237"/>
    </row>
    <row r="40" spans="1:2" ht="13" x14ac:dyDescent="0.15">
      <c r="A40" s="236"/>
      <c r="B40" s="237"/>
    </row>
    <row r="41" spans="1:2" ht="13" x14ac:dyDescent="0.15">
      <c r="A41" s="236"/>
      <c r="B41" s="237"/>
    </row>
    <row r="42" spans="1:2" ht="13" x14ac:dyDescent="0.15">
      <c r="A42" s="236"/>
      <c r="B42" s="237"/>
    </row>
    <row r="43" spans="1:2" ht="13" x14ac:dyDescent="0.15">
      <c r="A43" s="236"/>
      <c r="B43" s="237"/>
    </row>
  </sheetData>
  <mergeCells count="8">
    <mergeCell ref="A1:A2"/>
    <mergeCell ref="B1:B2"/>
    <mergeCell ref="D4:D5"/>
    <mergeCell ref="F12:G12"/>
    <mergeCell ref="D14:D15"/>
    <mergeCell ref="E14:E15"/>
    <mergeCell ref="F14:F15"/>
    <mergeCell ref="G14:G15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63C3-A184-414D-B05D-6C82310915AD}">
  <dimension ref="A1:Q52"/>
  <sheetViews>
    <sheetView tabSelected="1" zoomScale="65" workbookViewId="0">
      <selection activeCell="R50" sqref="R50"/>
    </sheetView>
  </sheetViews>
  <sheetFormatPr baseColWidth="10" defaultRowHeight="15" x14ac:dyDescent="0.2"/>
  <cols>
    <col min="1" max="1" width="10.83203125" style="234"/>
  </cols>
  <sheetData>
    <row r="1" spans="1:17" x14ac:dyDescent="0.2">
      <c r="A1" s="265" t="s">
        <v>22</v>
      </c>
      <c r="B1" s="267" t="s">
        <v>40</v>
      </c>
      <c r="C1" s="267" t="s">
        <v>41</v>
      </c>
    </row>
    <row r="2" spans="1:17" ht="32" customHeight="1" thickBot="1" x14ac:dyDescent="0.25">
      <c r="A2" s="266"/>
      <c r="B2" s="268"/>
      <c r="C2" s="268"/>
    </row>
    <row r="3" spans="1:17" ht="16" thickTop="1" x14ac:dyDescent="0.2">
      <c r="A3" s="228">
        <v>1E-3</v>
      </c>
      <c r="B3" s="50">
        <f t="shared" ref="B3:B11" si="0">(1/(1+($F$18/A3)^$F$17))*100</f>
        <v>0.40736826143543836</v>
      </c>
      <c r="C3" s="50">
        <f t="shared" ref="C3:C34" si="1">(1/(1+($M$17/A3)^$M$16))*100</f>
        <v>7.3100749486868066E-2</v>
      </c>
      <c r="E3" t="s">
        <v>39</v>
      </c>
      <c r="L3" t="s">
        <v>42</v>
      </c>
    </row>
    <row r="4" spans="1:17" x14ac:dyDescent="0.2">
      <c r="A4" s="228">
        <v>2E-3</v>
      </c>
      <c r="B4" s="11">
        <f t="shared" si="0"/>
        <v>0.64163533689891683</v>
      </c>
      <c r="C4" s="11">
        <f t="shared" si="1"/>
        <v>0.12682836452720259</v>
      </c>
      <c r="E4" s="265" t="s">
        <v>22</v>
      </c>
      <c r="F4" s="54" t="s">
        <v>23</v>
      </c>
      <c r="G4" s="55"/>
      <c r="H4" s="54" t="s">
        <v>24</v>
      </c>
      <c r="I4" s="55"/>
      <c r="J4" t="s">
        <v>43</v>
      </c>
      <c r="L4" s="265" t="s">
        <v>22</v>
      </c>
      <c r="M4" s="54" t="s">
        <v>23</v>
      </c>
      <c r="N4" s="55"/>
      <c r="O4" s="54" t="s">
        <v>24</v>
      </c>
      <c r="P4" s="55"/>
      <c r="Q4" t="s">
        <v>43</v>
      </c>
    </row>
    <row r="5" spans="1:17" ht="16" thickBot="1" x14ac:dyDescent="0.25">
      <c r="A5" s="228">
        <v>3.0000000000000001E-3</v>
      </c>
      <c r="B5" s="11">
        <f t="shared" si="0"/>
        <v>0.83646516373990443</v>
      </c>
      <c r="C5" s="11">
        <f t="shared" si="1"/>
        <v>0.17503370980998614</v>
      </c>
      <c r="E5" s="266"/>
      <c r="F5" s="56" t="s">
        <v>25</v>
      </c>
      <c r="G5" s="57" t="s">
        <v>15</v>
      </c>
      <c r="H5" s="58" t="s">
        <v>26</v>
      </c>
      <c r="I5" s="57" t="s">
        <v>27</v>
      </c>
      <c r="J5" s="4">
        <f>MIN($I$12)</f>
        <v>50.030982170935793</v>
      </c>
      <c r="L5" s="266"/>
      <c r="M5" s="56" t="s">
        <v>25</v>
      </c>
      <c r="N5" s="57" t="s">
        <v>15</v>
      </c>
      <c r="O5" s="58" t="s">
        <v>26</v>
      </c>
      <c r="P5" s="57" t="s">
        <v>27</v>
      </c>
      <c r="Q5" s="4">
        <f>MIN($P$11)</f>
        <v>404.27817930216304</v>
      </c>
    </row>
    <row r="6" spans="1:17" ht="16" thickTop="1" x14ac:dyDescent="0.2">
      <c r="A6" s="228">
        <v>4.0000000000000001E-3</v>
      </c>
      <c r="B6" s="11">
        <f t="shared" si="0"/>
        <v>1.0092581756100574</v>
      </c>
      <c r="C6" s="11">
        <f t="shared" si="1"/>
        <v>0.21995779920549677</v>
      </c>
      <c r="E6" s="83">
        <v>8.8692232055063921E-3</v>
      </c>
      <c r="F6" s="81">
        <f>(HLOOKUP($E6,Pro,2,FALSE))*100</f>
        <v>6.73992673992674</v>
      </c>
      <c r="G6" s="81">
        <f t="shared" ref="G6:G11" si="2">(HLOOKUP($E6,Pro,4,FALSE))</f>
        <v>0.1094006374567147</v>
      </c>
      <c r="H6" s="59">
        <f t="shared" ref="H6:H11" si="3">(1/(1+($F$18/$E6)^$F$17))*100</f>
        <v>1.6936560905360751</v>
      </c>
      <c r="I6" s="60">
        <f>(H6-F6)^2</f>
        <v>25.464847466901681</v>
      </c>
      <c r="J6">
        <f>COUNT($F$17:$F$18)</f>
        <v>2</v>
      </c>
      <c r="L6" s="83">
        <v>6.4516129032258063E-2</v>
      </c>
      <c r="M6" s="81">
        <f t="shared" ref="M6:M10" si="4">(HLOOKUP($L6,ProPBO,2,FALSE))*100</f>
        <v>0.70435941366837873</v>
      </c>
      <c r="N6" s="82">
        <f t="shared" ref="N6:N10" si="5">(HLOOKUP($L6,ProPBO,4,FALSE))</f>
        <v>6.4324891194571215E-2</v>
      </c>
      <c r="O6" s="59">
        <f>(1/(1+($M$17/$L6)^$M$16))*100</f>
        <v>1.9747932020926382</v>
      </c>
      <c r="P6" s="60">
        <f>(O6-M6)^2</f>
        <v>1.6140020107700157</v>
      </c>
      <c r="Q6">
        <f>COUNT($M$16:$M$17)</f>
        <v>2</v>
      </c>
    </row>
    <row r="7" spans="1:17" x14ac:dyDescent="0.2">
      <c r="A7" s="228">
        <v>5.0000000000000001E-3</v>
      </c>
      <c r="B7" s="11">
        <f t="shared" si="0"/>
        <v>1.1672253397197563</v>
      </c>
      <c r="C7" s="11">
        <f t="shared" si="1"/>
        <v>0.26258181110832829</v>
      </c>
      <c r="E7" s="83">
        <v>6.0606060606060615E-2</v>
      </c>
      <c r="F7" s="81">
        <f t="shared" ref="F7:F11" si="6">(HLOOKUP($E7,Pro,2,FALSE))*100</f>
        <v>9.0598290598290578</v>
      </c>
      <c r="G7" s="81">
        <f t="shared" si="2"/>
        <v>0.12417528390862187</v>
      </c>
      <c r="H7" s="61">
        <f t="shared" si="3"/>
        <v>5.7590716324213167</v>
      </c>
      <c r="I7" s="62">
        <f t="shared" ref="I7:I11" si="7">(H7-F7)^2</f>
        <v>10.89499959458737</v>
      </c>
      <c r="J7" t="b">
        <f>$F$17&lt;=$J$17</f>
        <v>1</v>
      </c>
      <c r="L7" s="83">
        <v>3.7735849056603774</v>
      </c>
      <c r="M7" s="81">
        <f t="shared" si="4"/>
        <v>46.218487394957982</v>
      </c>
      <c r="N7" s="82">
        <f t="shared" si="5"/>
        <v>0.17728105208558367</v>
      </c>
      <c r="O7" s="59">
        <f>(1/(1+($M$17/$L7)^$M$16))*100</f>
        <v>33.912765082824471</v>
      </c>
      <c r="P7" s="60">
        <f t="shared" ref="P7:P8" si="8">(O7-M7)^2</f>
        <v>151.43080162334053</v>
      </c>
      <c r="Q7" t="b">
        <f>$M$16&lt;=$Q$16</f>
        <v>1</v>
      </c>
    </row>
    <row r="8" spans="1:17" x14ac:dyDescent="0.2">
      <c r="A8" s="228">
        <v>6.0000000000000001E-3</v>
      </c>
      <c r="B8" s="11">
        <f t="shared" si="0"/>
        <v>1.3142385853744807</v>
      </c>
      <c r="C8" s="11">
        <f t="shared" si="1"/>
        <v>0.30345253945750522</v>
      </c>
      <c r="E8" s="83">
        <v>0.51282051282051333</v>
      </c>
      <c r="F8" s="81">
        <f t="shared" si="6"/>
        <v>17.066189624329162</v>
      </c>
      <c r="G8" s="81">
        <f t="shared" si="2"/>
        <v>0.1128509046876234</v>
      </c>
      <c r="H8" s="61">
        <f t="shared" si="3"/>
        <v>19.97028031473614</v>
      </c>
      <c r="I8" s="62">
        <f t="shared" si="7"/>
        <v>8.433742738108478</v>
      </c>
      <c r="J8" t="b">
        <f>$F$18&lt;=$J$18</f>
        <v>1</v>
      </c>
      <c r="L8" s="83">
        <v>7.9277864992150686</v>
      </c>
      <c r="M8" s="81">
        <f t="shared" si="4"/>
        <v>34.117647058823522</v>
      </c>
      <c r="N8" s="82">
        <f t="shared" si="5"/>
        <v>0.17416202218709784</v>
      </c>
      <c r="O8" s="59">
        <f>(1/(1+($M$17/$L8)^$M$16))*100</f>
        <v>48.088406617399755</v>
      </c>
      <c r="P8" s="60">
        <f t="shared" si="8"/>
        <v>195.18212264354921</v>
      </c>
      <c r="Q8" t="b">
        <f>$M$16&gt;=$P$16</f>
        <v>1</v>
      </c>
    </row>
    <row r="9" spans="1:17" x14ac:dyDescent="0.2">
      <c r="A9" s="228">
        <v>7.0000000000000001E-3</v>
      </c>
      <c r="B9" s="11">
        <f t="shared" si="0"/>
        <v>1.4526809929510989</v>
      </c>
      <c r="C9" s="11">
        <f t="shared" si="1"/>
        <v>0.342916255742585</v>
      </c>
      <c r="E9" s="83">
        <v>2.1515326778484702</v>
      </c>
      <c r="F9" s="81">
        <f t="shared" si="6"/>
        <v>38.29059829059829</v>
      </c>
      <c r="G9" s="81">
        <f t="shared" si="2"/>
        <v>0.13964645998681122</v>
      </c>
      <c r="H9" s="61">
        <f t="shared" si="3"/>
        <v>39.093064829137361</v>
      </c>
      <c r="I9" s="62">
        <f t="shared" si="7"/>
        <v>0.64395254547487979</v>
      </c>
      <c r="J9" t="b">
        <f>$F$18&gt;=$I$18</f>
        <v>1</v>
      </c>
      <c r="L9" s="83">
        <v>36.151270113534252</v>
      </c>
      <c r="M9" s="81">
        <f t="shared" si="4"/>
        <v>74.901960784313729</v>
      </c>
      <c r="N9" s="82">
        <f t="shared" si="5"/>
        <v>0.13724636642531887</v>
      </c>
      <c r="O9" s="59">
        <f>(1/(1+($M$17/$L9)^$M$16))*100</f>
        <v>75.599347151839652</v>
      </c>
      <c r="P9" s="60">
        <f>(O9-M9)^2</f>
        <v>0.48634774561100097</v>
      </c>
      <c r="Q9" t="b">
        <f>$M$17&lt;=$Q$17</f>
        <v>1</v>
      </c>
    </row>
    <row r="10" spans="1:17" x14ac:dyDescent="0.2">
      <c r="A10" s="228">
        <v>8.0000000000000002E-3</v>
      </c>
      <c r="B10" s="11">
        <f t="shared" si="0"/>
        <v>1.5841510829863261</v>
      </c>
      <c r="C10" s="11">
        <f t="shared" si="1"/>
        <v>0.38121069267733709</v>
      </c>
      <c r="E10" s="83">
        <v>9.8780487804878021</v>
      </c>
      <c r="F10" s="81">
        <f t="shared" si="6"/>
        <v>65.685618729097001</v>
      </c>
      <c r="G10" s="81">
        <f t="shared" si="2"/>
        <v>9.7251548372055296E-2</v>
      </c>
      <c r="H10" s="61">
        <f t="shared" si="3"/>
        <v>63.662020269744538</v>
      </c>
      <c r="I10" s="62">
        <f t="shared" si="7"/>
        <v>4.0949507246936632</v>
      </c>
      <c r="J10" t="b">
        <f>$I$17&gt;=$I$17</f>
        <v>1</v>
      </c>
      <c r="L10" s="83">
        <v>87.922705314009676</v>
      </c>
      <c r="M10" s="81">
        <f t="shared" si="4"/>
        <v>93.725490196078425</v>
      </c>
      <c r="N10" s="82">
        <f t="shared" si="5"/>
        <v>7.0612672973677501E-2</v>
      </c>
      <c r="O10" s="59">
        <f>(1/(1+($M$17/$L10)^$M$16))*100</f>
        <v>86.271303098956949</v>
      </c>
      <c r="P10" s="60">
        <f>(O10-M10)^2</f>
        <v>55.564905278892304</v>
      </c>
      <c r="Q10" t="b">
        <f>$M$17&gt;=$P$17</f>
        <v>1</v>
      </c>
    </row>
    <row r="11" spans="1:17" x14ac:dyDescent="0.2">
      <c r="A11" s="228">
        <v>8.9999999999999993E-3</v>
      </c>
      <c r="B11" s="11">
        <f t="shared" si="0"/>
        <v>1.7097870116951135</v>
      </c>
      <c r="C11" s="11">
        <f t="shared" si="1"/>
        <v>0.41850847725566231</v>
      </c>
      <c r="E11" s="83">
        <v>83.333333333333343</v>
      </c>
      <c r="F11" s="81">
        <f t="shared" si="6"/>
        <v>87.008547008546998</v>
      </c>
      <c r="G11" s="81">
        <f t="shared" si="2"/>
        <v>9.9886556968585893E-2</v>
      </c>
      <c r="H11" s="61">
        <f t="shared" si="3"/>
        <v>87.714584614606139</v>
      </c>
      <c r="I11" s="62">
        <f t="shared" si="7"/>
        <v>0.49848910116972261</v>
      </c>
      <c r="J11">
        <f>{32767,32767,0.000001,0.01,FALSE,FALSE,TRUE,1,1,1,0.0001,TRUE}</f>
        <v>32767</v>
      </c>
      <c r="L11" s="63"/>
      <c r="M11" s="63"/>
      <c r="N11" s="257" t="s">
        <v>28</v>
      </c>
      <c r="O11" s="258"/>
      <c r="P11" s="64">
        <f>SUM(P6:P10)</f>
        <v>404.27817930216304</v>
      </c>
      <c r="Q11">
        <f>{32767,32767,0.000001,0.01,FALSE,FALSE,TRUE,1,1,1,0.0001,TRUE}</f>
        <v>32767</v>
      </c>
    </row>
    <row r="12" spans="1:17" x14ac:dyDescent="0.2">
      <c r="A12" s="229">
        <v>0.01</v>
      </c>
      <c r="B12" s="11">
        <f t="shared" ref="B12:B52" si="9">(1/(1+($F$18/A12)^$F$17))*100</f>
        <v>1.8304355489093709</v>
      </c>
      <c r="C12" s="11">
        <f t="shared" si="1"/>
        <v>0.45494024930634702</v>
      </c>
      <c r="E12" s="63"/>
      <c r="F12" s="63"/>
      <c r="G12" s="257" t="s">
        <v>28</v>
      </c>
      <c r="H12" s="258"/>
      <c r="I12" s="64">
        <f>SUM(I6:I11)</f>
        <v>50.030982170935793</v>
      </c>
      <c r="J12">
        <f>{0,0,0,100,0,FALSE,TRUE,0.075,0,0,FALSE,30}</f>
        <v>0</v>
      </c>
      <c r="Q12">
        <f>{0,0,0,100,0,FALSE,TRUE,0.075,0,0,FALSE,30}</f>
        <v>0</v>
      </c>
    </row>
    <row r="13" spans="1:17" x14ac:dyDescent="0.2">
      <c r="A13" s="230">
        <v>0.02</v>
      </c>
      <c r="B13" s="11">
        <f t="shared" si="9"/>
        <v>2.8595746379768539</v>
      </c>
      <c r="C13" s="11">
        <f t="shared" si="1"/>
        <v>0.78710182251223038</v>
      </c>
      <c r="L13" s="269" t="s">
        <v>29</v>
      </c>
      <c r="M13" s="271" t="s">
        <v>30</v>
      </c>
      <c r="N13" s="263" t="s">
        <v>31</v>
      </c>
      <c r="O13" s="263" t="s">
        <v>32</v>
      </c>
      <c r="P13" s="65" t="s">
        <v>33</v>
      </c>
      <c r="Q13" s="66"/>
    </row>
    <row r="14" spans="1:17" ht="16" thickBot="1" x14ac:dyDescent="0.25">
      <c r="A14" s="230">
        <v>0.03</v>
      </c>
      <c r="B14" s="11">
        <f t="shared" si="9"/>
        <v>3.7027742217389714</v>
      </c>
      <c r="C14" s="95">
        <f t="shared" si="1"/>
        <v>1.083543390806486</v>
      </c>
      <c r="E14" s="269" t="s">
        <v>29</v>
      </c>
      <c r="F14" s="271" t="s">
        <v>30</v>
      </c>
      <c r="G14" s="263" t="s">
        <v>31</v>
      </c>
      <c r="H14" s="263" t="s">
        <v>32</v>
      </c>
      <c r="I14" s="65" t="s">
        <v>33</v>
      </c>
      <c r="J14" s="66"/>
      <c r="L14" s="270"/>
      <c r="M14" s="272"/>
      <c r="N14" s="273"/>
      <c r="O14" s="273"/>
      <c r="P14" s="67" t="s">
        <v>34</v>
      </c>
      <c r="Q14" s="67" t="s">
        <v>35</v>
      </c>
    </row>
    <row r="15" spans="1:17" ht="15" customHeight="1" thickTop="1" thickBot="1" x14ac:dyDescent="0.3">
      <c r="A15" s="230">
        <v>0.04</v>
      </c>
      <c r="B15" s="11">
        <f t="shared" si="9"/>
        <v>4.4411574939490439</v>
      </c>
      <c r="C15" s="95">
        <f t="shared" si="1"/>
        <v>1.3584720411905011</v>
      </c>
      <c r="E15" s="270"/>
      <c r="F15" s="272"/>
      <c r="G15" s="273"/>
      <c r="H15" s="273"/>
      <c r="I15" s="67" t="s">
        <v>34</v>
      </c>
      <c r="J15" s="67" t="s">
        <v>35</v>
      </c>
      <c r="L15" s="68" t="s">
        <v>36</v>
      </c>
      <c r="M15" s="69"/>
      <c r="N15" s="70"/>
      <c r="O15" s="71"/>
      <c r="P15" s="69" t="s">
        <v>37</v>
      </c>
      <c r="Q15" s="69" t="s">
        <v>37</v>
      </c>
    </row>
    <row r="16" spans="1:17" ht="18" thickTop="1" x14ac:dyDescent="0.25">
      <c r="A16" s="230">
        <v>0.05</v>
      </c>
      <c r="B16" s="11">
        <f t="shared" si="9"/>
        <v>5.1085583764522582</v>
      </c>
      <c r="C16" s="95">
        <f t="shared" si="1"/>
        <v>1.6181425084749665</v>
      </c>
      <c r="E16" s="68" t="s">
        <v>36</v>
      </c>
      <c r="F16" s="69"/>
      <c r="G16" s="70"/>
      <c r="H16" s="71"/>
      <c r="I16" s="69" t="s">
        <v>37</v>
      </c>
      <c r="J16" s="69" t="s">
        <v>37</v>
      </c>
      <c r="L16" s="68" t="s">
        <v>38</v>
      </c>
      <c r="M16" s="72">
        <v>0.7956952313303558</v>
      </c>
      <c r="N16" s="73"/>
      <c r="O16" s="74"/>
      <c r="P16" s="75">
        <v>0.1</v>
      </c>
      <c r="Q16" s="75">
        <v>3</v>
      </c>
    </row>
    <row r="17" spans="1:17" ht="17" x14ac:dyDescent="0.25">
      <c r="A17" s="230">
        <v>0.06</v>
      </c>
      <c r="B17" s="11">
        <f t="shared" si="9"/>
        <v>5.7232400587445884</v>
      </c>
      <c r="C17" s="95">
        <f t="shared" si="1"/>
        <v>1.8660579801628701</v>
      </c>
      <c r="E17" s="68" t="s">
        <v>38</v>
      </c>
      <c r="F17" s="72">
        <v>0.65881759667434026</v>
      </c>
      <c r="G17" s="73"/>
      <c r="H17" s="74"/>
      <c r="I17" s="75">
        <v>0.1</v>
      </c>
      <c r="J17" s="75">
        <v>3</v>
      </c>
      <c r="L17" s="76" t="s">
        <v>57</v>
      </c>
      <c r="M17" s="77">
        <v>8.7278362824275089</v>
      </c>
      <c r="N17" s="78"/>
      <c r="O17" s="79"/>
      <c r="P17" s="80">
        <v>0.6</v>
      </c>
      <c r="Q17" s="80">
        <v>16</v>
      </c>
    </row>
    <row r="18" spans="1:17" ht="17" x14ac:dyDescent="0.25">
      <c r="A18" s="230">
        <v>7.0000000000000007E-2</v>
      </c>
      <c r="B18" s="11">
        <f t="shared" si="9"/>
        <v>6.2964951411518477</v>
      </c>
      <c r="C18" s="95">
        <f t="shared" si="1"/>
        <v>2.1044474814419343</v>
      </c>
      <c r="E18" s="76" t="s">
        <v>57</v>
      </c>
      <c r="F18" s="77">
        <v>4.2173516589747964</v>
      </c>
      <c r="G18" s="78"/>
      <c r="H18" s="79"/>
      <c r="I18" s="80">
        <v>0.2</v>
      </c>
      <c r="J18" s="80">
        <v>20</v>
      </c>
    </row>
    <row r="19" spans="1:17" x14ac:dyDescent="0.2">
      <c r="A19" s="230">
        <v>0.08</v>
      </c>
      <c r="B19" s="11">
        <f t="shared" si="9"/>
        <v>6.8359299767465433</v>
      </c>
      <c r="C19" s="95">
        <f t="shared" si="1"/>
        <v>2.3348483312617812</v>
      </c>
    </row>
    <row r="20" spans="1:17" x14ac:dyDescent="0.2">
      <c r="A20" s="230">
        <v>0.09</v>
      </c>
      <c r="B20" s="11">
        <f t="shared" si="9"/>
        <v>7.346980880437834</v>
      </c>
      <c r="C20" s="95">
        <f t="shared" si="1"/>
        <v>2.5583817694213686</v>
      </c>
    </row>
    <row r="21" spans="1:17" x14ac:dyDescent="0.2">
      <c r="A21" s="231">
        <v>0.1</v>
      </c>
      <c r="B21" s="11">
        <f t="shared" si="9"/>
        <v>7.8337065094561567</v>
      </c>
      <c r="C21" s="95">
        <f t="shared" si="1"/>
        <v>2.7758999732206959</v>
      </c>
    </row>
    <row r="22" spans="1:17" x14ac:dyDescent="0.2">
      <c r="A22" s="231">
        <v>0.2</v>
      </c>
      <c r="B22" s="11">
        <f t="shared" si="9"/>
        <v>11.831324094864078</v>
      </c>
      <c r="C22" s="95">
        <f t="shared" si="1"/>
        <v>4.72225549497891</v>
      </c>
    </row>
    <row r="23" spans="1:17" x14ac:dyDescent="0.2">
      <c r="A23" s="231">
        <v>0.3</v>
      </c>
      <c r="B23" s="11">
        <f t="shared" si="9"/>
        <v>14.913854522727272</v>
      </c>
      <c r="C23" s="95">
        <f t="shared" si="1"/>
        <v>6.4050897599833272</v>
      </c>
    </row>
    <row r="24" spans="1:17" x14ac:dyDescent="0.2">
      <c r="A24" s="231">
        <v>0.4</v>
      </c>
      <c r="B24" s="11">
        <f t="shared" si="9"/>
        <v>17.482015550609773</v>
      </c>
      <c r="C24" s="95">
        <f t="shared" si="1"/>
        <v>7.9221206723859812</v>
      </c>
    </row>
    <row r="25" spans="1:17" x14ac:dyDescent="0.2">
      <c r="A25" s="231">
        <v>0.5</v>
      </c>
      <c r="B25" s="11">
        <f t="shared" si="9"/>
        <v>19.70503554960171</v>
      </c>
      <c r="C25" s="95">
        <f t="shared" si="1"/>
        <v>9.3179098037641594</v>
      </c>
    </row>
    <row r="26" spans="1:17" x14ac:dyDescent="0.2">
      <c r="A26" s="231">
        <v>0.6</v>
      </c>
      <c r="B26" s="11">
        <f t="shared" si="9"/>
        <v>21.674851774677428</v>
      </c>
      <c r="C26" s="95">
        <f t="shared" si="1"/>
        <v>10.61818503659425</v>
      </c>
    </row>
    <row r="27" spans="1:17" x14ac:dyDescent="0.2">
      <c r="A27" s="231">
        <v>0.7</v>
      </c>
      <c r="B27" s="11">
        <f t="shared" si="9"/>
        <v>23.448469937491922</v>
      </c>
      <c r="C27" s="95">
        <f t="shared" si="1"/>
        <v>11.839765436532756</v>
      </c>
    </row>
    <row r="28" spans="1:17" x14ac:dyDescent="0.2">
      <c r="A28" s="231">
        <v>0.8</v>
      </c>
      <c r="B28" s="11">
        <f t="shared" si="9"/>
        <v>25.064297294504762</v>
      </c>
      <c r="C28" s="95">
        <f t="shared" si="1"/>
        <v>12.99453672706019</v>
      </c>
    </row>
    <row r="29" spans="1:17" x14ac:dyDescent="0.2">
      <c r="A29" s="231">
        <v>0.9</v>
      </c>
      <c r="B29" s="11">
        <f t="shared" si="9"/>
        <v>26.549739815291684</v>
      </c>
      <c r="C29" s="95">
        <f t="shared" si="1"/>
        <v>14.091360806743008</v>
      </c>
    </row>
    <row r="30" spans="1:17" x14ac:dyDescent="0.2">
      <c r="A30" s="232">
        <v>1</v>
      </c>
      <c r="B30" s="11">
        <f t="shared" si="9"/>
        <v>27.925196503139137</v>
      </c>
      <c r="C30" s="95">
        <f t="shared" si="1"/>
        <v>15.137108904209009</v>
      </c>
    </row>
    <row r="31" spans="1:17" x14ac:dyDescent="0.2">
      <c r="A31" s="232">
        <v>2</v>
      </c>
      <c r="B31" s="11">
        <f t="shared" si="9"/>
        <v>37.953613080753506</v>
      </c>
      <c r="C31" s="95">
        <f t="shared" si="1"/>
        <v>23.642980011056121</v>
      </c>
    </row>
    <row r="32" spans="1:17" x14ac:dyDescent="0.2">
      <c r="A32" s="232">
        <v>3</v>
      </c>
      <c r="B32" s="11">
        <f t="shared" si="9"/>
        <v>44.413669384730916</v>
      </c>
      <c r="C32" s="95">
        <f t="shared" si="1"/>
        <v>29.949011255037821</v>
      </c>
    </row>
    <row r="33" spans="1:3" x14ac:dyDescent="0.2">
      <c r="A33" s="232">
        <v>4</v>
      </c>
      <c r="B33" s="11">
        <f t="shared" si="9"/>
        <v>49.12858784157536</v>
      </c>
      <c r="C33" s="95">
        <f t="shared" si="1"/>
        <v>34.959501833809945</v>
      </c>
    </row>
    <row r="34" spans="1:3" x14ac:dyDescent="0.2">
      <c r="A34" s="232">
        <v>5</v>
      </c>
      <c r="B34" s="11">
        <f t="shared" si="9"/>
        <v>52.800836964822281</v>
      </c>
      <c r="C34" s="95">
        <f t="shared" si="1"/>
        <v>39.09631264418956</v>
      </c>
    </row>
    <row r="35" spans="1:3" x14ac:dyDescent="0.2">
      <c r="A35" s="232">
        <v>6</v>
      </c>
      <c r="B35" s="11">
        <f t="shared" si="9"/>
        <v>55.780723330786188</v>
      </c>
      <c r="C35" s="95">
        <f t="shared" ref="C35:C52" si="10">(1/(1+($M$17/A35)^$M$16))*100</f>
        <v>42.599923697074928</v>
      </c>
    </row>
    <row r="36" spans="1:3" x14ac:dyDescent="0.2">
      <c r="A36" s="232">
        <v>7</v>
      </c>
      <c r="B36" s="11">
        <f t="shared" si="9"/>
        <v>58.268969622120451</v>
      </c>
      <c r="C36" s="95">
        <f t="shared" si="10"/>
        <v>45.622828458332059</v>
      </c>
    </row>
    <row r="37" spans="1:3" x14ac:dyDescent="0.2">
      <c r="A37" s="232">
        <v>8</v>
      </c>
      <c r="B37" s="11">
        <f t="shared" si="9"/>
        <v>60.391330612638058</v>
      </c>
      <c r="C37" s="95">
        <f t="shared" si="10"/>
        <v>48.268544671156654</v>
      </c>
    </row>
    <row r="38" spans="1:3" x14ac:dyDescent="0.2">
      <c r="A38" s="232">
        <v>9</v>
      </c>
      <c r="B38" s="11">
        <f t="shared" si="9"/>
        <v>62.231716222720401</v>
      </c>
      <c r="C38" s="95">
        <f t="shared" si="10"/>
        <v>50.610806674768149</v>
      </c>
    </row>
    <row r="39" spans="1:3" x14ac:dyDescent="0.2">
      <c r="A39" s="232">
        <v>10</v>
      </c>
      <c r="B39" s="11">
        <f t="shared" si="9"/>
        <v>63.848818385441675</v>
      </c>
      <c r="C39" s="95">
        <f t="shared" si="10"/>
        <v>52.704067643676275</v>
      </c>
    </row>
    <row r="40" spans="1:3" x14ac:dyDescent="0.2">
      <c r="A40" s="232">
        <v>20</v>
      </c>
      <c r="B40" s="11">
        <f t="shared" si="9"/>
        <v>73.603594190351046</v>
      </c>
      <c r="C40" s="95">
        <f t="shared" si="10"/>
        <v>65.921596492890643</v>
      </c>
    </row>
    <row r="41" spans="1:3" x14ac:dyDescent="0.2">
      <c r="A41" s="232">
        <v>30</v>
      </c>
      <c r="B41" s="11">
        <f t="shared" si="9"/>
        <v>78.458585080367271</v>
      </c>
      <c r="C41" s="95">
        <f t="shared" si="10"/>
        <v>72.758989755179499</v>
      </c>
    </row>
    <row r="42" spans="1:3" x14ac:dyDescent="0.2">
      <c r="A42" s="232">
        <v>40</v>
      </c>
      <c r="B42" s="11">
        <f t="shared" si="9"/>
        <v>81.489311780196871</v>
      </c>
      <c r="C42" s="95">
        <f t="shared" si="10"/>
        <v>77.053528083967848</v>
      </c>
    </row>
    <row r="43" spans="1:3" x14ac:dyDescent="0.2">
      <c r="A43" s="232">
        <v>50</v>
      </c>
      <c r="B43" s="11">
        <f t="shared" si="9"/>
        <v>83.605103385781689</v>
      </c>
      <c r="C43" s="95">
        <f t="shared" si="10"/>
        <v>80.041504504790552</v>
      </c>
    </row>
    <row r="44" spans="1:3" x14ac:dyDescent="0.2">
      <c r="A44" s="232">
        <v>60</v>
      </c>
      <c r="B44" s="11">
        <f t="shared" si="9"/>
        <v>85.185832003290045</v>
      </c>
      <c r="C44" s="95">
        <f t="shared" si="10"/>
        <v>82.258538059724259</v>
      </c>
    </row>
    <row r="45" spans="1:3" x14ac:dyDescent="0.2">
      <c r="A45" s="232">
        <v>70</v>
      </c>
      <c r="B45" s="11">
        <f t="shared" si="9"/>
        <v>86.422197750060548</v>
      </c>
      <c r="C45" s="95">
        <f t="shared" si="10"/>
        <v>83.978372518033552</v>
      </c>
    </row>
    <row r="46" spans="1:3" x14ac:dyDescent="0.2">
      <c r="A46" s="232">
        <v>80</v>
      </c>
      <c r="B46" s="11">
        <f t="shared" si="9"/>
        <v>87.421817570789599</v>
      </c>
      <c r="C46" s="95">
        <f t="shared" si="10"/>
        <v>85.356875078328812</v>
      </c>
    </row>
    <row r="47" spans="1:3" x14ac:dyDescent="0.2">
      <c r="A47" s="232">
        <v>90</v>
      </c>
      <c r="B47" s="11">
        <f t="shared" si="9"/>
        <v>88.250603503617882</v>
      </c>
      <c r="C47" s="95">
        <f t="shared" si="10"/>
        <v>86.489892643858255</v>
      </c>
    </row>
    <row r="48" spans="1:3" x14ac:dyDescent="0.2">
      <c r="A48" s="232">
        <v>100</v>
      </c>
      <c r="B48" s="11">
        <f t="shared" si="9"/>
        <v>88.951454925411184</v>
      </c>
      <c r="C48" s="95">
        <f t="shared" si="10"/>
        <v>87.439875213998363</v>
      </c>
    </row>
    <row r="49" spans="1:3" x14ac:dyDescent="0.2">
      <c r="A49" s="232">
        <v>200</v>
      </c>
      <c r="B49" s="11">
        <f t="shared" si="9"/>
        <v>92.706463015684392</v>
      </c>
      <c r="C49" s="95">
        <f t="shared" si="10"/>
        <v>92.357613536910435</v>
      </c>
    </row>
    <row r="50" spans="1:3" x14ac:dyDescent="0.2">
      <c r="A50" s="232">
        <v>300</v>
      </c>
      <c r="B50" s="11">
        <f t="shared" si="9"/>
        <v>94.319116520248301</v>
      </c>
      <c r="C50" s="95">
        <f t="shared" si="10"/>
        <v>94.345889383515782</v>
      </c>
    </row>
    <row r="51" spans="1:3" x14ac:dyDescent="0.2">
      <c r="A51" s="232">
        <v>400</v>
      </c>
      <c r="B51" s="11">
        <f t="shared" si="9"/>
        <v>95.253377400008972</v>
      </c>
      <c r="C51" s="95">
        <f t="shared" si="10"/>
        <v>95.450073029760276</v>
      </c>
    </row>
    <row r="52" spans="1:3" x14ac:dyDescent="0.2">
      <c r="A52" s="233">
        <v>500</v>
      </c>
      <c r="B52" s="12">
        <f t="shared" si="9"/>
        <v>95.875548883016691</v>
      </c>
      <c r="C52" s="59">
        <f t="shared" si="10"/>
        <v>96.161865364677425</v>
      </c>
    </row>
  </sheetData>
  <scenarios current="0">
    <scenario name="Propoxur" count="2" user="Microsoft Office User" comment="Created by Microsoft Office User on 5/11/2021">
      <inputCells r="F17" val="0.509083549254975" numFmtId="2"/>
      <inputCells r="F18" val="1.77214222372817" numFmtId="2"/>
    </scenario>
    <scenario name="pro" count="2" user="Microsoft Office User" comment="Created by Microsoft Office User on 5/11/2021">
      <inputCells r="F17" val="0.509083549254975" numFmtId="2"/>
      <inputCells r="F18" val="1.77214222372817" numFmtId="2"/>
    </scenario>
    <scenario name="ProPBO" count="2" user="Microsoft Office User" comment="Created by Microsoft Office User on 5/11/2021">
      <inputCells r="M16" val="0.5" numFmtId="2"/>
      <inputCells r="M17" val="1.77" numFmtId="2"/>
    </scenario>
  </scenarios>
  <mergeCells count="15">
    <mergeCell ref="L4:L5"/>
    <mergeCell ref="N11:O11"/>
    <mergeCell ref="L13:L14"/>
    <mergeCell ref="M13:M14"/>
    <mergeCell ref="N13:N14"/>
    <mergeCell ref="O13:O14"/>
    <mergeCell ref="A1:A2"/>
    <mergeCell ref="B1:B2"/>
    <mergeCell ref="E4:E5"/>
    <mergeCell ref="G12:H12"/>
    <mergeCell ref="E14:E15"/>
    <mergeCell ref="F14:F15"/>
    <mergeCell ref="G14:G15"/>
    <mergeCell ref="H14:H15"/>
    <mergeCell ref="C1:C2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BCDA-EC6D-9048-BDA0-2F5AC47CAFAF}">
  <dimension ref="A1:R61"/>
  <sheetViews>
    <sheetView topLeftCell="A16" zoomScale="109" workbookViewId="0">
      <selection activeCell="N40" sqref="N40"/>
    </sheetView>
  </sheetViews>
  <sheetFormatPr baseColWidth="10" defaultRowHeight="15" x14ac:dyDescent="0.2"/>
  <cols>
    <col min="2" max="2" width="10.83203125" style="3"/>
    <col min="3" max="3" width="13.6640625" bestFit="1" customWidth="1"/>
  </cols>
  <sheetData>
    <row r="1" spans="1:18" x14ac:dyDescent="0.2">
      <c r="A1" s="265" t="s">
        <v>22</v>
      </c>
      <c r="B1" s="267" t="s">
        <v>75</v>
      </c>
      <c r="C1" s="267" t="s">
        <v>76</v>
      </c>
    </row>
    <row r="2" spans="1:18" ht="36" customHeight="1" thickBot="1" x14ac:dyDescent="0.25">
      <c r="A2" s="266"/>
      <c r="B2" s="268"/>
      <c r="C2" s="268"/>
    </row>
    <row r="3" spans="1:18" ht="16" thickTop="1" x14ac:dyDescent="0.2">
      <c r="A3" s="111">
        <v>1E-4</v>
      </c>
      <c r="B3" s="114">
        <f t="shared" ref="B3:B34" si="0">(1/(1+($F$20/A3)^$F$19))*100</f>
        <v>1.175405842587853E-2</v>
      </c>
      <c r="C3" s="202">
        <f t="shared" ref="C3:C34" si="1">(1/(1+($N$20/A3)^$N$19))*100</f>
        <v>1.8067726215581185E-3</v>
      </c>
    </row>
    <row r="4" spans="1:18" x14ac:dyDescent="0.2">
      <c r="A4" s="112">
        <v>2.0000000000000001E-4</v>
      </c>
      <c r="B4" s="24">
        <f t="shared" si="0"/>
        <v>2.4565926394055713E-2</v>
      </c>
      <c r="C4" s="202">
        <f t="shared" si="1"/>
        <v>4.7020191274560336E-3</v>
      </c>
    </row>
    <row r="5" spans="1:18" x14ac:dyDescent="0.2">
      <c r="A5" s="112">
        <v>2.9999999999999997E-4</v>
      </c>
      <c r="B5" s="24">
        <f t="shared" si="0"/>
        <v>3.7807779337320893E-2</v>
      </c>
      <c r="C5" s="202">
        <f t="shared" si="1"/>
        <v>8.2273255087086366E-3</v>
      </c>
    </row>
    <row r="6" spans="1:18" x14ac:dyDescent="0.2">
      <c r="A6" s="112">
        <v>4.0000000000000002E-4</v>
      </c>
      <c r="B6" s="24">
        <f t="shared" si="0"/>
        <v>5.1335499936017853E-2</v>
      </c>
      <c r="C6" s="202">
        <f t="shared" si="1"/>
        <v>1.2236159604366251E-2</v>
      </c>
      <c r="E6" t="s">
        <v>47</v>
      </c>
      <c r="M6" t="s">
        <v>91</v>
      </c>
    </row>
    <row r="7" spans="1:18" x14ac:dyDescent="0.2">
      <c r="A7" s="112">
        <v>5.0000000000000001E-4</v>
      </c>
      <c r="B7" s="24">
        <f t="shared" si="0"/>
        <v>6.507883308766188E-2</v>
      </c>
      <c r="C7" s="202">
        <f t="shared" si="1"/>
        <v>1.6647644694452839E-2</v>
      </c>
      <c r="E7" s="265" t="s">
        <v>22</v>
      </c>
      <c r="F7" s="54" t="s">
        <v>23</v>
      </c>
      <c r="G7" s="55"/>
      <c r="H7" s="54" t="s">
        <v>24</v>
      </c>
      <c r="I7" s="55"/>
      <c r="J7" t="s">
        <v>43</v>
      </c>
      <c r="M7" s="265" t="s">
        <v>22</v>
      </c>
      <c r="N7" s="54" t="s">
        <v>23</v>
      </c>
      <c r="O7" s="55"/>
      <c r="P7" s="54" t="s">
        <v>24</v>
      </c>
      <c r="Q7" s="55"/>
      <c r="R7" t="s">
        <v>43</v>
      </c>
    </row>
    <row r="8" spans="1:18" ht="16" thickBot="1" x14ac:dyDescent="0.25">
      <c r="A8" s="112">
        <v>5.9999999999999995E-4</v>
      </c>
      <c r="B8" s="24">
        <f t="shared" si="0"/>
        <v>7.8995643438880561E-2</v>
      </c>
      <c r="C8" s="202">
        <f t="shared" si="1"/>
        <v>2.140892642114689E-2</v>
      </c>
      <c r="E8" s="266"/>
      <c r="F8" s="56" t="s">
        <v>25</v>
      </c>
      <c r="G8" s="57" t="s">
        <v>15</v>
      </c>
      <c r="H8" s="58" t="s">
        <v>26</v>
      </c>
      <c r="I8" s="57" t="s">
        <v>27</v>
      </c>
      <c r="J8" s="4">
        <f>MIN($I$14)</f>
        <v>28.00317790892306</v>
      </c>
      <c r="M8" s="266"/>
      <c r="N8" s="56" t="s">
        <v>25</v>
      </c>
      <c r="O8" s="57" t="s">
        <v>15</v>
      </c>
      <c r="P8" s="58" t="s">
        <v>26</v>
      </c>
      <c r="Q8" s="57" t="s">
        <v>27</v>
      </c>
      <c r="R8" s="4">
        <f>MIN($Q$14)</f>
        <v>32.019964569290849</v>
      </c>
    </row>
    <row r="9" spans="1:18" ht="16" thickTop="1" x14ac:dyDescent="0.2">
      <c r="A9" s="112">
        <v>6.9999999999999999E-4</v>
      </c>
      <c r="B9" s="24">
        <f t="shared" si="0"/>
        <v>9.3057693217916196E-2</v>
      </c>
      <c r="C9" s="202">
        <f t="shared" si="1"/>
        <v>2.6482148100824238E-2</v>
      </c>
      <c r="E9" s="83">
        <v>1.0810810810810811E-3</v>
      </c>
      <c r="F9" s="81">
        <f t="shared" ref="F9:F13" si="2">(HLOOKUP($E9,Cyf,2,FALSE))*100</f>
        <v>5.2631578947368416</v>
      </c>
      <c r="G9" s="82">
        <f t="shared" ref="G9:G13" si="3">(HLOOKUP($E9,Cyf,4,FALSE))</f>
        <v>9.8179171811327071E-2</v>
      </c>
      <c r="H9" s="59">
        <f>(1/(1+($F$20/$E9)^$F$19))*100</f>
        <v>0.14767131709813572</v>
      </c>
      <c r="I9" s="60">
        <f>(H9-F9)^2</f>
        <v>26.168202926001754</v>
      </c>
      <c r="J9">
        <f>COUNT($F$19:$F$20)</f>
        <v>2</v>
      </c>
      <c r="M9" s="83">
        <v>2.1287976037655115E-3</v>
      </c>
      <c r="N9" s="81">
        <f t="shared" ref="N9:N13" si="4">(HLOOKUP($M9,CyfPBO,2,FALSE))*100</f>
        <v>1.8659076533839323</v>
      </c>
      <c r="O9" s="82">
        <f t="shared" ref="O9:O13" si="5">(HLOOKUP($M9,CyfPBO,4,FALSE))</f>
        <v>7.7481711789058938E-2</v>
      </c>
      <c r="P9" s="59">
        <f>(1/(1+($N$20/$M9)^$N$19))*100</f>
        <v>0.12276655338110502</v>
      </c>
      <c r="Q9" s="60">
        <f>(P9-N9)^2</f>
        <v>3.0385408945190662</v>
      </c>
      <c r="R9">
        <f>COUNT($N$19:$N$20)</f>
        <v>2</v>
      </c>
    </row>
    <row r="10" spans="1:18" x14ac:dyDescent="0.2">
      <c r="A10" s="112">
        <v>8.0000000000000004E-4</v>
      </c>
      <c r="B10" s="24">
        <f t="shared" si="0"/>
        <v>0.10724467689216988</v>
      </c>
      <c r="C10" s="202">
        <f t="shared" si="1"/>
        <v>3.1838562189094172E-2</v>
      </c>
      <c r="E10" s="83">
        <v>4.2553191489361729E-2</v>
      </c>
      <c r="F10" s="81">
        <f t="shared" si="2"/>
        <v>7.1578947368421062</v>
      </c>
      <c r="G10" s="82">
        <f t="shared" si="3"/>
        <v>0.11365151414154881</v>
      </c>
      <c r="H10" s="59">
        <f>(1/(1+($F$20/$E10)^$F$19))*100</f>
        <v>6.8512585699985573</v>
      </c>
      <c r="I10" s="60">
        <f t="shared" ref="I10:I13" si="6">(H10-F10)^2</f>
        <v>9.402573881650475E-2</v>
      </c>
      <c r="J10" t="b">
        <f>$F$19&lt;=$J$19</f>
        <v>1</v>
      </c>
      <c r="M10" s="83">
        <v>4.9382716049382713E-2</v>
      </c>
      <c r="N10" s="81">
        <f t="shared" si="4"/>
        <v>9.4408133623819879</v>
      </c>
      <c r="O10" s="82">
        <f t="shared" si="5"/>
        <v>0.13608276348795437</v>
      </c>
      <c r="P10" s="59">
        <f>(1/(1+($N$20/$M10)^$N$19))*100</f>
        <v>8.6043927502319892</v>
      </c>
      <c r="Q10" s="60">
        <f>(P10-N10)^2</f>
        <v>0.69959944042937849</v>
      </c>
      <c r="R10" t="b">
        <f>$N$19&lt;=$R$19</f>
        <v>1</v>
      </c>
    </row>
    <row r="11" spans="1:18" x14ac:dyDescent="0.2">
      <c r="A11" s="112">
        <v>8.9999999999999998E-4</v>
      </c>
      <c r="B11" s="24">
        <f t="shared" si="0"/>
        <v>0.12154125936868673</v>
      </c>
      <c r="C11" s="202">
        <f t="shared" si="1"/>
        <v>3.745542936676647E-2</v>
      </c>
      <c r="E11" s="83">
        <v>0.310850439882698</v>
      </c>
      <c r="F11" s="81">
        <f t="shared" si="2"/>
        <v>37.828947368421048</v>
      </c>
      <c r="G11" s="82">
        <f t="shared" si="3"/>
        <v>0.1772772438076097</v>
      </c>
      <c r="H11" s="59">
        <f>(1/(1+($F$20/$E11)^$F$19))*100</f>
        <v>37.881809335819767</v>
      </c>
      <c r="I11" s="60">
        <f t="shared" si="6"/>
        <v>2.7943875972632729E-3</v>
      </c>
      <c r="J11" t="b">
        <f>$F$19&gt;=$I$19</f>
        <v>1</v>
      </c>
      <c r="M11" s="83">
        <v>0.30769230769230771</v>
      </c>
      <c r="N11" s="81">
        <f t="shared" si="4"/>
        <v>52.941176470588225</v>
      </c>
      <c r="O11" s="82">
        <f t="shared" si="5"/>
        <v>0.15210232120323372</v>
      </c>
      <c r="P11" s="59">
        <f>(1/(1+($N$20/$M11)^$N$19))*100</f>
        <v>54.03161405197158</v>
      </c>
      <c r="Q11" s="60">
        <f t="shared" ref="Q11:Q13" si="7">(P11-N11)^2</f>
        <v>1.1890541188931818</v>
      </c>
      <c r="R11" t="b">
        <f>$N$19&gt;=$Q$19</f>
        <v>1</v>
      </c>
    </row>
    <row r="12" spans="1:18" x14ac:dyDescent="0.2">
      <c r="A12" s="110">
        <v>1E-3</v>
      </c>
      <c r="B12" s="24">
        <f t="shared" si="0"/>
        <v>0.13593543260834623</v>
      </c>
      <c r="C12" s="202">
        <f t="shared" si="1"/>
        <v>4.3314211908655281E-2</v>
      </c>
      <c r="E12" s="83">
        <v>1.242283950617284</v>
      </c>
      <c r="F12" s="81">
        <f t="shared" si="2"/>
        <v>72.368421052631575</v>
      </c>
      <c r="G12" s="82">
        <f t="shared" si="3"/>
        <v>0.1749635530559413</v>
      </c>
      <c r="H12" s="59">
        <f>(1/(1+($F$20/$E12)^$F$19))*100</f>
        <v>72.692074009739741</v>
      </c>
      <c r="I12" s="60">
        <f t="shared" si="6"/>
        <v>0.10475123664486041</v>
      </c>
      <c r="J12" t="b">
        <f>$F$20&lt;=$J$20</f>
        <v>1</v>
      </c>
      <c r="M12" s="83">
        <v>0.9095607235142118</v>
      </c>
      <c r="N12" s="81">
        <f t="shared" si="4"/>
        <v>85.784313725490193</v>
      </c>
      <c r="O12" s="82">
        <f t="shared" si="5"/>
        <v>7.9015798154296074E-2</v>
      </c>
      <c r="P12" s="59">
        <f>(1/(1+($N$20/$M12)^$N$19))*100</f>
        <v>83.986765602858952</v>
      </c>
      <c r="Q12" s="60">
        <f t="shared" si="7"/>
        <v>3.2311792531750991</v>
      </c>
      <c r="R12" t="b">
        <f>$N$20&lt;=$R$20</f>
        <v>1</v>
      </c>
    </row>
    <row r="13" spans="1:18" x14ac:dyDescent="0.2">
      <c r="A13" s="110">
        <v>2E-3</v>
      </c>
      <c r="B13" s="24">
        <f t="shared" si="0"/>
        <v>0.28372032901604649</v>
      </c>
      <c r="C13" s="202">
        <f t="shared" si="1"/>
        <v>0.11264775345663249</v>
      </c>
      <c r="E13" s="83">
        <v>9.7206637925943511</v>
      </c>
      <c r="F13" s="81">
        <f t="shared" si="2"/>
        <v>97.23684210526315</v>
      </c>
      <c r="G13" s="82">
        <f t="shared" si="3"/>
        <v>5.1298917604257775E-2</v>
      </c>
      <c r="H13" s="59">
        <f>(1/(1+($F$20/$E13)^$F$19))*100</f>
        <v>95.958795306486721</v>
      </c>
      <c r="I13" s="60">
        <f t="shared" si="6"/>
        <v>1.6334036198626798</v>
      </c>
      <c r="J13" t="b">
        <f>$F$20&gt;=$I$20</f>
        <v>1</v>
      </c>
      <c r="M13" s="83">
        <v>8.9898989898989861</v>
      </c>
      <c r="N13" s="81">
        <f t="shared" si="4"/>
        <v>94.313725490196077</v>
      </c>
      <c r="O13" s="82">
        <f t="shared" si="5"/>
        <v>7.4756839271306233E-2</v>
      </c>
      <c r="P13" s="59">
        <f>(1/(1+($N$20/$M13)^$N$19))*100</f>
        <v>99.198558226562199</v>
      </c>
      <c r="Q13" s="60">
        <f t="shared" si="7"/>
        <v>23.861590862274127</v>
      </c>
      <c r="R13" t="b">
        <f>$N$20&gt;=$Q$20</f>
        <v>1</v>
      </c>
    </row>
    <row r="14" spans="1:18" x14ac:dyDescent="0.2">
      <c r="A14" s="110">
        <v>3.0000000000000001E-3</v>
      </c>
      <c r="B14" s="24">
        <f t="shared" si="0"/>
        <v>0.43604576637232895</v>
      </c>
      <c r="C14" s="202">
        <f t="shared" si="1"/>
        <v>0.19694523060650079</v>
      </c>
      <c r="E14" s="109"/>
      <c r="F14" s="63"/>
      <c r="G14" s="257" t="s">
        <v>28</v>
      </c>
      <c r="H14" s="258"/>
      <c r="I14" s="64">
        <f>SUM(I9:I13)</f>
        <v>28.00317790892306</v>
      </c>
      <c r="J14">
        <f>{32767,32767,0.000001,0.01,FALSE,FALSE,TRUE,1,1,1,0.0001,TRUE}</f>
        <v>32767</v>
      </c>
      <c r="M14" s="109"/>
      <c r="N14" s="63"/>
      <c r="O14" s="257" t="s">
        <v>28</v>
      </c>
      <c r="P14" s="258"/>
      <c r="Q14" s="64">
        <f>SUM(Q9:Q13)</f>
        <v>32.019964569290849</v>
      </c>
      <c r="R14">
        <f>{32767,32767,0.000001,0.01,FALSE,FALSE,TRUE,1,1,1,0.0001,TRUE}</f>
        <v>32767</v>
      </c>
    </row>
    <row r="15" spans="1:18" x14ac:dyDescent="0.2">
      <c r="A15" s="110">
        <v>4.0000000000000001E-3</v>
      </c>
      <c r="B15" s="24">
        <f t="shared" si="0"/>
        <v>0.59122130878511914</v>
      </c>
      <c r="C15" s="202">
        <f t="shared" si="1"/>
        <v>0.29263934679469</v>
      </c>
      <c r="J15">
        <f>{0,0,0,100,0,FALSE,TRUE,0.075,0,0,FALSE,30}</f>
        <v>0</v>
      </c>
      <c r="R15">
        <f>{0,0,0,100,0,FALSE,TRUE,0.075,0,0,FALSE,30}</f>
        <v>0</v>
      </c>
    </row>
    <row r="16" spans="1:18" x14ac:dyDescent="0.2">
      <c r="A16" s="110">
        <v>5.0000000000000001E-3</v>
      </c>
      <c r="B16" s="24">
        <f t="shared" si="0"/>
        <v>0.74841840482510968</v>
      </c>
      <c r="C16" s="202">
        <f t="shared" si="1"/>
        <v>0.39774205119094191</v>
      </c>
      <c r="E16" s="269" t="s">
        <v>29</v>
      </c>
      <c r="F16" s="271" t="s">
        <v>30</v>
      </c>
      <c r="G16" s="263" t="s">
        <v>31</v>
      </c>
      <c r="H16" s="263" t="s">
        <v>32</v>
      </c>
      <c r="I16" s="65" t="s">
        <v>33</v>
      </c>
      <c r="J16" s="66"/>
      <c r="M16" s="269" t="s">
        <v>29</v>
      </c>
      <c r="N16" s="271" t="s">
        <v>30</v>
      </c>
      <c r="O16" s="263" t="s">
        <v>31</v>
      </c>
      <c r="P16" s="263" t="s">
        <v>32</v>
      </c>
      <c r="Q16" s="65" t="s">
        <v>33</v>
      </c>
      <c r="R16" s="66"/>
    </row>
    <row r="17" spans="1:18" ht="16" thickBot="1" x14ac:dyDescent="0.25">
      <c r="A17" s="110">
        <v>6.0000000000000001E-3</v>
      </c>
      <c r="B17" s="24">
        <f t="shared" si="0"/>
        <v>0.9071377974686381</v>
      </c>
      <c r="C17" s="202">
        <f t="shared" si="1"/>
        <v>0.51094061140013092</v>
      </c>
      <c r="E17" s="270"/>
      <c r="F17" s="272"/>
      <c r="G17" s="273"/>
      <c r="H17" s="273"/>
      <c r="I17" s="67" t="s">
        <v>34</v>
      </c>
      <c r="J17" s="67" t="s">
        <v>35</v>
      </c>
      <c r="M17" s="270"/>
      <c r="N17" s="272"/>
      <c r="O17" s="273"/>
      <c r="P17" s="273"/>
      <c r="Q17" s="67" t="s">
        <v>34</v>
      </c>
      <c r="R17" s="67" t="s">
        <v>35</v>
      </c>
    </row>
    <row r="18" spans="1:18" ht="18" thickTop="1" x14ac:dyDescent="0.25">
      <c r="A18" s="110">
        <v>7.0000000000000001E-3</v>
      </c>
      <c r="B18" s="24">
        <f t="shared" si="0"/>
        <v>1.0670435446852227</v>
      </c>
      <c r="C18" s="202">
        <f t="shared" si="1"/>
        <v>0.6312845095805506</v>
      </c>
      <c r="E18" s="68" t="s">
        <v>36</v>
      </c>
      <c r="F18" s="69"/>
      <c r="G18" s="70"/>
      <c r="H18" s="71"/>
      <c r="I18" s="69" t="s">
        <v>37</v>
      </c>
      <c r="J18" s="69" t="s">
        <v>37</v>
      </c>
      <c r="M18" s="68" t="s">
        <v>36</v>
      </c>
      <c r="N18" s="69"/>
      <c r="O18" s="70"/>
      <c r="P18" s="71"/>
      <c r="Q18" s="69" t="s">
        <v>37</v>
      </c>
      <c r="R18" s="69" t="s">
        <v>37</v>
      </c>
    </row>
    <row r="19" spans="1:18" x14ac:dyDescent="0.2">
      <c r="A19" s="110">
        <v>8.0000000000000002E-3</v>
      </c>
      <c r="B19" s="24">
        <f t="shared" si="0"/>
        <v>1.2278932441577879</v>
      </c>
      <c r="C19" s="202">
        <f t="shared" si="1"/>
        <v>0.7580437645433119</v>
      </c>
      <c r="E19" s="68" t="s">
        <v>38</v>
      </c>
      <c r="F19" s="72">
        <v>1.0636845400040147</v>
      </c>
      <c r="G19" s="73"/>
      <c r="H19" s="74"/>
      <c r="I19" s="75">
        <v>0.1</v>
      </c>
      <c r="J19" s="75">
        <v>3</v>
      </c>
      <c r="M19" s="68" t="s">
        <v>38</v>
      </c>
      <c r="N19" s="72">
        <v>1.379907221150384</v>
      </c>
      <c r="O19" s="73"/>
      <c r="P19" s="74"/>
      <c r="Q19" s="75">
        <v>0.1</v>
      </c>
      <c r="R19" s="75">
        <v>3</v>
      </c>
    </row>
    <row r="20" spans="1:18" ht="17" x14ac:dyDescent="0.25">
      <c r="A20" s="110">
        <v>8.9999999999999993E-3</v>
      </c>
      <c r="B20" s="24">
        <f t="shared" si="0"/>
        <v>1.3895033122055696</v>
      </c>
      <c r="C20" s="202">
        <f t="shared" si="1"/>
        <v>0.89063425622312709</v>
      </c>
      <c r="E20" s="76" t="s">
        <v>57</v>
      </c>
      <c r="F20" s="77">
        <v>0.49485715564148819</v>
      </c>
      <c r="G20" s="78"/>
      <c r="H20" s="79"/>
      <c r="I20" s="80">
        <v>7.0000000000000007E-2</v>
      </c>
      <c r="J20" s="80">
        <v>1.8</v>
      </c>
      <c r="M20" s="76" t="s">
        <v>57</v>
      </c>
      <c r="N20" s="77">
        <v>0.27368554012602003</v>
      </c>
      <c r="O20" s="78"/>
      <c r="P20" s="79"/>
      <c r="Q20" s="80">
        <v>0.05</v>
      </c>
      <c r="R20" s="80">
        <v>1</v>
      </c>
    </row>
    <row r="21" spans="1:18" x14ac:dyDescent="0.2">
      <c r="A21" s="51">
        <v>0.01</v>
      </c>
      <c r="B21" s="24">
        <f t="shared" si="0"/>
        <v>1.5517296751465595</v>
      </c>
      <c r="C21" s="202">
        <f t="shared" si="1"/>
        <v>1.0285741772543471</v>
      </c>
    </row>
    <row r="22" spans="1:18" x14ac:dyDescent="0.2">
      <c r="A22" s="51">
        <v>0.02</v>
      </c>
      <c r="B22" s="24">
        <f t="shared" si="0"/>
        <v>3.1895624570259717</v>
      </c>
      <c r="C22" s="202">
        <f t="shared" si="1"/>
        <v>2.6334733783597675</v>
      </c>
    </row>
    <row r="23" spans="1:18" x14ac:dyDescent="0.2">
      <c r="A23" s="51">
        <v>0.03</v>
      </c>
      <c r="B23" s="24">
        <f t="shared" si="0"/>
        <v>4.8264810454802571</v>
      </c>
      <c r="C23" s="202">
        <f t="shared" si="1"/>
        <v>4.5188357977572258</v>
      </c>
    </row>
    <row r="24" spans="1:18" x14ac:dyDescent="0.2">
      <c r="A24" s="51">
        <v>0.04</v>
      </c>
      <c r="B24" s="24">
        <f t="shared" si="0"/>
        <v>6.4429727433470241</v>
      </c>
      <c r="C24" s="202">
        <f t="shared" si="1"/>
        <v>6.5761325928931482</v>
      </c>
    </row>
    <row r="25" spans="1:18" x14ac:dyDescent="0.2">
      <c r="A25" s="51">
        <v>0.05</v>
      </c>
      <c r="B25" s="24">
        <f t="shared" si="0"/>
        <v>8.03037758969141</v>
      </c>
      <c r="C25" s="202">
        <f t="shared" si="1"/>
        <v>8.7401575462127781</v>
      </c>
    </row>
    <row r="26" spans="1:18" x14ac:dyDescent="0.2">
      <c r="A26" s="51">
        <v>0.06</v>
      </c>
      <c r="B26" s="24">
        <f t="shared" si="0"/>
        <v>9.5842776511688772</v>
      </c>
      <c r="C26" s="202">
        <f t="shared" si="1"/>
        <v>10.966223988624066</v>
      </c>
    </row>
    <row r="27" spans="1:18" x14ac:dyDescent="0.2">
      <c r="A27" s="51">
        <v>7.0000000000000007E-2</v>
      </c>
      <c r="B27" s="24">
        <f t="shared" si="0"/>
        <v>11.102374126436425</v>
      </c>
      <c r="C27" s="202">
        <f t="shared" si="1"/>
        <v>13.221872178780854</v>
      </c>
    </row>
    <row r="28" spans="1:18" x14ac:dyDescent="0.2">
      <c r="A28" s="51">
        <v>0.08</v>
      </c>
      <c r="B28" s="24">
        <f t="shared" si="0"/>
        <v>12.583570753955476</v>
      </c>
      <c r="C28" s="202">
        <f t="shared" si="1"/>
        <v>15.482853674510908</v>
      </c>
    </row>
    <row r="29" spans="1:18" x14ac:dyDescent="0.2">
      <c r="A29" s="51">
        <v>0.09</v>
      </c>
      <c r="B29" s="24">
        <f t="shared" si="0"/>
        <v>14.027507178087525</v>
      </c>
      <c r="C29" s="202">
        <f t="shared" si="1"/>
        <v>17.730828974901211</v>
      </c>
    </row>
    <row r="30" spans="1:18" x14ac:dyDescent="0.2">
      <c r="A30" s="52">
        <v>0.1</v>
      </c>
      <c r="B30" s="24">
        <f t="shared" si="0"/>
        <v>15.434294771374955</v>
      </c>
      <c r="C30" s="202">
        <f t="shared" si="1"/>
        <v>19.951891904374623</v>
      </c>
    </row>
    <row r="31" spans="1:18" x14ac:dyDescent="0.2">
      <c r="A31" s="52">
        <v>0.2</v>
      </c>
      <c r="B31" s="24">
        <f t="shared" si="0"/>
        <v>27.614861874807566</v>
      </c>
      <c r="C31" s="202">
        <f t="shared" si="1"/>
        <v>39.345194163916133</v>
      </c>
    </row>
    <row r="32" spans="1:18" x14ac:dyDescent="0.2">
      <c r="A32" s="52">
        <v>0.3</v>
      </c>
      <c r="B32" s="24">
        <f t="shared" si="0"/>
        <v>36.996663899212798</v>
      </c>
      <c r="C32" s="202">
        <f t="shared" si="1"/>
        <v>53.16275148795394</v>
      </c>
    </row>
    <row r="33" spans="1:3" x14ac:dyDescent="0.2">
      <c r="A33" s="52">
        <v>0.4</v>
      </c>
      <c r="B33" s="24">
        <f t="shared" si="0"/>
        <v>44.365115191832523</v>
      </c>
      <c r="C33" s="202">
        <f t="shared" si="1"/>
        <v>62.800174122327668</v>
      </c>
    </row>
    <row r="34" spans="1:3" x14ac:dyDescent="0.2">
      <c r="A34" s="52">
        <v>0.5</v>
      </c>
      <c r="B34" s="24">
        <f t="shared" si="0"/>
        <v>50.274931813107912</v>
      </c>
      <c r="C34" s="202">
        <f t="shared" si="1"/>
        <v>69.668704152985555</v>
      </c>
    </row>
    <row r="35" spans="1:3" x14ac:dyDescent="0.2">
      <c r="A35" s="52">
        <v>0.6</v>
      </c>
      <c r="B35" s="24">
        <f t="shared" ref="B35:B66" si="8">(1/(1+($F$20/A35)^$F$19))*100</f>
        <v>55.105395297051054</v>
      </c>
      <c r="C35" s="202">
        <f t="shared" ref="C35:C61" si="9">(1/(1+($N$20/A35)^$N$19))*100</f>
        <v>74.709113945417499</v>
      </c>
    </row>
    <row r="36" spans="1:3" x14ac:dyDescent="0.2">
      <c r="A36" s="52">
        <v>0.7</v>
      </c>
      <c r="B36" s="24">
        <f t="shared" si="8"/>
        <v>59.119259696470927</v>
      </c>
      <c r="C36" s="202">
        <f t="shared" si="9"/>
        <v>78.51393656731554</v>
      </c>
    </row>
    <row r="37" spans="1:3" x14ac:dyDescent="0.2">
      <c r="A37" s="52">
        <v>0.8</v>
      </c>
      <c r="B37" s="24">
        <f t="shared" si="8"/>
        <v>62.502516070194481</v>
      </c>
      <c r="C37" s="202">
        <f t="shared" si="9"/>
        <v>81.459260308232871</v>
      </c>
    </row>
    <row r="38" spans="1:3" x14ac:dyDescent="0.2">
      <c r="A38" s="52">
        <v>0.9</v>
      </c>
      <c r="B38" s="24">
        <f t="shared" si="8"/>
        <v>65.389780196217799</v>
      </c>
      <c r="C38" s="202">
        <f t="shared" si="9"/>
        <v>83.789686162024708</v>
      </c>
    </row>
    <row r="39" spans="1:3" x14ac:dyDescent="0.2">
      <c r="A39" s="52">
        <v>1</v>
      </c>
      <c r="B39" s="24">
        <f t="shared" si="8"/>
        <v>67.880540102519134</v>
      </c>
      <c r="C39" s="202">
        <f t="shared" si="9"/>
        <v>85.668802986380371</v>
      </c>
    </row>
    <row r="40" spans="1:3" x14ac:dyDescent="0.2">
      <c r="A40" s="52">
        <v>1.5</v>
      </c>
      <c r="B40" s="24">
        <f t="shared" si="8"/>
        <v>76.487125138906137</v>
      </c>
      <c r="C40" s="202">
        <f t="shared" si="9"/>
        <v>91.273962541522323</v>
      </c>
    </row>
    <row r="41" spans="1:3" x14ac:dyDescent="0.2">
      <c r="A41" s="52">
        <v>2</v>
      </c>
      <c r="B41" s="24">
        <f t="shared" si="8"/>
        <v>81.541351579486332</v>
      </c>
      <c r="C41" s="202">
        <f t="shared" si="9"/>
        <v>93.960361017162313</v>
      </c>
    </row>
    <row r="42" spans="1:3" ht="16" customHeight="1" x14ac:dyDescent="0.2">
      <c r="A42" s="52">
        <v>2.5</v>
      </c>
      <c r="B42" s="24">
        <f t="shared" si="8"/>
        <v>84.850606082246003</v>
      </c>
      <c r="C42" s="202">
        <f t="shared" si="9"/>
        <v>95.488801684822249</v>
      </c>
    </row>
    <row r="43" spans="1:3" x14ac:dyDescent="0.2">
      <c r="A43" s="52">
        <v>3</v>
      </c>
      <c r="B43" s="24">
        <f t="shared" si="8"/>
        <v>87.178834638062312</v>
      </c>
      <c r="C43" s="202">
        <f t="shared" si="9"/>
        <v>96.456690727093672</v>
      </c>
    </row>
    <row r="44" spans="1:3" x14ac:dyDescent="0.2">
      <c r="A44" s="52">
        <v>3.5</v>
      </c>
      <c r="B44" s="24">
        <f t="shared" si="8"/>
        <v>88.902613648033551</v>
      </c>
      <c r="C44" s="202">
        <f t="shared" si="9"/>
        <v>97.116052399851966</v>
      </c>
    </row>
    <row r="45" spans="1:3" x14ac:dyDescent="0.2">
      <c r="A45" s="52">
        <v>4</v>
      </c>
      <c r="B45" s="24">
        <f t="shared" si="8"/>
        <v>90.22842811641857</v>
      </c>
      <c r="C45" s="202">
        <f t="shared" si="9"/>
        <v>97.589669018247463</v>
      </c>
    </row>
    <row r="46" spans="1:3" x14ac:dyDescent="0.2">
      <c r="A46" s="52">
        <v>4.5</v>
      </c>
      <c r="B46" s="24">
        <f t="shared" si="8"/>
        <v>91.278716263742652</v>
      </c>
      <c r="C46" s="202">
        <f t="shared" si="9"/>
        <v>97.943806038662245</v>
      </c>
    </row>
    <row r="47" spans="1:3" x14ac:dyDescent="0.2">
      <c r="A47" s="52">
        <v>5</v>
      </c>
      <c r="B47" s="24">
        <f t="shared" si="8"/>
        <v>92.130572694729025</v>
      </c>
      <c r="C47" s="202">
        <f t="shared" si="9"/>
        <v>98.217075270520368</v>
      </c>
    </row>
    <row r="48" spans="1:3" x14ac:dyDescent="0.2">
      <c r="A48" s="52">
        <v>5.5</v>
      </c>
      <c r="B48" s="24">
        <f t="shared" si="8"/>
        <v>92.834905885585442</v>
      </c>
      <c r="C48" s="202">
        <f t="shared" si="9"/>
        <v>98.433356288941738</v>
      </c>
    </row>
    <row r="49" spans="1:3" x14ac:dyDescent="0.2">
      <c r="A49" s="52">
        <v>6</v>
      </c>
      <c r="B49" s="24">
        <f t="shared" si="8"/>
        <v>93.426656937484793</v>
      </c>
      <c r="C49" s="202">
        <f t="shared" si="9"/>
        <v>98.608138574611885</v>
      </c>
    </row>
    <row r="50" spans="1:3" x14ac:dyDescent="0.2">
      <c r="A50" s="52">
        <v>6.5</v>
      </c>
      <c r="B50" s="24">
        <f t="shared" si="8"/>
        <v>93.930588041876376</v>
      </c>
      <c r="C50" s="202">
        <f t="shared" si="9"/>
        <v>98.751869253682798</v>
      </c>
    </row>
    <row r="51" spans="1:3" x14ac:dyDescent="0.2">
      <c r="A51" s="52">
        <v>7</v>
      </c>
      <c r="B51" s="24">
        <f t="shared" si="8"/>
        <v>94.364727584499136</v>
      </c>
      <c r="C51" s="202">
        <f t="shared" si="9"/>
        <v>98.871827674952954</v>
      </c>
    </row>
    <row r="52" spans="1:3" x14ac:dyDescent="0.2">
      <c r="A52" s="52">
        <v>7.5</v>
      </c>
      <c r="B52" s="24">
        <f t="shared" si="8"/>
        <v>94.742507268724438</v>
      </c>
      <c r="C52" s="202">
        <f t="shared" si="9"/>
        <v>98.973227697412597</v>
      </c>
    </row>
    <row r="53" spans="1:3" x14ac:dyDescent="0.2">
      <c r="A53" s="52">
        <v>8</v>
      </c>
      <c r="B53" s="24">
        <f t="shared" si="8"/>
        <v>95.074135379452841</v>
      </c>
      <c r="C53" s="202">
        <f t="shared" si="9"/>
        <v>99.05989312577141</v>
      </c>
    </row>
    <row r="54" spans="1:3" x14ac:dyDescent="0.2">
      <c r="A54" s="52">
        <v>8.5</v>
      </c>
      <c r="B54" s="24">
        <f t="shared" si="8"/>
        <v>95.367506386468634</v>
      </c>
      <c r="C54" s="202">
        <f t="shared" si="9"/>
        <v>99.134686423392736</v>
      </c>
    </row>
    <row r="55" spans="1:3" x14ac:dyDescent="0.2">
      <c r="A55" s="52">
        <v>9</v>
      </c>
      <c r="B55" s="24">
        <f t="shared" si="8"/>
        <v>95.628819555148027</v>
      </c>
      <c r="C55" s="202">
        <f t="shared" si="9"/>
        <v>99.199789238568954</v>
      </c>
    </row>
    <row r="56" spans="1:3" x14ac:dyDescent="0.2">
      <c r="A56" s="52">
        <v>9.5</v>
      </c>
      <c r="B56" s="24">
        <f t="shared" si="8"/>
        <v>95.863009530262019</v>
      </c>
      <c r="C56" s="202">
        <f t="shared" si="9"/>
        <v>99.256890913410217</v>
      </c>
    </row>
    <row r="57" spans="1:3" x14ac:dyDescent="0.2">
      <c r="A57" s="53">
        <v>10</v>
      </c>
      <c r="B57" s="24">
        <f t="shared" si="8"/>
        <v>96.07405226536001</v>
      </c>
      <c r="C57" s="202">
        <f t="shared" si="9"/>
        <v>99.307318162689626</v>
      </c>
    </row>
    <row r="58" spans="1:3" x14ac:dyDescent="0.2">
      <c r="A58" s="53">
        <v>20</v>
      </c>
      <c r="B58" s="24">
        <f t="shared" si="8"/>
        <v>98.082527687262072</v>
      </c>
      <c r="C58" s="202">
        <f t="shared" si="9"/>
        <v>99.732701412119226</v>
      </c>
    </row>
    <row r="59" spans="1:3" x14ac:dyDescent="0.2">
      <c r="A59" s="53">
        <v>30</v>
      </c>
      <c r="B59" s="24">
        <f t="shared" si="8"/>
        <v>98.745846371849581</v>
      </c>
      <c r="C59" s="202">
        <f t="shared" si="9"/>
        <v>99.847065739202876</v>
      </c>
    </row>
    <row r="60" spans="1:3" x14ac:dyDescent="0.2">
      <c r="A60" s="53">
        <v>40</v>
      </c>
      <c r="B60" s="24">
        <f t="shared" si="8"/>
        <v>99.073397312955052</v>
      </c>
      <c r="C60" s="202">
        <f t="shared" si="9"/>
        <v>99.897122927472751</v>
      </c>
    </row>
    <row r="61" spans="1:3" x14ac:dyDescent="0.2">
      <c r="A61" s="113">
        <v>50</v>
      </c>
      <c r="B61" s="115">
        <f t="shared" si="8"/>
        <v>99.267743949447492</v>
      </c>
      <c r="C61" s="203">
        <f t="shared" si="9"/>
        <v>99.924367196853012</v>
      </c>
    </row>
  </sheetData>
  <mergeCells count="15">
    <mergeCell ref="M7:M8"/>
    <mergeCell ref="O14:P14"/>
    <mergeCell ref="M16:M17"/>
    <mergeCell ref="N16:N17"/>
    <mergeCell ref="O16:O17"/>
    <mergeCell ref="P16:P17"/>
    <mergeCell ref="E16:E17"/>
    <mergeCell ref="F16:F17"/>
    <mergeCell ref="G16:G17"/>
    <mergeCell ref="H16:H17"/>
    <mergeCell ref="A1:A2"/>
    <mergeCell ref="B1:B2"/>
    <mergeCell ref="C1:C2"/>
    <mergeCell ref="E7:E8"/>
    <mergeCell ref="G14:H1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 americana</vt:lpstr>
      <vt:lpstr>Pro</vt:lpstr>
      <vt:lpstr>Pro+PBO</vt:lpstr>
      <vt:lpstr>Cyf</vt:lpstr>
      <vt:lpstr>Cyf+PBO</vt:lpstr>
      <vt:lpstr>Summary</vt:lpstr>
      <vt:lpstr>DR curve-americ</vt:lpstr>
      <vt:lpstr>Pro DR curve</vt:lpstr>
      <vt:lpstr>Cyf DR curve</vt:lpstr>
      <vt:lpstr>A</vt:lpstr>
      <vt:lpstr>Americana</vt:lpstr>
      <vt:lpstr>Cyf</vt:lpstr>
      <vt:lpstr>CyfPBO</vt:lpstr>
      <vt:lpstr>Pro</vt:lpstr>
      <vt:lpstr>ProPBO</vt:lpstr>
      <vt:lpstr>summary</vt:lpstr>
      <vt:lpstr>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Slade Matthews</dc:creator>
  <cp:lastModifiedBy>Microsoft Office User</cp:lastModifiedBy>
  <dcterms:created xsi:type="dcterms:W3CDTF">2020-03-22T22:42:37Z</dcterms:created>
  <dcterms:modified xsi:type="dcterms:W3CDTF">2021-10-28T07:03:17Z</dcterms:modified>
</cp:coreProperties>
</file>