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threadedComments/threadedComment1.xml" ContentType="application/vnd.ms-excel.threadedcomments+xml"/>
  <Override PartName="/xl/comments4.xml" ContentType="application/vnd.openxmlformats-officedocument.spreadsheetml.comments+xml"/>
  <Override PartName="/xl/threadedComments/threadedComment2.xml" ContentType="application/vnd.ms-excel.threadedcomments+xml"/>
  <Override PartName="/xl/comments5.xml" ContentType="application/vnd.openxmlformats-officedocument.spreadsheetml.comments+xml"/>
  <Override PartName="/xl/threadedComments/threadedComment3.xml" ContentType="application/vnd.ms-excel.threadedcomments+xml"/>
  <Override PartName="/xl/comments6.xml" ContentType="application/vnd.openxmlformats-officedocument.spreadsheetml.comments+xml"/>
  <Override PartName="/xl/threadedComments/threadedComment4.xml" ContentType="application/vnd.ms-excel.threadedcomments+xml"/>
  <Override PartName="/xl/comments7.xml" ContentType="application/vnd.openxmlformats-officedocument.spreadsheetml.comments+xml"/>
  <Override PartName="/xl/threadedComments/threadedComment5.xml" ContentType="application/vnd.ms-excel.threadedcomments+xml"/>
  <Override PartName="/xl/comments8.xml" ContentType="application/vnd.openxmlformats-officedocument.spreadsheetml.comments+xml"/>
  <Override PartName="/xl/threadedComments/threadedComment6.xml" ContentType="application/vnd.ms-excel.threadedcomments+xml"/>
  <Override PartName="/xl/namedSheetViews/namedSheetView1.xml" ContentType="application/vnd.ms-excel.namedsheetviews+xml"/>
  <Override PartName="/xl/comments9.xml" ContentType="application/vnd.openxmlformats-officedocument.spreadsheetml.comments+xml"/>
  <Override PartName="/xl/threadedComments/threadedComment7.xml" ContentType="application/vnd.ms-excel.threadedcomments+xml"/>
  <Override PartName="/xl/comments10.xml" ContentType="application/vnd.openxmlformats-officedocument.spreadsheetml.comments+xml"/>
  <Override PartName="/xl/threadedComments/threadedComment8.xml" ContentType="application/vnd.ms-excel.threadedcomments+xml"/>
  <Override PartName="/xl/comments11.xml" ContentType="application/vnd.openxmlformats-officedocument.spreadsheetml.comments+xml"/>
  <Override PartName="/xl/threadedComments/threadedComment9.xml" ContentType="application/vnd.ms-excel.threadedcomments+xml"/>
  <Override PartName="/xl/comments12.xml" ContentType="application/vnd.openxmlformats-officedocument.spreadsheetml.comments+xml"/>
  <Override PartName="/xl/threadedComments/threadedComment10.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311"/>
  <workbookPr/>
  <mc:AlternateContent xmlns:mc="http://schemas.openxmlformats.org/markup-compatibility/2006">
    <mc:Choice Requires="x15">
      <x15ac:absPath xmlns:x15ac="http://schemas.microsoft.com/office/spreadsheetml/2010/11/ac" url="https://cehacuk.sharepoint.com/sites/UKCEHNCODASEAsia/Shared Documents/Oil palm - ecotox data/"/>
    </mc:Choice>
  </mc:AlternateContent>
  <xr:revisionPtr revIDLastSave="969" documentId="8_{11F0EC11-7E71-0548-92C6-D8E12B5089D9}" xr6:coauthVersionLast="47" xr6:coauthVersionMax="47" xr10:uidLastSave="{FFBBF029-F43C-41CE-8040-D28593AED3EA}"/>
  <bookViews>
    <workbookView xWindow="0" yWindow="0" windowWidth="28800" windowHeight="18000" firstSheet="12" activeTab="12" xr2:uid="{00000000-000D-0000-FFFF-FFFF00000000}"/>
  </bookViews>
  <sheets>
    <sheet name="search terms" sheetId="2" r:id="rId1"/>
    <sheet name="title chosen" sheetId="3" r:id="rId2"/>
    <sheet name="data" sheetId="1" r:id="rId3"/>
    <sheet name="Application" sheetId="4" r:id="rId4"/>
    <sheet name="treatment summary" sheetId="11" r:id="rId5"/>
    <sheet name="Fertiliser" sheetId="12" r:id="rId6"/>
    <sheet name="herbicide" sheetId="13" r:id="rId7"/>
    <sheet name="Insecticide" sheetId="15" r:id="rId8"/>
    <sheet name="Fungicide" sheetId="14" r:id="rId9"/>
    <sheet name="Environmental" sheetId="5" r:id="rId10"/>
    <sheet name="water " sheetId="6" r:id="rId11"/>
    <sheet name="sediments" sheetId="7" r:id="rId12"/>
    <sheet name="soil" sheetId="8" r:id="rId13"/>
    <sheet name="run-off" sheetId="9" r:id="rId14"/>
    <sheet name="POME" sheetId="10" r:id="rId15"/>
  </sheets>
  <definedNames>
    <definedName name="_xlnm._FilterDatabase" localSheetId="9" hidden="1">Environmental!$A$1:$X$693</definedName>
    <definedName name="_xlnm._FilterDatabase" localSheetId="11" hidden="1">sediments!$A$1:$W$10</definedName>
    <definedName name="_xlnm._FilterDatabase" localSheetId="2" hidden="1">data!$A$1:$P$786</definedName>
    <definedName name="_xlnm._FilterDatabase" localSheetId="3" hidden="1">Application!$A$1:$P$237</definedName>
    <definedName name="_xlnm._FilterDatabase" localSheetId="12" hidden="1">soil!$A$1:$W$347</definedName>
    <definedName name="_xlnm._FilterDatabase" localSheetId="10" hidden="1">'water '!$A$1:$X$169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R28" i="8" l="1"/>
  <c r="T28" i="8"/>
  <c r="R29" i="8"/>
  <c r="T29" i="8"/>
  <c r="R30" i="8"/>
  <c r="T30" i="8"/>
  <c r="R31" i="8"/>
  <c r="T31" i="8"/>
  <c r="R32" i="8"/>
  <c r="T32" i="8"/>
  <c r="R33" i="8"/>
  <c r="T33" i="8"/>
  <c r="R34" i="8"/>
  <c r="T34" i="8"/>
  <c r="R20" i="8"/>
  <c r="T20" i="8"/>
  <c r="R21" i="8"/>
  <c r="T21" i="8"/>
  <c r="R22" i="8"/>
  <c r="T22" i="8"/>
  <c r="R23" i="8"/>
  <c r="T23" i="8"/>
  <c r="R24" i="8"/>
  <c r="T24" i="8"/>
  <c r="R25" i="8"/>
  <c r="T25" i="8"/>
  <c r="R26" i="8"/>
  <c r="T26" i="8"/>
  <c r="R11" i="8"/>
  <c r="T11" i="8"/>
  <c r="R12" i="8"/>
  <c r="T12" i="8"/>
  <c r="R13" i="8"/>
  <c r="T13" i="8"/>
  <c r="R14" i="8"/>
  <c r="T14" i="8"/>
  <c r="R15" i="8"/>
  <c r="T15" i="8"/>
  <c r="R16" i="8"/>
  <c r="T16" i="8"/>
  <c r="R17" i="8"/>
  <c r="T17" i="8"/>
  <c r="R18" i="8"/>
  <c r="T18" i="8"/>
  <c r="R3" i="8"/>
  <c r="T3" i="8" s="1"/>
  <c r="R4" i="8"/>
  <c r="T4" i="8" s="1"/>
  <c r="R5" i="8"/>
  <c r="T5" i="8" s="1"/>
  <c r="R6" i="8"/>
  <c r="T6" i="8" s="1"/>
  <c r="R7" i="8"/>
  <c r="T7" i="8" s="1"/>
  <c r="R8" i="8"/>
  <c r="T8" i="8" s="1"/>
  <c r="R9" i="8"/>
  <c r="T9" i="8" s="1"/>
  <c r="R19" i="8"/>
  <c r="T19" i="8"/>
  <c r="R27" i="8"/>
  <c r="T27" i="8"/>
  <c r="R35" i="8"/>
  <c r="T35" i="8"/>
  <c r="R36" i="8"/>
  <c r="T36" i="8"/>
  <c r="T37" i="8"/>
  <c r="R169" i="6"/>
  <c r="T169" i="6" s="1"/>
  <c r="R139" i="6"/>
  <c r="T139" i="6" s="1"/>
  <c r="R137" i="6"/>
  <c r="T137" i="6" s="1"/>
  <c r="R135" i="6"/>
  <c r="T135" i="6" s="1"/>
  <c r="R133" i="6"/>
  <c r="T133" i="6" s="1"/>
  <c r="R131" i="6"/>
  <c r="T131" i="6" s="1"/>
  <c r="R129" i="6"/>
  <c r="T129" i="6" s="1"/>
  <c r="R127" i="6"/>
  <c r="T127" i="6" s="1"/>
  <c r="R125" i="6"/>
  <c r="T125" i="6" s="1"/>
  <c r="R121" i="6"/>
  <c r="T121" i="6" s="1"/>
  <c r="R119" i="6"/>
  <c r="T119" i="6" s="1"/>
  <c r="R117" i="6"/>
  <c r="T117" i="6" s="1"/>
  <c r="R115" i="6"/>
  <c r="T115" i="6" s="1"/>
  <c r="R112" i="6"/>
  <c r="T112" i="6" s="1"/>
  <c r="R114" i="6"/>
  <c r="R116" i="6"/>
  <c r="R118" i="6"/>
  <c r="R120" i="6"/>
  <c r="R122" i="6"/>
  <c r="R123" i="6"/>
  <c r="R124" i="6"/>
  <c r="R126" i="6"/>
  <c r="R128" i="6"/>
  <c r="R130" i="6"/>
  <c r="R132" i="6"/>
  <c r="R134" i="6"/>
  <c r="R136" i="6"/>
  <c r="R138" i="6"/>
  <c r="R140" i="6"/>
  <c r="R141" i="6"/>
  <c r="R113" i="6"/>
  <c r="R781" i="5"/>
  <c r="T781" i="5" s="1"/>
  <c r="R780" i="5"/>
  <c r="T780" i="5" s="1"/>
  <c r="R779" i="5"/>
  <c r="T779" i="5" s="1"/>
  <c r="R778" i="5"/>
  <c r="T778" i="5" s="1"/>
  <c r="R777" i="5"/>
  <c r="T777" i="5" s="1"/>
  <c r="R776" i="5"/>
  <c r="T776" i="5" s="1"/>
  <c r="R775" i="5"/>
  <c r="T775" i="5" s="1"/>
  <c r="R774" i="5"/>
  <c r="T774" i="5" s="1"/>
  <c r="R773" i="5"/>
  <c r="T773" i="5" s="1"/>
  <c r="R772" i="5"/>
  <c r="T772" i="5" s="1"/>
  <c r="R771" i="5"/>
  <c r="T771" i="5" s="1"/>
  <c r="R770" i="5"/>
  <c r="T770" i="5" s="1"/>
  <c r="R769" i="5"/>
  <c r="T769" i="5" s="1"/>
  <c r="R768" i="5"/>
  <c r="T768" i="5" s="1"/>
  <c r="T567" i="5"/>
  <c r="R566" i="5"/>
  <c r="T566" i="5" s="1"/>
  <c r="R565" i="5"/>
  <c r="T565" i="5" s="1"/>
  <c r="R564" i="5"/>
  <c r="T564" i="5" s="1"/>
  <c r="R563" i="5"/>
  <c r="T563" i="5" s="1"/>
  <c r="T562" i="5"/>
  <c r="R561" i="5"/>
  <c r="T561" i="5" s="1"/>
  <c r="R560" i="5"/>
  <c r="T560" i="5" s="1"/>
  <c r="R559" i="5"/>
  <c r="T559" i="5" s="1"/>
  <c r="R558" i="5"/>
  <c r="T558" i="5" s="1"/>
  <c r="R557" i="5"/>
  <c r="T557" i="5" s="1"/>
  <c r="T556" i="5"/>
  <c r="O556" i="5"/>
  <c r="R555" i="5"/>
  <c r="T555" i="5" s="1"/>
  <c r="R554" i="5"/>
  <c r="T554" i="5" s="1"/>
  <c r="R553" i="5"/>
  <c r="T553" i="5" s="1"/>
  <c r="T552" i="5"/>
  <c r="T551" i="5"/>
  <c r="T550" i="5"/>
  <c r="R259" i="5"/>
  <c r="T259" i="5" s="1"/>
  <c r="R258" i="5"/>
  <c r="T258" i="5" s="1"/>
  <c r="R257" i="5"/>
  <c r="T257" i="5" s="1"/>
  <c r="R256" i="5"/>
  <c r="T256" i="5" s="1"/>
  <c r="R255" i="5"/>
  <c r="T255" i="5" s="1"/>
  <c r="R254" i="5"/>
  <c r="T254" i="5" s="1"/>
  <c r="R253" i="5"/>
  <c r="T253" i="5" s="1"/>
  <c r="R252" i="5"/>
  <c r="T252" i="5" s="1"/>
  <c r="R251" i="5"/>
  <c r="T251" i="5" s="1"/>
  <c r="R250" i="5"/>
  <c r="T250" i="5" s="1"/>
  <c r="R249" i="5"/>
  <c r="T249" i="5" s="1"/>
  <c r="R248" i="5"/>
  <c r="T248" i="5" s="1"/>
  <c r="R247" i="5"/>
  <c r="T247" i="5" s="1"/>
  <c r="R246" i="5"/>
  <c r="T246" i="5" s="1"/>
  <c r="R245" i="5"/>
  <c r="T245" i="5" s="1"/>
  <c r="R244" i="5"/>
  <c r="T244" i="5" s="1"/>
  <c r="R243" i="5"/>
  <c r="T243" i="5" s="1"/>
  <c r="R242" i="5"/>
  <c r="T242" i="5" s="1"/>
  <c r="R241" i="5"/>
  <c r="T241" i="5" s="1"/>
  <c r="R240" i="5"/>
  <c r="T240" i="5" s="1"/>
  <c r="R239" i="5"/>
  <c r="T239" i="5" s="1"/>
  <c r="R238" i="5"/>
  <c r="T238" i="5" s="1"/>
  <c r="R237" i="5"/>
  <c r="T237" i="5" s="1"/>
  <c r="R44" i="5"/>
  <c r="T44" i="5" s="1"/>
  <c r="R43" i="5"/>
  <c r="T43" i="5" s="1"/>
  <c r="R42" i="5"/>
  <c r="T42" i="5" s="1"/>
  <c r="R41" i="5"/>
  <c r="T41" i="5" s="1"/>
  <c r="R40" i="5"/>
  <c r="T40" i="5" s="1"/>
  <c r="R39" i="5"/>
  <c r="T39" i="5" s="1"/>
  <c r="R38" i="5"/>
  <c r="T38" i="5" s="1"/>
  <c r="R37" i="5"/>
  <c r="T37" i="5" s="1"/>
  <c r="R36" i="5"/>
  <c r="T36" i="5" s="1"/>
  <c r="R35" i="5"/>
  <c r="T35" i="5" s="1"/>
  <c r="R34" i="5"/>
  <c r="T34" i="5" s="1"/>
  <c r="R33" i="5"/>
  <c r="T33" i="5" s="1"/>
  <c r="R32" i="5"/>
  <c r="T32" i="5" s="1"/>
  <c r="R31" i="5"/>
  <c r="T31" i="5" s="1"/>
  <c r="R30" i="5"/>
  <c r="T30" i="5" s="1"/>
  <c r="R29" i="5"/>
  <c r="T29" i="5" s="1"/>
  <c r="R28" i="5"/>
  <c r="T28" i="5" s="1"/>
  <c r="R27" i="5"/>
  <c r="T27" i="5" s="1"/>
  <c r="R26" i="5"/>
  <c r="T26" i="5" s="1"/>
  <c r="R25" i="5"/>
  <c r="T25" i="5" s="1"/>
  <c r="R24" i="5"/>
  <c r="T24" i="5" s="1"/>
  <c r="R23" i="5"/>
  <c r="T23" i="5" s="1"/>
  <c r="R22" i="5"/>
  <c r="T22" i="5" s="1"/>
  <c r="R21" i="5"/>
  <c r="T21" i="5" s="1"/>
  <c r="R20" i="5"/>
  <c r="T20" i="5" s="1"/>
  <c r="R19" i="5"/>
  <c r="T19" i="5" s="1"/>
  <c r="R18" i="5"/>
  <c r="T18" i="5" s="1"/>
  <c r="R17" i="5"/>
  <c r="T17" i="5" s="1"/>
  <c r="R16" i="5"/>
  <c r="T16" i="5" s="1"/>
  <c r="R15" i="5"/>
  <c r="T15" i="5" s="1"/>
  <c r="R14" i="5"/>
  <c r="T14" i="5" s="1"/>
  <c r="R13" i="5"/>
  <c r="T13" i="5" s="1"/>
  <c r="R12" i="5"/>
  <c r="T12" i="5" s="1"/>
  <c r="R11" i="5"/>
  <c r="T11" i="5" s="1"/>
  <c r="R10" i="5"/>
  <c r="T10" i="5" s="1"/>
  <c r="R9" i="5"/>
  <c r="T9" i="5" s="1"/>
  <c r="R8" i="5"/>
  <c r="T8" i="5" s="1"/>
  <c r="R7" i="5"/>
  <c r="T7" i="5" s="1"/>
  <c r="R6" i="5"/>
  <c r="T6" i="5" s="1"/>
  <c r="R45" i="5"/>
  <c r="T45" i="5"/>
  <c r="R46" i="5"/>
  <c r="T46" i="5"/>
  <c r="T47" i="5"/>
  <c r="T48" i="5"/>
  <c r="T49" i="5"/>
  <c r="R50" i="5"/>
  <c r="T50" i="5"/>
  <c r="R51" i="5"/>
  <c r="T51" i="5"/>
  <c r="T52" i="5"/>
  <c r="T53" i="5"/>
  <c r="T54" i="5"/>
  <c r="T55" i="5"/>
  <c r="R56" i="5"/>
  <c r="T56" i="5"/>
  <c r="T57" i="5"/>
  <c r="T58" i="5"/>
  <c r="T59" i="5"/>
  <c r="T60" i="5"/>
  <c r="T61" i="5"/>
  <c r="T62" i="5"/>
  <c r="T63" i="5"/>
  <c r="T64" i="5"/>
  <c r="T65" i="5"/>
  <c r="R66" i="5"/>
  <c r="T66" i="5"/>
  <c r="R67" i="5"/>
  <c r="T67" i="5"/>
  <c r="R68" i="5"/>
  <c r="T68" i="5"/>
  <c r="T69" i="5"/>
  <c r="T70" i="5"/>
  <c r="T71" i="5"/>
  <c r="T72" i="5"/>
  <c r="T73" i="5"/>
  <c r="T74" i="5"/>
  <c r="T75" i="5"/>
  <c r="T76" i="5"/>
  <c r="T77" i="5"/>
  <c r="R78" i="5"/>
  <c r="T78" i="5"/>
  <c r="R79" i="5"/>
  <c r="T79" i="5"/>
  <c r="T80" i="5"/>
  <c r="T81" i="5"/>
  <c r="T82" i="5"/>
  <c r="R83" i="5"/>
  <c r="T83" i="5"/>
  <c r="R84" i="5"/>
  <c r="T84" i="5"/>
  <c r="R85" i="5"/>
  <c r="T85" i="5"/>
  <c r="R86" i="5"/>
  <c r="T86" i="5"/>
  <c r="R87" i="5"/>
  <c r="T87" i="5"/>
  <c r="R88" i="5"/>
  <c r="T88" i="5"/>
  <c r="R89" i="5"/>
  <c r="T89" i="5"/>
  <c r="R90" i="5"/>
  <c r="R91" i="5"/>
  <c r="R92" i="5"/>
  <c r="R93" i="5"/>
  <c r="T93" i="5"/>
  <c r="R94" i="5"/>
  <c r="T94" i="5"/>
  <c r="R95" i="5"/>
  <c r="T95" i="5"/>
  <c r="R96" i="5"/>
  <c r="T96" i="5"/>
  <c r="R97" i="5"/>
  <c r="T97" i="5"/>
  <c r="R98" i="5"/>
  <c r="T98" i="5"/>
  <c r="R99" i="5"/>
  <c r="R100" i="5"/>
  <c r="R101" i="5"/>
  <c r="T101" i="5"/>
  <c r="R102" i="5"/>
  <c r="R103" i="5"/>
  <c r="T103" i="5"/>
  <c r="R104" i="5"/>
  <c r="T104" i="5"/>
  <c r="R105" i="5"/>
  <c r="T105" i="5"/>
  <c r="R106" i="5"/>
  <c r="T106" i="5"/>
  <c r="R107" i="5"/>
  <c r="T107" i="5"/>
  <c r="R108" i="5"/>
  <c r="T108" i="5"/>
  <c r="R109" i="5"/>
  <c r="T109" i="5"/>
  <c r="R110" i="5"/>
  <c r="T110" i="5"/>
  <c r="R111" i="5"/>
  <c r="T111" i="5"/>
  <c r="R112" i="5"/>
  <c r="T112" i="5"/>
  <c r="R113" i="5"/>
  <c r="T113" i="5"/>
  <c r="R114" i="5"/>
  <c r="T114" i="5"/>
  <c r="R115" i="5"/>
  <c r="T115" i="5"/>
  <c r="R116" i="5"/>
  <c r="T116" i="5"/>
  <c r="R117" i="5"/>
  <c r="R118" i="5"/>
  <c r="R119" i="5"/>
  <c r="R120" i="5"/>
  <c r="R121" i="5"/>
  <c r="R122" i="5"/>
  <c r="R123" i="5"/>
  <c r="R124" i="5"/>
  <c r="R125" i="5"/>
  <c r="R126" i="5"/>
  <c r="R127" i="5"/>
  <c r="T127" i="5"/>
  <c r="R168" i="6"/>
  <c r="T168" i="6" s="1"/>
  <c r="R167" i="6"/>
  <c r="T167" i="6" s="1"/>
  <c r="R166" i="6"/>
  <c r="T166" i="6" s="1"/>
  <c r="R163" i="6"/>
  <c r="T163" i="6" s="1"/>
  <c r="R161" i="6"/>
  <c r="T161" i="6" s="1"/>
  <c r="R159" i="6"/>
  <c r="T159" i="6" s="1"/>
  <c r="R157" i="6"/>
  <c r="T157" i="6" s="1"/>
  <c r="R155" i="6"/>
  <c r="T155" i="6" s="1"/>
  <c r="T97" i="6"/>
  <c r="R98" i="6"/>
  <c r="T98" i="6" s="1"/>
  <c r="R99" i="6"/>
  <c r="T99" i="6" s="1"/>
  <c r="R96" i="6"/>
  <c r="T96" i="6" s="1"/>
  <c r="R92" i="6"/>
  <c r="T92" i="6" s="1"/>
  <c r="R94" i="6"/>
  <c r="T94" i="6" s="1"/>
  <c r="R89" i="6"/>
  <c r="T89" i="6" s="1"/>
  <c r="R100" i="6"/>
  <c r="T100" i="6" s="1"/>
  <c r="R88" i="6"/>
  <c r="T88" i="6" s="1"/>
  <c r="R76" i="6"/>
  <c r="T76" i="6" s="1"/>
  <c r="R74" i="6"/>
  <c r="T74" i="6" s="1"/>
  <c r="R73" i="6"/>
  <c r="T73" i="6" s="1"/>
  <c r="R71" i="6"/>
  <c r="T71" i="6" s="1"/>
  <c r="R69" i="6"/>
  <c r="T69" i="6" s="1"/>
  <c r="R68" i="6"/>
  <c r="T68" i="6" s="1"/>
  <c r="R67" i="6"/>
  <c r="T67" i="6" s="1"/>
  <c r="R66" i="6"/>
  <c r="T66" i="6" s="1"/>
  <c r="R70" i="6"/>
  <c r="T70" i="6" s="1"/>
  <c r="R65" i="6"/>
  <c r="T65" i="6" s="1"/>
  <c r="R64" i="6"/>
  <c r="T64" i="6" s="1"/>
  <c r="R63" i="6"/>
  <c r="T63" i="6" s="1"/>
  <c r="R62" i="6"/>
  <c r="T62" i="6" s="1"/>
  <c r="R61" i="6"/>
  <c r="T61" i="6" s="1"/>
  <c r="R56" i="6"/>
  <c r="T56" i="6" s="1"/>
  <c r="R55" i="6"/>
  <c r="T55" i="6" s="1"/>
  <c r="R40" i="6"/>
  <c r="T40" i="6" s="1"/>
  <c r="R39" i="6"/>
  <c r="T39" i="6" s="1"/>
  <c r="R38" i="6"/>
  <c r="T38" i="6" s="1"/>
  <c r="R37" i="6"/>
  <c r="T37" i="6" s="1"/>
  <c r="R36" i="6"/>
  <c r="T36" i="6" s="1"/>
  <c r="R34" i="6"/>
  <c r="T34" i="6" s="1"/>
  <c r="R33" i="6"/>
  <c r="T33" i="6" s="1"/>
  <c r="R31" i="6"/>
  <c r="T31" i="6" s="1"/>
  <c r="R30" i="6"/>
  <c r="T30" i="6" s="1"/>
  <c r="R28" i="6"/>
  <c r="T28" i="6" s="1"/>
  <c r="R27" i="6"/>
  <c r="T27" i="6" s="1"/>
  <c r="R26" i="6"/>
  <c r="T26" i="6" s="1"/>
  <c r="R25" i="6"/>
  <c r="T25" i="6" s="1"/>
  <c r="R24" i="6"/>
  <c r="T24" i="6" s="1"/>
  <c r="R22" i="6"/>
  <c r="T22" i="6" s="1"/>
  <c r="R21" i="6"/>
  <c r="T21" i="6" s="1"/>
  <c r="R20" i="6"/>
  <c r="T20" i="6" s="1"/>
  <c r="R19" i="6"/>
  <c r="T19" i="6" s="1"/>
  <c r="R18" i="6"/>
  <c r="T18" i="6" s="1"/>
  <c r="R17" i="6"/>
  <c r="T17" i="6" s="1"/>
  <c r="R13" i="6"/>
  <c r="T13" i="6" s="1"/>
  <c r="R10" i="6"/>
  <c r="T10" i="6" s="1"/>
  <c r="R9" i="6"/>
  <c r="T9" i="6" s="1"/>
  <c r="R8" i="6"/>
  <c r="T8" i="6" s="1"/>
  <c r="R7" i="6"/>
  <c r="T7" i="6" s="1"/>
  <c r="R6" i="6"/>
  <c r="T6" i="6" s="1"/>
  <c r="R5" i="6"/>
  <c r="T5" i="6" s="1"/>
  <c r="R2" i="6"/>
  <c r="T2" i="6" s="1"/>
  <c r="R3" i="6"/>
  <c r="T3" i="6" s="1"/>
  <c r="R35" i="6"/>
  <c r="T35" i="6" s="1"/>
  <c r="R32" i="6"/>
  <c r="T32" i="6" s="1"/>
  <c r="R29" i="6"/>
  <c r="T29" i="6" s="1"/>
  <c r="R23" i="6"/>
  <c r="T23" i="6" s="1"/>
  <c r="R16" i="6"/>
  <c r="T16" i="6" s="1"/>
  <c r="R15" i="6"/>
  <c r="T15" i="6" s="1"/>
  <c r="R14" i="6"/>
  <c r="T14" i="6" s="1"/>
  <c r="R12" i="6"/>
  <c r="T12" i="6" s="1"/>
  <c r="R11" i="6"/>
  <c r="T11" i="6" s="1"/>
  <c r="R4" i="6"/>
  <c r="T4" i="6" s="1"/>
  <c r="R129" i="10"/>
  <c r="R128" i="10"/>
  <c r="T128" i="10" s="1"/>
  <c r="T127" i="10"/>
  <c r="R127" i="10"/>
  <c r="R126" i="10"/>
  <c r="R125" i="10"/>
  <c r="T124" i="10"/>
  <c r="R124" i="10"/>
  <c r="T123" i="10"/>
  <c r="R123" i="10"/>
  <c r="T122" i="10"/>
  <c r="R122" i="10"/>
  <c r="R121" i="10"/>
  <c r="R120" i="10"/>
  <c r="T120" i="10" s="1"/>
  <c r="R119" i="10"/>
  <c r="T119" i="10" s="1"/>
  <c r="R118" i="10"/>
  <c r="T118" i="10" s="1"/>
  <c r="R117" i="10"/>
  <c r="T117" i="10" s="1"/>
  <c r="R116" i="10"/>
  <c r="T116" i="10" s="1"/>
  <c r="R115" i="10"/>
  <c r="R114" i="10"/>
  <c r="R113" i="10"/>
  <c r="T113" i="10" s="1"/>
  <c r="R112" i="10"/>
  <c r="R111" i="10"/>
  <c r="R110" i="10"/>
  <c r="R109" i="10"/>
  <c r="R108" i="10"/>
  <c r="T107" i="10"/>
  <c r="R107" i="10"/>
  <c r="T106" i="10"/>
  <c r="R106" i="10"/>
  <c r="T105" i="10"/>
  <c r="R105" i="10"/>
  <c r="T104" i="10"/>
  <c r="R104" i="10"/>
  <c r="R103" i="10"/>
  <c r="R102" i="10"/>
  <c r="T102" i="10" s="1"/>
  <c r="R101" i="10"/>
  <c r="T101" i="10" s="1"/>
  <c r="R100" i="10"/>
  <c r="T100" i="10" s="1"/>
  <c r="R99" i="10"/>
  <c r="T98" i="10"/>
  <c r="R98" i="10"/>
  <c r="T97" i="10"/>
  <c r="R97" i="10"/>
  <c r="T96" i="10"/>
  <c r="R96" i="10"/>
  <c r="T95" i="10"/>
  <c r="R95" i="10"/>
  <c r="T94" i="10"/>
  <c r="R94" i="10"/>
  <c r="T93" i="10"/>
  <c r="R93" i="10"/>
  <c r="T92" i="10"/>
  <c r="R92" i="10"/>
  <c r="T91" i="10"/>
  <c r="R91" i="10"/>
  <c r="T90" i="10"/>
  <c r="R90" i="10"/>
  <c r="T89" i="10"/>
  <c r="R89" i="10"/>
  <c r="R88" i="10"/>
  <c r="R87" i="10"/>
  <c r="T86" i="10"/>
  <c r="R86" i="10"/>
  <c r="T85" i="10"/>
  <c r="R85" i="10"/>
  <c r="R84" i="10"/>
  <c r="R83" i="10"/>
  <c r="T83" i="10" s="1"/>
  <c r="R82" i="10"/>
  <c r="R81" i="10"/>
  <c r="R80" i="10"/>
  <c r="T80" i="10" s="1"/>
  <c r="R79" i="10"/>
  <c r="R78" i="10"/>
  <c r="R77" i="10"/>
  <c r="T77" i="10" s="1"/>
  <c r="R76" i="10"/>
  <c r="T76" i="10" s="1"/>
  <c r="R75" i="10"/>
  <c r="T75" i="10" s="1"/>
  <c r="R74" i="10"/>
  <c r="T74" i="10" s="1"/>
  <c r="R73" i="10"/>
  <c r="T73" i="10" s="1"/>
  <c r="R72" i="10"/>
  <c r="R71" i="10"/>
  <c r="R70" i="10"/>
  <c r="T70" i="10" s="1"/>
  <c r="R69" i="10"/>
  <c r="T69" i="10" s="1"/>
  <c r="R68" i="10"/>
  <c r="T68" i="10" s="1"/>
  <c r="R67" i="10"/>
  <c r="T66" i="10"/>
  <c r="R66" i="10"/>
  <c r="T65" i="10"/>
  <c r="R65" i="10"/>
  <c r="T64" i="10"/>
  <c r="R64" i="10"/>
  <c r="T63" i="10"/>
  <c r="R63" i="10"/>
  <c r="T62" i="10"/>
  <c r="R62" i="10"/>
  <c r="T61" i="10"/>
  <c r="R61" i="10"/>
  <c r="T60" i="10"/>
  <c r="R60" i="10"/>
  <c r="T59" i="10"/>
  <c r="R59" i="10"/>
  <c r="T58" i="10"/>
  <c r="R58" i="10"/>
  <c r="R57" i="10"/>
  <c r="R56" i="10"/>
  <c r="T56" i="10" s="1"/>
  <c r="R55" i="10"/>
  <c r="T55" i="10" s="1"/>
  <c r="R54" i="10"/>
  <c r="T54" i="10" s="1"/>
  <c r="R53" i="10"/>
  <c r="T53" i="10" s="1"/>
  <c r="R52" i="10"/>
  <c r="R51" i="10"/>
  <c r="R50" i="10"/>
  <c r="T50" i="10" s="1"/>
  <c r="R49" i="10"/>
  <c r="T48" i="10"/>
  <c r="R48" i="10"/>
  <c r="T47" i="10"/>
  <c r="R47" i="10"/>
  <c r="R46" i="10"/>
  <c r="R45" i="10"/>
  <c r="R44" i="10"/>
  <c r="R43" i="10"/>
  <c r="R42" i="10"/>
  <c r="R41" i="10"/>
  <c r="R40" i="10"/>
  <c r="R39" i="10"/>
  <c r="R38" i="10"/>
  <c r="R37" i="10"/>
  <c r="T36" i="10"/>
  <c r="R36" i="10"/>
  <c r="T35" i="10"/>
  <c r="R35" i="10"/>
  <c r="T34" i="10"/>
  <c r="R34" i="10"/>
  <c r="T33" i="10"/>
  <c r="R33" i="10"/>
  <c r="T32" i="10"/>
  <c r="R32" i="10"/>
  <c r="T31" i="10"/>
  <c r="R31" i="10"/>
  <c r="T30" i="10"/>
  <c r="R30" i="10"/>
  <c r="T29" i="10"/>
  <c r="R29" i="10"/>
  <c r="T28" i="10"/>
  <c r="R28" i="10"/>
  <c r="T27" i="10"/>
  <c r="R27" i="10"/>
  <c r="T26" i="10"/>
  <c r="R26" i="10"/>
  <c r="T25" i="10"/>
  <c r="R25" i="10"/>
  <c r="T24" i="10"/>
  <c r="R24" i="10"/>
  <c r="T23" i="10"/>
  <c r="R23" i="10"/>
  <c r="R22" i="10"/>
  <c r="R21" i="10"/>
  <c r="T21" i="10" s="1"/>
  <c r="R20" i="10"/>
  <c r="R19" i="10"/>
  <c r="R18" i="10"/>
  <c r="T18" i="10" s="1"/>
  <c r="R17" i="10"/>
  <c r="T17" i="10" s="1"/>
  <c r="R16" i="10"/>
  <c r="T16" i="10" s="1"/>
  <c r="R15" i="10"/>
  <c r="T15" i="10" s="1"/>
  <c r="R14" i="10"/>
  <c r="T14" i="10" s="1"/>
  <c r="R13" i="10"/>
  <c r="T13" i="10" s="1"/>
  <c r="R12" i="10"/>
  <c r="R11" i="10"/>
  <c r="R10" i="10"/>
  <c r="T9" i="10"/>
  <c r="R9" i="10"/>
  <c r="T8" i="10"/>
  <c r="R8" i="10"/>
  <c r="T7" i="10"/>
  <c r="R7" i="10"/>
  <c r="T6" i="10"/>
  <c r="R6" i="10"/>
  <c r="T5" i="10"/>
  <c r="R5" i="10"/>
  <c r="T4" i="10"/>
  <c r="R4" i="10"/>
  <c r="T3" i="10"/>
  <c r="R3" i="10"/>
  <c r="T2" i="10"/>
  <c r="T34" i="9"/>
  <c r="T33" i="9"/>
  <c r="R32" i="9"/>
  <c r="T32" i="9" s="1"/>
  <c r="T31" i="9"/>
  <c r="T30" i="9"/>
  <c r="T29" i="9"/>
  <c r="T28" i="9"/>
  <c r="T27" i="9"/>
  <c r="T26" i="9"/>
  <c r="T25" i="9"/>
  <c r="T24" i="9"/>
  <c r="T23" i="9"/>
  <c r="T22" i="9"/>
  <c r="T21" i="9"/>
  <c r="T20" i="9"/>
  <c r="T19" i="9"/>
  <c r="T18" i="9"/>
  <c r="T17" i="9"/>
  <c r="T16" i="9"/>
  <c r="T15" i="9"/>
  <c r="T14" i="9"/>
  <c r="T13" i="9"/>
  <c r="T12" i="9"/>
  <c r="T11" i="9"/>
  <c r="T10" i="9"/>
  <c r="T9" i="9"/>
  <c r="T8" i="9"/>
  <c r="T7" i="9"/>
  <c r="T6" i="9"/>
  <c r="R5" i="9"/>
  <c r="T5" i="9" s="1"/>
  <c r="R4" i="9"/>
  <c r="T4" i="9" s="1"/>
  <c r="R3" i="9"/>
  <c r="T3" i="9" s="1"/>
  <c r="T2" i="9"/>
  <c r="T347" i="8"/>
  <c r="T346" i="8"/>
  <c r="T345" i="8"/>
  <c r="T344" i="8"/>
  <c r="T343" i="8"/>
  <c r="T342" i="8"/>
  <c r="R341" i="8"/>
  <c r="T341" i="8" s="1"/>
  <c r="R340" i="8"/>
  <c r="T340" i="8" s="1"/>
  <c r="T339" i="8"/>
  <c r="T338" i="8"/>
  <c r="R337" i="8"/>
  <c r="T337" i="8" s="1"/>
  <c r="R336" i="8"/>
  <c r="T336" i="8" s="1"/>
  <c r="R335" i="8"/>
  <c r="T335" i="8" s="1"/>
  <c r="T334" i="8"/>
  <c r="T333" i="8"/>
  <c r="R332" i="8"/>
  <c r="T332" i="8" s="1"/>
  <c r="R331" i="8"/>
  <c r="T331" i="8" s="1"/>
  <c r="R330" i="8"/>
  <c r="T330" i="8" s="1"/>
  <c r="R329" i="8"/>
  <c r="T329" i="8" s="1"/>
  <c r="T328" i="8"/>
  <c r="T327" i="8"/>
  <c r="T326" i="8"/>
  <c r="R325" i="8"/>
  <c r="T325" i="8" s="1"/>
  <c r="T324" i="8"/>
  <c r="T323" i="8"/>
  <c r="T322" i="8"/>
  <c r="R321" i="8"/>
  <c r="T321" i="8" s="1"/>
  <c r="R320" i="8"/>
  <c r="T320" i="8" s="1"/>
  <c r="R319" i="8"/>
  <c r="T319" i="8" s="1"/>
  <c r="R318" i="8"/>
  <c r="T318" i="8" s="1"/>
  <c r="R317" i="8"/>
  <c r="T317" i="8" s="1"/>
  <c r="R316" i="8"/>
  <c r="T316" i="8" s="1"/>
  <c r="R315" i="8"/>
  <c r="T315" i="8" s="1"/>
  <c r="R314" i="8"/>
  <c r="T314" i="8" s="1"/>
  <c r="R313" i="8"/>
  <c r="T313" i="8" s="1"/>
  <c r="R312" i="8"/>
  <c r="T312" i="8" s="1"/>
  <c r="R311" i="8"/>
  <c r="T311" i="8" s="1"/>
  <c r="R310" i="8"/>
  <c r="T310" i="8" s="1"/>
  <c r="R309" i="8"/>
  <c r="T309" i="8" s="1"/>
  <c r="R308" i="8"/>
  <c r="T308" i="8" s="1"/>
  <c r="R307" i="8"/>
  <c r="T307" i="8" s="1"/>
  <c r="R306" i="8"/>
  <c r="T306" i="8" s="1"/>
  <c r="R305" i="8"/>
  <c r="T305" i="8" s="1"/>
  <c r="R304" i="8"/>
  <c r="T304" i="8" s="1"/>
  <c r="R303" i="8"/>
  <c r="T303" i="8" s="1"/>
  <c r="R302" i="8"/>
  <c r="T302" i="8" s="1"/>
  <c r="R301" i="8"/>
  <c r="T301" i="8" s="1"/>
  <c r="R300" i="8"/>
  <c r="T300" i="8" s="1"/>
  <c r="R299" i="8"/>
  <c r="T299" i="8" s="1"/>
  <c r="R298" i="8"/>
  <c r="T298" i="8" s="1"/>
  <c r="R297" i="8"/>
  <c r="T297" i="8" s="1"/>
  <c r="R296" i="8"/>
  <c r="T296" i="8" s="1"/>
  <c r="R295" i="8"/>
  <c r="T295" i="8" s="1"/>
  <c r="R294" i="8"/>
  <c r="T294" i="8" s="1"/>
  <c r="R293" i="8"/>
  <c r="T293" i="8" s="1"/>
  <c r="R292" i="8"/>
  <c r="T292" i="8" s="1"/>
  <c r="R291" i="8"/>
  <c r="T291" i="8" s="1"/>
  <c r="R290" i="8"/>
  <c r="T290" i="8" s="1"/>
  <c r="R289" i="8"/>
  <c r="T289" i="8" s="1"/>
  <c r="R288" i="8"/>
  <c r="T288" i="8" s="1"/>
  <c r="R287" i="8"/>
  <c r="T287" i="8" s="1"/>
  <c r="R286" i="8"/>
  <c r="T286" i="8" s="1"/>
  <c r="R285" i="8"/>
  <c r="T285" i="8" s="1"/>
  <c r="R284" i="8"/>
  <c r="T284" i="8" s="1"/>
  <c r="R283" i="8"/>
  <c r="T283" i="8" s="1"/>
  <c r="R282" i="8"/>
  <c r="T282" i="8" s="1"/>
  <c r="R281" i="8"/>
  <c r="T281" i="8" s="1"/>
  <c r="R280" i="8"/>
  <c r="T280" i="8" s="1"/>
  <c r="R279" i="8"/>
  <c r="T279" i="8" s="1"/>
  <c r="R278" i="8"/>
  <c r="T278" i="8" s="1"/>
  <c r="R277" i="8"/>
  <c r="T277" i="8" s="1"/>
  <c r="R276" i="8"/>
  <c r="T276" i="8" s="1"/>
  <c r="R275" i="8"/>
  <c r="T275" i="8" s="1"/>
  <c r="R274" i="8"/>
  <c r="T274" i="8" s="1"/>
  <c r="R273" i="8"/>
  <c r="T273" i="8" s="1"/>
  <c r="T272" i="8"/>
  <c r="T271" i="8"/>
  <c r="T270" i="8"/>
  <c r="R269" i="8"/>
  <c r="T269" i="8" s="1"/>
  <c r="R268" i="8"/>
  <c r="T268" i="8" s="1"/>
  <c r="R267" i="8"/>
  <c r="T267" i="8" s="1"/>
  <c r="R266" i="8"/>
  <c r="T266" i="8" s="1"/>
  <c r="R265" i="8"/>
  <c r="T265" i="8" s="1"/>
  <c r="T264" i="8"/>
  <c r="R263" i="8"/>
  <c r="T263" i="8" s="1"/>
  <c r="R262" i="8"/>
  <c r="T262" i="8" s="1"/>
  <c r="R261" i="8"/>
  <c r="T261" i="8" s="1"/>
  <c r="R260" i="8"/>
  <c r="T260" i="8" s="1"/>
  <c r="T259" i="8"/>
  <c r="R258" i="8"/>
  <c r="T258" i="8" s="1"/>
  <c r="R257" i="8"/>
  <c r="T257" i="8" s="1"/>
  <c r="R256" i="8"/>
  <c r="T256" i="8" s="1"/>
  <c r="R255" i="8"/>
  <c r="T255" i="8" s="1"/>
  <c r="R254" i="8"/>
  <c r="T254" i="8" s="1"/>
  <c r="R253" i="8"/>
  <c r="T253" i="8" s="1"/>
  <c r="R252" i="8"/>
  <c r="T252" i="8" s="1"/>
  <c r="R251" i="8"/>
  <c r="T251" i="8" s="1"/>
  <c r="R250" i="8"/>
  <c r="T250" i="8" s="1"/>
  <c r="R249" i="8"/>
  <c r="T249" i="8" s="1"/>
  <c r="R248" i="8"/>
  <c r="T248" i="8" s="1"/>
  <c r="R247" i="8"/>
  <c r="T247" i="8" s="1"/>
  <c r="R246" i="8"/>
  <c r="T246" i="8" s="1"/>
  <c r="R245" i="8"/>
  <c r="T245" i="8" s="1"/>
  <c r="T244" i="8"/>
  <c r="T243" i="8"/>
  <c r="T242" i="8"/>
  <c r="T241" i="8"/>
  <c r="T240" i="8"/>
  <c r="T239" i="8"/>
  <c r="T238" i="8"/>
  <c r="T237" i="8"/>
  <c r="T236" i="8"/>
  <c r="T235" i="8"/>
  <c r="T234" i="8"/>
  <c r="T233" i="8"/>
  <c r="T232" i="8"/>
  <c r="T231" i="8"/>
  <c r="T230" i="8"/>
  <c r="T229" i="8"/>
  <c r="T228" i="8"/>
  <c r="T227" i="8"/>
  <c r="T226" i="8"/>
  <c r="T225" i="8"/>
  <c r="R224" i="8"/>
  <c r="T224" i="8" s="1"/>
  <c r="R223" i="8"/>
  <c r="T223" i="8" s="1"/>
  <c r="R222" i="8"/>
  <c r="T222" i="8" s="1"/>
  <c r="R221" i="8"/>
  <c r="T221" i="8" s="1"/>
  <c r="R220" i="8"/>
  <c r="T220" i="8" s="1"/>
  <c r="R219" i="8"/>
  <c r="T219" i="8" s="1"/>
  <c r="R218" i="8"/>
  <c r="T218" i="8" s="1"/>
  <c r="R217" i="8"/>
  <c r="T217" i="8" s="1"/>
  <c r="R216" i="8"/>
  <c r="T216" i="8" s="1"/>
  <c r="R215" i="8"/>
  <c r="T215" i="8" s="1"/>
  <c r="R214" i="8"/>
  <c r="R213" i="8"/>
  <c r="T213" i="8" s="1"/>
  <c r="R212" i="8"/>
  <c r="T212" i="8" s="1"/>
  <c r="R211" i="8"/>
  <c r="T211" i="8" s="1"/>
  <c r="R210" i="8"/>
  <c r="R209" i="8"/>
  <c r="T209" i="8" s="1"/>
  <c r="R208" i="8"/>
  <c r="T208" i="8" s="1"/>
  <c r="R207" i="8"/>
  <c r="T207" i="8" s="1"/>
  <c r="R206" i="8"/>
  <c r="R205" i="8"/>
  <c r="T205" i="8" s="1"/>
  <c r="R204" i="8"/>
  <c r="T204" i="8" s="1"/>
  <c r="R203" i="8"/>
  <c r="T203" i="8" s="1"/>
  <c r="R202" i="8"/>
  <c r="T202" i="8" s="1"/>
  <c r="R201" i="8"/>
  <c r="T201" i="8" s="1"/>
  <c r="R200" i="8"/>
  <c r="T200" i="8" s="1"/>
  <c r="R199" i="8"/>
  <c r="T199" i="8" s="1"/>
  <c r="R198" i="8"/>
  <c r="T198" i="8" s="1"/>
  <c r="R197" i="8"/>
  <c r="T197" i="8" s="1"/>
  <c r="R196" i="8"/>
  <c r="T196" i="8" s="1"/>
  <c r="R195" i="8"/>
  <c r="T195" i="8" s="1"/>
  <c r="R194" i="8"/>
  <c r="T194" i="8" s="1"/>
  <c r="R193" i="8"/>
  <c r="T193" i="8" s="1"/>
  <c r="R192" i="8"/>
  <c r="T192" i="8" s="1"/>
  <c r="R191" i="8"/>
  <c r="T191" i="8" s="1"/>
  <c r="R190" i="8"/>
  <c r="T190" i="8" s="1"/>
  <c r="R189" i="8"/>
  <c r="T189" i="8" s="1"/>
  <c r="R188" i="8"/>
  <c r="T188" i="8" s="1"/>
  <c r="R187" i="8"/>
  <c r="T187" i="8" s="1"/>
  <c r="R186" i="8"/>
  <c r="T186" i="8" s="1"/>
  <c r="R185" i="8"/>
  <c r="T185" i="8" s="1"/>
  <c r="R184" i="8"/>
  <c r="T184" i="8" s="1"/>
  <c r="R183" i="8"/>
  <c r="T183" i="8" s="1"/>
  <c r="R182" i="8"/>
  <c r="T182" i="8" s="1"/>
  <c r="R181" i="8"/>
  <c r="T181" i="8" s="1"/>
  <c r="R180" i="8"/>
  <c r="T180" i="8" s="1"/>
  <c r="R179" i="8"/>
  <c r="T179" i="8" s="1"/>
  <c r="R178" i="8"/>
  <c r="T178" i="8" s="1"/>
  <c r="R177" i="8"/>
  <c r="T177" i="8" s="1"/>
  <c r="R176" i="8"/>
  <c r="T176" i="8" s="1"/>
  <c r="R175" i="8"/>
  <c r="T175" i="8" s="1"/>
  <c r="R174" i="8"/>
  <c r="T174" i="8" s="1"/>
  <c r="R173" i="8"/>
  <c r="T173" i="8" s="1"/>
  <c r="R172" i="8"/>
  <c r="T172" i="8" s="1"/>
  <c r="R171" i="8"/>
  <c r="T171" i="8" s="1"/>
  <c r="R170" i="8"/>
  <c r="T170" i="8" s="1"/>
  <c r="R169" i="8"/>
  <c r="T169" i="8" s="1"/>
  <c r="R168" i="8"/>
  <c r="T168" i="8" s="1"/>
  <c r="R167" i="8"/>
  <c r="T167" i="8" s="1"/>
  <c r="R166" i="8"/>
  <c r="T166" i="8" s="1"/>
  <c r="R165" i="8"/>
  <c r="T165" i="8" s="1"/>
  <c r="R164" i="8"/>
  <c r="T164" i="8" s="1"/>
  <c r="R163" i="8"/>
  <c r="T163" i="8" s="1"/>
  <c r="R162" i="8"/>
  <c r="T162" i="8" s="1"/>
  <c r="R161" i="8"/>
  <c r="T161" i="8" s="1"/>
  <c r="R160" i="8"/>
  <c r="T160" i="8" s="1"/>
  <c r="R159" i="8"/>
  <c r="T159" i="8" s="1"/>
  <c r="R158" i="8"/>
  <c r="T158" i="8" s="1"/>
  <c r="R157" i="8"/>
  <c r="T157" i="8" s="1"/>
  <c r="R156" i="8"/>
  <c r="T156" i="8" s="1"/>
  <c r="R155" i="8"/>
  <c r="T155" i="8" s="1"/>
  <c r="R154" i="8"/>
  <c r="T154" i="8" s="1"/>
  <c r="R153" i="8"/>
  <c r="T153" i="8" s="1"/>
  <c r="R152" i="8"/>
  <c r="T152" i="8" s="1"/>
  <c r="R151" i="8"/>
  <c r="T151" i="8" s="1"/>
  <c r="R150" i="8"/>
  <c r="T150" i="8" s="1"/>
  <c r="R149" i="8"/>
  <c r="T149" i="8" s="1"/>
  <c r="R148" i="8"/>
  <c r="T148" i="8" s="1"/>
  <c r="R147" i="8"/>
  <c r="T147" i="8" s="1"/>
  <c r="R146" i="8"/>
  <c r="T146" i="8" s="1"/>
  <c r="R145" i="8"/>
  <c r="T145" i="8" s="1"/>
  <c r="R144" i="8"/>
  <c r="T144" i="8" s="1"/>
  <c r="R143" i="8"/>
  <c r="T143" i="8" s="1"/>
  <c r="R142" i="8"/>
  <c r="T142" i="8" s="1"/>
  <c r="R141" i="8"/>
  <c r="T141" i="8" s="1"/>
  <c r="R140" i="8"/>
  <c r="T140" i="8" s="1"/>
  <c r="R139" i="8"/>
  <c r="T139" i="8" s="1"/>
  <c r="R138" i="8"/>
  <c r="T138" i="8" s="1"/>
  <c r="R137" i="8"/>
  <c r="T137" i="8" s="1"/>
  <c r="R136" i="8"/>
  <c r="T136" i="8" s="1"/>
  <c r="R135" i="8"/>
  <c r="T135" i="8" s="1"/>
  <c r="R134" i="8"/>
  <c r="T134" i="8" s="1"/>
  <c r="R133" i="8"/>
  <c r="T133" i="8" s="1"/>
  <c r="R132" i="8"/>
  <c r="T132" i="8" s="1"/>
  <c r="R131" i="8"/>
  <c r="T131" i="8" s="1"/>
  <c r="R130" i="8"/>
  <c r="T130" i="8" s="1"/>
  <c r="R129" i="8"/>
  <c r="T129" i="8" s="1"/>
  <c r="R128" i="8"/>
  <c r="T128" i="8" s="1"/>
  <c r="R127" i="8"/>
  <c r="T127" i="8" s="1"/>
  <c r="R126" i="8"/>
  <c r="T126" i="8" s="1"/>
  <c r="R125" i="8"/>
  <c r="T125" i="8" s="1"/>
  <c r="R124" i="8"/>
  <c r="T124" i="8" s="1"/>
  <c r="R123" i="8"/>
  <c r="T123" i="8" s="1"/>
  <c r="R122" i="8"/>
  <c r="T122" i="8" s="1"/>
  <c r="R121" i="8"/>
  <c r="T121" i="8" s="1"/>
  <c r="R120" i="8"/>
  <c r="T120" i="8" s="1"/>
  <c r="R119" i="8"/>
  <c r="T119" i="8" s="1"/>
  <c r="R118" i="8"/>
  <c r="T118" i="8" s="1"/>
  <c r="R117" i="8"/>
  <c r="T117" i="8" s="1"/>
  <c r="R116" i="8"/>
  <c r="T116" i="8" s="1"/>
  <c r="R115" i="8"/>
  <c r="T115" i="8" s="1"/>
  <c r="R114" i="8"/>
  <c r="T114" i="8" s="1"/>
  <c r="R113" i="8"/>
  <c r="T113" i="8" s="1"/>
  <c r="R112" i="8"/>
  <c r="T112" i="8" s="1"/>
  <c r="R111" i="8"/>
  <c r="T111" i="8" s="1"/>
  <c r="R110" i="8"/>
  <c r="T110" i="8" s="1"/>
  <c r="R109" i="8"/>
  <c r="T109" i="8" s="1"/>
  <c r="R108" i="8"/>
  <c r="T108" i="8" s="1"/>
  <c r="R107" i="8"/>
  <c r="T107" i="8" s="1"/>
  <c r="R106" i="8"/>
  <c r="T106" i="8" s="1"/>
  <c r="R105" i="8"/>
  <c r="T105" i="8" s="1"/>
  <c r="R104" i="8"/>
  <c r="T104" i="8" s="1"/>
  <c r="R103" i="8"/>
  <c r="T103" i="8" s="1"/>
  <c r="R102" i="8"/>
  <c r="T102" i="8" s="1"/>
  <c r="R101" i="8"/>
  <c r="T101" i="8" s="1"/>
  <c r="R100" i="8"/>
  <c r="T100" i="8" s="1"/>
  <c r="R99" i="8"/>
  <c r="T99" i="8" s="1"/>
  <c r="R98" i="8"/>
  <c r="T98" i="8" s="1"/>
  <c r="R97" i="8"/>
  <c r="T97" i="8" s="1"/>
  <c r="R96" i="8"/>
  <c r="T96" i="8" s="1"/>
  <c r="R95" i="8"/>
  <c r="T95" i="8" s="1"/>
  <c r="R94" i="8"/>
  <c r="T94" i="8" s="1"/>
  <c r="R93" i="8"/>
  <c r="T93" i="8" s="1"/>
  <c r="R92" i="8"/>
  <c r="T92" i="8" s="1"/>
  <c r="R91" i="8"/>
  <c r="T91" i="8" s="1"/>
  <c r="R90" i="8"/>
  <c r="T90" i="8" s="1"/>
  <c r="R89" i="8"/>
  <c r="T89" i="8" s="1"/>
  <c r="R88" i="8"/>
  <c r="T88" i="8" s="1"/>
  <c r="R87" i="8"/>
  <c r="T87" i="8" s="1"/>
  <c r="R86" i="8"/>
  <c r="T86" i="8" s="1"/>
  <c r="R85" i="8"/>
  <c r="T85" i="8" s="1"/>
  <c r="R84" i="8"/>
  <c r="T84" i="8" s="1"/>
  <c r="R83" i="8"/>
  <c r="T83" i="8" s="1"/>
  <c r="R82" i="8"/>
  <c r="T82" i="8" s="1"/>
  <c r="R81" i="8"/>
  <c r="T81" i="8" s="1"/>
  <c r="R80" i="8"/>
  <c r="T80" i="8" s="1"/>
  <c r="R79" i="8"/>
  <c r="T79" i="8" s="1"/>
  <c r="R78" i="8"/>
  <c r="T78" i="8" s="1"/>
  <c r="R77" i="8"/>
  <c r="T77" i="8" s="1"/>
  <c r="R76" i="8"/>
  <c r="T76" i="8" s="1"/>
  <c r="R75" i="8"/>
  <c r="T75" i="8" s="1"/>
  <c r="R74" i="8"/>
  <c r="T74" i="8" s="1"/>
  <c r="R73" i="8"/>
  <c r="T73" i="8" s="1"/>
  <c r="R72" i="8"/>
  <c r="T72" i="8" s="1"/>
  <c r="R71" i="8"/>
  <c r="T71" i="8" s="1"/>
  <c r="R70" i="8"/>
  <c r="T70" i="8" s="1"/>
  <c r="R69" i="8"/>
  <c r="T69" i="8" s="1"/>
  <c r="R68" i="8"/>
  <c r="T68" i="8" s="1"/>
  <c r="R67" i="8"/>
  <c r="T67" i="8" s="1"/>
  <c r="R66" i="8"/>
  <c r="T66" i="8" s="1"/>
  <c r="R65" i="8"/>
  <c r="T65" i="8" s="1"/>
  <c r="T64" i="8"/>
  <c r="R63" i="8"/>
  <c r="T63" i="8" s="1"/>
  <c r="R62" i="8"/>
  <c r="T62" i="8" s="1"/>
  <c r="R61" i="8"/>
  <c r="T61" i="8" s="1"/>
  <c r="T60" i="8"/>
  <c r="R59" i="8"/>
  <c r="T59" i="8" s="1"/>
  <c r="R58" i="8"/>
  <c r="T58" i="8" s="1"/>
  <c r="T57" i="8"/>
  <c r="T56" i="8"/>
  <c r="T55" i="8"/>
  <c r="T54" i="8"/>
  <c r="T53" i="8"/>
  <c r="T52" i="8"/>
  <c r="T51" i="8"/>
  <c r="T50" i="8"/>
  <c r="T49" i="8"/>
  <c r="T48" i="8"/>
  <c r="T47" i="8"/>
  <c r="R46" i="8"/>
  <c r="T46" i="8" s="1"/>
  <c r="T45" i="8"/>
  <c r="T44" i="8"/>
  <c r="T43" i="8"/>
  <c r="T42" i="8"/>
  <c r="R41" i="8"/>
  <c r="T41" i="8" s="1"/>
  <c r="R40" i="8"/>
  <c r="T40" i="8" s="1"/>
  <c r="T39" i="8"/>
  <c r="T38" i="8"/>
  <c r="P10" i="8"/>
  <c r="R10" i="8" s="1"/>
  <c r="T10" i="8" s="1"/>
  <c r="R2" i="8"/>
  <c r="T2" i="8" s="1"/>
  <c r="T10" i="7"/>
  <c r="T9" i="7"/>
  <c r="T8" i="7"/>
  <c r="T7" i="7"/>
  <c r="T6" i="7"/>
  <c r="T5" i="7"/>
  <c r="T4" i="7"/>
  <c r="T3" i="7"/>
  <c r="T2" i="7"/>
  <c r="R165" i="6"/>
  <c r="T165" i="6" s="1"/>
  <c r="R164" i="6"/>
  <c r="T164" i="6" s="1"/>
  <c r="R162" i="6"/>
  <c r="T162" i="6" s="1"/>
  <c r="R160" i="6"/>
  <c r="T160" i="6" s="1"/>
  <c r="R158" i="6"/>
  <c r="T158" i="6" s="1"/>
  <c r="R156" i="6"/>
  <c r="T156" i="6" s="1"/>
  <c r="R154" i="6"/>
  <c r="T154" i="6" s="1"/>
  <c r="R153" i="6"/>
  <c r="T153" i="6" s="1"/>
  <c r="T152" i="6"/>
  <c r="R151" i="6"/>
  <c r="T151" i="6" s="1"/>
  <c r="T150" i="6"/>
  <c r="T149" i="6"/>
  <c r="T148" i="6"/>
  <c r="T147" i="6"/>
  <c r="T146" i="6"/>
  <c r="T145" i="6"/>
  <c r="T144" i="6"/>
  <c r="T143" i="6"/>
  <c r="T142" i="6"/>
  <c r="T141" i="6"/>
  <c r="T140" i="6"/>
  <c r="T138" i="6"/>
  <c r="T136" i="6"/>
  <c r="T134" i="6"/>
  <c r="T132" i="6"/>
  <c r="T130" i="6"/>
  <c r="T128" i="6"/>
  <c r="T126" i="6"/>
  <c r="T124" i="6"/>
  <c r="T123" i="6"/>
  <c r="T120" i="6"/>
  <c r="T118" i="6"/>
  <c r="T116" i="6"/>
  <c r="T114" i="6"/>
  <c r="T113" i="6"/>
  <c r="T111" i="6"/>
  <c r="T110" i="6"/>
  <c r="R109" i="6"/>
  <c r="T109" i="6" s="1"/>
  <c r="R108" i="6"/>
  <c r="T108" i="6" s="1"/>
  <c r="R107" i="6"/>
  <c r="T107" i="6" s="1"/>
  <c r="T106" i="6"/>
  <c r="T105" i="6"/>
  <c r="T104" i="6"/>
  <c r="R103" i="6"/>
  <c r="T103" i="6" s="1"/>
  <c r="T102" i="6"/>
  <c r="R101" i="6"/>
  <c r="T101" i="6" s="1"/>
  <c r="R95" i="6"/>
  <c r="T95" i="6" s="1"/>
  <c r="R93" i="6"/>
  <c r="T93" i="6" s="1"/>
  <c r="T91" i="6"/>
  <c r="O91" i="6"/>
  <c r="R90" i="6"/>
  <c r="T90" i="6" s="1"/>
  <c r="T87" i="6"/>
  <c r="T86" i="6"/>
  <c r="T85" i="6"/>
  <c r="T84" i="6"/>
  <c r="T83" i="6"/>
  <c r="T82" i="6"/>
  <c r="T81" i="6"/>
  <c r="T80" i="6"/>
  <c r="T79" i="6"/>
  <c r="T78" i="6"/>
  <c r="R77" i="6"/>
  <c r="T77" i="6" s="1"/>
  <c r="R75" i="6"/>
  <c r="T75" i="6" s="1"/>
  <c r="R72" i="6"/>
  <c r="T72" i="6" s="1"/>
  <c r="R60" i="6"/>
  <c r="T60" i="6" s="1"/>
  <c r="R59" i="6"/>
  <c r="T59" i="6" s="1"/>
  <c r="R58" i="6"/>
  <c r="T58" i="6" s="1"/>
  <c r="R57" i="6"/>
  <c r="T57" i="6" s="1"/>
  <c r="T54" i="6"/>
  <c r="T53" i="6"/>
  <c r="T52" i="6"/>
  <c r="T51" i="6"/>
  <c r="T50" i="6"/>
  <c r="T49" i="6"/>
  <c r="T48" i="6"/>
  <c r="T47" i="6"/>
  <c r="T46" i="6"/>
  <c r="T45" i="6"/>
  <c r="T44" i="6"/>
  <c r="T43" i="6"/>
  <c r="T42" i="6"/>
  <c r="R41" i="6"/>
  <c r="T41" i="6" s="1"/>
  <c r="N9" i="12"/>
  <c r="L9" i="12"/>
  <c r="L9" i="14"/>
  <c r="L8" i="14"/>
  <c r="K7" i="14"/>
  <c r="L4" i="14"/>
  <c r="AN20" i="11"/>
  <c r="AR18" i="11"/>
  <c r="T737" i="5"/>
  <c r="T734" i="5"/>
  <c r="T228" i="5"/>
  <c r="T227" i="5"/>
  <c r="R209" i="5"/>
  <c r="T210" i="5"/>
  <c r="T211" i="5"/>
  <c r="T212" i="5"/>
  <c r="T213" i="5"/>
  <c r="T214" i="5"/>
  <c r="T218" i="5"/>
  <c r="T219" i="5"/>
  <c r="T220" i="5"/>
  <c r="T221" i="5"/>
  <c r="T222" i="5"/>
  <c r="T223" i="5"/>
  <c r="T224" i="5"/>
  <c r="T225" i="5"/>
  <c r="T226" i="5"/>
  <c r="T229" i="5"/>
  <c r="T230" i="5"/>
  <c r="T231" i="5"/>
  <c r="T232" i="5"/>
  <c r="T233" i="5"/>
  <c r="T234" i="5"/>
  <c r="T235" i="5"/>
  <c r="T236" i="5"/>
  <c r="T540" i="5"/>
  <c r="T541" i="5"/>
  <c r="T542" i="5"/>
  <c r="T543" i="5"/>
  <c r="T544" i="5"/>
  <c r="T545" i="5"/>
  <c r="T546" i="5"/>
  <c r="T548" i="5"/>
  <c r="T549" i="5"/>
  <c r="T570" i="5"/>
  <c r="T571" i="5"/>
  <c r="T572" i="5"/>
  <c r="T575" i="5"/>
  <c r="T576" i="5"/>
  <c r="T577" i="5"/>
  <c r="T578" i="5"/>
  <c r="T580" i="5"/>
  <c r="T581" i="5"/>
  <c r="T582" i="5"/>
  <c r="T583" i="5"/>
  <c r="T584" i="5"/>
  <c r="T585" i="5"/>
  <c r="T586" i="5"/>
  <c r="T587" i="5"/>
  <c r="T588" i="5"/>
  <c r="T592" i="5"/>
  <c r="T593" i="5"/>
  <c r="T597" i="5"/>
  <c r="T628" i="5"/>
  <c r="T633" i="5"/>
  <c r="T634" i="5"/>
  <c r="T639" i="5"/>
  <c r="T640" i="5"/>
  <c r="T641" i="5"/>
  <c r="T646" i="5"/>
  <c r="T647" i="5"/>
  <c r="T648" i="5"/>
  <c r="T649" i="5"/>
  <c r="T655" i="5"/>
  <c r="T656" i="5"/>
  <c r="T657" i="5"/>
  <c r="T658" i="5"/>
  <c r="T662" i="5"/>
  <c r="T663" i="5"/>
  <c r="T664" i="5"/>
  <c r="T669" i="5"/>
  <c r="T670" i="5"/>
  <c r="T671" i="5"/>
  <c r="T672" i="5"/>
  <c r="T677" i="5"/>
  <c r="T678" i="5"/>
  <c r="T679" i="5"/>
  <c r="T680" i="5"/>
  <c r="T681" i="5"/>
  <c r="T682" i="5"/>
  <c r="T683" i="5"/>
  <c r="T740" i="5"/>
  <c r="T741" i="5"/>
  <c r="T742" i="5"/>
  <c r="T765" i="5"/>
  <c r="T739" i="5"/>
  <c r="T738" i="5"/>
  <c r="R491" i="5"/>
  <c r="T491" i="5" s="1"/>
  <c r="R490" i="5"/>
  <c r="T490" i="5" s="1"/>
  <c r="R489" i="5"/>
  <c r="T489" i="5" s="1"/>
  <c r="R488" i="5"/>
  <c r="T488" i="5" s="1"/>
  <c r="R487" i="5"/>
  <c r="T487" i="5" s="1"/>
  <c r="R486" i="5"/>
  <c r="T486" i="5" s="1"/>
  <c r="R485" i="5"/>
  <c r="T485" i="5" s="1"/>
  <c r="R484" i="5"/>
  <c r="T484" i="5" s="1"/>
  <c r="R475" i="5"/>
  <c r="T475" i="5" s="1"/>
  <c r="R474" i="5"/>
  <c r="T474" i="5" s="1"/>
  <c r="R473" i="5"/>
  <c r="T473" i="5" s="1"/>
  <c r="R472" i="5"/>
  <c r="T472" i="5" s="1"/>
  <c r="R471" i="5"/>
  <c r="T471" i="5" s="1"/>
  <c r="R470" i="5"/>
  <c r="T470" i="5" s="1"/>
  <c r="R469" i="5"/>
  <c r="T469" i="5" s="1"/>
  <c r="R468" i="5"/>
  <c r="T468" i="5" s="1"/>
  <c r="R459" i="5"/>
  <c r="T459" i="5" s="1"/>
  <c r="R458" i="5"/>
  <c r="T458" i="5" s="1"/>
  <c r="R457" i="5"/>
  <c r="T457" i="5" s="1"/>
  <c r="R456" i="5"/>
  <c r="T456" i="5" s="1"/>
  <c r="R455" i="5"/>
  <c r="T455" i="5" s="1"/>
  <c r="R454" i="5"/>
  <c r="T454" i="5" s="1"/>
  <c r="R453" i="5"/>
  <c r="T453" i="5" s="1"/>
  <c r="R452" i="5"/>
  <c r="T452" i="5" s="1"/>
  <c r="R443" i="5"/>
  <c r="T443" i="5" s="1"/>
  <c r="R442" i="5"/>
  <c r="T442" i="5" s="1"/>
  <c r="R441" i="5"/>
  <c r="T441" i="5" s="1"/>
  <c r="R440" i="5"/>
  <c r="T440" i="5" s="1"/>
  <c r="R439" i="5"/>
  <c r="T439" i="5" s="1"/>
  <c r="R438" i="5"/>
  <c r="T438" i="5" s="1"/>
  <c r="R437" i="5"/>
  <c r="T437" i="5" s="1"/>
  <c r="R436" i="5"/>
  <c r="T436" i="5" s="1"/>
  <c r="R427" i="5"/>
  <c r="T427" i="5" s="1"/>
  <c r="R426" i="5"/>
  <c r="T426" i="5" s="1"/>
  <c r="R425" i="5"/>
  <c r="T425" i="5" s="1"/>
  <c r="R424" i="5"/>
  <c r="T424" i="5" s="1"/>
  <c r="R423" i="5"/>
  <c r="T423" i="5" s="1"/>
  <c r="R422" i="5"/>
  <c r="T422" i="5" s="1"/>
  <c r="R421" i="5"/>
  <c r="T421" i="5" s="1"/>
  <c r="R420" i="5"/>
  <c r="T420" i="5" s="1"/>
  <c r="R411" i="5"/>
  <c r="T411" i="5" s="1"/>
  <c r="R410" i="5"/>
  <c r="T410" i="5" s="1"/>
  <c r="R409" i="5"/>
  <c r="T409" i="5" s="1"/>
  <c r="R408" i="5"/>
  <c r="T408" i="5" s="1"/>
  <c r="R407" i="5"/>
  <c r="T407" i="5" s="1"/>
  <c r="R406" i="5"/>
  <c r="T406" i="5" s="1"/>
  <c r="R405" i="5"/>
  <c r="T405" i="5" s="1"/>
  <c r="R404" i="5"/>
  <c r="T404" i="5" s="1"/>
  <c r="R395" i="5"/>
  <c r="T395" i="5" s="1"/>
  <c r="R394" i="5"/>
  <c r="T394" i="5" s="1"/>
  <c r="R393" i="5"/>
  <c r="T393" i="5" s="1"/>
  <c r="R392" i="5"/>
  <c r="T392" i="5" s="1"/>
  <c r="R391" i="5"/>
  <c r="T391" i="5" s="1"/>
  <c r="R390" i="5"/>
  <c r="T390" i="5" s="1"/>
  <c r="R389" i="5"/>
  <c r="T389" i="5" s="1"/>
  <c r="R388" i="5"/>
  <c r="T388" i="5" s="1"/>
  <c r="R379" i="5"/>
  <c r="T379" i="5" s="1"/>
  <c r="R378" i="5"/>
  <c r="T378" i="5" s="1"/>
  <c r="R377" i="5"/>
  <c r="T377" i="5" s="1"/>
  <c r="R376" i="5"/>
  <c r="T376" i="5" s="1"/>
  <c r="R375" i="5"/>
  <c r="T375" i="5" s="1"/>
  <c r="R374" i="5"/>
  <c r="T374" i="5" s="1"/>
  <c r="R373" i="5"/>
  <c r="T373" i="5" s="1"/>
  <c r="R372" i="5"/>
  <c r="T372" i="5" s="1"/>
  <c r="R363" i="5"/>
  <c r="T363" i="5" s="1"/>
  <c r="R362" i="5"/>
  <c r="T362" i="5" s="1"/>
  <c r="R361" i="5"/>
  <c r="T361" i="5" s="1"/>
  <c r="R360" i="5"/>
  <c r="T360" i="5" s="1"/>
  <c r="R359" i="5"/>
  <c r="T359" i="5" s="1"/>
  <c r="R358" i="5"/>
  <c r="T358" i="5" s="1"/>
  <c r="R357" i="5"/>
  <c r="T357" i="5" s="1"/>
  <c r="R356" i="5"/>
  <c r="T356" i="5" s="1"/>
  <c r="R347" i="5"/>
  <c r="T347" i="5" s="1"/>
  <c r="R346" i="5"/>
  <c r="T346" i="5" s="1"/>
  <c r="R345" i="5"/>
  <c r="T345" i="5" s="1"/>
  <c r="R344" i="5"/>
  <c r="T344" i="5" s="1"/>
  <c r="R343" i="5"/>
  <c r="T343" i="5" s="1"/>
  <c r="R342" i="5"/>
  <c r="T342" i="5" s="1"/>
  <c r="R341" i="5"/>
  <c r="T341" i="5" s="1"/>
  <c r="R340" i="5"/>
  <c r="T340" i="5" s="1"/>
  <c r="R331" i="5"/>
  <c r="T331" i="5" s="1"/>
  <c r="R330" i="5"/>
  <c r="T330" i="5" s="1"/>
  <c r="R329" i="5"/>
  <c r="T329" i="5" s="1"/>
  <c r="R328" i="5"/>
  <c r="T328" i="5" s="1"/>
  <c r="R327" i="5"/>
  <c r="T327" i="5" s="1"/>
  <c r="R326" i="5"/>
  <c r="T326" i="5" s="1"/>
  <c r="R325" i="5"/>
  <c r="T325" i="5" s="1"/>
  <c r="R324" i="5"/>
  <c r="T324" i="5" s="1"/>
  <c r="R315" i="5"/>
  <c r="T315" i="5" s="1"/>
  <c r="R314" i="5"/>
  <c r="T314" i="5" s="1"/>
  <c r="R313" i="5"/>
  <c r="T313" i="5" s="1"/>
  <c r="R312" i="5"/>
  <c r="T312" i="5" s="1"/>
  <c r="R311" i="5"/>
  <c r="T311" i="5" s="1"/>
  <c r="R310" i="5"/>
  <c r="T310" i="5" s="1"/>
  <c r="R309" i="5"/>
  <c r="T309" i="5" s="1"/>
  <c r="R308" i="5"/>
  <c r="T308" i="5" s="1"/>
  <c r="R299" i="5"/>
  <c r="T299" i="5" s="1"/>
  <c r="R298" i="5"/>
  <c r="T298" i="5" s="1"/>
  <c r="R297" i="5"/>
  <c r="T297" i="5" s="1"/>
  <c r="R296" i="5"/>
  <c r="T296" i="5" s="1"/>
  <c r="R295" i="5"/>
  <c r="T295" i="5" s="1"/>
  <c r="R294" i="5"/>
  <c r="T294" i="5" s="1"/>
  <c r="R293" i="5"/>
  <c r="T293" i="5" s="1"/>
  <c r="R292" i="5"/>
  <c r="T292" i="5" s="1"/>
  <c r="R283" i="5"/>
  <c r="T283" i="5" s="1"/>
  <c r="R282" i="5"/>
  <c r="T282" i="5" s="1"/>
  <c r="R281" i="5"/>
  <c r="T281" i="5" s="1"/>
  <c r="R269" i="5"/>
  <c r="T269" i="5" s="1"/>
  <c r="R270" i="5"/>
  <c r="T270" i="5" s="1"/>
  <c r="R271" i="5"/>
  <c r="T271" i="5" s="1"/>
  <c r="R272" i="5"/>
  <c r="T272" i="5" s="1"/>
  <c r="R273" i="5"/>
  <c r="T273" i="5" s="1"/>
  <c r="R274" i="5"/>
  <c r="T274" i="5" s="1"/>
  <c r="R275" i="5"/>
  <c r="T275" i="5" s="1"/>
  <c r="R276" i="5"/>
  <c r="T276" i="5" s="1"/>
  <c r="R277" i="5"/>
  <c r="T277" i="5" s="1"/>
  <c r="R278" i="5"/>
  <c r="T278" i="5" s="1"/>
  <c r="R279" i="5"/>
  <c r="T279" i="5" s="1"/>
  <c r="R280" i="5"/>
  <c r="T280" i="5" s="1"/>
  <c r="R268" i="5"/>
  <c r="T268" i="5" s="1"/>
  <c r="T674" i="5"/>
  <c r="T675" i="5"/>
  <c r="T676" i="5"/>
  <c r="T673" i="5"/>
  <c r="T666" i="5"/>
  <c r="T667" i="5"/>
  <c r="R668" i="5"/>
  <c r="T668" i="5" s="1"/>
  <c r="T665" i="5"/>
  <c r="T660" i="5"/>
  <c r="T661" i="5"/>
  <c r="T659" i="5"/>
  <c r="T643" i="5"/>
  <c r="T644" i="5"/>
  <c r="T645" i="5"/>
  <c r="T642" i="5"/>
  <c r="T636" i="5"/>
  <c r="T637" i="5"/>
  <c r="T638" i="5"/>
  <c r="T635" i="5"/>
  <c r="R607" i="5"/>
  <c r="T607" i="5" s="1"/>
  <c r="R608" i="5"/>
  <c r="T608" i="5" s="1"/>
  <c r="R609" i="5"/>
  <c r="T609" i="5" s="1"/>
  <c r="R610" i="5"/>
  <c r="T610" i="5" s="1"/>
  <c r="R611" i="5"/>
  <c r="T611" i="5" s="1"/>
  <c r="R612" i="5"/>
  <c r="T612" i="5" s="1"/>
  <c r="R613" i="5"/>
  <c r="T613" i="5" s="1"/>
  <c r="R614" i="5"/>
  <c r="T614" i="5" s="1"/>
  <c r="R615" i="5"/>
  <c r="T615" i="5" s="1"/>
  <c r="R616" i="5"/>
  <c r="T616" i="5" s="1"/>
  <c r="R617" i="5"/>
  <c r="T617" i="5" s="1"/>
  <c r="R618" i="5"/>
  <c r="T618" i="5" s="1"/>
  <c r="R619" i="5"/>
  <c r="T619" i="5" s="1"/>
  <c r="R620" i="5"/>
  <c r="T620" i="5" s="1"/>
  <c r="R621" i="5"/>
  <c r="T621" i="5" s="1"/>
  <c r="R590" i="5"/>
  <c r="T590" i="5" s="1"/>
  <c r="R591" i="5"/>
  <c r="T591" i="5" s="1"/>
  <c r="R589" i="5"/>
  <c r="T589" i="5" s="1"/>
  <c r="R606" i="5"/>
  <c r="T606" i="5" s="1"/>
  <c r="R746" i="5"/>
  <c r="T746" i="5" s="1"/>
  <c r="R747" i="5"/>
  <c r="T747" i="5" s="1"/>
  <c r="R748" i="5"/>
  <c r="T748" i="5" s="1"/>
  <c r="T749" i="5"/>
  <c r="T750" i="5"/>
  <c r="R751" i="5"/>
  <c r="T751" i="5" s="1"/>
  <c r="R752" i="5"/>
  <c r="T752" i="5" s="1"/>
  <c r="R753" i="5"/>
  <c r="T753" i="5" s="1"/>
  <c r="T754" i="5"/>
  <c r="T755" i="5"/>
  <c r="R756" i="5"/>
  <c r="T756" i="5" s="1"/>
  <c r="R757" i="5"/>
  <c r="T757" i="5" s="1"/>
  <c r="T758" i="5"/>
  <c r="T759" i="5"/>
  <c r="T760" i="5"/>
  <c r="T761" i="5"/>
  <c r="T762" i="5"/>
  <c r="T763" i="5"/>
  <c r="R745" i="5"/>
  <c r="T745" i="5" s="1"/>
  <c r="R725" i="5"/>
  <c r="T725" i="5" s="1"/>
  <c r="R713" i="5"/>
  <c r="T713" i="5" s="1"/>
  <c r="R704" i="5"/>
  <c r="T704" i="5" s="1"/>
  <c r="R694" i="5"/>
  <c r="T694" i="5" s="1"/>
  <c r="R684" i="5"/>
  <c r="T684" i="5" s="1"/>
  <c r="R651" i="5"/>
  <c r="T651" i="5" s="1"/>
  <c r="R652" i="5"/>
  <c r="T652" i="5" s="1"/>
  <c r="R653" i="5"/>
  <c r="T653" i="5" s="1"/>
  <c r="R654" i="5"/>
  <c r="T654" i="5" s="1"/>
  <c r="R650" i="5"/>
  <c r="T650" i="5" s="1"/>
  <c r="R631" i="5"/>
  <c r="T631" i="5" s="1"/>
  <c r="R632" i="5"/>
  <c r="T632" i="5" s="1"/>
  <c r="R623" i="5"/>
  <c r="T623" i="5" s="1"/>
  <c r="R624" i="5"/>
  <c r="T624" i="5" s="1"/>
  <c r="R625" i="5"/>
  <c r="T625" i="5" s="1"/>
  <c r="R626" i="5"/>
  <c r="T626" i="5" s="1"/>
  <c r="R627" i="5"/>
  <c r="T627" i="5" s="1"/>
  <c r="R629" i="5"/>
  <c r="T629" i="5" s="1"/>
  <c r="R630" i="5"/>
  <c r="T630" i="5" s="1"/>
  <c r="R622" i="5"/>
  <c r="T622" i="5" s="1"/>
  <c r="T744" i="5"/>
  <c r="T743" i="5"/>
  <c r="R736" i="5"/>
  <c r="T736" i="5" s="1"/>
  <c r="T735" i="5"/>
  <c r="T733" i="5"/>
  <c r="R732" i="5"/>
  <c r="T732" i="5" s="1"/>
  <c r="R731" i="5"/>
  <c r="T731" i="5" s="1"/>
  <c r="R730" i="5"/>
  <c r="T730" i="5" s="1"/>
  <c r="R729" i="5"/>
  <c r="T729" i="5" s="1"/>
  <c r="R728" i="5"/>
  <c r="T728" i="5" s="1"/>
  <c r="R727" i="5"/>
  <c r="T727" i="5" s="1"/>
  <c r="R726" i="5"/>
  <c r="T726" i="5" s="1"/>
  <c r="R724" i="5"/>
  <c r="T724" i="5" s="1"/>
  <c r="R723" i="5"/>
  <c r="T723" i="5" s="1"/>
  <c r="R722" i="5"/>
  <c r="T722" i="5" s="1"/>
  <c r="R721" i="5"/>
  <c r="T721" i="5" s="1"/>
  <c r="R720" i="5"/>
  <c r="T720" i="5" s="1"/>
  <c r="R719" i="5"/>
  <c r="T719" i="5" s="1"/>
  <c r="R718" i="5"/>
  <c r="T718" i="5" s="1"/>
  <c r="R717" i="5"/>
  <c r="T717" i="5" s="1"/>
  <c r="R716" i="5"/>
  <c r="T716" i="5" s="1"/>
  <c r="R715" i="5"/>
  <c r="T715" i="5" s="1"/>
  <c r="R714" i="5"/>
  <c r="T714" i="5" s="1"/>
  <c r="R712" i="5"/>
  <c r="T712" i="5" s="1"/>
  <c r="R711" i="5"/>
  <c r="T711" i="5" s="1"/>
  <c r="R710" i="5"/>
  <c r="T710" i="5" s="1"/>
  <c r="R709" i="5"/>
  <c r="T709" i="5" s="1"/>
  <c r="R708" i="5"/>
  <c r="T708" i="5" s="1"/>
  <c r="R707" i="5"/>
  <c r="T707" i="5" s="1"/>
  <c r="R706" i="5"/>
  <c r="T706" i="5" s="1"/>
  <c r="R705" i="5"/>
  <c r="T705" i="5" s="1"/>
  <c r="R703" i="5"/>
  <c r="T703" i="5" s="1"/>
  <c r="R702" i="5"/>
  <c r="T702" i="5" s="1"/>
  <c r="R701" i="5"/>
  <c r="T701" i="5" s="1"/>
  <c r="R700" i="5"/>
  <c r="T700" i="5" s="1"/>
  <c r="R699" i="5"/>
  <c r="T699" i="5" s="1"/>
  <c r="R698" i="5"/>
  <c r="T698" i="5" s="1"/>
  <c r="R697" i="5"/>
  <c r="T697" i="5" s="1"/>
  <c r="R696" i="5"/>
  <c r="T696" i="5" s="1"/>
  <c r="R695" i="5"/>
  <c r="T695" i="5" s="1"/>
  <c r="R693" i="5"/>
  <c r="T693" i="5" s="1"/>
  <c r="R692" i="5"/>
  <c r="T692" i="5" s="1"/>
  <c r="R691" i="5"/>
  <c r="T691" i="5" s="1"/>
  <c r="R690" i="5"/>
  <c r="T690" i="5" s="1"/>
  <c r="R689" i="5"/>
  <c r="T689" i="5" s="1"/>
  <c r="R688" i="5"/>
  <c r="T688" i="5" s="1"/>
  <c r="R687" i="5"/>
  <c r="T687" i="5" s="1"/>
  <c r="R686" i="5"/>
  <c r="T686" i="5" s="1"/>
  <c r="R685" i="5"/>
  <c r="T685" i="5" s="1"/>
  <c r="R605" i="5"/>
  <c r="T605" i="5" s="1"/>
  <c r="R604" i="5"/>
  <c r="T604" i="5" s="1"/>
  <c r="R603" i="5"/>
  <c r="T603" i="5" s="1"/>
  <c r="R602" i="5"/>
  <c r="T602" i="5" s="1"/>
  <c r="R601" i="5"/>
  <c r="T601" i="5" s="1"/>
  <c r="R600" i="5"/>
  <c r="T600" i="5" s="1"/>
  <c r="R599" i="5"/>
  <c r="T599" i="5" s="1"/>
  <c r="R598" i="5"/>
  <c r="T598" i="5" s="1"/>
  <c r="T579" i="5"/>
  <c r="T574" i="5"/>
  <c r="T573" i="5"/>
  <c r="T569" i="5"/>
  <c r="T568" i="5"/>
  <c r="R539" i="5"/>
  <c r="T539" i="5" s="1"/>
  <c r="R538" i="5"/>
  <c r="T538" i="5" s="1"/>
  <c r="R537" i="5"/>
  <c r="T537" i="5" s="1"/>
  <c r="R536" i="5"/>
  <c r="T536" i="5" s="1"/>
  <c r="R535" i="5"/>
  <c r="T535" i="5" s="1"/>
  <c r="R534" i="5"/>
  <c r="T534" i="5" s="1"/>
  <c r="R533" i="5"/>
  <c r="T533" i="5" s="1"/>
  <c r="R532" i="5"/>
  <c r="T532" i="5" s="1"/>
  <c r="R531" i="5"/>
  <c r="T531" i="5" s="1"/>
  <c r="R530" i="5"/>
  <c r="T530" i="5" s="1"/>
  <c r="R529" i="5"/>
  <c r="R528" i="5"/>
  <c r="T528" i="5" s="1"/>
  <c r="R527" i="5"/>
  <c r="T527" i="5" s="1"/>
  <c r="R526" i="5"/>
  <c r="T526" i="5" s="1"/>
  <c r="R525" i="5"/>
  <c r="R524" i="5"/>
  <c r="T524" i="5" s="1"/>
  <c r="R523" i="5"/>
  <c r="T523" i="5" s="1"/>
  <c r="R522" i="5"/>
  <c r="T522" i="5" s="1"/>
  <c r="R521" i="5"/>
  <c r="R520" i="5"/>
  <c r="T520" i="5" s="1"/>
  <c r="R519" i="5"/>
  <c r="T519" i="5" s="1"/>
  <c r="R518" i="5"/>
  <c r="T518" i="5" s="1"/>
  <c r="R517" i="5"/>
  <c r="T517" i="5" s="1"/>
  <c r="R516" i="5"/>
  <c r="T516" i="5" s="1"/>
  <c r="R515" i="5"/>
  <c r="T515" i="5" s="1"/>
  <c r="R514" i="5"/>
  <c r="T514" i="5" s="1"/>
  <c r="R513" i="5"/>
  <c r="T513" i="5" s="1"/>
  <c r="R512" i="5"/>
  <c r="T512" i="5" s="1"/>
  <c r="R511" i="5"/>
  <c r="T511" i="5" s="1"/>
  <c r="R510" i="5"/>
  <c r="T510" i="5" s="1"/>
  <c r="R509" i="5"/>
  <c r="T509" i="5" s="1"/>
  <c r="R508" i="5"/>
  <c r="T508" i="5" s="1"/>
  <c r="R507" i="5"/>
  <c r="T507" i="5" s="1"/>
  <c r="R506" i="5"/>
  <c r="T506" i="5" s="1"/>
  <c r="R505" i="5"/>
  <c r="T505" i="5" s="1"/>
  <c r="R504" i="5"/>
  <c r="T504" i="5" s="1"/>
  <c r="R503" i="5"/>
  <c r="T503" i="5" s="1"/>
  <c r="R502" i="5"/>
  <c r="T502" i="5" s="1"/>
  <c r="R501" i="5"/>
  <c r="T501" i="5" s="1"/>
  <c r="R500" i="5"/>
  <c r="T500" i="5" s="1"/>
  <c r="R499" i="5"/>
  <c r="T499" i="5" s="1"/>
  <c r="R498" i="5"/>
  <c r="T498" i="5" s="1"/>
  <c r="R497" i="5"/>
  <c r="T497" i="5" s="1"/>
  <c r="R496" i="5"/>
  <c r="T496" i="5" s="1"/>
  <c r="R495" i="5"/>
  <c r="T495" i="5" s="1"/>
  <c r="R494" i="5"/>
  <c r="T494" i="5" s="1"/>
  <c r="R493" i="5"/>
  <c r="T493" i="5" s="1"/>
  <c r="R492" i="5"/>
  <c r="T492" i="5" s="1"/>
  <c r="R483" i="5"/>
  <c r="T483" i="5" s="1"/>
  <c r="R482" i="5"/>
  <c r="T482" i="5" s="1"/>
  <c r="R481" i="5"/>
  <c r="T481" i="5" s="1"/>
  <c r="R480" i="5"/>
  <c r="T480" i="5" s="1"/>
  <c r="R479" i="5"/>
  <c r="T479" i="5" s="1"/>
  <c r="R478" i="5"/>
  <c r="T478" i="5" s="1"/>
  <c r="R477" i="5"/>
  <c r="T477" i="5" s="1"/>
  <c r="R476" i="5"/>
  <c r="T476" i="5" s="1"/>
  <c r="R467" i="5"/>
  <c r="T467" i="5" s="1"/>
  <c r="R466" i="5"/>
  <c r="T466" i="5" s="1"/>
  <c r="R465" i="5"/>
  <c r="T465" i="5" s="1"/>
  <c r="R464" i="5"/>
  <c r="T464" i="5" s="1"/>
  <c r="R463" i="5"/>
  <c r="T463" i="5" s="1"/>
  <c r="R462" i="5"/>
  <c r="T462" i="5" s="1"/>
  <c r="R461" i="5"/>
  <c r="T461" i="5" s="1"/>
  <c r="R460" i="5"/>
  <c r="T460" i="5" s="1"/>
  <c r="R451" i="5"/>
  <c r="T451" i="5" s="1"/>
  <c r="R450" i="5"/>
  <c r="T450" i="5" s="1"/>
  <c r="R449" i="5"/>
  <c r="T449" i="5" s="1"/>
  <c r="R448" i="5"/>
  <c r="T448" i="5" s="1"/>
  <c r="R447" i="5"/>
  <c r="T447" i="5" s="1"/>
  <c r="R446" i="5"/>
  <c r="T446" i="5" s="1"/>
  <c r="R445" i="5"/>
  <c r="T445" i="5" s="1"/>
  <c r="R444" i="5"/>
  <c r="T444" i="5" s="1"/>
  <c r="R435" i="5"/>
  <c r="T435" i="5" s="1"/>
  <c r="R434" i="5"/>
  <c r="T434" i="5" s="1"/>
  <c r="R433" i="5"/>
  <c r="T433" i="5" s="1"/>
  <c r="R432" i="5"/>
  <c r="T432" i="5" s="1"/>
  <c r="R431" i="5"/>
  <c r="T431" i="5" s="1"/>
  <c r="R430" i="5"/>
  <c r="T430" i="5" s="1"/>
  <c r="R429" i="5"/>
  <c r="T429" i="5" s="1"/>
  <c r="R428" i="5"/>
  <c r="T428" i="5" s="1"/>
  <c r="R419" i="5"/>
  <c r="T419" i="5" s="1"/>
  <c r="R418" i="5"/>
  <c r="T418" i="5" s="1"/>
  <c r="R417" i="5"/>
  <c r="T417" i="5" s="1"/>
  <c r="R416" i="5"/>
  <c r="T416" i="5" s="1"/>
  <c r="R415" i="5"/>
  <c r="T415" i="5" s="1"/>
  <c r="R414" i="5"/>
  <c r="T414" i="5" s="1"/>
  <c r="R413" i="5"/>
  <c r="T413" i="5" s="1"/>
  <c r="R412" i="5"/>
  <c r="T412" i="5" s="1"/>
  <c r="R403" i="5"/>
  <c r="T403" i="5" s="1"/>
  <c r="R402" i="5"/>
  <c r="T402" i="5" s="1"/>
  <c r="R401" i="5"/>
  <c r="T401" i="5" s="1"/>
  <c r="R400" i="5"/>
  <c r="T400" i="5" s="1"/>
  <c r="R399" i="5"/>
  <c r="T399" i="5" s="1"/>
  <c r="R398" i="5"/>
  <c r="T398" i="5" s="1"/>
  <c r="R397" i="5"/>
  <c r="T397" i="5" s="1"/>
  <c r="R396" i="5"/>
  <c r="T396" i="5" s="1"/>
  <c r="R387" i="5"/>
  <c r="T387" i="5" s="1"/>
  <c r="R386" i="5"/>
  <c r="T386" i="5" s="1"/>
  <c r="R385" i="5"/>
  <c r="T385" i="5" s="1"/>
  <c r="R384" i="5"/>
  <c r="T384" i="5" s="1"/>
  <c r="R383" i="5"/>
  <c r="T383" i="5" s="1"/>
  <c r="R382" i="5"/>
  <c r="T382" i="5" s="1"/>
  <c r="R381" i="5"/>
  <c r="T381" i="5" s="1"/>
  <c r="R380" i="5"/>
  <c r="T380" i="5" s="1"/>
  <c r="R371" i="5"/>
  <c r="T371" i="5" s="1"/>
  <c r="R370" i="5"/>
  <c r="T370" i="5" s="1"/>
  <c r="R369" i="5"/>
  <c r="T369" i="5" s="1"/>
  <c r="R368" i="5"/>
  <c r="T368" i="5" s="1"/>
  <c r="R367" i="5"/>
  <c r="T367" i="5" s="1"/>
  <c r="R366" i="5"/>
  <c r="T366" i="5" s="1"/>
  <c r="R365" i="5"/>
  <c r="T365" i="5" s="1"/>
  <c r="R364" i="5"/>
  <c r="T364" i="5" s="1"/>
  <c r="R355" i="5"/>
  <c r="T355" i="5" s="1"/>
  <c r="R354" i="5"/>
  <c r="T354" i="5" s="1"/>
  <c r="R353" i="5"/>
  <c r="T353" i="5" s="1"/>
  <c r="R352" i="5"/>
  <c r="T352" i="5" s="1"/>
  <c r="R351" i="5"/>
  <c r="T351" i="5" s="1"/>
  <c r="R350" i="5"/>
  <c r="T350" i="5" s="1"/>
  <c r="R349" i="5"/>
  <c r="T349" i="5" s="1"/>
  <c r="R348" i="5"/>
  <c r="T348" i="5" s="1"/>
  <c r="R339" i="5"/>
  <c r="T339" i="5" s="1"/>
  <c r="R338" i="5"/>
  <c r="T338" i="5" s="1"/>
  <c r="R337" i="5"/>
  <c r="T337" i="5" s="1"/>
  <c r="R336" i="5"/>
  <c r="T336" i="5" s="1"/>
  <c r="R335" i="5"/>
  <c r="T335" i="5" s="1"/>
  <c r="R334" i="5"/>
  <c r="T334" i="5" s="1"/>
  <c r="R333" i="5"/>
  <c r="T333" i="5" s="1"/>
  <c r="R332" i="5"/>
  <c r="T332" i="5" s="1"/>
  <c r="R323" i="5"/>
  <c r="T323" i="5" s="1"/>
  <c r="R322" i="5"/>
  <c r="T322" i="5" s="1"/>
  <c r="R321" i="5"/>
  <c r="T321" i="5" s="1"/>
  <c r="R320" i="5"/>
  <c r="T320" i="5" s="1"/>
  <c r="R319" i="5"/>
  <c r="T319" i="5" s="1"/>
  <c r="R318" i="5"/>
  <c r="T318" i="5" s="1"/>
  <c r="R317" i="5"/>
  <c r="T317" i="5" s="1"/>
  <c r="R316" i="5"/>
  <c r="T316" i="5" s="1"/>
  <c r="R307" i="5"/>
  <c r="T307" i="5" s="1"/>
  <c r="R306" i="5"/>
  <c r="T306" i="5" s="1"/>
  <c r="R305" i="5"/>
  <c r="T305" i="5" s="1"/>
  <c r="R304" i="5"/>
  <c r="T304" i="5" s="1"/>
  <c r="R303" i="5"/>
  <c r="T303" i="5" s="1"/>
  <c r="R302" i="5"/>
  <c r="T302" i="5" s="1"/>
  <c r="R301" i="5"/>
  <c r="T301" i="5" s="1"/>
  <c r="R300" i="5"/>
  <c r="T300" i="5" s="1"/>
  <c r="R291" i="5"/>
  <c r="T291" i="5" s="1"/>
  <c r="R290" i="5"/>
  <c r="T290" i="5" s="1"/>
  <c r="R289" i="5"/>
  <c r="T289" i="5" s="1"/>
  <c r="R288" i="5"/>
  <c r="T288" i="5" s="1"/>
  <c r="R287" i="5"/>
  <c r="T287" i="5" s="1"/>
  <c r="R286" i="5"/>
  <c r="T286" i="5" s="1"/>
  <c r="R285" i="5"/>
  <c r="T285" i="5" s="1"/>
  <c r="R284" i="5"/>
  <c r="T284" i="5" s="1"/>
  <c r="R267" i="5"/>
  <c r="T267" i="5" s="1"/>
  <c r="R266" i="5"/>
  <c r="T266" i="5" s="1"/>
  <c r="R265" i="5"/>
  <c r="T265" i="5" s="1"/>
  <c r="R264" i="5"/>
  <c r="T264" i="5" s="1"/>
  <c r="R263" i="5"/>
  <c r="T263" i="5" s="1"/>
  <c r="R262" i="5"/>
  <c r="T262" i="5" s="1"/>
  <c r="R261" i="5"/>
  <c r="T261" i="5" s="1"/>
  <c r="R260" i="5"/>
  <c r="T260" i="5" s="1"/>
  <c r="R217" i="5"/>
  <c r="T217" i="5" s="1"/>
  <c r="R216" i="5"/>
  <c r="T216" i="5" s="1"/>
  <c r="R215" i="5"/>
  <c r="T215" i="5" s="1"/>
  <c r="P5" i="5"/>
  <c r="R5" i="5" s="1"/>
  <c r="T5" i="5" s="1"/>
  <c r="P4" i="5"/>
  <c r="R4" i="5" s="1"/>
  <c r="T4" i="5" s="1"/>
  <c r="P3" i="5"/>
  <c r="R3" i="5" s="1"/>
  <c r="T3" i="5" s="1"/>
  <c r="P2" i="5"/>
  <c r="R2" i="5" s="1"/>
  <c r="T2" i="5" s="1"/>
  <c r="R767" i="5"/>
  <c r="T767" i="5" s="1"/>
  <c r="R766" i="5"/>
  <c r="T766" i="5" s="1"/>
  <c r="R764" i="5"/>
  <c r="T764" i="5" s="1"/>
  <c r="R547" i="5"/>
  <c r="T547" i="5" s="1"/>
  <c r="T595" i="5"/>
  <c r="T596" i="5"/>
  <c r="R594" i="5"/>
  <c r="T594" i="5" s="1"/>
  <c r="R177" i="5"/>
  <c r="T177" i="5" s="1"/>
  <c r="R178" i="5"/>
  <c r="T178" i="5" s="1"/>
  <c r="R179" i="5"/>
  <c r="R180" i="5"/>
  <c r="T180" i="5" s="1"/>
  <c r="R174" i="5"/>
  <c r="T174" i="5" s="1"/>
  <c r="R175" i="5"/>
  <c r="T175" i="5" s="1"/>
  <c r="R176" i="5"/>
  <c r="T176" i="5" s="1"/>
  <c r="R128" i="5"/>
  <c r="T128" i="5" s="1"/>
  <c r="R129" i="5"/>
  <c r="R130" i="5"/>
  <c r="T130" i="5" s="1"/>
  <c r="R131" i="5"/>
  <c r="R132" i="5"/>
  <c r="R133" i="5"/>
  <c r="T133" i="5" s="1"/>
  <c r="R134" i="5"/>
  <c r="T134" i="5" s="1"/>
  <c r="R135" i="5"/>
  <c r="T135" i="5" s="1"/>
  <c r="R136" i="5"/>
  <c r="T136" i="5" s="1"/>
  <c r="R137" i="5"/>
  <c r="R138" i="5"/>
  <c r="T138" i="5" s="1"/>
  <c r="R139" i="5"/>
  <c r="T139" i="5" s="1"/>
  <c r="R140" i="5"/>
  <c r="T140" i="5" s="1"/>
  <c r="R141" i="5"/>
  <c r="T141" i="5" s="1"/>
  <c r="R142" i="5"/>
  <c r="T142" i="5" s="1"/>
  <c r="R143" i="5"/>
  <c r="T143" i="5" s="1"/>
  <c r="R144" i="5"/>
  <c r="T144" i="5" s="1"/>
  <c r="R145" i="5"/>
  <c r="T145" i="5" s="1"/>
  <c r="R146" i="5"/>
  <c r="T146" i="5" s="1"/>
  <c r="R147" i="5"/>
  <c r="R148" i="5"/>
  <c r="T148" i="5" s="1"/>
  <c r="R149" i="5"/>
  <c r="T149" i="5" s="1"/>
  <c r="R150" i="5"/>
  <c r="T150" i="5" s="1"/>
  <c r="R151" i="5"/>
  <c r="R152" i="5"/>
  <c r="R153" i="5"/>
  <c r="T153" i="5" s="1"/>
  <c r="R154" i="5"/>
  <c r="T154" i="5" s="1"/>
  <c r="R155" i="5"/>
  <c r="T155" i="5" s="1"/>
  <c r="R156" i="5"/>
  <c r="T156" i="5" s="1"/>
  <c r="R157" i="5"/>
  <c r="T157" i="5" s="1"/>
  <c r="R158" i="5"/>
  <c r="R159" i="5"/>
  <c r="R160" i="5"/>
  <c r="T160" i="5" s="1"/>
  <c r="R161" i="5"/>
  <c r="R162" i="5"/>
  <c r="R163" i="5"/>
  <c r="T163" i="5" s="1"/>
  <c r="R164" i="5"/>
  <c r="R165" i="5"/>
  <c r="T165" i="5" s="1"/>
  <c r="R166" i="5"/>
  <c r="T166" i="5" s="1"/>
  <c r="R167" i="5"/>
  <c r="R168" i="5"/>
  <c r="R169" i="5"/>
  <c r="T169" i="5" s="1"/>
  <c r="R170" i="5"/>
  <c r="T170" i="5" s="1"/>
  <c r="R171" i="5"/>
  <c r="T171" i="5" s="1"/>
  <c r="R172" i="5"/>
  <c r="T172" i="5" s="1"/>
  <c r="R173" i="5"/>
  <c r="T173" i="5" s="1"/>
  <c r="R181" i="5"/>
  <c r="T181" i="5" s="1"/>
  <c r="R182" i="5"/>
  <c r="T182" i="5" s="1"/>
  <c r="R183" i="5"/>
  <c r="R184" i="5"/>
  <c r="T184" i="5" s="1"/>
  <c r="R185" i="5"/>
  <c r="T185" i="5" s="1"/>
  <c r="R186" i="5"/>
  <c r="T186" i="5" s="1"/>
  <c r="R187" i="5"/>
  <c r="T187" i="5" s="1"/>
  <c r="R188" i="5"/>
  <c r="R189" i="5"/>
  <c r="R190" i="5"/>
  <c r="R191" i="5"/>
  <c r="R192" i="5"/>
  <c r="R193" i="5"/>
  <c r="T193" i="5" s="1"/>
  <c r="R194" i="5"/>
  <c r="R195" i="5"/>
  <c r="R196" i="5"/>
  <c r="T196" i="5" s="1"/>
  <c r="R197" i="5"/>
  <c r="T197" i="5" s="1"/>
  <c r="R198" i="5"/>
  <c r="T198" i="5" s="1"/>
  <c r="R199" i="5"/>
  <c r="T199" i="5" s="1"/>
  <c r="R200" i="5"/>
  <c r="T200" i="5" s="1"/>
  <c r="R201" i="5"/>
  <c r="R202" i="5"/>
  <c r="T202" i="5" s="1"/>
  <c r="R203" i="5"/>
  <c r="T203" i="5" s="1"/>
  <c r="R204" i="5"/>
  <c r="T204" i="5" s="1"/>
  <c r="R205" i="5"/>
  <c r="R206" i="5"/>
  <c r="R207" i="5"/>
  <c r="T207" i="5" s="1"/>
  <c r="R208" i="5"/>
  <c r="T208" i="5" s="1"/>
  <c r="G559" i="1"/>
  <c r="G558" i="1"/>
  <c r="G557" i="1"/>
  <c r="G556" i="1"/>
  <c r="G551" i="1"/>
  <c r="G552" i="1"/>
  <c r="G553" i="1"/>
  <c r="G554" i="1"/>
  <c r="G555" i="1"/>
  <c r="G550" i="1"/>
  <c r="G532" i="1"/>
  <c r="G533" i="1"/>
  <c r="G534" i="1"/>
  <c r="G535" i="1"/>
  <c r="G536" i="1"/>
  <c r="G537" i="1"/>
  <c r="G538" i="1"/>
  <c r="G539" i="1"/>
  <c r="G540" i="1"/>
  <c r="G541" i="1"/>
  <c r="G542" i="1"/>
  <c r="G543" i="1"/>
  <c r="G544" i="1"/>
  <c r="G545" i="1"/>
  <c r="G546" i="1"/>
  <c r="G547" i="1"/>
  <c r="G548" i="1"/>
  <c r="G549" i="1"/>
  <c r="G531" i="1"/>
  <c r="G530"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The Bat Computer</author>
  </authors>
  <commentList>
    <comment ref="K1" authorId="0" shapeId="0" xr:uid="{00000000-0006-0000-0200-000001000000}">
      <text>
        <r>
          <rPr>
            <b/>
            <sz val="9"/>
            <color indexed="81"/>
            <rFont val="Tahoma"/>
            <family val="2"/>
          </rPr>
          <t>The Bat Computer:</t>
        </r>
        <r>
          <rPr>
            <sz val="9"/>
            <color indexed="81"/>
            <rFont val="Tahoma"/>
            <family val="2"/>
          </rPr>
          <t xml:space="preserve">
water 
soil
etc
</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The Bat Computer</author>
    <author>tc={538786F0-E736-3D48-B8A1-D3875BB6E7DF}</author>
    <author>tc={1772F7B7-EA55-2144-93EF-42127CB386CD}</author>
    <author>tc={C66B0DB7-A38B-3D40-BAE4-3E2BBF9742AE}</author>
  </authors>
  <commentList>
    <comment ref="N1" authorId="0" shapeId="0" xr:uid="{35B3B29E-8265-EF40-999A-8DE5C52678FF}">
      <text>
        <r>
          <rPr>
            <b/>
            <sz val="9"/>
            <color rgb="FF000000"/>
            <rFont val="Tahoma"/>
            <family val="2"/>
          </rPr>
          <t>The Bat Computer:</t>
        </r>
        <r>
          <rPr>
            <sz val="9"/>
            <color rgb="FF000000"/>
            <rFont val="Tahoma"/>
            <family val="2"/>
          </rPr>
          <t xml:space="preserve">
</t>
        </r>
        <r>
          <rPr>
            <sz val="9"/>
            <color rgb="FF000000"/>
            <rFont val="Tahoma"/>
            <family val="2"/>
          </rPr>
          <t xml:space="preserve">water 
</t>
        </r>
        <r>
          <rPr>
            <sz val="9"/>
            <color rgb="FF000000"/>
            <rFont val="Tahoma"/>
            <family val="2"/>
          </rPr>
          <t xml:space="preserve">soil
</t>
        </r>
        <r>
          <rPr>
            <sz val="9"/>
            <color rgb="FF000000"/>
            <rFont val="Tahoma"/>
            <family val="2"/>
          </rPr>
          <t xml:space="preserve">etc
</t>
        </r>
      </text>
    </comment>
    <comment ref="P1" authorId="1" shapeId="0" xr:uid="{538786F0-E736-3D48-B8A1-D3875BB6E7DF}">
      <text>
        <t>[Threaded comment]
Your version of Excel allows you to read this threaded comment; however, any edits to it will get removed if the file is opened in a newer version of Excel. Learn more: https://go.microsoft.com/fwlink/?linkid=870924
Comment:
    If range was provided, a median was calculated. If a value was &lt;0.1, 0.1 was used as a protecting value</t>
      </text>
    </comment>
    <comment ref="R1" authorId="2" shapeId="0" xr:uid="{1772F7B7-EA55-2144-93EF-42127CB386CD}">
      <text>
        <t>[Threaded comment]
Your version of Excel allows you to read this threaded comment; however, any edits to it will get removed if the file is opened in a newer version of Excel. Learn more: https://go.microsoft.com/fwlink/?linkid=870924
Comment:
    UNITS CHOSEN BASED ON MEDIUM ANALYSED
ND converted to half the detection limit (unless detection limit not given in paper)</t>
      </text>
    </comment>
    <comment ref="T1" authorId="3" shapeId="0" xr:uid="{C66B0DB7-A38B-3D40-BAE4-3E2BBF9742AE}">
      <text>
        <t xml:space="preserve">[Threaded comment]
Your version of Excel allows you to read this threaded comment; however, any edits to it will get removed if the file is opened in a newer version of Excel. Learn more: https://go.microsoft.com/fwlink/?linkid=870924
Comment:
    LOG+1
</t>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The Bat Computer</author>
    <author>tc={02677460-F559-EC40-8073-975648D142D8}</author>
    <author>tc={FFFF1817-B3E1-6144-9D74-484795490AB1}</author>
    <author>tc={FE23AA71-076E-1141-BC0B-4D33976AB900}</author>
  </authors>
  <commentList>
    <comment ref="N1" authorId="0" shapeId="0" xr:uid="{520E7DD6-A444-AB4D-AE90-A826258686B5}">
      <text>
        <r>
          <rPr>
            <b/>
            <sz val="9"/>
            <color rgb="FF000000"/>
            <rFont val="Tahoma"/>
            <family val="2"/>
          </rPr>
          <t>The Bat Computer:</t>
        </r>
        <r>
          <rPr>
            <sz val="9"/>
            <color rgb="FF000000"/>
            <rFont val="Tahoma"/>
            <family val="2"/>
          </rPr>
          <t xml:space="preserve">
</t>
        </r>
        <r>
          <rPr>
            <sz val="9"/>
            <color rgb="FF000000"/>
            <rFont val="Tahoma"/>
            <family val="2"/>
          </rPr>
          <t xml:space="preserve">water 
</t>
        </r>
        <r>
          <rPr>
            <sz val="9"/>
            <color rgb="FF000000"/>
            <rFont val="Tahoma"/>
            <family val="2"/>
          </rPr>
          <t xml:space="preserve">soil
</t>
        </r>
        <r>
          <rPr>
            <sz val="9"/>
            <color rgb="FF000000"/>
            <rFont val="Tahoma"/>
            <family val="2"/>
          </rPr>
          <t xml:space="preserve">etc
</t>
        </r>
      </text>
    </comment>
    <comment ref="P1" authorId="1" shapeId="0" xr:uid="{02677460-F559-EC40-8073-975648D142D8}">
      <text>
        <t>[Threaded comment]
Your version of Excel allows you to read this threaded comment; however, any edits to it will get removed if the file is opened in a newer version of Excel. Learn more: https://go.microsoft.com/fwlink/?linkid=870924
Comment:
    If range was provided, a median was calculated. If a value was &lt;0.1, 0.1 was used as a protecting value</t>
      </text>
    </comment>
    <comment ref="R1" authorId="2" shapeId="0" xr:uid="{FFFF1817-B3E1-6144-9D74-484795490AB1}">
      <text>
        <t>[Threaded comment]
Your version of Excel allows you to read this threaded comment; however, any edits to it will get removed if the file is opened in a newer version of Excel. Learn more: https://go.microsoft.com/fwlink/?linkid=870924
Comment:
    UNITS CHOSEN BASED ON MEDIUM ANALYSED
ND converted to half the detection limit (unless detection limit not given in paper)</t>
      </text>
    </comment>
    <comment ref="T1" authorId="3" shapeId="0" xr:uid="{FE23AA71-076E-1141-BC0B-4D33976AB900}">
      <text>
        <t xml:space="preserve">[Threaded comment]
Your version of Excel allows you to read this threaded comment; however, any edits to it will get removed if the file is opened in a newer version of Excel. Learn more: https://go.microsoft.com/fwlink/?linkid=870924
Comment:
    LOG+1
</t>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The Bat Computer</author>
    <author>tc={A65A624E-897F-3E44-8076-A9F750FC8752}</author>
    <author>tc={86419292-26EB-7742-96EF-5EDC79AEFE7D}</author>
    <author>tc={A54098A3-D4A0-2B4A-887F-F4C9399E1379}</author>
  </authors>
  <commentList>
    <comment ref="N1" authorId="0" shapeId="0" xr:uid="{0C28C8E5-E319-2943-9E59-AE86430A7642}">
      <text>
        <r>
          <rPr>
            <b/>
            <sz val="9"/>
            <color rgb="FF000000"/>
            <rFont val="Tahoma"/>
            <family val="2"/>
          </rPr>
          <t>The Bat Computer:</t>
        </r>
        <r>
          <rPr>
            <sz val="9"/>
            <color rgb="FF000000"/>
            <rFont val="Tahoma"/>
            <family val="2"/>
          </rPr>
          <t xml:space="preserve">
</t>
        </r>
        <r>
          <rPr>
            <sz val="9"/>
            <color rgb="FF000000"/>
            <rFont val="Tahoma"/>
            <family val="2"/>
          </rPr>
          <t xml:space="preserve">water 
</t>
        </r>
        <r>
          <rPr>
            <sz val="9"/>
            <color rgb="FF000000"/>
            <rFont val="Tahoma"/>
            <family val="2"/>
          </rPr>
          <t xml:space="preserve">soil
</t>
        </r>
        <r>
          <rPr>
            <sz val="9"/>
            <color rgb="FF000000"/>
            <rFont val="Tahoma"/>
            <family val="2"/>
          </rPr>
          <t xml:space="preserve">etc
</t>
        </r>
      </text>
    </comment>
    <comment ref="P1" authorId="1" shapeId="0" xr:uid="{A65A624E-897F-3E44-8076-A9F750FC8752}">
      <text>
        <t>[Threaded comment]
Your version of Excel allows you to read this threaded comment; however, any edits to it will get removed if the file is opened in a newer version of Excel. Learn more: https://go.microsoft.com/fwlink/?linkid=870924
Comment:
    If range was provided, a median was calculated. If a value was &lt;0.1, 0.1 was used as a protecting value</t>
      </text>
    </comment>
    <comment ref="R1" authorId="2" shapeId="0" xr:uid="{86419292-26EB-7742-96EF-5EDC79AEFE7D}">
      <text>
        <t>[Threaded comment]
Your version of Excel allows you to read this threaded comment; however, any edits to it will get removed if the file is opened in a newer version of Excel. Learn more: https://go.microsoft.com/fwlink/?linkid=870924
Comment:
    UNITS CHOSEN BASED ON MEDIUM ANALYSED
ND converted to half the detection limit (unless detection limit not given in paper)</t>
      </text>
    </comment>
    <comment ref="T1" authorId="3" shapeId="0" xr:uid="{A54098A3-D4A0-2B4A-887F-F4C9399E1379}">
      <text>
        <t xml:space="preserve">[Threaded comment]
Your version of Excel allows you to read this threaded comment; however, any edits to it will get removed if the file is opened in a newer version of Excel. Learn more: https://go.microsoft.com/fwlink/?linkid=870924
Comment:
    LOG+1
</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The Bat Computer</author>
  </authors>
  <commentList>
    <comment ref="K1" authorId="0" shapeId="0" xr:uid="{E7F2A893-2BD4-3D41-B709-F12ADDBFBD2F}">
      <text>
        <r>
          <rPr>
            <b/>
            <sz val="9"/>
            <color indexed="81"/>
            <rFont val="Tahoma"/>
            <family val="2"/>
          </rPr>
          <t>The Bat Computer:</t>
        </r>
        <r>
          <rPr>
            <sz val="9"/>
            <color indexed="81"/>
            <rFont val="Tahoma"/>
            <family val="2"/>
          </rPr>
          <t xml:space="preserve">
water 
soil
etc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tc={F401AAFF-EF85-184D-9AB6-B49461882172}</author>
    <author>tc={006A4E8C-1512-BB46-9AD8-D0C9D2B8E39A}</author>
  </authors>
  <commentList>
    <comment ref="AP2" authorId="0" shapeId="0" xr:uid="{F401AAFF-EF85-184D-9AB6-B49461882172}">
      <text>
        <t>[Threaded comment]
Your version of Excel allows you to read this threaded comment; however, any edits to it will get removed if the file is opened in a newer version of Excel. Learn more: https://go.microsoft.com/fwlink/?linkid=870924
Comment:
    2-methyl-4-chlorophenoxyacetic acid</t>
      </text>
    </comment>
    <comment ref="AQ2" authorId="1" shapeId="0" xr:uid="{006A4E8C-1512-BB46-9AD8-D0C9D2B8E39A}">
      <text>
        <t>[Threaded comment]
Your version of Excel allows you to read this threaded comment; however, any edits to it will get removed if the file is opened in a newer version of Excel. Learn more: https://go.microsoft.com/fwlink/?linkid=870924
Comment:
    2,4-Dichlorophenoxyacetic acid amine</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tc={365F9531-130B-A844-9B7E-B9FBC7E2AFAC}</author>
  </authors>
  <commentList>
    <comment ref="A9" authorId="0" shapeId="0" xr:uid="{365F9531-130B-A844-9B7E-B9FBC7E2AFAC}">
      <text>
        <t>[Threaded comment]
Your version of Excel allows you to read this threaded comment; however, any edits to it will get removed if the file is opened in a newer version of Excel. Learn more: https://go.microsoft.com/fwlink/?linkid=870924
Comment:
    Reports units as kg/plant/yr
per hectare calculated assuming 60 palms per acre as per https://land-links.org/wp-content/uploads/2018/04/USAID_Land_Tenure_PROSPER_Guide_to_Oil_Palm_Outplanting.pdf</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tc={4FDD67A4-C1C8-934E-94D8-B38515C1C4C8}</author>
    <author>tc={3CDEBFC2-8B95-AB4F-9DAE-74B90E9FCE3E}</author>
    <author>tc={25907AF7-B5B8-8B49-8C60-545C66BDD7ED}</author>
    <author>tc={D9892390-A05D-E348-BFA7-9FBCB185D1EA}</author>
    <author>tc={904DA57C-EBC9-3748-AA67-5E703B98047D}</author>
    <author>tc={02EC5BE9-F0AD-2E4A-8570-EED3C62504BB}</author>
  </authors>
  <commentList>
    <comment ref="M2" authorId="0" shapeId="0" xr:uid="{4FDD67A4-C1C8-934E-94D8-B38515C1C4C8}">
      <text>
        <t>[Threaded comment]
Your version of Excel allows you to read this threaded comment; however, any edits to it will get removed if the file is opened in a newer version of Excel. Learn more: https://go.microsoft.com/fwlink/?linkid=870924
Comment:
    2-methyl-4-chlorophenoxyacetic acid</t>
      </text>
    </comment>
    <comment ref="N2" authorId="1" shapeId="0" xr:uid="{3CDEBFC2-8B95-AB4F-9DAE-74B90E9FCE3E}">
      <text>
        <t>[Threaded comment]
Your version of Excel allows you to read this threaded comment; however, any edits to it will get removed if the file is opened in a newer version of Excel. Learn more: https://go.microsoft.com/fwlink/?linkid=870924
Comment:
    2,4-Dichlorophenoxyacetic acid amine</t>
      </text>
    </comment>
    <comment ref="C3" authorId="2" shapeId="0" xr:uid="{25907AF7-B5B8-8B49-8C60-545C66BDD7ED}">
      <text>
        <t>[Threaded comment]
Your version of Excel allows you to read this threaded comment; however, any edits to it will get removed if the file is opened in a newer version of Excel. Learn more: https://go.microsoft.com/fwlink/?linkid=870924
Comment:
    reported 1.9 L/ha application, assuming roundup was used (360g ai/l: 1.9*360 = 684)</t>
      </text>
    </comment>
    <comment ref="F3" authorId="3" shapeId="0" xr:uid="{D9892390-A05D-E348-BFA7-9FBCB185D1EA}">
      <text>
        <t>[Threaded comment]
Your version of Excel allows you to read this threaded comment; however, any edits to it will get removed if the file is opened in a newer version of Excel. Learn more: https://go.microsoft.com/fwlink/?linkid=870924
Comment:
    2.8L/ha reported. calculated based on label assuming 250g ai/L</t>
      </text>
    </comment>
    <comment ref="I14" authorId="4" shapeId="0" xr:uid="{904DA57C-EBC9-3748-AA67-5E703B98047D}">
      <text>
        <t>[Threaded comment]
Your version of Excel allows you to read this threaded comment; however, any edits to it will get removed if the file is opened in a newer version of Excel. Learn more: https://go.microsoft.com/fwlink/?linkid=870924
Comment:
    3.3L/ha reported. calculated assuming 200g ai/L</t>
      </text>
    </comment>
    <comment ref="K14" authorId="5" shapeId="0" xr:uid="{02EC5BE9-F0AD-2E4A-8570-EED3C62504BB}">
      <text>
        <t xml:space="preserve">[Threaded comment]
Your version of Excel allows you to read this threaded comment; however, any edits to it will get removed if the file is opened in a newer version of Excel. Learn more: https://go.microsoft.com/fwlink/?linkid=870924
Comment:
    calculated assuming 279g/L a.i but study doesnt actually give the pesticide used. reported as 3L/ha applied 
</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tc={27B64C41-2827-4546-9F32-8EFED2F3DCC3}</author>
  </authors>
  <commentList>
    <comment ref="L1" authorId="0" shapeId="0" xr:uid="{27B64C41-2827-4546-9F32-8EFED2F3DCC3}">
      <text>
        <t xml:space="preserve">[Threaded comment]
Your version of Excel allows you to read this threaded comment; however, any edits to it will get removed if the file is opened in a newer version of Excel. Learn more: https://go.microsoft.com/fwlink/?linkid=870924
Comment:
    rate given as dose per tree. Assuming 60 palms per acre as  per recommendations given in https://land-links.org/wp-content/uploads/2018/04/USAID_Land_Tenure_PROSPER_Guide_to_Oil_Palm_Outplanting.pdf
</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The Bat Computer</author>
    <author>tc={2DB29242-5C5F-7247-976B-216033A6478A}</author>
    <author>tc={F8FD8A92-3B07-314F-8032-4C7F3448EEBA}</author>
    <author>tc={822C0E95-F722-1846-B355-51CD3DE2A46F}</author>
  </authors>
  <commentList>
    <comment ref="N1" authorId="0" shapeId="0" xr:uid="{781C9F46-605B-524C-9C9A-092826D418D9}">
      <text>
        <r>
          <rPr>
            <b/>
            <sz val="9"/>
            <color rgb="FF000000"/>
            <rFont val="Tahoma"/>
            <family val="2"/>
          </rPr>
          <t>The Bat Computer:</t>
        </r>
        <r>
          <rPr>
            <sz val="9"/>
            <color rgb="FF000000"/>
            <rFont val="Tahoma"/>
            <family val="2"/>
          </rPr>
          <t xml:space="preserve">
</t>
        </r>
        <r>
          <rPr>
            <sz val="9"/>
            <color rgb="FF000000"/>
            <rFont val="Tahoma"/>
            <family val="2"/>
          </rPr>
          <t xml:space="preserve">water 
</t>
        </r>
        <r>
          <rPr>
            <sz val="9"/>
            <color rgb="FF000000"/>
            <rFont val="Tahoma"/>
            <family val="2"/>
          </rPr>
          <t xml:space="preserve">soil
</t>
        </r>
        <r>
          <rPr>
            <sz val="9"/>
            <color rgb="FF000000"/>
            <rFont val="Tahoma"/>
            <family val="2"/>
          </rPr>
          <t xml:space="preserve">etc
</t>
        </r>
      </text>
    </comment>
    <comment ref="P1" authorId="1" shapeId="0" xr:uid="{2DB29242-5C5F-7247-976B-216033A6478A}">
      <text>
        <t>[Threaded comment]
Your version of Excel allows you to read this threaded comment; however, any edits to it will get removed if the file is opened in a newer version of Excel. Learn more: https://go.microsoft.com/fwlink/?linkid=870924
Comment:
    If range was provided, several rows were entered for the same data. If a value was &lt;0.1, 0.05 (half the detection limit) was entered as conc</t>
      </text>
    </comment>
    <comment ref="R1" authorId="2" shapeId="0" xr:uid="{F8FD8A92-3B07-314F-8032-4C7F3448EEBA}">
      <text>
        <t>[Threaded comment]
Your version of Excel allows you to read this threaded comment; however, any edits to it will get removed if the file is opened in a newer version of Excel. Learn more: https://go.microsoft.com/fwlink/?linkid=870924
Comment:
    UNITS CHOSEN BASED ON MEDIUM ANALYSED
ND converted to half the detection limit (unless detection limit not given in paper)</t>
      </text>
    </comment>
    <comment ref="T1" authorId="3" shapeId="0" xr:uid="{822C0E95-F722-1846-B355-51CD3DE2A46F}">
      <text>
        <t xml:space="preserve">[Threaded comment]
Your version of Excel allows you to read this threaded comment; however, any edits to it will get removed if the file is opened in a newer version of Excel. Learn more: https://go.microsoft.com/fwlink/?linkid=870924
Comment:
    LOG+1
</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tc={3CA46EE0-2380-8C48-9A64-9B9C3ED8C099}</author>
    <author>The Bat Computer</author>
    <author>tc={1DE5DF86-48EF-A54B-8970-CEDDD951E993}</author>
    <author>tc={59E8E486-1D42-AE40-AA24-40F498BC1473}</author>
  </authors>
  <commentList>
    <comment ref="I1" authorId="0" shapeId="0" xr:uid="{3CA46EE0-2380-8C48-9A64-9B9C3ED8C099}">
      <text>
        <t xml:space="preserve">[Threaded comment]
Your version of Excel allows you to read this threaded comment; however, any edits to it will get removed if the file is opened in a newer version of Excel. Learn more: https://go.microsoft.com/fwlink/?linkid=870924
Comment:
    alpha beta gamma BHC are produced as by=product in production of lindane. So tox data for lindane was included but not for isomers of BHC. </t>
      </text>
    </comment>
    <comment ref="N1" authorId="1" shapeId="0" xr:uid="{298AADC6-BE23-8F40-8695-29B1B9A5AE05}">
      <text>
        <r>
          <rPr>
            <b/>
            <sz val="9"/>
            <color rgb="FF000000"/>
            <rFont val="Tahoma"/>
            <family val="2"/>
          </rPr>
          <t>The Bat Computer:</t>
        </r>
        <r>
          <rPr>
            <sz val="9"/>
            <color rgb="FF000000"/>
            <rFont val="Tahoma"/>
            <family val="2"/>
          </rPr>
          <t xml:space="preserve">
</t>
        </r>
        <r>
          <rPr>
            <sz val="9"/>
            <color rgb="FF000000"/>
            <rFont val="Tahoma"/>
            <family val="2"/>
          </rPr>
          <t xml:space="preserve">water 
</t>
        </r>
        <r>
          <rPr>
            <sz val="9"/>
            <color rgb="FF000000"/>
            <rFont val="Tahoma"/>
            <family val="2"/>
          </rPr>
          <t xml:space="preserve">soil
</t>
        </r>
        <r>
          <rPr>
            <sz val="9"/>
            <color rgb="FF000000"/>
            <rFont val="Tahoma"/>
            <family val="2"/>
          </rPr>
          <t xml:space="preserve">etc
</t>
        </r>
      </text>
    </comment>
    <comment ref="R1" authorId="2" shapeId="0" xr:uid="{1DE5DF86-48EF-A54B-8970-CEDDD951E993}">
      <text>
        <t>[Threaded comment]
Your version of Excel allows you to read this threaded comment; however, any edits to it will get removed if the file is opened in a newer version of Excel. Learn more: https://go.microsoft.com/fwlink/?linkid=870924
Comment:
    UNITS CHOSEN BASED ON MEDIUM ANALYSED
ND converted to half the detection limit (unless detection limit not given in paper)</t>
      </text>
    </comment>
    <comment ref="T1" authorId="3" shapeId="0" xr:uid="{59E8E486-1D42-AE40-AA24-40F498BC1473}">
      <text>
        <t xml:space="preserve">[Threaded comment]
Your version of Excel allows you to read this threaded comment; however, any edits to it will get removed if the file is opened in a newer version of Excel. Learn more: https://go.microsoft.com/fwlink/?linkid=870924
Comment:
    LOG+1
</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The Bat Computer</author>
    <author>tc={40AD239D-3578-C145-A09B-7E9925B05605}</author>
    <author>tc={B88249C0-ACEB-6245-98D3-66684B11F9B0}</author>
    <author>tc={157645D2-0B4C-5D40-AE97-B4DECF408745}</author>
  </authors>
  <commentList>
    <comment ref="N1" authorId="0" shapeId="0" xr:uid="{F3E522ED-D94A-E444-9C8A-02F4AF01928C}">
      <text>
        <r>
          <rPr>
            <b/>
            <sz val="9"/>
            <color rgb="FF000000"/>
            <rFont val="Tahoma"/>
            <family val="2"/>
          </rPr>
          <t>The Bat Computer:</t>
        </r>
        <r>
          <rPr>
            <sz val="9"/>
            <color rgb="FF000000"/>
            <rFont val="Tahoma"/>
            <family val="2"/>
          </rPr>
          <t xml:space="preserve">
</t>
        </r>
        <r>
          <rPr>
            <sz val="9"/>
            <color rgb="FF000000"/>
            <rFont val="Tahoma"/>
            <family val="2"/>
          </rPr>
          <t xml:space="preserve">water 
</t>
        </r>
        <r>
          <rPr>
            <sz val="9"/>
            <color rgb="FF000000"/>
            <rFont val="Tahoma"/>
            <family val="2"/>
          </rPr>
          <t xml:space="preserve">soil
</t>
        </r>
        <r>
          <rPr>
            <sz val="9"/>
            <color rgb="FF000000"/>
            <rFont val="Tahoma"/>
            <family val="2"/>
          </rPr>
          <t xml:space="preserve">etc
</t>
        </r>
      </text>
    </comment>
    <comment ref="P1" authorId="1" shapeId="0" xr:uid="{40AD239D-3578-C145-A09B-7E9925B05605}">
      <text>
        <t>[Threaded comment]
Your version of Excel allows you to read this threaded comment; however, any edits to it will get removed if the file is opened in a newer version of Excel. Learn more: https://go.microsoft.com/fwlink/?linkid=870924
Comment:
    If range was provided, a median was calculated. If a value was &lt;0.1, 0.1 was used as a protecting value</t>
      </text>
    </comment>
    <comment ref="R1" authorId="2" shapeId="0" xr:uid="{B88249C0-ACEB-6245-98D3-66684B11F9B0}">
      <text>
        <t>[Threaded comment]
Your version of Excel allows you to read this threaded comment; however, any edits to it will get removed if the file is opened in a newer version of Excel. Learn more: https://go.microsoft.com/fwlink/?linkid=870924
Comment:
    UNITS CHOSEN BASED ON MEDIUM ANALYSED
ND converted to half the detection limit (unless detection limit not given in paper)</t>
      </text>
    </comment>
    <comment ref="T1" authorId="3" shapeId="0" xr:uid="{157645D2-0B4C-5D40-AE97-B4DECF408745}">
      <text>
        <t xml:space="preserve">[Threaded comment]
Your version of Excel allows you to read this threaded comment; however, any edits to it will get removed if the file is opened in a newer version of Excel. Learn more: https://go.microsoft.com/fwlink/?linkid=870924
Comment:
    LOG+1
</t>
      </text>
    </comment>
  </commentList>
</comments>
</file>

<file path=xl/sharedStrings.xml><?xml version="1.0" encoding="utf-8"?>
<sst xmlns="http://schemas.openxmlformats.org/spreadsheetml/2006/main" count="54171" uniqueCount="3741">
  <si>
    <t>Search</t>
  </si>
  <si>
    <t>returned</t>
  </si>
  <si>
    <t>(ALL=(palm oil )) AND ALL=(pesticide* OR insecticide* OR fungicide OR fertiliser* OR fertilizer* OR metal* OR herbicide* OR pest* OR disease* ) and Environmental Sciences or Agronomy or Engineering Chemical or Plant Sciences or Biotechnology Applied Microbiology or Engineering Environmental or Agriculture Multidisciplinary or Biochemistry Molecular Biology or Entomology or Multidisciplinary Sciences or Green Sustainable Science Technology or Chemistry Multidisciplinary or Chemistry Applied or Chemistry Physical or Ecology or Soil Science or Agricultural Engineering or Water Resources or Horticulture or Microbiology or Biology or Chemistry Analytical or Forestry or Thermodynamics or Public Environmental Occupational Health or Zoology or Veterinary Sciences or Cell Biology or Mycology or Environmental Studies or Biodiversity Conservation or Medicine Research Experimental or Tropical Medicine or Parasitology or Toxicology or Electrochemistry or Instruments Instrumentation or Marine Freshwater Biology or Immunology or Infectious Diseases or Agricultural Economics Policy or Biochemical Research Methods or Engineering Industrial or Automation Control Systems or Biophysics or Pathology or Geography Physical or Chemistry Organic or Geochemistry Geophysics or Mineralogy or Operations Research Management Science or Spectroscopy or Evolutionary Biology or Geography or Geology or Ornithology or Physics Fluids Plasmas or Social Sciences Interdisciplinary or Substance Abuse or Urban Studies or Area Studies or Behavioral Sciences or Developmental Biology or Management (Web of Science Categories)</t>
  </si>
  <si>
    <t>Publication Type</t>
  </si>
  <si>
    <t>Authors</t>
  </si>
  <si>
    <t>Book Authors</t>
  </si>
  <si>
    <t>Group Authors</t>
  </si>
  <si>
    <t>Book Group Authors</t>
  </si>
  <si>
    <t>Researcher Ids</t>
  </si>
  <si>
    <t>ORCIDs</t>
  </si>
  <si>
    <t>Book Editors</t>
  </si>
  <si>
    <t>Author - Arabic</t>
  </si>
  <si>
    <t>Article Title</t>
  </si>
  <si>
    <t>Article Title - SciELO</t>
  </si>
  <si>
    <t>Article Title - Chinese</t>
  </si>
  <si>
    <t>Article Title - Russian</t>
  </si>
  <si>
    <t>Patent Number</t>
  </si>
  <si>
    <t>Patent Assignee</t>
  </si>
  <si>
    <t>Source Title - Arabic</t>
  </si>
  <si>
    <t>Source Title</t>
  </si>
  <si>
    <t>Source Title - Korean</t>
  </si>
  <si>
    <t>Book Series Title</t>
  </si>
  <si>
    <t>Book Series Subtitle</t>
  </si>
  <si>
    <t>Volume</t>
  </si>
  <si>
    <t>Issue</t>
  </si>
  <si>
    <t>Special Issue</t>
  </si>
  <si>
    <t>Meeting Abstract</t>
  </si>
  <si>
    <t>Start Page</t>
  </si>
  <si>
    <t>End Page</t>
  </si>
  <si>
    <t>Article Number</t>
  </si>
  <si>
    <t>DOI</t>
  </si>
  <si>
    <t>Book DOI</t>
  </si>
  <si>
    <t>Early Access Date</t>
  </si>
  <si>
    <t>Supplement</t>
  </si>
  <si>
    <t>Publication Date</t>
  </si>
  <si>
    <t>Publication Year</t>
  </si>
  <si>
    <t>Abstract</t>
  </si>
  <si>
    <t>Abstract - Foreign</t>
  </si>
  <si>
    <t xml:space="preserve">Abstract - English Transliteration </t>
  </si>
  <si>
    <t>Abstract - Korean</t>
  </si>
  <si>
    <t>Conference Title</t>
  </si>
  <si>
    <t>Conference Date</t>
  </si>
  <si>
    <t>Conference Sponsor</t>
  </si>
  <si>
    <t>Conference Location</t>
  </si>
  <si>
    <t>Times Cited, WoS Core</t>
  </si>
  <si>
    <t xml:space="preserve">Times Cited, CSCD </t>
  </si>
  <si>
    <t>Times Cited, RSCI</t>
  </si>
  <si>
    <t>Times Cited, ARCI</t>
  </si>
  <si>
    <t>Times Cited, BCI</t>
  </si>
  <si>
    <t>Times Cited, SCIELO</t>
  </si>
  <si>
    <t>Times Cited, All Databases</t>
  </si>
  <si>
    <t>180 Day Usage Count</t>
  </si>
  <si>
    <t>Since 2013 Usage Count</t>
  </si>
  <si>
    <t>ISSN</t>
  </si>
  <si>
    <t>eISSN</t>
  </si>
  <si>
    <t>ISBN</t>
  </si>
  <si>
    <t>UT (Unique ID)</t>
  </si>
  <si>
    <t>Pubmed Id</t>
  </si>
  <si>
    <t/>
  </si>
  <si>
    <t>J</t>
  </si>
  <si>
    <t>Shaari, Aznizan; Yunus, Robiah; Ab Raman, Ismail; Omar, Dzolkhifli; Shahar, Mohd Khadri; Biak, Dayang Radiah Awang; Kania, Dina; Aulia, Akmal</t>
  </si>
  <si>
    <t>; Yunus, Robiah/J-4542-2013</t>
  </si>
  <si>
    <t>SHAHAR, Mod Khadri/0000-0003-4497-0570; Yunus, Robiah/0000-0002-3650-1291</t>
  </si>
  <si>
    <t>Field efficacy of palm oil-based nanoemulsion insecticides against Aedes aegypti in Malaysia</t>
  </si>
  <si>
    <t>ACTA TROPICA</t>
  </si>
  <si>
    <t>10.1016/j.actatropica.2021.106107</t>
  </si>
  <si>
    <t>DEC 2021</t>
  </si>
  <si>
    <t>This study evaluates the efficacy of palm oil-based nanoemulsion insecticides in thermal fogging applications against adult Ae. aegypti. The nanoemulsion formulations contained a palm oil methyl ester solvent, water, a nonionic surfactant, and active ingredient deltamethrin, with nanoemulsion droplet diameters ranging from 362 to 382 nm. Knockdown and mortality rates of caged mosquitoes were measured at various distances up to 18 m from the spray nozzle. After 15 min of insecticide exposure, nanoemulsion insecticides achieved a knockdown rate of &gt;97% at a spraying distance of 4 m, and the knockdown effect increased substantially with exposure time. At an 18 m spraying distance, the best nanoemulsion formulation, NanoEW8, achieved a high mosquito mortality rate of more than 80%, whereas the non-nanoemulsion and the commercial product reached only 14 and 8 m distances, respectively, for comparable mortality. The artificial neural network (ANN) was used to predict the mosquito knockdown distribution over the spraying distances and time intervals. The models predicted that NanoEW8 can still cause knockdown at a maximum distance of 61.5 m from the discharge point 60 min after spraying. The results established that Ae. aegypti was susceptible to the newly developed palm oil-based nanoemulsion insecticide, indicating a high potential for mosquito control.</t>
  </si>
  <si>
    <t>0001-706X</t>
  </si>
  <si>
    <t>1873-6254</t>
  </si>
  <si>
    <t>WOS:000705050000004</t>
  </si>
  <si>
    <t>Hanafiah, Khayriyyah Mohd; Abd Mutalib, Aini Hasanah; Miard, Priscillia; Goh, Chun Sheng; Sah, Shahrul Anuar Mohd; Ruppert, Nadine</t>
  </si>
  <si>
    <t>Ruppert, Nadine/D-7085-2016</t>
  </si>
  <si>
    <t>Ruppert, Nadine/0000-0002-9760-0058</t>
  </si>
  <si>
    <t>Impact of Malaysian palm oil on sustainable development goals: co-benefits and trade-offs across mitigation strategies</t>
  </si>
  <si>
    <t>SUSTAINABILITY SCIENCE</t>
  </si>
  <si>
    <t>10.1007/s11625-021-01052-4</t>
  </si>
  <si>
    <t>OCT 2021</t>
  </si>
  <si>
    <t>Palm oil (PO) is an important source of livelihood, but unsustainable practices and widespread consumption may threaten human and planetary health. We reviewed 234 articles and summarized evidence on the impact of PO on health, social and economic aspects, environment, and biodiversity in the Malaysian context, and discuss mitigation strategies based on the sustainable development goals (SDGs). The evidence on health impact of PO is equivocal, with knowledge gaps on whether moderate consumption elevates risk for chronic diseases, but the benefits of phytonutrients (SDG2) and sensory characteristics of PO seem offset by its high proportion of saturated fat (SDG3). While PO contributes to economic growth (SDG9, 12), poverty alleviation (SDG1, 8, 10), enhanced food security (SDG2), alternative energy (SDG9), and long-term employment opportunities (SDG1), human rights issues and inequities attributed to PO production persist (SDG8). Environmental impacts arise through large-scale expansion of monoculture plantations associated with increased greenhouse gas emissions (SDG13), especially from converted carbon-rich peat lands, which can cause forest fires and annual trans-boundary haze; changes in microclimate properties and soil nutrient content (SDG6, 13); increased sedimentation and change of hydrological properties of streams near slopes (SDG6); and increased human wildlife conflicts, increase of invasive species occurrence, and reduced biodiversity (SDG14, 15). Practices such as biological pest control, circular waste management, multi-cropping and certification may mitigate negative impacts on environmental SDGs, without hampering progress of socioeconomic SDGs. While strategies focusing on improving practices within and surrounding plantations offer co-benefits for socioeconomic, environment and biodiversity-related SDGs, several challenges in achieving scalable solutions must be addressed to ensure holistic sustainability of PO in Malaysia for various stakeholders.</t>
  </si>
  <si>
    <t>1862-4065</t>
  </si>
  <si>
    <t>1862-4057</t>
  </si>
  <si>
    <t>WOS:000707553400001</t>
  </si>
  <si>
    <t>Boukaew, Sawai; Cheirsilp, Benjamas; Yossan, Siriporn; Khunjan, Uraiwan; Petlamul, Wanida; Prasertsan, Poonsuk</t>
  </si>
  <si>
    <t>Utilization of palm oil mill effluent as a novel substrate for the production of antifungal compounds by Streptomyces philanthi RM-1-138 and evaluation of its efficacy in suppression of three strains of oil palm pathogen</t>
  </si>
  <si>
    <t>JOURNAL OF APPLIED MICROBIOLOGY</t>
  </si>
  <si>
    <t>10.1111/jam.15304</t>
  </si>
  <si>
    <t>Aims This study aimed to use palm oil mill effluent (POME) as a renewable resource for the production of antifungal compounds by Streptomyces philanthi RM-1-138 against Ganoderma boninense, Ceratocystis paradoxa and Curvularia oryzae. Methods and results The efficacy of antifungal compounds RM-1-138 against the three strains of fungal oil palm pathogen was evaluated both in vitro and on oil palm leaf segments. In vitro studies using confrontation tests on glucose yeast-malt extract (GYM) agar plates indicated that the strain RM-1-138 inhibited the growth of all three fungal pathogenic strains. The antifungal compounds produced in the GYM medium exhibited significantly higher inhibition (79%-100%) against the three fungal pathogens than using the diluted POME (50%) medium (80%-83% inhibition). The optimum condition for the production of antifungal compounds from the strain RM-1-138 was as following: POME of 47,966 mg L-1 chemical oxygen demand (COD), the initial pH at 7.0 and supplemented with yeast extract (0.4%). Meanwhile, severe morphological and internal abnormalities in C. oryzae hyphae were observed under a scanning electron microscope and transmission electron microscope. In vivo experiment on oil palm leaf segments indicated that the efficacy of the antifungal compounds RM-1-138 (DSI = 1.3) were not significantly difference in the suppression of Curvularia leaf spot compared with the two commercial chemical fungicides of mancozeb(R) (DSI = 1.0) and tetraconazole(R) (DSI = 1.3). Conclusions Antifungal compounds produced by S. philanthi RM-1-138 grown in POME have the potential to inhibit fungal pathogens. Significance and impact of the study The POME (about 47 mg L-1 COD) with the initial pH of 7.0 and supplementation of 0.4% nitrogen could be used as a culture medium for the growth and production of antifungal compounds of S. philanthi RL-1-138. In addition, the antifungal compound RM-1-138 could suppress the three strains of oil palm fungal pathogen tested on oil palm leaf segment.</t>
  </si>
  <si>
    <t>1364-5072</t>
  </si>
  <si>
    <t>1365-2672</t>
  </si>
  <si>
    <t>WOS:000706783300001</t>
  </si>
  <si>
    <t>Rudolf, Katrin; Hennings, Nina; Dippold, Michaela A.; Edison, Edi; Wollni, Meike</t>
  </si>
  <si>
    <t>Dippold, Michaela A/C-1548-2017</t>
  </si>
  <si>
    <t>Improving economic and environmental outcomes in oil palm smallholdings: The relationship between mulching, soil properties and yields</t>
  </si>
  <si>
    <t>AGRICULTURAL SYSTEMS</t>
  </si>
  <si>
    <t>10.1016/j.agsy.2021.103242</t>
  </si>
  <si>
    <t>CONTEXT: The area under oil palm cultivation has expanded importantly in South-East Asia. The resulting landuse transformations are associated with environmental degradation such as substantial carbon dioxide emissions. Soil conservation practices can contribute to more sustainable oil palm systems by increasing soil organic carbon (SOC) contents and yields. One soil conservation practice in oil palm plantations is the mulching with empty fruit bunches (EFB).OBJECTIVE: We estimated the relationship between EFB mulching and, respectively, yields, SOC and total nitrogen contents, the carbon-nitrogen ratio and the average bulk density in smallholder oil palm plantations. We further analyzed the determinants of smallholders' EFB application taking into account regional market, farm, and plot level aspects, as well as farmers' perceptions.METHODS: We estimated the relationship between mulching and yields with panel data, and between mulching and soil properties with cross-sectional data. We accounted for the possible selection bias of the decision to apply EFB mulching with instrumental variable estimations. Descriptive analysis was used to analyze the determinants of smallholder EFB use.RESULTS AND CONCLUSIONS: Our results indicated that in particular the regional supply in EFB and farmers' wealth levels were correlated with smallholder EFB mulching. EFB mulching was associated with 39% higher yields and 19% higher SOC contents. We attribute the higher yields to potentially improved soil chemical functions linked to higher SOC contents, such cation exchange capacity effects, and to an increased K and potentially Mg availability. Since EFB is not available in sufficient quantity to be applied to all plantations, policy makers could identify user groups with the greatest potentials for environmental and income improvements. Site-specific life cycle assessments and yield effects can help to inform such identification.SIGNIFICANCE: Despite their growing importance in the oil palm sector, evidence on the effect of EFB mulching was missing for smallholder farmers. Because of associated higher SOC contents and yields, our findings indicate that the promotion of EFB mulching as best management practice could potentially contribute to more sustainable oil palm systems. Strengthening inclusive value chains for smallholders, information provision and investments in road infrastructure represent potential policy instruments to increase smallholder EFB application. The identification and promotion of best management practices are important with view to the still ongoing oil palm expansion in South-East Asia, and progressively in other parts of the world.</t>
  </si>
  <si>
    <t>0308-521X</t>
  </si>
  <si>
    <t>1873-2267</t>
  </si>
  <si>
    <t>WOS:000687716000001</t>
  </si>
  <si>
    <t>Ujang, Farhana Aziz; Roslan, Ahmad Muhaimin; Osman, Nurul Atiqah; Norman, Ashreen; Idris, Juferi; Farid, Mohammed Abdillah Ahmad; Halmi, Mohd Izuan Effendi; Gozan, Misri; Hassan, Mohd Ali</t>
  </si>
  <si>
    <t>Removal behaviour of residual pollutants from biologically treated palm oil mill effluent by Pennisetum purpureum in constructed wetland</t>
  </si>
  <si>
    <t>SCIENTIFIC REPORTS</t>
  </si>
  <si>
    <t>10.1038/s41598-021-97789-0</t>
  </si>
  <si>
    <t>SEP 14 2021</t>
  </si>
  <si>
    <t>The reason for such enormous efforts in palm oil mill effluent research would be what has been singled out as one of the major sources of pollution in Malaysia, and perhaps the most costly and complex waste to manage. Palm oil mill final discharge, which is the treated effluent, will usually be discharged to nearby land or river since it has been the least costly way to dispose of. Irrefutably, the quality level of the treated effluent does not always satisfy the surface water quality in conformity to physicochemical characteristics. To work on improving the treated effluent quality, a vertical surface-flow constructed wetland system was designed with Pennisetum purpureum (Napier grass) planted on the wetland floor. The system effectively reduced the level of chemical oxygen demand by 62.2 +/- 14.3%, total suspended solid by 88.1 +/- 13.3%, ammonia by 62.3 +/- 24.8%, colour by 66.6 +/- 13.19%, and tannin and lignin by 57.5 +/- 22.3%. Heat map depicted bacterial diversity and relative abundance in life stages from the wetland soil, whereby bacterial community associated with the pollutant removal was found to be from the families Anaerolineaceae and Nitrosomonadaceae, and phyla Cyanobacteria and Acidobacteria.</t>
  </si>
  <si>
    <t>2045-2322</t>
  </si>
  <si>
    <t>WOS:000696645100083</t>
  </si>
  <si>
    <t>de Souza Braz, Anderson Martins; da Costa, Marcondes Lima; Ramos, Silvio Junio; Dall'Agnol, Roberto; Fernandes, Antonio Rodrigues</t>
  </si>
  <si>
    <t>Ramos, Silvio Junio/0000-0001-5909-8418</t>
  </si>
  <si>
    <t>Long Term Application of Fertilizers in Eastern Amazon and Effect on Uranium and Thorium Levels in Soils</t>
  </si>
  <si>
    <t>MINERALS</t>
  </si>
  <si>
    <t>10.3390/min11090994</t>
  </si>
  <si>
    <t>SEP 2021</t>
  </si>
  <si>
    <t>In recent years, the use of fertilizers has increased in the Amazon. Phosphate fertilizers, which are commonly used, can present high concentrations of radioelements. In the present study, the activity concentrations of uranium (U) and thorium (Th) in Oxisols and Ultisols cultivated with citrus (Citrus sinensis (L.) Osbeck), oil palm (Elaeis guineensis Jacq.) and black pepper (Piper nigrum L.), with 26, 10 and 5 years of implantation, respectively, were evaluated. The potential risk of contamination was estimated by the enrichment (EF) and bioaccumulation (BAF) factors. Pearson's correlation coefficients indicated a significant relationship between the concentrations of U and Th in soil and plant and the soil properties pH, Ca2+, Mg2+, K+ and P. The enrichment (EF &lt; 2) and bioaccumulation (0.01 &lt; BAF &lt; 0.05) factors were low. In plant tissues, the concentrations of U-238 followed the order: citrus &gt; black pepper &gt; oil palm, and the concentrations of Th-232 followed the sequence: black pepper &gt;&gt; citrus &gt; oil palm. The activity concentrations of U-238 and Th-232 in the soil cultivated with black pepper, as well as in the soil of the reference area close to the citrus plantation, were higher than the world average values of 35 and 30 Bq kg(-1), respectively, established by the United Nations Scientific Committee on Effects of Atomic Radiation. Perennial crops that are fertilized annually must be monitored by environmental agencies due the accumulation of elements that can promote potential risks to human health.</t>
  </si>
  <si>
    <t>2075-163X</t>
  </si>
  <si>
    <t>WOS:000701551700001</t>
  </si>
  <si>
    <t>Environmental Impact of Potentially Toxic Elements on Tropical Soils Used for Large-Scale Crop Commodities in the Eastern Amazon, Brazil</t>
  </si>
  <si>
    <t>10.3390/min11090990</t>
  </si>
  <si>
    <t>The Amazon soils demand high rates of fertilizer application to express high agricultural potential, making it necessary to carry out frequent monitoring of ecological functions and biogeochemical processes in this important biome. The concentrations of As, Ba, Cd, Co, Cr, Cu, Hg, Ni, Pb and Zn and contamination indexes were studied in Oxisol and Ultisols cultivated with citrus (Citrus sinensis (L.) Osbeck), oil palm (Elaeis guineensis Jacq.) and black pepper (Piper nigrum L.), at 26, 10 and 5 years of implantation, respectively. The potential risk of contamination was estimated by the enrichment (EF) and bioaccumulation (BAF) factors. Moderate enrichment of Ba, Pb and Zn (2 &lt; EF &lt; 5) and significant enrichment of As and Cu (5 &lt; EF &lt; 20) were observed. In addition, the following orders of bioaccumulation were found: oil palm-Cu &gt; Zn &gt; Hg &gt; Ni &gt; Ba &gt; Co &gt; As &gt; Cr &gt; Cd approximate to Pb; black pepper-Zn &gt; Hg &gt; Cu &gt; Ba &gt; Ni &gt; Co &gt; Pb &gt;&gt; As &gt; Cr &gt; Cd; and citrus-Hg &gt; Ni &gt; Ba &gt; Zn &gt; Co &gt; Cu &gt; As &gt; Pb &gt;&gt; Cr &gt; Cd. However, all elements are in concentrations below the prevention and investigation values established by Brazilian legislation, that is, the management practices in the crops studied are not contributing with damage to soil and human health risks.</t>
  </si>
  <si>
    <t>WOS:000700153200001</t>
  </si>
  <si>
    <t>Sofiyuddin, Muhammad; Suyanto, S.; Kadir, Sabarudin; Dewi, Sonya</t>
  </si>
  <si>
    <t>Sustainable land preparation for farmer-managed lowland agriculture in Indonesia</t>
  </si>
  <si>
    <t>FOREST POLICY AND ECONOMICS</t>
  </si>
  <si>
    <t>10.1016/j.forpol.2021.102534</t>
  </si>
  <si>
    <t>In almost all forms of agriculture and farming practice, land clearing is the initial step. In Indonesia, in general, the most cost effective means of clearing land is through the use of fire. However, this use of fire often results in uncontrolled outbreaks, particularly in lowland areas especially and during prolonged dry seasons. In recent years, these uncontrolled fire outbreaks have had a catastrophic environmental, social and economic impact. The Indonesian government has expressed a strong commitment to controlling these outbreaks, as demonstrated by a broad set of laws, regulations, decrees, guidelines, and directives to control and manage land and forest fire. However, despite these measures, the occurrence of widespread, high-intensity fire outbreaks is still unacceptably high. This study assessed land-clearing techniques associated with a low risk of fire outbreaks, comparing the costs associated with a range of these techniques. It then analyzed intervention options that would involve the adoption of these techniques by farmers. These low-risk techniques included: (i) zero-burning practices involving traditional machinery and farmer groups; (ii) zero-burning involving modern machinery and partnerships with government agencies/private enterprises; (iii) controlled burning; and (iv) the chemical removal of biomass using herbicides. The study finds that the costs for all four of these options are higher than with landclearing techniques that use fire alone. However, it also showed that the cost implications for farmers could be mitigated by taking a more holistic view of farming practices as a system, rather than focusing only on landclearing practices in isolation. It found that when land-clearing practices that involve low risks of fire outbreak are combined with good agricultural practices (GAP), farmers could still achieve higher levels of profitability and productivity than under a business as usual (BAU) scenario. The study produced scenarios involving BAU practices; land clearing without fire and with BAU practices; and land clearing without fire and with good agricultural practices (GAP) for four agricultural commodities (oil palm, cocoa, rubber, and paddy). It found that the return on land (NPV) in the case of the scenario involving land clearing without fire and with GAP was still higher than under the BAU scenario, except in the case of rubber, with which the NPV was higher in the scenario with modern machinery and GAP. The study concludes that a systems approach is necessary to effectively control fire outbreaks. Government programs should be designed and implemented on the basis of this systems approach with the involvement of a wide range of stakeholders, including through partnerships with the private sector operators, to effectively control the risk of fire outbreaks while at the same time supporting farmers' livelihoods by ensuring that they are enabled to generate higher levels of productivity and profitability from their land.</t>
  </si>
  <si>
    <t>1389-9341</t>
  </si>
  <si>
    <t>1872-7050</t>
  </si>
  <si>
    <t>WOS:000667293600009</t>
  </si>
  <si>
    <t>Surendran, Arthy; Siddiqui, Yasmeen; Ahmad, Khairulmazmi; Fernanda, Rozi</t>
  </si>
  <si>
    <t>Siddiqui, Yasmeen/0000-0001-5748-5481; Ahmad, Khairulmazmi/0000-0002-4296-3425</t>
  </si>
  <si>
    <t>Deciphering the Physicochemical and Microscopical Changes in Ganoderma boninense-Infected Oil Palm Woodblocks under the Influence of Phenolic Compounds</t>
  </si>
  <si>
    <t>PLANTS-BASEL</t>
  </si>
  <si>
    <t>10.3390/plants10091797</t>
  </si>
  <si>
    <t>The threat of Ganoderma boninense, the causal agent of basal stem rot disease, in the oil palm industry warrants finding an effective control for it. The weakest link in the disease management strategy is the unattended stumps/debris in the plantations. Hence, this study aimed to determine whether the selected phenolic compounds could control G. boninense in inoculated oil palm woodblocks and restrict wood biodegradation. Results indicated a significant reduction in the wood mass loss when treated with all the phenolic compounds. Surprisingly, syringic and vanillic acids behaved ambivalently; at a lower concentration, the wood mass loss was increased, but it decreased as the concentrations were increased. In all four phenolic compounds, the inhibition of mass loss was dependent on the concentration of the compounds. After 120 days, the mass loss was only 31%, with 63% relative degradation of lignin and cellulose, and 74% of hemicellulose and wood anatomy, including silica bodies, were intact in those woodblocks treated with 1 mM benzoic acid. This study emphasizes the physicochemical and anatomical changes occurring in the oil palm wood during G. boninense colonization, and suggests that treating oil palm stumps with benzoic acid could be a solution to reducing the G. boninense inoculum pressure during replantation in a sustainable manner.</t>
  </si>
  <si>
    <t>2223-7747</t>
  </si>
  <si>
    <t>WOS:000701600700001</t>
  </si>
  <si>
    <t>Abidin, Cik Mohd Rizuan Zainal; Noor, Hafidzi Mohd; Hamid, Noor Hisham; Ravindran, Shakinah; Puan, Chong Leong; Kasim, Azhar; Salim, Hasber</t>
  </si>
  <si>
    <t>Comparison of effectiveness of introduced barn owls, Tyto javanica javanica, and rodenticide treatments on rat control in oil palm plantations</t>
  </si>
  <si>
    <t>JOURNAL OF PEST SCIENCE</t>
  </si>
  <si>
    <t>10.1007/s10340-021-01423-x</t>
  </si>
  <si>
    <t>AUG 2021</t>
  </si>
  <si>
    <t>In Peninsular Malaysia, barn owls (Tyto javanica javanica) have been utilized as biological control of rats since the 1960s. In this study, the impact of introduced barn owls on rat populations in an oil palm plantation in Sabah, Malaysia, were studied. There were three treatment areas in this study: T1 (barn owl area) was an oil palm plot where no rodenticides were applied and rat control relied solely on predation of the introduced barn owls, T2 was an oil palm plot where one fixed baiting campaign was carried out per year, and T3 was an oil palm plot where two fixed baiting campaigns were carried out per year. Rat abundance and fresh fruit bunch (FFB) damage were assessed monthly throughout the four-year study period. The dominant species at all treatment areas was the House rat, Rattus rattus diardii. Both rat abundance and FFB damage were higher in the first year of study at all three treatment areas. FFB damage was lowest at T3 compared to the other two treatment areas throughout the entire study period, probably due to the intensive baiting carried out at T3. FFB damage at T1 was comparable to FFB damage at T2 (with the exception of the first year of study). Additionally, FFB damage at T1 after the first year was frequently below the 5% FFB damage threshold level. The results of this study indicate that introduced barn owl control of rat pests was sufficient for at least three years and perhaps more.</t>
  </si>
  <si>
    <t>1612-4758</t>
  </si>
  <si>
    <t>1612-4766</t>
  </si>
  <si>
    <t>WOS:000687500600001</t>
  </si>
  <si>
    <t>Azhar, Badrul; Nobilly, Frisco; Lechner, Alex M.; Tohiran, Kamil Azmi; Maxwell, Thomas M. R.; Zulkifli, Raja; Kamel, Mohd Fathil; Oon, Aslinda</t>
  </si>
  <si>
    <t>Mitigating the risks of indirect land use change (ILUC) related deforestation from industrial palm oil expansion by sharing land access with displaced crop and cattle farmers</t>
  </si>
  <si>
    <t>LAND USE POLICY</t>
  </si>
  <si>
    <t>10.1016/j.lusepol.2021.105498</t>
  </si>
  <si>
    <t>The European Commission (EC) is critical of palm oil production as it has a high indirect land-use change (ILUC) risk from industrial palm oil expansion pressuring landless/displaced farmers to clear tropical forests. Major palm oil-producing countries such as Indonesia and Malaysia are claiming that the EC's decision will cause unwarranted obstacles to the adoption of sustainable practices in the palm oil industry and obstruct free trade. To date, in responding to the EC, both Indonesia and Malaysia have yet to develop a national strategy that mitigates the risks of ILUC caused by industrial palm oil expansion. Hence, we propose these major palm oil-producing countries reform their land policy by making it compulsory for plantation companies to share production land with landless/displaced farmers. This strategy could prevent farmers from clearing more tracts of tropical forest and encourage them to use immature and mature areas of palm oil stands for crop and cattle farming, respectively. To guide this strategy, we performed Monte Carlo simulations to predict palm oil production land area and then estimate the land which could be allocated for crop and cattle farming at global-, country-, and plantationscales. Besides mitigating further deforestation in the tropics, the crop and livestock integration strategy can boost food security and reduce the use of chemical herbicides in palm oil-producing countries. The strategy is consistent with palm oil certification schemes in terms of ensuring social and environmental sustainability. Palm oil-producing countries should implement the strategy to address ILUC risk while consumer countries should demand producers use such strategy.</t>
  </si>
  <si>
    <t>0264-8377</t>
  </si>
  <si>
    <t>1873-5754</t>
  </si>
  <si>
    <t>WOS:000663381300010</t>
  </si>
  <si>
    <t>Bukhary, Ahmad A. K.; Ruslan, M. Y.; Hisham, Noor H.; Muzamil, M.; Abu Hassan, A.; Idris, A. B.</t>
  </si>
  <si>
    <t>Microhabitats Utilization by Solitary Parasitoids and Predatory Insects as Indicators of Oil Palm Agroecosystem's Capacity to Support Insect Species Diversity</t>
  </si>
  <si>
    <t>SAINS MALAYSIANA</t>
  </si>
  <si>
    <t>10.17576/jsm-2021-5008-02</t>
  </si>
  <si>
    <t>Microhabitats capacity to support insect species diversity and persistence were evaluated implementing solitary parasitoids and predatory insects according to different phases of herbicide and chemical fertilizer applications. Two species of the genus Xanthopimpla (Ichneumonidae) and one species of the genus Pompilus (Pompilidae) showed relationships on vegetation-type microhabitats, notably natural weeds, leguminous cover crops, and the beneficial plant Turnera subulata, while two species of the genus Evania (Evaniidae) showed relationships with chipped oil palm trunks. One species from the genus Odontomachus (Formicidae) as an exclusive predatory ant was related to both chipped oil palm trunks and the beneficial plant T. subulata. Xanthopimpla parasitoids exhibited abundance fluctuations difference around natural weeds during herbicide application phases between three- and six-years old oil palm stands, with decreased and increased abundance patterns of the former and the latter, respectively. 18 years old oil palm stand showed increased abundance patterns only along with the different phases of chemical fertilizer applications. The importance of natural weeds diversity, restrictions of leguminous cover crops, frequency of herbicide applications, and the arrangements between beneficial plants and wood-based microhabitats that benefited insect parasitoids and predators were discussed.</t>
  </si>
  <si>
    <t>0126-6039</t>
  </si>
  <si>
    <t>WOS:000691308000002</t>
  </si>
  <si>
    <t>Fernando, John Senith Ravishan; Premaratne, Malith; Dinalankara, Dinalankara Mudiyanselage Sineru Dilshan; Perera, Gammada Liyanage Nawan Jerom; Ariyadasa, Thilini U.</t>
  </si>
  <si>
    <t>Ariyadasa, Thilini U./0000-0002-6575-8379</t>
  </si>
  <si>
    <t>Cultivation of microalgae in palm oil mill effluent (POME) for astaxanthin production and simultaneous phycoremediation</t>
  </si>
  <si>
    <t>JOURNAL OF ENVIRONMENTAL CHEMICAL ENGINEERING</t>
  </si>
  <si>
    <t>10.1016/j.jece.2021.105375</t>
  </si>
  <si>
    <t>Haematococcus pluvialis and Chromochloris zofingiensis are freshwater microalgae exploited to produce the highvalue carotenoid, astaxanthin. Nonetheless, a copious amount of freshwater is consumed for microalgae cultivation, thereby raising concerns regarding sustainable astaxanthin production. Characterization of palm oil mill effluent (POME) obtained from a commercial facility in southern Sri Lanka revealed high concentrations of total nitrogen (TN), total phosphorous (TP) and low concentrations of heavy metals, thus showcasing the potential of POME as an alternative growth media for astaxanthin production. Hence, H. pluvialis and C. zofingiensis were cultivated in 2.5%, 5.0% and 7.5% POME with the aim of producing astaxanthin, reducing freshwater consumption, and simultaneous phycoremediation. H. pluvialis exhibited better adaptability to higher POME concentrations, with its maximum astaxanthin yield (22.43 mg/L) achieved in 7.5% POME, whilst reducing specific freshwater consumption for astaxanthin production by 43%. However, only moderate performance in phycoremediation was achieved, with removal of 50.9% chemical oxygen demand (COD), 49.3% total nitrogen and 69.4% total phosphorous at rates of 3.95 mg/L/d, 0.50 mg/L/d and 0.11 mg/L/d respectively. The heavy metal content in biomass was within permissible limits. Characterization of astaxanthin-extracted residual biomass of H. pluvialis revealed possible applications as protein-rich animal feed or feedstock for biofuel production. Results indicated that POME generated in Sri Lankan palm oil mills has the potential to be utilized for large scale production of microalgal astaxanthin. Nevertheless, pilot-scale experiments, product toxicology evaluation and techno-economic feasibility studies are required prior to implementation of large-scale POME-integrated astaxanthin production facilities.</t>
  </si>
  <si>
    <t>2213-3437</t>
  </si>
  <si>
    <t>WOS:000670393300001</t>
  </si>
  <si>
    <t>Wahid, Ruwaida Abdul; Ang, Wei Lun; Mohammad, Abdul Wahab; Johnson, Daniel James; Hilal, Nidal</t>
  </si>
  <si>
    <t>; Ang, Wei Lun/I-2241-2016</t>
  </si>
  <si>
    <t>Hilal, Nidal/0000-0001-7885-4020; Ang, Wei Lun/0000-0002-4946-6798</t>
  </si>
  <si>
    <t>Evaluating Fertilizer-Drawn Forward Osmosis Performance in Treating Anaerobic Palm Oil Mill Effluent</t>
  </si>
  <si>
    <t>MEMBRANES</t>
  </si>
  <si>
    <t>10.3390/membranes11080566</t>
  </si>
  <si>
    <t>Fertilizer-drawn forward osmosis (FDFO) is a potential alternative to recover and reuse water and nutrients from agricultural wastewater, such as palm oil mill effluent that consists of 95% water and is rich in nutrients. This study investigated the potential of commercial fertilizers as draw solution (DS) in FDFO to treat anaerobic palm oil mill effluent (An-POME). The process parameters affecting FO were studied and optimized, which were then applied to fertilizer selection based on FO performance and fouling propensity. Six commonly used fertilizers were screened and assessed in terms of pure water flux (J(w)) and reverse salt flux (J(S)). Ammonium sulfate ((NH4)(2)SO4), mono-ammonium phosphate (MAP), and potassium chloride (KCl) were further evaluated with An-POME. MAP showed the best performance against An-POME, with a high average water flux, low flux decline, the highest performance ratio (PR), and highest water recovery of 5.9% for a 4-h operation. In a 24-h fouling run, the average flux decline and water recovered were 84% and 15%, respectively. Both hydraulic flushing and osmotic backwashing cleaning were able to effectively restore the water flux. The results demonstrated that FDFO using commercial fertilizers has the potential for the treatment of An-POME for water recovery. Nevertheless, further investigation is needed to address challenges such as J(S) and the dilution factor of DS for direct use of fertigation.</t>
  </si>
  <si>
    <t>2077-0375</t>
  </si>
  <si>
    <t>WOS:000689426500001</t>
  </si>
  <si>
    <t>Chin-Pampillo, Juan S.; Perez-Villanueva, Marta; Masis-Mora, Mario; Mora-Dittel, Teresita; Carazo-Rojas, Elizabeth; Alcaniz, Josep M.; Chinchilla-Soto, Cristina; Domene, Xavier</t>
  </si>
  <si>
    <t>Alcaniz, Josep M/I-1231-2015; Domene, Xavier/L-5611-2014</t>
  </si>
  <si>
    <t>Alcaniz, Josep M/0000-0002-6438-0909; Domene, Xavier/0000-0002-2951-1491</t>
  </si>
  <si>
    <t>Amendments with pyrolyzed agrowastes change bromacil and diuron's sorption and persistence in a tropical soil without modifying their environmental risk</t>
  </si>
  <si>
    <t>SCIENCE OF THE TOTAL ENVIRONMENT</t>
  </si>
  <si>
    <t>10.1016/j.scitotenv.2021.145515</t>
  </si>
  <si>
    <t>JUN 10 2021</t>
  </si>
  <si>
    <t>Knowledge of pesticides fate in tropical soils and how it could be affected by pyrolyzed biomass as amendment is limited. Combining conventional and radiotracer methods, as well as risk assessment tools, the effects of several charred agrowastes on the sorption, persistence, and ecological risk of the herbicides bromacil (BMC) and diuron (DRN) were evaluated in a tropical agricultural soil under laboratory conditions. Pineapple stubble (PS), palm oil fiber (PF), and coffee hull (CH) were charred at 300 (torrefied) and 600 degrees C (biochar) and applied to the soil at 10 and 20 t ha(-1) rates. The sorption coefficients (Koc) in unamended soil for BMC and DRN were 18.4 and 212.1 L kg(-1), respectively. The addition of torrefied PS and PF caused a 3 to 4-fold increment in BMC sorption and a 3 to 6-fold change in DRN's sorption. The only biochar that affected the sorption was PS that increased DRN's sorption 3.5 times. The application of coffee hull materials had no significant effect. In terms of degradation (half-life. DT50), for unamended soil BMCs degradation (300 days) was limited compared to DRN (73 days). Alternatively, biodegradation (mineralization halflife time, MT50) was 1278 d for BMC and 538 for DRN. While only PFand CH torrefied increased BMCs persistence, all the torrefied affected DRN's persistence. However, despite the observed effects, the predicted ecological risk was not mitigated. Our results highlight the need for scientific evidence on the use of pyrolyzed organic amendments to assess potential benefits and prevent unintended impacts in tropical agroecosystems. (C) 2021 Elsevier B.V. All rights reserved.</t>
  </si>
  <si>
    <t>0048-9697</t>
  </si>
  <si>
    <t>1879-1026</t>
  </si>
  <si>
    <t>WOS:000628753700115</t>
  </si>
  <si>
    <t>Ishak, Muhamad; Norhisham, Ahmad R.; Thomas, Stephen M.; Nurhidayu, Siti; Ghazali, Amal; Azhar, Badrul</t>
  </si>
  <si>
    <t>Nasron, Amal Ghazali/AAF-6414-2021</t>
  </si>
  <si>
    <t>Razi, Norhisham/0000-0002-7504-9912</t>
  </si>
  <si>
    <t>Physicochemical Properties as Driver of Odonata Diversity in Oil Palm Waterways</t>
  </si>
  <si>
    <t>FRONTIERS IN FORESTS AND GLOBAL CHANGE</t>
  </si>
  <si>
    <t>10.3389/ffgc.2021.613064</t>
  </si>
  <si>
    <t>JUN 7 2021</t>
  </si>
  <si>
    <t>Large-scale oil palm agriculture has caused deforestation in the tropics, but also degrades stream water quality and reduces aquatic biodiversity. Though the outcomes of industrial-scale oil palm plantations for biodiversity have been explored extensively, the consequences of small-scale oil palm agriculture for freshwater macroinvertebrate fauna are poorly understood. Here, we explored the impacts of small-scale oil palm agriculture on aerial adult Odonata (the dragonflies and damselflies), which, due to their inherent sensitivity to habitat degradation, represent useful indicators of wider ecosystem health. We surveyed riparian corridors of man-made waterways in natural habitats converted into agricultural lands in both peat swamp and mangrove forest, comprising a total of 60 sampling units across a region of Peninsular Malaysia where such small-scale agricultural practices are widespread. We hypothesized that physicochemical water quality of oil palm waterways together with riparian vegetation influence Odonata species richness and composition. Our results revealed that Odonata species richness increased with dissolved oxygen, water temperature and vegetation cover, but decreased with water level, pH, and total dissolved solids. Species composition was influenced by both dissolved oxygen and pH. The present study provides valuable insights into the effects of small-scale oil palm agriculture for water quality of associated aquatic habitats, and subsequent responses of adult Odonata. Therefore, smallholders should reduce the use of chemical pesticides and fertilizers to improve the conservation value of oil palm waterways for both Odonata and aquatic fauna more generally, in order to be certified as biodiversity-friendly agriculture.</t>
  </si>
  <si>
    <t>2624-893X</t>
  </si>
  <si>
    <t>WOS:000663820900001</t>
  </si>
  <si>
    <t>De Vos, Rosanne E.; Suwarno, Aritta; Slingerland, Maja; Van der Meer, Peter J.; Lucey, Jennifer M.</t>
  </si>
  <si>
    <t>slingerland, maja/0000-0001-8087-8881; Lucey, Jennifer/0000-0001-5224-091X</t>
  </si>
  <si>
    <t>Independent oil palm smallholder management practices and yields: can RSPO certification make a difference?</t>
  </si>
  <si>
    <t>ENVIRONMENTAL RESEARCH LETTERS</t>
  </si>
  <si>
    <t>10.1088/1748-9326/ac018d</t>
  </si>
  <si>
    <t>JUN 2021</t>
  </si>
  <si>
    <t>Smallholders are a substantial part of the oil palm sector and thus are key to achieving more sustainable production. However, so far their yields remain below potential. The Roundtable on Sustainable Oil Palm (RSPO) aims to include smallholders in sustainability certification to strengthen rural livelihoods and reduce negative environmental impacts. This study aims to determine if and how certified smallholders perform differently from their non-certified counterparts in terms of management practices and yields, and to what extent this is related to RSPO certification. Certified smallholders had significantly better management practices in terms of planting material (tenera) and fertiliser use (16.8 vs 4.8 bags ha(-1) yr(-1)) and had significantly higher yields (22.5 vs 14.5 ton fresh fruit bunches ha(-1)1 yr(-1)1, corrected for palm age). Planting material and harvesting frequency significantly explained higher yields. These differences could not be attributed to certification per se but were probably due to pre-certification conditions, including strong group organisation. It remains a question as to how sustainability certification can be a driver of change by including smallholders who have relatively larger yield gaps, and who lag behind in eligibility criteria for certification.</t>
  </si>
  <si>
    <t>1748-9326</t>
  </si>
  <si>
    <t>WOS:000662672800001</t>
  </si>
  <si>
    <t>Low, Wen-Pei; Din, Mohd Fadhil Md; Chang, Fung-Lung; Moideen, Siti Nur Fatihah Binti; Lee, Yee Yong; Krishnan, Santhana</t>
  </si>
  <si>
    <t>Lee, Yee Yong/ABC-9626-2020; Chandrasekar, Santhana krishnan/Y-7862-2018</t>
  </si>
  <si>
    <t>Lee, Yee Yong/0000-0001-6268-2359; Chandrasekar, Santhana krishnan/0000-0001-7901-3637</t>
  </si>
  <si>
    <t>Development of microbial biofilms on cellulosic fibers for organic matter removal in river water treatment</t>
  </si>
  <si>
    <t>DESALINATION AND WATER TREATMENT</t>
  </si>
  <si>
    <t>10.5004/dwt.2021.27196</t>
  </si>
  <si>
    <t>The present study focuses on the usage of natural cellulosic fibers like coconut fibers (CF) and oil palm fibers (OPF) as an organic substrate for biofilm formation in removing pollutants as opposed to numerous studies that utilized non-organic substrates like plastic and synthetic membrane. The corresponding adsorption ability was tested toward the organic matters (OM) removal in the contaminated river water. The experimental results showed that CF and OPF possessed a higher concentration of phenolic and alcoholic hydroxyl groups by hydrogen bonds have led to a thinner extracellular polymeric substance being formed. The rate at which OM is removed for biofilm attached on coconut fiber (BCF) and biofilm attached on oil palm fiber (BOPF) were identified to be 94.07% and 87.01%, respectively. At 3% outflow, the global mass transfer rate BCF and BOPF were 1.01 and 0.84 d(-1). Further to that, the internal mass transfer was found to have an effective diffusivity of pollutants to biofilm. Yet, the mass transfer decreases with the decrease of OM concentration in water. Therefore, it is evident that natural cellulosic fibers are highly effective alternative carriers that can be used for biofilm growth in removing excess concentration of OM in river water.</t>
  </si>
  <si>
    <t>1944-3994</t>
  </si>
  <si>
    <t>1944-3986</t>
  </si>
  <si>
    <t>WOS:000655578400013</t>
  </si>
  <si>
    <t>Yavari, Saba; Asadpour, Robabeh; Kamyab, Hesam; Yavari, Sara; Kutty, Shamsul Rahman Mohamed; Baloo, Lavania; Manan, Teh Sabariah Binti Abd; Chelliapan, Shreeshivadasan; Sidik, Azwadi Bin Che</t>
  </si>
  <si>
    <t>Kamyab, Hesam/H-4583-2016</t>
  </si>
  <si>
    <t>Kamyab, Hesam/0000-0002-5272-2297</t>
  </si>
  <si>
    <t>Efficiency of carbon sorbents in mitigating polar herbicides leaching from tropical soil</t>
  </si>
  <si>
    <t>CLEAN TECHNOLOGIES AND ENVIRONMENTAL POLICY</t>
  </si>
  <si>
    <t>10.1007/s10098-021-02113-z</t>
  </si>
  <si>
    <t>MAY 2021</t>
  </si>
  <si>
    <t>Imidazolinones are a group of herbicides with high potential of leaching and long half-lives that are posing a threat to water resources' quality especially in tropical areas. Biochar, a carbon-rich bio-sorbent, has shown its ability to stabilise organic substances in soils and therefore, potentially is able to reduce their leaching. Biochar is a sustainable and cost-effective material which can be produced from locally available wastes. This work, for the first time, evaluated the biochar's effects on leaching of two polar members of imidazolinones family namely imazapic and imazapyr, and also Onduty (R) which is a mixture of these two herbicides, in heavy soil of tropical paddy fields. Leaching columns accompanied with artificial irrigation were used during the laboratory experiment. The herbicides were extracted from both collected leachates and soil columns. Soil amendment with designed biochars significantly reduced the herbicides' leaching percentages. Oil palm empty fruit bunch (OPEFB) and rice husk (RH) were used as pyrolysis feedstock. About 16% of the applied imazapic was leached out from biochar-free soil. For RH and OPEFB biochar-amended soils, the amounts were 4.3% and 3.6%, respectively. The highest percentage of imazapyr leached out from non-amended soil was (14.2%) followed by RH (4.0%) and OPEFB (2.8%) in biochar-amended soils. Also, 15.2% of the applied Onduty (R) was leached from non-amended soil. Adding RH and OPEFB biochars could reduce the herbicide leaching to 4.2% and 3.0%, respectively. Soil amended with biochars retained the higher percentages of the herbicides in top 7.5 cm depths. The media sorption capacities were negatively correlated to the amounts of herbicides leached out from soils but positively to the amounts of the herbicides remaining in the soil. Total amount of herbicides adsorbed by biochars-amended soils was more than 95%. Cation/water bridging ion exchange, ligand exchange, electrostatic attraction, and hydrophobic partitioning are the main ways imidazolinones can be adsorbed to soil. It was concluded that biochar application has the potential to reduce polar imidazolinones' leaching and their environmental pollution. The custom-engineered biochars can specifically control the pesticides transfer and then can certainly enhance the biochars' commercial values for their applications in the environment. Graphic abstract</t>
  </si>
  <si>
    <t>1618-954X</t>
  </si>
  <si>
    <t>1618-9558</t>
  </si>
  <si>
    <t>WOS:000654085100001</t>
  </si>
  <si>
    <t>Yavari, Saba; Kamyab, Hesam; Asadpour, Robabeh; Yavari, Sara; Sapari, Nasiman Bin; Baloo, Lavania; Manan, Teh Sabariah Binti Abd; Ashokkumar, Veeramuthu; Chelliapan, Shreeshivadasan</t>
  </si>
  <si>
    <t>Veeramuthu, Ashokkumar/G-3632-2018; Kamyab, Hesam/H-4583-2016</t>
  </si>
  <si>
    <t>Veeramuthu, Ashokkumar/0000-0003-1973-033X; Kamyab, Hesam/0000-0002-5272-2297</t>
  </si>
  <si>
    <t>The fate of imazapyr herbicide in the soil amended with carbon sorbents</t>
  </si>
  <si>
    <t>BIOMASS CONVERSION AND BIOREFINERY</t>
  </si>
  <si>
    <t>10.1007/s13399-021-01587-7</t>
  </si>
  <si>
    <t>Excessive application of agro-chemicals is a major factor in undesired environmental problems. Imidazolinone herbicides having high activity, leaching potential, and persistence are probable risks to ecosystems. Herbicides' stabilization using biochar is an efficient and cheap strategy to protect the environment against their contaminations. The present study aimed to evaluate the effects of biochars produced from oil palm empty fruit bunches (EFB) and rice husk (RH) on imazapyr fate in soil. Initially, the optimized biochars were compared for their sorption-desorption capacities as soil modifiers. The herbicide leaching in the amended soils was investigated by leaching columns. The herbicide photolysis and bio-degradations' rates in the media were also evaluated during 70 days. Results indicated that the soil amendment significantly increased soil sorption capacity (up to 2.34-folds) and reduced the herbicide leaching. The lowest percentage of leached herbicide (2.8%) and the highest percentage of retained herbicide (97.1%) were achieved in EFB biochar-amended soil. The herbicide photo-degradation rate significantly reduced with a half-life of 38.5 days in non-amended soil to 53.3 days in EFB biochar-amended soils. The herbicide bio-degradation, however, increased with the biochars applications. In a conclusion, the optimized biochars have a high potential to protect the environment against herbicides hazards.</t>
  </si>
  <si>
    <t>2190-6815</t>
  </si>
  <si>
    <t>2190-6823</t>
  </si>
  <si>
    <t>WOS:000653174000001</t>
  </si>
  <si>
    <t>Wong, Siew Ming; Zulkifli, Muhammad Zikri Aiman; Nordin, Darman; Teow, Yeit Haan</t>
  </si>
  <si>
    <t>Nordin, Darman/M-1975-2016</t>
  </si>
  <si>
    <t>Nordin, Darman/0000-0001-7352-1665</t>
  </si>
  <si>
    <t>Synthesis of Cellulose/Nano-hydroxyapatite Composite Hydrogel Absorbent for Removal of Heavy Metal Ions from Palm Oil Mill Effluents</t>
  </si>
  <si>
    <t>JOURNAL OF POLYMERS AND THE ENVIRONMENT</t>
  </si>
  <si>
    <t>10.1007/s10924-021-02183-6</t>
  </si>
  <si>
    <t>Hydroxyapatite (HA) has been identified to have an outstanding ability to remove heavy metal ions. Hence, nano-hydroxyapatite-cellulose hydrogel composites were developed to investigate the effects of the HA produced from Marcia marmorata clam shell biomass in the composites on increasing the adsorption capacity of a hydrogel to remove heavy metals from industrial wastewater. The hydrogel performance in the removal of heavy metal ions was investigated using a palm oil mill effluent (POME), which is the industrial wastewater from a palm oil mill. The addition of nano-hydroxyapatite in the cellulose hydrogel matrix succeeded in increasing the hydrogel adsorption capacity in the extraction of heavy metal ions, such as Cu2+, Pb2+, Fe2+, Cd2+, and Zn2+. The resulting composite hydrogel with 1.5% of wt/v% of nano-hydroxyapatite managed to get rid of 70.24%, 57.74%, 48.56%, 27.33%, and 25.98% of Cu2+, Pb2+, Fe2+, Cd2+, and Zn2+ ions from POME, respectively. The success of this composite hydrogel in removing heavy metals is an important achievement in the field of industrial wastewater treatment, as it uses the nano-hydroxyapatite produced from the clam shell residual and cellulose powder as the raw materials for the synthesis of the composite instead of using chemicals that are harmful to the environment.</t>
  </si>
  <si>
    <t>1566-2543</t>
  </si>
  <si>
    <t>1572-8919</t>
  </si>
  <si>
    <t>WOS:000652930800002</t>
  </si>
  <si>
    <t>Hashiguchi, Yuya; Zakaria, Mohd Rafein; Toshinari, Maeda; Yusoff, Mohd Zulkhairi Mohd; Shirai, Yoshihito; Hassan, Mohd Ali</t>
  </si>
  <si>
    <t>; Maeda, Toshinari/G-3302-2017</t>
  </si>
  <si>
    <t>Mohd Yusoff, Mohd Zulkhairi/0000-0002-6787-9350; Maeda, Toshinari/0000-0002-6219-9110; M. Hassan, Ali/0000-0001-9509-9266</t>
  </si>
  <si>
    <t>Ecotoxicological assessment of palm oil mill effluent final discharge by zebrafish (Danio rerio) embryonic assay</t>
  </si>
  <si>
    <t>ENVIRONMENTAL POLLUTION</t>
  </si>
  <si>
    <t>10.1016/j.envpol.2021.116780</t>
  </si>
  <si>
    <t>MAY 15 2021</t>
  </si>
  <si>
    <t>Most palm oil mills adopted conventional ponding system, including anaerobic, aerobic, facultative and algae ponds, for the treatment of palm oil mill effluent (POME). Only a few mills installed a bio-polishing plant to treat POME further before its final discharge. The present study aims to determine the quality and toxicity levels of POME final discharge from three different mills by using conventional chemical analyses and fish (Danio rerio) embryo toxicity (FET) test. The effluent derived from mill A which installed with a bio-polishing plant had lower values of BOD, COD and TSS at 45 mg/L, 104 mg/L, and 27 mg/L, respectively. Only mill A nearly met the industrial effluent discharge standard for BOD. In FET test, effluent from mill A recorded low lethality and most of the embryos were malformed after hatching (half-maximal effective concentration (EC50) = 20%). The highest toxicity was observed from the effluent of mill B and all embryos were coagulated after 24 h in samples greater than 75% of effluent (38% of half-maximal lethal concentration (LC50) at 96 h). The embryos in the effluent from mill C recorded high mortality after hatching, and the survivors were malformed after 96 h exposure (LC50 = 26%). Elemental analysis of POME final discharge samples showed Cu, Zn, and Fe concentrations were in the range of 0.10 -0.32 mg/L, 0.01-0.99 mg/L, and 0.94-4.54 mg/L, respectively and all values were below the effluent permissible discharge limits. However, the present study found these metals inhibited D. rerio embryonic development at 0.12 mg/L of Cu, and 4.9 mg/L of Fe for 96 h- EC50. The present study found that bio-polishing plant installed in mill A effectively removing pollutants especially BOD and the FET test was a useful method to monitor quality and toxicity of the POME final discharge samples. (C) 2021 Elsevier Ltd. All rights reserved.</t>
  </si>
  <si>
    <t>0269-7491</t>
  </si>
  <si>
    <t>1873-6424</t>
  </si>
  <si>
    <t>WOS:000637737100036</t>
  </si>
  <si>
    <t>Fujii, Kazumichi; Toma, Takeshi; Sukartiningsih</t>
  </si>
  <si>
    <t>Comparison of soil acidification rates under different land uses in Indonesia</t>
  </si>
  <si>
    <t>PLANT AND SOIL</t>
  </si>
  <si>
    <t>1-2</t>
  </si>
  <si>
    <t>10.1007/s11104-021-04923-y</t>
  </si>
  <si>
    <t>Aims Increased nitrification risks accelerating soil acidification under land-use change from tropical forest to cropland or plantation, but acidity might be neutralized by net mineralization of soil organic matter (SOM) that has accumulated under the former fallow vegetation. We aim to analyze key drivers of soil acidification and acid neutralization under different crops and fallow vegetation. Methods We compared 30 year changes in soil C stocks, pH, and exchangeable Al under different land-uses (primary dipterocarp forest, Macaranga forest, Imperata grassland, Imperata grassland converted to Acacia plantation, Imperata grassland converted to oil palm plantation) in Indonesia and identified the major drivers of acidification using proton budgets in soil. Results Nitrification is major driver of acidification in soil profiles under N-fixing Acacia or fertilized oil palm plantation. Protons generated by product removal and nitrification in oil palm plantation are neutralized partly by fertilizer and mineralization of the native SOM that has formerly accumulated under grassland. The remaining acidity results in accumulation of soil exchangeable Al. The SOM storage under short-term (&lt; 10 yr) grass or long-term (&gt; 10 yr) Macaranga forest increases without intensive acidification, while long-term Acacia plantation maximizes both SOM storage and acidification. Conclusion Magnitude of soil acidification is regulated largely by the balance between proton generation by nitrification of fertilized N and biologically-fixed N and proton consumption by net mineralization of the native SOM that has formerly accumulated under grass fallow. SOM accumulation under Imperata grassland or Macaranga forest could mitigate soil acidification in Acacia or oil palm plantation.</t>
  </si>
  <si>
    <t>0032-079X</t>
  </si>
  <si>
    <t>1573-5036</t>
  </si>
  <si>
    <t>WOS:000646769300001</t>
  </si>
  <si>
    <t>Ahmad Jani, Hamzad Fahmi; Meder, Roger; Hamid, Hazandy Abdul; Razali, Sheriza Mohd; Yusoff, Khairul Hafiz Mohd</t>
  </si>
  <si>
    <t>Abdul-Hamid, Hazandy/C-1789-2012</t>
  </si>
  <si>
    <t>Abdul-Hamid, Hazandy/0000-0002-3525-556X</t>
  </si>
  <si>
    <t>Near infrared spectroscopy of plantation forest soil nutrients in Sabah, Malaysia, and the potential for microsite assessment</t>
  </si>
  <si>
    <t>JOURNAL OF NEAR INFRARED SPECTROSCOPY</t>
  </si>
  <si>
    <t>10.1177/09670335211007673</t>
  </si>
  <si>
    <t>APR 2021</t>
  </si>
  <si>
    <t>Knowledge of soil physical and chemical properties is vital to the optimal growing performance of agricultural crops, including plantation forest trees. Near infrared (NIR) spectroscopy has been shown to be a tool that enables rapid and low-cost assessment of soils, however its use in forest plantations has been slow to develop. This study shows the development of calibrations for total organic carbon, total nitrogen and soil pH using a handheld NIR spectrometer for soils at three sites in Sabah, Malaysia. Soil samples were collected, dried, milled and scanned after which they were analysed using standard chemical methods to obtain total organic carbon (TOC) and total nitrogen (TN). Partial least squares regression was used to develop calibrations between reference data and NIR spectra and validated using an independent sample set. The calibration of soil pH is made using a subset of samples across A- and B-horizons for samples from two of the three sites. The most effective spectral pre-treatment was the standard normal variate for TOC and TN while the Savitzky-Golay first derivative was the best pre-treatment for predicting soil pH. Principal component analysis was performed on the raw NIR spectra of all samples to confirm that the samples from different sites were able to be used in a single regression analysis. Kennard-Stone selection was used to create calibration sets and validation sets from the combined spectra from all sites and both soil horizons. Calibrations were also developed independently on the A- and B-horizon samples, but there were insufficient sample numbers to utilize an independent validation set. The coefficients of determination for the validation set (r(p)(2)) were 0.77 and 53 for TOC and TN respectively while the root mean square error of prediction (RMSEP) was 0.44 g 100 g(-1) for TOC and 0.051 g 100 g(-1) for TN. In addition, it showcases the application of these calibrations to provide spatial assessment of two differing micro-sites within a single Eucalyptus pellita progeny breeding trial. Combined with the potential to monitor foliar nutrients, the ability to obtain high spatial details of soil composition will assist tree plantation growers and also other agricultural producers, such as oil palm plantation managers, to better manage their soil and fertiliser regimes.</t>
  </si>
  <si>
    <t>0967-0335</t>
  </si>
  <si>
    <t>1751-6552</t>
  </si>
  <si>
    <t>WOS:000643450600001</t>
  </si>
  <si>
    <t>Silmi, Muhammad; Putra, Kharisma; Amran, Ali; Huda, Mahfud; Fanani, Aldino Fauzil; Galdikas, Birute Mary; Anggara, Prima S.; Traeholt, Carl</t>
  </si>
  <si>
    <t>Activity and Ranging Behavior of Leopard Cats (Prionailurus bengalensis) in an Oil Palm Landscape</t>
  </si>
  <si>
    <t>FRONTIERS IN ENVIRONMENTAL SCIENCE</t>
  </si>
  <si>
    <t>10.3389/fenvs.2021.651939</t>
  </si>
  <si>
    <t>MAR 17 2021</t>
  </si>
  <si>
    <t>The leopard cat (Prionailurus bengalensis) is the most widespread feline in Asia. It has been recorded in a range of habitats, including monoculture landscapes, such as oil palm plantations. Here, we report on a study on the presence, home range, activity patterns and diet of the species in an oil palm landscape to assess their viability as biological pest controller of rats. The study took place in United Plantations/PT SSS estate in Central Kalimantan, Borneo, Indonesia. From July 2014 to March 2018, we captured 11 leopard cats in purpose-built cage-traps and fitted them with VHF radiotransmitters. They were tracked for a 44 months study period, during which we collected a total of 2.031 GPS locations used for estimating the respective cats' activities and home-ranges. The cats are strictly nocturnal and prefer to hide and rest in thick bush, primarily consisting of sword-fern (Nephrolepis sp.) during day-time, but forage both on the ground and in the palm canopy at night. The average home range (95% FK) for male leopard cats is 1.47 km(2) (n = 7; SD = 0.62 km(2)) with slightly smaller home range for females at 1.29 km(2) (n = 4; SD = 0.28 km(2)). All individuals studied were recorded strictly within the oil palm plantation landscape, although mangrove forest habitat makes up 7% of the greater plantation landscape. In conclusion, leopard cats survive and reproduce well in oil palm habitats and are effective biological controllers of rats that can replace the traditionally used expensive and environmentally polluting chemical rat poisons.</t>
  </si>
  <si>
    <t>2296-665X</t>
  </si>
  <si>
    <t>WOS:000635115200001</t>
  </si>
  <si>
    <t>Tai, Melvin Jia Yong; Perumal, Veeradasan; Gopinath, Subash C. B.; Raja, Pandian Bothi; Ibrahim, Mohamad Nasir Mohamad; Jantan, Iffah Najihah; Suhaimi, Nur Syahirah Husna; Liu, Wei-Wen</t>
  </si>
  <si>
    <t>LIU, WEI WEN/D-2098-2015</t>
  </si>
  <si>
    <t>LIU, WEI WEN/0000-0002-7632-9078; Mohamad Ibrahim, Mohamad Nasir/0000-0002-6784-5775</t>
  </si>
  <si>
    <t>Laser-scribed graphene nanofiber decorated with oil palm lignin capped silver nanoparticles: a green biosensor</t>
  </si>
  <si>
    <t>10.1038/s41598-021-85039-2</t>
  </si>
  <si>
    <t>MAR 9 2021</t>
  </si>
  <si>
    <t>Tuberculosis (TB), caused by Mycobacterium tuberculosis (M. tuberculosis), requires a high level of attention and is one of the most infectious diseases in the air. Present methods of diagnosing TB remain ineffective owing to their low sensitivity and time consumption. In this study, we produced a green graphene nanofiber laser biosensor (LSG-NF) decorated with oil palm lignin-based synthetic silver nanoparticles (AgNPs). The resulting composite morphology was observed by field-emission scanning electron microscopy and transmission electron microscopy, which revealed the effective adaptation of the AgNPs to the LSG-NF surface. The successful attachment of AgNPs and LSG-NFs was also evident from X-ray diffraction and Raman spectroscopy studies. In order to verify the sensing efficiency, a selective DNA sample captured on AgNPs was investigated for specific binding with M.tb target DNA through selective hybridisation and mismatch analysis. Electrochemical impedance studies further confirmed sensitive detection of up to 1 fM, where a detection limit of 10(-15) M was obtained by estimating the signal-to-noise ratio (S/N=3:1) as 3 sigma. Successful DNA immobilisation and hybridisation was confirmed by the detection of phosphorus and nitrogen peaks based on X-ray photoelectron spectroscopy and Fourier-transform infrared spectroscopy. The stability and repeatability of the analysis were high. This approach provides an affordable potential sensing system for the determination of M. tuberculosis biomarker and thus provides a new direction in medical diagnosis.</t>
  </si>
  <si>
    <t>WOS:000630437600005</t>
  </si>
  <si>
    <t>Ayob, Syafiqa; Othman, Norzila; Altowayti, Wahid Ali Hamood; Khalid, Faisal Sheikh; Bakar, Norshila Abu; Tahir, Muhammad; Soedjono, Eddy Setiadi</t>
  </si>
  <si>
    <t>Khalid, Faisal Sheikh/AAP-7093-2021; othman, norzila/AAS-1156-2021</t>
  </si>
  <si>
    <t>othman, norzila/0000-0001-8360-6750</t>
  </si>
  <si>
    <t>A Review on Adsorption of Heavy Metals from Wood-Industrial Wastewater by Oil Palm Waste</t>
  </si>
  <si>
    <t>JOURNAL OF ECOLOGICAL ENGINEERING</t>
  </si>
  <si>
    <t>10.12911/22998993/132854</t>
  </si>
  <si>
    <t>MAR 2021</t>
  </si>
  <si>
    <t>The use of heavy metals in the manufacturing industry over the past few decades has eventually contributed to a rise in the flow of metallic compounds into wastewater and has raised significant ecological and health threats to living things. Adsorption is an excellent way to treat solid waste effluent, offering significant benefits such as affordability, profitability, ease of operation and efficiency. However, the price of commercial adsorbent namely activated carbon has soared due to its high demand. There is also a green improvement in this method by turning the commercial adsorbent into agricultural waste. In Malaysia, the oil palm waste is such suitable material that can be utilized for making activated carbon, since they are ample and easy to find. Additionally, part of them is agricultural waste that cannot be consumed (i.e. leaves and fronds). Hence, this study aimed to analyse the potential of activated carbon from agricultural waste, namely oil palm waste, in reducing the levels of heavy metals in industrial wastewater.</t>
  </si>
  <si>
    <t>2299-8993</t>
  </si>
  <si>
    <t>WOS:000637819300010</t>
  </si>
  <si>
    <t>Abdel-Moaty, Zeinab; Abdelsalam, Salah</t>
  </si>
  <si>
    <t>PHOTOSENSITIZING EFFECTS OF HEMATOPORPHYRIN DIHYDROCHLORIDE AGAINST THE RED PALM WEEVIL RHYNCHOPHORUS FERRUGINEUS (COLEOPTERA: CURCULIONIDAE)</t>
  </si>
  <si>
    <t>FRESENIUS ENVIRONMENTAL BULLETIN</t>
  </si>
  <si>
    <t>The environmental dilemma facing researchers is how to control pests without damaging the environment. In light of the search for solutions to this dilemma, the current research was conducted to combat a serious pest, the red palm weevil, Rhynchophorus ferrugineus which threatens the palms of date and oil all over the world. Hematoporphyrin dihydrochloride (HPD) photosensitizer has the ability to target the tissues of the pest. After feeding and exposure to light, HPD stimulates the production of free radicals that destroy the intestinal cells and inhibit the antioxidants. The present work investigates the insecticidal effects of HPD and sheds light on its mode of action against some key antioxidant enzymes in adults, males and females of R. ferrugineus. The adults were exposed to serial concentrations of HPD, 67, 670 and 6720 ppm then exposed to direct sunlight (355 w/m(2)) for different periods, 0.5, 1, 1,5, or 2 hours. The results showed that the recorded mortality ratios were depending on both HPD concentration and sunlight exposure period. The biochemical effects of HPD on the adults resulted in significant inhibition of catalase (CAT), superoxide dismutase (SOD) and glutathione 5-transferase (GST) in insects exposed to sunlight for one hour as post-treatment period. However, the content of malondialdehyde (MDA) increased as HPD concentration increased.</t>
  </si>
  <si>
    <t>1018-4619</t>
  </si>
  <si>
    <t>1610-2304</t>
  </si>
  <si>
    <t>WOS:000675912500021</t>
  </si>
  <si>
    <t>Aini, A. A.; Fauziah, C., I; Samsuri, A. W.</t>
  </si>
  <si>
    <t>Cadmium and Zinc Content in Oil Palm Seedlings and their Phase Associations in Jawa Series Soil Applied with Phosphate Rock and Amended with Palm Oil Mill Effluent Sludge and Lime</t>
  </si>
  <si>
    <t>MALAYSIAN JOURNAL OF SOIL SCIENCE</t>
  </si>
  <si>
    <t>JAN 2021</t>
  </si>
  <si>
    <t>This study was conducted to determine the mobility and availability of Cd, Zn and P to oil palm seedlings and their soil phase association (water soluble, exchangeable, carbonate, Fe-Mn oxide, organic and residual fractions) after the soil was applied with a phosphate rock fertiliser and amended with palm oil mill effluent (POME) or lime. The potential of these amendments in reducing Cd uptake by oil palm seedlings from phosphate rock fertiliser application was also investigated. Four rates of POME (0, 5, 10 and 20 t/ha) and lime (0, 2, 4 and 8 t/ha) were applied on a Jawa Series soil (Sulfic Endoaquepts) planted with 3-month-old oil palm seedlings until the 9th month. In lime amended soil, 65% of Cd in the soil was in the immobile phase and Cd content in the root decreased with increasing rates of lime application. Meanwhile, application of POME sludge amendment resulted in 44% of Cd being in the mobile fraction and 56% in the immobile phase. The mobile fractions, which comprised the exchangeable and water soluble fractions, were found to increase with increasing POME sludge rates. However, there was no influence on the Cd content in plant parts. Application of POME sludge also increased Zn content in roots and leaves as exchangeable Zn fraction also increased with increasing application rates. As for P, the content increased in all plant parts as a result of POME sludge application. Cadmium in the soil was dominant in the mobile fraction (exchangeable), while Zn and P were dominant in the immobile fractions (residual and organic, respectively) after being amended with POME and lime. Thus, lime was found to be a better amendment in reducing Cd uptake from PR fertiliser application in comparison to POME.</t>
  </si>
  <si>
    <t>1394-7990</t>
  </si>
  <si>
    <t>WOS:000596961100003</t>
  </si>
  <si>
    <t>Chuah, Tse-Seng; Lim, Win-Kent</t>
  </si>
  <si>
    <t>Chuah, TS/AAZ-7642-2021</t>
  </si>
  <si>
    <t>Effects of selected pre-emergence herbicide-treated oil palm residues on goosegrass emergence and growth</t>
  </si>
  <si>
    <t>ADVANCES IN WEED SCIENCE</t>
  </si>
  <si>
    <t>e21234162</t>
  </si>
  <si>
    <t>10.51694/AdvWeedSci/2021</t>
  </si>
  <si>
    <t>Background: Goosegrass, one of the problematic weeds in the world. Various herbicides have been widely employed for goosegrass control. However, heavy reliance upon the herbicides has led to the evolution of herbicide-resistant biotypes of goosegrass. Diversified approach is needed for sustainable management of goosegrass.Objective: Evaluate the phytotoxicity of selected preemergence herbicide-treated oil palm residue powders on goosegrass emergence and growth.Methods: A glasshouse experiment was arranged as complete randomized design with five replications. The oil palm residue powders; leaflet (OPL), rachis (OPR) or frond (OPF, leaflet + rachis) were treated with preemergence herbicides, viz S-metolachlor, oxyfluorfen or thiobencarb at their respective ED50 rates (rate that gives 50% inhibition) and applied as mulches. The analyzed variables were emergence and shoot fresh weight of goosegrass seedlings.Results: The ED97 value (rate that causes 97% inhibition) of S-metolachlor for growth of goosegrass was reduced by more than 90% when being mixed with the oil palm residue powders. Similarly, the ED97 value of thiobencarb was reduced by 90% when goosegrass was treated with thiobencarb-treated OPF powders. By contrast, the oxyfluorfen-treated oil palm residue powders and thiobencarb-treated OPL or OPR powders provided lower inhibitory effect on the goosegrass.Conclusions: Oil palm residues of leaflets, rachis and fronds have potential to reduce rate of preemergence herbicide to inhibit goosegrass seedling emergence and growth depending on herbicide choice and parts of oil palm frond used.</t>
  </si>
  <si>
    <t>2675-9462</t>
  </si>
  <si>
    <t>WOS:000657155800001</t>
  </si>
  <si>
    <t>Hussain, Shabbir; Abid, Muhammad Amin; Munawar, Khurram Shahzad; Saddiqa, Aisha; Iqbal, Muhammad; Suleman, Muhammad; Hussain, Mazhar; Riaz, Muhammad; Ahmad, Tauqeer; Abbas, Anees; Rehman, Mehrine; Amjad, Muhammad</t>
  </si>
  <si>
    <t>Choice of Suitable Economic Adsorbents for the Reduction of Heavy Metal Pollution Load</t>
  </si>
  <si>
    <t>POLISH JOURNAL OF ENVIRONMENTAL STUDIES</t>
  </si>
  <si>
    <t>10.15244/pjoes/125016</t>
  </si>
  <si>
    <t>Heavy metals e.g., Hg, Cd, Cr, Pb, Zn, As and Ni etc are a major sources of pollutants which enter into the food chains and cause serious health impairments, carcinogenicity and mutagenesis. They have adverse effects on blood composition, lungs, energy level, kidneys, central nervous system, liver, and other vital organs of the body. Heavy metals can be successfully removed by easily available, eco-friendly and low-cost adsorbents which include the wastes/products of natural (chitin, silicate porous material, clay and zeolites, vermiculite, cyclodextrin, chitosan, starch and its derivatives, alginates, fly ash), agricultural (walnut shell, Turkish coffee, waste tea, black gram, neem bark, coconut shell, coconut husk, coal, oil palm shell, sugarcane bagasse, rice, wool, waste tea, peat moss, Turkish coffee, exhausted coffee, crop biomass, rice straw, rice hulls, rice husk, rice, soybean hull, papaya wood, peanut shell, peanut, citrus fruits, palm date pits, black gram, wool, cassava waste, carrot residues, banana and orange peels, sugar-beet pectin gels, black gram husk) and industrial (waste rubber tire, waste slurry, lignin, fly ash, red mud)) origin. The adsorption efficiency is affected by functional groups and particle/ pore size of the adsorbent, speed of agitation, biosorbent dose, initial concentration and molecular size of metal ions, temperature and pH.</t>
  </si>
  <si>
    <t>1230-1485</t>
  </si>
  <si>
    <t>2083-5906</t>
  </si>
  <si>
    <t>WOS:000631899100001</t>
  </si>
  <si>
    <t>C</t>
  </si>
  <si>
    <t>Niswati, A.; Romelah, S.; Dermiyati; Tugiyono</t>
  </si>
  <si>
    <t>IOP</t>
  </si>
  <si>
    <t>Integrated farming system of cattle and oil palm plantation increasing population and diversity of soil fauna in Ultisols soils</t>
  </si>
  <si>
    <t>1ST INTERNATIONAL CONFERENCE ON SUSTAINABLE TROPICAL LAND MANAGEMENT</t>
  </si>
  <si>
    <t>IOP Conference Series-Earth and Environmental Science</t>
  </si>
  <si>
    <t>10.1088/1755-1315/648/1/012172</t>
  </si>
  <si>
    <t>Integrated farming system is an agricultural practice that must be done for sustainable agriculture. The objectives of the research were to compare the population and diversity of soil meso fauna in the oil palm plantations applying with integrated farming system of cattle and oil palm plantation (IFSCO) and without IFSCO (non-IFSCO) in Ultisols soil. The research was conducted in two oil palm plantations, i.e. oil palm plantation with IFSCO (5 ha) and without IFSCO (non-IFSCO) (5 ha) applications which were located in the Karya Makmur Village, Tulang Bawang District, Lampung, Indonesia. The research was arranged using surveys and with systematic methods for sampling soil, earthworm, and mesofauna. Population of earthworm and soil mesofauna were enumerated by hand sorting methods and trapped with Barlese-Tullgreen funnel, respectively. The results showed that the application of IFSCO had a higher population and biomass of earthworm as well as abundance and diversity of soil mesofauna than that non-IFSCO. There are two types of dominant earthworms and 12 species of mesofauna in IFSCO soil, and 9 species in that of non-IFSCO. Several physical and chemical properties of soils are positively correlated with the presence of these soil fauna.</t>
  </si>
  <si>
    <t>1st International Conference on Sustainable Tropical Land Management (ICSTLM)1st International Conference on Sustainable Tropical Land Management (ICSTLM)</t>
  </si>
  <si>
    <t>SEP 16-18, 2020SEP 16-18, 2020</t>
  </si>
  <si>
    <t>Indonesian Ctr Agr Land Resources Res &amp; DevIndonesian Ctr Agr Land Resources Res &amp; Dev</t>
  </si>
  <si>
    <t>ELECTR NETWORKELECTR NETWORK</t>
  </si>
  <si>
    <t>1755-1307</t>
  </si>
  <si>
    <t>*****************</t>
  </si>
  <si>
    <t>WOS:000686173800172</t>
  </si>
  <si>
    <t>Schmidt, Jannick; De Rosa, Michele</t>
  </si>
  <si>
    <t>De Rosa, Michele/0000-0002-5440-4532</t>
  </si>
  <si>
    <t>Certified palm oil reduces greenhouse gas emissions compared to non-certified</t>
  </si>
  <si>
    <t>JOURNAL OF CLEANER PRODUCTION</t>
  </si>
  <si>
    <t>10.1016/j.jclepro.2020.124045</t>
  </si>
  <si>
    <t>DEC 20 2020</t>
  </si>
  <si>
    <t>Consumers are increasingly demanding products containing palm oil produced without harm to the environment. The industry response to this demand has been the creation of the Roundtable on Sustainable Palm Oil (RSPO) and the development of a certification system to ensure sustainable palm oil production. However, currently there is no scientific evidence of the benefit gained through the RSPO certification schema. This paper quantifies the environmental impacts of RSPO certified and non-certified through a detailed Life Cycle Assessment (LCA) of 1 kg of RBD palm oil to factory gate, produced in Indonesia and Malaysia in 2016, to identify potential benefits and trade-offs of RSPO certification. The ISO 14040/14044 compliant LCA is carried out following both a consequential and an attributional LCA approach. The inventory model presents a high level of detail. Primary inventory data describing the certified production system are obtained from RSPO assessment reports, covering 73% (634 estates) of the certified estate, including 111 smallholders, and 58% (165 oil mills) of the certified mills. Data for the total industrial production are drawn from national statistics and scientific literature. The non-certified flows are derived by subtracting the certified flows from the total industry flows. The consequential results show that RSPO certified oil reduces GHG emission by 35% compared to non-certified i.e. 3.41 (2.61-4.48) kg CO2 eq./kg for certified vs 5.34 (3.34-8.16) kg CO2 eq./kg for non-certified. Based on a thorough data quality assessment and uncertainty analysis, this result is deemed sufficiently robust and thus conclusive. Certified production achieves the largest GHG emissions reduction because of higher yields, i.e. less land use per unit of product, less oil palm cultivated on peat soil and higher share of palm oil mill effluents treated with biogas capture technologies. We also found that nature occupation is reduced by 20% in certified production while respiratory inorganic is slightly higher (3%) in certified production, due to the larger use of fertilisers. For other impact categories, results are associated with a larger uncertainty and therefore shall be considered as indicative. Similar results are found in attributional modelling. (C) 2020 Elsevier Ltd. All rights reserved.</t>
  </si>
  <si>
    <t>0959-6526</t>
  </si>
  <si>
    <t>1879-1786</t>
  </si>
  <si>
    <t>WOS:000586917600179</t>
  </si>
  <si>
    <t>Maluin, Farhatun Najat; Hussein, Mohd Zobir; Yusof, Nor Azah; Fakurazi, Sharida; Maznah, Zainol; Idris, Abu Seman; Hilmi, Nur Hailini Zainol; Daim, Leona Daniela Jeffery</t>
  </si>
  <si>
    <t>Maluin, Farhatun Najat/AAG-5916-2020</t>
  </si>
  <si>
    <t>Maluin, Farhatun Najat/0000-0002-7169-7533; FAKURAZI, SHARIDA/0000-0001-8986-876X</t>
  </si>
  <si>
    <t>Residual analysis of chitosan-based agronanofungicides as a sustainable alternative in oil palm disease management</t>
  </si>
  <si>
    <t>10.1038/s41598-020-79335-6</t>
  </si>
  <si>
    <t>DEC 18 2020</t>
  </si>
  <si>
    <t>The nanoformulations of pesticides have shown great interest from many parties due to their slow release capability and site-specific delivery. Hence, in this work, a new nanoformulation of a fungicide, namely chitosan-hexaconazole nanoparticles with a mean diameter size of 18 nm was subjected to the residual analysis on oil palm tissue, leaf and palm oil (crude palm oil and crude palm kernel oil) using a quick, easy, cheap, effective, rugged and safe (QuEChERS) method coupled with the gas chromatography-micro electron capture detector (GC-mu ECD). The chitosan-hexaconazole nanoparticles were applied using the trunk injection method at 4.5 g a.i./palm (standard single dose) and 9.0 g a.i./palm (double dose). The fungicide residue was analyzed at 0 (6 h after application), 1, 3, 7, 14, 30, 60, 90, and 120 days after treatment. The palm oil matrices; the crude palm oil (CPO) and crude palm kernel oil (CPKO) were found to be residue-free. However, it was observed that high accumulation of the fungicide in the stem tissue and leaf after the treatment using the chitosan-hexaconazole nanoparticles, which is good for better bioavailability for the treatment of the fungi, Ganoderma boninense. The dissipation kinetic at double dose treatment in the tissue and leaf was found to govern by the second-order kinetic with half-lives (t(1/2)) of 383 and 515 days, respectively.</t>
  </si>
  <si>
    <t>WOS:000603054400038</t>
  </si>
  <si>
    <t>Zakaria, Zuriati</t>
  </si>
  <si>
    <t>Meeting the sustainable development goals in a tropical climate</t>
  </si>
  <si>
    <t>JOURNAL OF THE CHINESE CHEMICAL SOCIETY</t>
  </si>
  <si>
    <t>10.1002/jccs.202000511</t>
  </si>
  <si>
    <t>DEC 2020</t>
  </si>
  <si>
    <t>This article reflects on the Federation of Asian Chemical Societies (FACS) Citation Award Lecture delivered in the Industrial Technology Research Institute Symposium on CO2 Utilization and Green Technology during the 18th Asian Chemical Congress held in Taipei, December 12, 2019. Malaysia produces sizable amounts of palm oil and palm kernel oil, with palm fronds and tree trunks as the main waste. At the Malaysia Japan International Institute of Technology, the biomass was decomposed to produce fine chemicals, used as substrate for mushroom growth, and converted to bio-coke for heat energy. A notable difference has been found regarding the emission of greenhouse gases from a natural peat forest and those from the oil palm plantation converted from peatlands, where in the palm plantation, water table is lowered and aerobic processes occurs, resulting in more CO2 being released compared to CH4. The introduction of fertilizers to the plantation resulted in more N2O being released. The team has also pioneered a project to plant temperate vegetables. Cooling pipes (16-18 degrees C with circulating water cooled by chiller) were embedded within each thermal conditioning soil plot. Lettuce and radish, the experimental plants, showed good growth in the thermal conditioning soil due to nitrogen-fixing bacteria, which were destroyed at a higher temperature.</t>
  </si>
  <si>
    <t>0009-4536</t>
  </si>
  <si>
    <t>2192-6549</t>
  </si>
  <si>
    <t>WOS:000596062200001</t>
  </si>
  <si>
    <t>Ajeng, Aaronn Avit; Abdullah, Rosazlin; Malek, Marlinda Abdul; Chew, Kit Wayne; Ho, Yeek-Chia; Ling, Tau Chuan; Lau, Beng Fye; Show, Pau Loke</t>
  </si>
  <si>
    <t>Show, Pau-Loke/A-7953-2015; Ling, Tau Chuan/F-5137-2011; LAU, Beng Fye/N-2680-2013; Chew, Kit Wayne/R-2427-2019; Ajeng, Aaronn Avit/AAC-6986-2021</t>
  </si>
  <si>
    <t>Show, Pau-Loke/0000-0002-0913-5409; LAU, Beng Fye/0000-0002-2580-3649; Chew, Kit Wayne/0000-0003-2622-6916; Ajeng, Aaronn Avit/0000-0002-7040-0160; Abdullah, Rosazlin/0000-0002-3444-8933; Ho, Yeek-Chia/0000-0002-2820-9696</t>
  </si>
  <si>
    <t>The Effects of Biofertilizers on Growth, Soil Fertility, and Nutrients Uptake of Oil Palm (Elaeis Guineensis) under Greenhouse Conditions</t>
  </si>
  <si>
    <t>PROCESSES</t>
  </si>
  <si>
    <t>10.3390/pr8121681</t>
  </si>
  <si>
    <t>The full dependency on chemical fertilizers in oil palm plantation poses an enormous threat to the ecosystem through the degradation of soil and water quality through leaching to the groundwater and contaminating the river. A greenhouse study was conducted to test the effect of combinations of biofertilizers with chemical fertilizer focusing on the soil fertility, nutrient uptake, and the growth performance of oil palms seedlings. Soils used were histosol, spodosol, oxisol, and ultisol. The three treatments were T1: 100% chemical fertilizer (NPK 12:12:17), T2: 70% chemical fertilizer + 30% biofertilizer A (CF + BFA), and T3: 70% + 30% biofertilizer B (CF + BFB). T2 and T3, respectively increased the growth of oil palm seedlings and soil nutrient status but seedlings in oxisol and ultisol under T3 had the highest in almost all parameters due to the abundance of more efficient PGPR. The height of seedlings in ultisol under T3 was 22% and 17% more than T2 and T1 respectively, with enhanced girth size, chlorophyll content, with improved nutrient uptake by the seedlings. Histosol across all treatments has a high macronutrient content suggesting that the rate of chemical fertilizer application should be revised when planting using the particular soil. With the reduction of chemical fertilizer by 25%, the combined treatment with biofertilizers could enhance the growth of the oil palm seedlings and soil nutrient properties regardless of the soil orders.</t>
  </si>
  <si>
    <t>2227-9717</t>
  </si>
  <si>
    <t>WOS:000602486300001</t>
  </si>
  <si>
    <t>Berkelmann, Dirk; Schneider, Dominik; Hennings, Nina; Meryandini, Anja; Daniel, Rolf</t>
  </si>
  <si>
    <t>Daniel, Rolf/AAQ-5933-2021</t>
  </si>
  <si>
    <t>Daniel, Rolf/0000-0002-8646-7925; Schneider, Dominik/0000-0002-1134-5026</t>
  </si>
  <si>
    <t>Soil bacterial community structures in relation to different oil palm management practices</t>
  </si>
  <si>
    <t>SCIENTIFIC DATA</t>
  </si>
  <si>
    <t>10.1038/s41597-020-00752-3</t>
  </si>
  <si>
    <t>NOV 30 2020</t>
  </si>
  <si>
    <t>We provide soil bacterial 16 S rRNA gene amplicon and geochemical data derived from an oil palm plantation management experiment. The experimental design covered two different intensities of fertilizer application and weeding practices. We sampled the topsoil of 80 plots in total and extracted DNA and RNA. 16 S rRNA gene-derived and transcript-derived amplicons were generated and sequenced to analyse community composition and beta-diversity. One year after establishing the experiment, statistically significant differences of bacterial diversity or community composition between different treatments at entire (DNA-derived) and active (RNA-derived) community level were not detected. The dominant taxa belonged to Acidobacteriota and Actinobacteriota and were more abundant in the active community compared to the entire community. Similarly, the abundant genera Candidatus Solibacter and Haliangium were more abundant at active community level. Furthermore, clustering corresponding to the different sampling site locations was detected. Beta-diversity did not change among the treatments at DNA and RNA level. This dataset is of interest for related studies on the effect of altered management practices on soilborne communities.</t>
  </si>
  <si>
    <t>2052-4463</t>
  </si>
  <si>
    <t>WOS:000598488400002</t>
  </si>
  <si>
    <t>Harrison, Mark E.; Wijedasa, Lahiru S.; Cole, Lydia E. S.; Cheyne, Susan M.; Choiruzzad, Shofwan Al Banna; Chua, Liana; Dargie, Greta C.; Ewango, Corneille E. N.; Coronado, Euridice N. Honorio; Ifo, Suspense A.; Imron, Muhammad Ali; Kopansky, Dianna; Lestarisa, Trilianty; O'Reilly, Patrick J.; Van Offelen, Julie; Refisch, Johannes; Roucoux, Katherine; Sugardjito, Jito; Thornton, Sara A.; Upton, Caroline; Page, Susan</t>
  </si>
  <si>
    <t>Harrison, Mark E./AAD-8741-2021; Wijedasa, Lahiru Suranga/AAD-9032-2020; Cole, Lydia/M-6621-2013; Cheyne, Susan/C-9856-2013; Honorio Coronado, Euridice/K-3412-2015</t>
  </si>
  <si>
    <t>Harrison, Mark E./0000-0002-0729-8407; Wijedasa, Lahiru Suranga/0000-0001-5030-6962; Choiruzzad, Shofwan Al Banna/0000-0002-9736-9677; Ewango, Corneille/0000-0001-5622-5127; Roucoux, Katherine/0000-0001-6757-7267; Suspense Averti, Ifo/0000-0003-3351-9987; Cole, Lydia/0000-0003-3198-6311; O'Reilly, Patrick/0000-0002-6205-2354; Cheyne, Susan/0000-0002-9180-3356; Imron, Muhammad Ali/0000-0003-2371-7795; Dargie, Greta/0000-0002-1871-6360; Chua, Liana/0000-0001-7518-8181; Lestarisa, Trilianty/0000-0002-3926-2652; Honorio Coronado, Euridice/0000-0003-2314-590X</t>
  </si>
  <si>
    <t>Tropical peatlands and their conservation are important in the context of COVID-19 and potential future (zoonotic) disease pandemics</t>
  </si>
  <si>
    <t>PEERJ</t>
  </si>
  <si>
    <t>e10283</t>
  </si>
  <si>
    <t>10.7717/peerj.10283</t>
  </si>
  <si>
    <t>NOV 17 2020</t>
  </si>
  <si>
    <t>The COVID-19 pandemic has caused global disruption, with the emergence of this and other pandemics having been linked to habitat encroachment and/or wildlife exploitation. High impacts of COVID-19 are apparent in some countries with large tropical peatland areas, some of which are relatively poorly resourced to tackle disease pandemics. Despite this, no previous investigation has considered tropical peatlands in the context of emerging infectious diseases (EIDs). Here, we review: (i) the potential for future EIDs arising from tropical peatlands; (ii) potential threats to tropical peatland conservation and local communities from COVID-19; and (iii) potential steps to help mitigate these risks. We find that high biodiversity in tropical peat-swamp forests, including presence of many potential vertebrate and invertebrate vectors, combined, in places, with high levels of habitat disruption and wildlife harvesting represent suitable conditions for potential zoonotic EID (re-) emergence. Although impossible to predict precisely, we identify numerous potential threats to tropical peatland conservation and local communities from the COVID-19 pandemic. This includes impacts on public health, with the potential for haze pollution from peatland fires to increase COVID-19 susceptibility a noted concern; and on local economies, livelihoods and food security, where impacts will likely be greater in remote communities with limited/no medical facilities that depend heavily on external trade. Research, training, education, conservation and restoration activities are also being affected, particularly those involving physical groupings and international travel, some of which may result in increased habitat encroachment, wildlife harvesting or fire, and may therefore precipitate longer-term negative impacts, including those relating to disease pandemics. We conclude that sustainable management of tropical peatlands and their wildlife is important for mitigating impacts of the COVID-19 pandemic, and reducing the potential for future zoonotic EID emergence and severity, thus strengthening arguments for their conservation and restoration. To support this, we list seven specific recommendations relating to sustainable management of tropical peatlands in the context of COVID-19/disease pandemics, plus mitigating the current impacts of COVID-19 and reducing potential future zoonotic EID risk in these localities. Our discussion and many of the issues raised should also be relevant for non-tropical peatland areas and in relation to other (pandemic-related) sudden socio-economic shocks that may occur in future.</t>
  </si>
  <si>
    <t>2167-8359</t>
  </si>
  <si>
    <t>WOS:000589900500006</t>
  </si>
  <si>
    <t>Formaglio, Greta; Veldkamp, Edzo; Duan, Xiaohong; Tjoa, Aiyen; Corre, Marife D.</t>
  </si>
  <si>
    <t>Veldkamp, Edzo/A-6660-2008</t>
  </si>
  <si>
    <t>Veldkamp, Edzo/0000-0002-8318-8349; Formaglio, Greta/0000-0001-8921-5099</t>
  </si>
  <si>
    <t>Herbicide weed control increases nutrient leaching compared to mechanical weeding in a large-scale oil palm plantation</t>
  </si>
  <si>
    <t>BIOGEOSCIENCES</t>
  </si>
  <si>
    <t>10.5194/bg-17-5243-2020</t>
  </si>
  <si>
    <t>NOV 4 2020</t>
  </si>
  <si>
    <t>Nutrient leaching in intensively managed oil palm plantations can diminish soil fertility and water quality. There is a need to reduce this environmental footprint without sacrificing yield. In a large-scale oil palm plantation in Acrisol soil, we quantified nutrient leaching using a full factorial experiment with two fertilization rates (260 kg N, 50 kg P, and 220 kg K ha(-1) yr(-1) as conventional practice and 136 kg N, 17 kg P, and 187 kg K ha(-1) yr(-1), equal to harvest export, as reduced management) and two weeding methods (conventional herbicide application and mechanical weeding as reduced management) replicated in four blocks. Over the course of 1 year, we collected monthly soil pore water at 1.5 m depth in three distinct management zones: palm circle, inter-row, and frond-stacked area. Nutrient leaching in the palm circle was low due to low solute concentrations and small drainage fluxes, probably resulting from large plant uptake. In contrast, nitrate and aluminum leaching losses were high in the inter-row due to the high concentrations and large drainage fluxes, possibly resulting from low plant uptake and low pH. In the frond-stacked area, base cation leaching was high, presumably from frond litter decomposition, but N leaching was low. Mechanical weeding reduced leaching losses of base cations compared to the conventional herbicide weeding probably because herbicides decreased ground vegetation and thus reduced soil nutrient retention. Reduced fertilization rates diminished the nitrate leaching losses. Leaching of total nitrogen in the mechanical weeding with reduced fertilization treatment (32 +/- 6 kg N ha(-1) yr(-1)) was less than half of the conventional management (74 +/- 20 kg N ha(-1) yr(-1)), whereas yields were not affected by these treatments. Our findings suggest that mechanical weeding and reduced fertilization should be included in the program by the Indonesian Ministry of Agriculture for precision farming (e.g., variable rates with plantation age), particularly for large-scale oil palm plantations. We further suggest including mechanical weeding and reduced fertilization in science-based policy recommendations, such as those endorsed by the Roundtable for Sustainable Palm Oil association.</t>
  </si>
  <si>
    <t>1726-4170</t>
  </si>
  <si>
    <t>1726-4189</t>
  </si>
  <si>
    <t>WOS:000589228600001</t>
  </si>
  <si>
    <t>Aini, Fitri Khusyu; Hergoualc'h, Kristell; Smith, Jo U.; Verchot, Louis; Martius, Christopher</t>
  </si>
  <si>
    <t>; Aini, Fitri Khusyu/C-4551-2016</t>
  </si>
  <si>
    <t>hergoualc'h, kristell/0000-0003-3181-2338; Aini, Fitri Khusyu/0000-0001-8631-6943; Martius, Christopher/0000-0002-6884-0298</t>
  </si>
  <si>
    <t>How does replacing natural forests with rubber and oil palm plantations affect soil respiration and methane fluxes?</t>
  </si>
  <si>
    <t>ECOSPHERE</t>
  </si>
  <si>
    <t>e03284</t>
  </si>
  <si>
    <t>10.1002/ecs2.3284</t>
  </si>
  <si>
    <t>NOV 2020</t>
  </si>
  <si>
    <t>Replacement of forest by agricultural systems is a major factor accelerating the emissions of greenhouse gases; however, related field studies in the tropics are very scarce. To evaluate the impact of forest transition to plantations on soil methane (CH4) and respiration (CO2) fluxes, we conducted measurements in an undisturbed forest, a disturbed forest, young and old rubber plantations, and an oil palm plantation on mineral soil in Jambi, Sumatra, Indonesia. Methane fluxes and their controlling variables were monitored monthly over fourteen months; soil respiration was measured less frequently. All of the plantations were managed by smallholders and had never been fertilized. To assess the effect of common management practices in oil palm plantations, we added urea at a rate of 33.3 kg N/ha and thereafter monitored intensively soil CH4 fluxes. The soil acted as a sink for CH4 (kg CH4-C center dot ha(-1)center dot yr(-1)) in the undisturbed forest (-1.4 +/- 1.0) and young rubber plantation (-1.7 +/- 0.7). This was not the case in the other land-use systems which had fluxes similar to fluxes in the undisturbed forest, with 0.4 +/- 0.9, -0.2 +/- 0.3, and 0.2 +/- 0.7 kg center dot ha(-1)center dot yr(-1) in the disturbed forest, old rubber plantation, and oil palm plantation, respectively. In the oil palm plantation, there was no inhibitory effect of nitrogenous fertilizer on methanotrophy. Annual soil respiration (Mg CO2-C center dot ha(-1)center dot yr(-1)) was higher in the oil palm plantation (17.1 +/- 1.9) than in the undisturbed forest (13.9 +/- 1.2) while other land-use systems respired at a similar level to the undisturbed forest (13.1 +/- 1.4, 15.9 +/- 1.7, and 14.1 +/- 1.0 in the disturbed forest, young, and old rubber plantations, respectively). Substrate (litterfall and soil) availability and quality exerted a strong control over annual fluxes of both gases along the land-use gradient. Temporal variation in CH4 was extremely high and in respiration fluxes was moderate, but was not specifically linked to seasonal variation. Further comprehensive and long-term research is critically needed to determine more thoroughly the direction and magnitude of changes in soil trace gas emissions as affected by forest-to-plantation conversion in the tropics.</t>
  </si>
  <si>
    <t>2150-8925</t>
  </si>
  <si>
    <t>WOS:000598784300011</t>
  </si>
  <si>
    <t>Arisht, Shalini Narayanan; Abdul, Peer Mohamed; Jasni, Jannatulhawa; Yasin, Nazlina Haiza Mohd; Lin, Sheng-Kai; Wu, Shu-Yii; Takriff, Mohd Sobri; Jahim, Jamaliah Md</t>
  </si>
  <si>
    <t>Takriff, Mohd Sobri/R-5148-2016</t>
  </si>
  <si>
    <t>Takriff, Mohd Sobri/0000-0003-2252-8159; Arisht, Shalini Narayanan/0000-0001-7158-833X</t>
  </si>
  <si>
    <t>Dose-response analysis of toxic effect from palm oil mill effluent (POME) by-products on biohydrogen producing bacteria - A preliminary study on microbial density and determination of EC50</t>
  </si>
  <si>
    <t>ECOTOXICOLOGY AND ENVIRONMENTAL SAFETY</t>
  </si>
  <si>
    <t>10.1016/j.ecoenv.2020.110991</t>
  </si>
  <si>
    <t>OCT 15 2020</t>
  </si>
  <si>
    <t>The stimulant and toxicity effects of reported organic (acetic acid, propionic acid, butyric acid, formic acid, oil &amp; grease) and inorganic (copper) by-products presented in palm oil mill effluent on anaerobic bacterial population were examined in this paper. The toxicity test had shown that acetic, propionic and butyric acids tend to stimulate the bacterial density level (survival rate more than 50%), while formic acid, copper, oil and grease were shown to have suppressed the density level (survival rate less than 50%). The highest biomass recorded was 1.66 mg/L for the concentration of acetic acid at 216 mg/L and lowest biomass concentration, 0.90 mg/L for copper at 1.40 mg/L. Biohydmgen-producing bacteria have a favourable growth rate around pH 5.5. The comparison of half maximal effective concentration (EC50) values between two test duration on the effects of organic and inorganic by-products postulate that bacteria had a higher tolerance towards volatile fatty acids. While acetic, butyric and propionic acids had exhibited higher tolerance EC50 values for bacteria, but the opposite trend was observed for formic acid, copper and oil &amp; grease.</t>
  </si>
  <si>
    <t>0147-6513</t>
  </si>
  <si>
    <t>1090-2414</t>
  </si>
  <si>
    <t>WOS:000566680500004</t>
  </si>
  <si>
    <t>Masilamany, Dilipkumar; Nordin, Muhammad Amirul; Zain, Norhafizah Md; Bin Sahid, Ismail; Seng, Chuah Tse</t>
  </si>
  <si>
    <t>Phytotoxic Activity of Oil Palm Frond Mulch in Combination with Selected Pre-Emergence Herbicide</t>
  </si>
  <si>
    <t>10.17576/jsm-2020-4910-06</t>
  </si>
  <si>
    <t>OCT 2020</t>
  </si>
  <si>
    <t>The combination of mulch and herbicide is a promising method for weed control which could reduce the frequency of hand weeding. This study was conducted to evaluate the phytotoxic effects of Elaeis guneensis var. tenera (oil palm) frond (OPF) mulch in combination with several pre emergence herbicides on the inhibition of goosegrass (Eleusine indica (L) Gaertn), slender qperus (Cyperus distans Lf) and coat buttons (Tridax procumbens (L)) under greenhouse conditions. Three rates of dinoterb, oxyfluorfen, and isoxaflutole were respectively, applied with or without OPF mulch at 3.5 t ha(-1). The results showed that the weed inhibition provided by the dinoterb-treated OPF mulch (60 to 100%) was greater than dinoterb (0 to 50%) or OPF mulch (0 to 60%) applied alone across all the application rates and bioassay species. The oxyfluorfen-treated OPF mulch also gave greater inhibition (70 to 90%) of T. procumbens than those provided by oxyfluorfen (20 to 40%) or the OPF mulch alone (55 to 60%). However, an increase in inhibition of C. distans and E. indica was only evident at a low rate of oxyfluorfen when combined the OPF mulch. Weed inhibition was noted with increasing rates of isoxaflutole alone but the isoxaflutole-treated OPF mulch did not lead to further inhibition of weeds except for T. procumbens. These results suggest that the phytotoxicity of OPF mulch in combination with herbicides are dependent on weed species, herbicides, and application rates, with dinoterb being the most compatible with OPF mulch when combined.</t>
  </si>
  <si>
    <t>WOS:000587250100006</t>
  </si>
  <si>
    <t>Tampubolon, Koko; Purba, Edison; Basyuni, Mohammad; Hanafiah, Diana Sofia</t>
  </si>
  <si>
    <t>Basyuni, Mohammad/D-8537-2015</t>
  </si>
  <si>
    <t>Basyuni, Mohammad/0000-0003-1120-8571; Tampubolon, Koko/0000-0002-7969-5049; Hanafiah, Diana/0000-0002-3642-7386</t>
  </si>
  <si>
    <t>Application of monosodium methyl arsenate with diuron herbicide to control the characteristics of glyphosate-resistant Eleusine indica at oil palm plantations</t>
  </si>
  <si>
    <t>BULGARIAN JOURNAL OF AGRICULTURAL SCIENCE</t>
  </si>
  <si>
    <t>The glyphosate-resistant Eleusine indica (GR-ESU) case has dominated at oil palm plantations in North Sumatra Province, Indonesia and will increase evolution into resistance. This research was aimed to determine the role of Monosodium Methyl Arsenate (MSMA)+diuron to control the agronomic characteristics of GR-ESU biotypes. This research was conducted in the Weed Research Center Land, Faculty of Agriculture, Universitas Sumatera Utara in November 2017 until August 2018. This research used Randomized Block Design non-factorial with factor GR-ESU biotypes that were sprayed with glyphosate at the dose of 3 l.ha(-1), and MSMA+diuron at the dose of 5 l.ha(-1) within four replications. The parameters were analyzed using one-way ANOVA and were continued by DMRT at P &lt; 0.05 with IBM SPSS Statistics v.20 software. The results showed that a decrease in the survival of GR-ESU at the changes from glyphosate to MSMA+diuron. The GR-ESU on MSMA+diuron showed leaf color changes (leaf green loss/chlorosis) at 3 until 21 days after sprayed. The ability of MSMA+diuron had completely (100%) controlled within 18 of 29 GR-ESU biotypes and had effectively controlled the tillers, flowering, fresh- and dry weight in GR-ESU biotypes of 87.53%; 66.88%; 95.66%; and 95.92% respectively compared to glyphosate. The use of MSMA+diuron as a different mode of action herbicide is highly recommended to control GR-ESU biotypes at oil palm estate.</t>
  </si>
  <si>
    <t>1310-0351</t>
  </si>
  <si>
    <t>WOS:000580444100012</t>
  </si>
  <si>
    <t>Murugan, Paramasivam; Ong, Su Yean; Hashim, Rokiah; Kosugi, Akihiko; Arai, Takamitsu; Sudesh, Kumar</t>
  </si>
  <si>
    <t>Sudesh, Kumar/ABG-4333-2020</t>
  </si>
  <si>
    <t>Sudesh, Kumar/0000-0003-4756-9192</t>
  </si>
  <si>
    <t>Development and evaluation of controlled release fertilizer using P (3HB-co-3HHx) on oil palm plants (nursery stage) and soil microbes</t>
  </si>
  <si>
    <t>BIOCATALYSIS AND AGRICULTURAL BIOTECHNOLOGY</t>
  </si>
  <si>
    <t>10.1016/j.bcab.2020.101710</t>
  </si>
  <si>
    <t>SEP 2020</t>
  </si>
  <si>
    <t>The scope of this study was to formulate polyhydroxyalkanoate (PHA)-based controlled release fertilizer (PHA-CRF) for oil palm (nursery stage) by using biologically recovered poly(3-hydroxybutyrate-co-3-hydroxyhexanoate) and oil palm trunk vascular bundles combined with commercial NPK fertilizer. The efficiency of PHA-CRF was measured based on plant growth parameters such as plant height, number of leaves, chlorophyll content, stem thickness and fresh biomass. The release of the fertilizer in soil was monitored by electrical conductivity measurement. As expected, the highest electrical conductivity was recorded for the soil amended with immediate release fertilizer (IRF) which was 847 mu S/cm compared to the soil amended with various combinations of CRF which were all less than 90 mu S/cm. In terms of plant growth, PHA-CRF resulted in plants with similar heights to those amended with commercial CRF and IRF. In addition, the total fresh plant biomass was higher when PHA-CRF was used to amend the oil palm planting soil. Moreover, the degradation of PHA observed for PGVFB, PRVBF and PRVB was 61%, 47% and 27% after three months of application. The PHA degradation results confirm the enrichment of bacterial and fungal communities in oil palm rhizosphere with the addition of fertilizer in the formulations.</t>
  </si>
  <si>
    <t>1878-8181</t>
  </si>
  <si>
    <t>WOS:000576968500007</t>
  </si>
  <si>
    <t>Paterson, R. Russell M.</t>
  </si>
  <si>
    <t>Paterson, Russell/0000-0001-5749-6586</t>
  </si>
  <si>
    <t>Future scenarios for oil palm mortality and infection byPhytophthora palmivorain Colombia, Ecuador and Brazil, extrapolated to Malaysia and Indonesia</t>
  </si>
  <si>
    <t>PHYTOPARASITICA</t>
  </si>
  <si>
    <t>10.1007/s12600-020-00815-6</t>
  </si>
  <si>
    <t>Palm oil is a very important commodity especially to Malaysia and Indonesia. However, Latin American countries have significant industries, particularly Colombia. Climate change (CC) is a highly probable phenomenon which will affect diseases of oil palm (OP) withPhytophthora palmivoracausing devastating outbreaks in Latin America and especially Colombia. Furthermore, the oomycete is an endemic pathogen to other crops in Malaysia such as durian, and is capable of causing disease of OPin vitro. A similar disease has been recorded in Thailand. It is crucial thatP. palmivorais controlled in Malaysia and Indonesia because the organism is highly virulent, although there are acute and chronic forms. This current paper investigates the effect of CC onP. palmivoradisease and on OP survivalviaa CLIMEX model for future suitable growth of OP. Postulated schemes are provided for Malaysia and Indonesia for acute and chronic forms of the disease which indicate an extremely high and increasing threat, likely to reduce the sustainability of the OP industry by 2050 and further by 2070 and/or 2100. Brazil appears less threatened by the disease under these scenarios, but their OP is likely to have 100% mortality. The chronic and acute forms of the malady present reduced and high threats respectively to Malaysia and Indonesia. The data herein will be useful for,inter alia, plantation managers who will be able to assess the accuracy of these scenarios in the future. Amelioration methods are required urgently and quarantine procedures need strengthening.</t>
  </si>
  <si>
    <t>0334-2123</t>
  </si>
  <si>
    <t>1876-7184</t>
  </si>
  <si>
    <t>WOS:000553021200001</t>
  </si>
  <si>
    <t>Maznah, Zainol; Ismail, B. Sahid; Eng, Oii Kok</t>
  </si>
  <si>
    <t>Residue and Dissipation Kinetics of Metsulfuron-Methyl Herbicide in Soil: A Field Assessment at an Oil Palm Plantation</t>
  </si>
  <si>
    <t>BIOMOLECULES</t>
  </si>
  <si>
    <t>10.3390/biom10071067</t>
  </si>
  <si>
    <t>JUL 2020</t>
  </si>
  <si>
    <t>A field trial experiment was conducted to investigate the degradation of metsulfuron-methyl at two application dosages, 15 g a.i/ha and 30 g a.i/ha, at an oil palm plantation. Soil samples were collected at -1, 0, 1, 3, 7, 14, and 21 days after treatment (DAT) at the following depths: 0-10, 10-20, 20-30, 30-40, and 40-50 cm. The results showed rapid degradation of metsulfuron-methyl in the soil, with calculated half-life (t(1/2)) values ranging from 6.3 and 7.9 days. The rates of degradation of metsulfuron-methyl followed first-order reaction kinetics (R-2=0.91-0.92). At the spray dosage of 15 g a.i/ha, metsulfuron-methyl residue was detected at up to 20-30 cm soil depth, at 3.56% to 1.78% at 3 and 7 DAT, respectively. Doubling the dosage to 30 g a.i/ha increased the metsulfuron-methyl residue in up to 30-40 cm soil depth at 3, 7, and 14 DAT, with concentrations ranging from 1.90% to 1.74%. These findings suggest that metsulfuron-methyl has a low impact on the accumulation of the residues in the soil at application dosages of 15 g a.i/ha and 30 g a.i/ha, due to rapid degradation, and the half-life was found to be 6.3 to 7.9 days.</t>
  </si>
  <si>
    <t>2218-273X</t>
  </si>
  <si>
    <t>WOS:000556473400001</t>
  </si>
  <si>
    <t>Yavari, S.; Abualqumboz, M.; Sapari, N.; Hata-Suhaimi, H. -A.; Nik-Fuaad, N. -Z.; Yavari, S.</t>
  </si>
  <si>
    <t>Sorption of imazapic and imazapyr herbicides on chitosan-modified biochars</t>
  </si>
  <si>
    <t>INTERNATIONAL JOURNAL OF ENVIRONMENTAL SCIENCE AND TECHNOLOGY</t>
  </si>
  <si>
    <t>10.1007/s13762-020-02629-9</t>
  </si>
  <si>
    <t>This study aimed to synthesize chitosan-modified biochars with the objective of producing an efficient biosorbents for immobilization of imazapic and imazapyr herbicides in soil. Two biochars were produced separately from oil palm empty fruit bunches and rice husk biomasses and then modified with chitosan in a nitrogen gas environment. The biosorbents characterization showed that biochars modification with chitosan decreased their total surface areas. However, their cation exchange capacities significantly increased. The outcomes also showed that soil amendment with chitosan-modified biochars remarkably enhanced its capacity for sorption of imazapic and imazapyr herbicides as compared with pure soil and soil amended with unmodified biochars. Based on the linear distribution coefficients, the capacity of soil for imazapic sorption enhanced by 50% after mixing with unmodified empty fruit bunches biochar, and by 73% after amendment with the chitosan-modified empty fruit bunches biochar. For imazapyr herbicide, soil sorption capacity improved by 8% owing to amendment with unmodified empty fruit bunches biochar, and by approximately 84% after mixing with chitosan-modified empty fruit bunches biochar. Likewise, amendment of soil with unmodified and chitosan-modified rice husk biochars increased its sorption capacity for imazapic herbicide by 25% and 36%, respectively, and for imazapyr herbicide by 36% and 67%, respectively. Freundlich and Langmuir adsorption isotherms showed similar trends. In conclusion, biochar modification with chitosan would remarkably improve their sorption capacity for imidazolinone herbicides including imazapic and imazapyr herbicides.</t>
  </si>
  <si>
    <t>1735-1472</t>
  </si>
  <si>
    <t>1735-2630</t>
  </si>
  <si>
    <t>WOS:000539029900001</t>
  </si>
  <si>
    <t>Rahman, Md Lutfor; Fui, Choong Jian; Sarjadi, Mohd Sani; Arshad, Sazmal E.; Musta, Baba; Abdullah, Mohd Harun; Sarkar, Shaheen M.; O'Reilly, Emmet J.</t>
  </si>
  <si>
    <t>Rahman, Lutfor/AAV-5613-2021; Arshad, Sazmal Effendi/ABD-2315-2020; SARJADI, MOHD SANI/I-5825-2016</t>
  </si>
  <si>
    <t>Sarkar, Md. Shaheen/0000-0002-7741-678X</t>
  </si>
  <si>
    <t>Poly(amidoxime) ligand derived from waste palm fiber for the removal of heavy metals from electroplating wastewater</t>
  </si>
  <si>
    <t>ENVIRONMENTAL SCIENCE AND POLLUTION RESEARCH</t>
  </si>
  <si>
    <t>10.1007/s11356-020-09462-0</t>
  </si>
  <si>
    <t>JUN 2020</t>
  </si>
  <si>
    <t>A waste material known as palm oil empty fruit bunch (EFB) is used as a source of cellulose for the development of polymeric materials for the removal of metal ions from industrial wastewater. A poly(acrylonitrile)-grafted palm cellulose copolymer was synthesized by a conventional free radical initiating process followed by synthesis of a poly(amidoxime) ligand by oximation reaction. The resulting products were characterized by FT-IR, FE-SEM, EDX, TGA, DSC, and XPS. The poly(amidoxime) ligand was used to coordinate with and extract a series of transition metal ions from water samples. The binding capacity (qe) of the ligand with the metal ions such as copper, iron, cobalt, nickel, and lead were 260, 210, 168, 172, and 272 mg g(-1), respectively at pH 6. The adsorption process followed the pseudo-first-order kinetic model (R-2 &gt; 0.99) and as well as the Freundlich isotherm model (R-2 &gt; 0.99) indicating the occurrence of a multi-layer adsorption process in the amidoxime ligand adsorbent. Results from reusability studies show that the ligand can be recycled for at least 10 cycles without any significant losses to its initial adsorption capacity. The synthesized polymeric ligand was shown to absorb heavy metals from electroplating wastewater with up to 95% efficiency.</t>
  </si>
  <si>
    <t>0944-1344</t>
  </si>
  <si>
    <t>1614-7499</t>
  </si>
  <si>
    <t>WOS:000541047100010</t>
  </si>
  <si>
    <t>Baby, Rabia; Hussein, Mohd Zobir</t>
  </si>
  <si>
    <t>HUSSEIN, MOHD ZOBIR/0000-0002-0741-261X; Baby, RABIA/0000-0001-5066-7784</t>
  </si>
  <si>
    <t>Ecofriendly Approach for Treatment of Heavy-Metal-Contaminated Water Using Activated Carbon of Kernel Shell of Oil Palm</t>
  </si>
  <si>
    <t>MATERIALS</t>
  </si>
  <si>
    <t>10.3390/ma13112627</t>
  </si>
  <si>
    <t>Heavy metal ion contamination in water poses a significant risk to human health as well as to the environment. Millions of tons of agricultural wastes are produced from oil palm plantations which are challenging to manage. In this study, we converted palm kernel shells (PKS) from a palm oil plantation into activated carbon (AC) having a surface area of 1099 m(2)/g using phosphoric acid as an activator. The prepared material was characterized using BET, XRD, Raman, FESEM and FTIR analyses. The AC was applied for the treatment of heavy-metal-contaminated water, and different parameters; the pH, adsorbent dosage, contact time and metal ion concentrations were varied to determine the optimal conditions for the metal ion adsorption. Different kinetic models; the zeroth, first-order and second-order, and Freundlich and Langmuir isotherm models were used to determine the mechanism of metal ion adsorption by the AC. Under the optimized conditions, Cr6+ and Pb2+ were removed completely, while Zn2+ and Cd2+ were more than 80% removed. This is a greener approach in which an agricultural waste, PKS is converted into a useful product, activated carbon and subsequently applied for the treatment of heavy metal-contaminated water.</t>
  </si>
  <si>
    <t>1996-1944</t>
  </si>
  <si>
    <t>WOS:000551495800203</t>
  </si>
  <si>
    <t>Ahmed, Minhaz Farid; Bin Mokhtar, Mazlin; Alam, Lubna</t>
  </si>
  <si>
    <t>Mokhtar, Mazlin Bin/ABC-1176-2021; Ahmed, Minhaz Farid/X-3279-2019; Ahmed, Minhaz Farid/ABI-1093-2020</t>
  </si>
  <si>
    <t>Mokhtar, Mazlin Bin/0000-0003-0886-4543; Ahmed, Minhaz Farid/0000-0002-8495-3276; Ahmed, Minhaz Farid/0000-0002-8495-3276</t>
  </si>
  <si>
    <t>Carcinogenic and non-carcinogenic health risk of arsenic ingestion via drinking water in Langat River Basin, Malaysia</t>
  </si>
  <si>
    <t>ENVIRONMENTAL GEOCHEMISTRY AND HEALTH</t>
  </si>
  <si>
    <t>SI</t>
  </si>
  <si>
    <t>10.1007/s10653-020-00571-w</t>
  </si>
  <si>
    <t>MAY 2020</t>
  </si>
  <si>
    <t>FEB 2021</t>
  </si>
  <si>
    <t>The prolonged persistence of toxic arsenic (As) in environment is due to its non-biodegradable characteristic. Meanwhile, several studies have reported higher concentrations of As in Langat River. However, it is the first study in Langat River Basin, Malaysia, that As concentrations in drinking water supply chain were determined simultaneously to predict the health risks of As ingestion. Water samples collected in 2015 from the four stages of drinking water supply chain were analysed for As concentration by inductively coupled plasma mass spectrometry. Determined As concentrations along with the time series data (2004-2015) were significantly within the maximum limit 0.01 mg/L of drinking water quality standard set by World Health Organization. The predicted As concentration by auto-regression moving average was 3.45E-03 mg/L in 2020 at 95% level based on time series data including climatic control variables. Long-term As ingestion via household filtration water at Langat Basin showed no potential lifetime cancer risk (LCR) 9.7E-06 (t = 6.68; p = 3.37E-08) as well as non-carcinogenic hazard quotient (HQ) 4.8E-02 (t = 6.68; p = 3.37E-08) risk at 95% level. However, the changing landscape, ex-mining ponds and extensive use of pesticides for palm oil plantation at Langat Basin are considered as the major sources of increased As concentration in Langat River. Therefore, a two-layer water filtration system at Langat Basin should be introduced to accelerate the achievement of sustainable development goal of getting safe drinking water supply.</t>
  </si>
  <si>
    <t>0269-4042</t>
  </si>
  <si>
    <t>1573-2983</t>
  </si>
  <si>
    <t>WOS:000530612700001</t>
  </si>
  <si>
    <t>Banch, Tawfiq J. H.; Hanafiah, Marlia M.; Abu Amr, Salem S.; Alkarkhi, Abbas F. M.; Hasan, Mohammed</t>
  </si>
  <si>
    <t>Abu Amr, Salem S./I-3614-2019</t>
  </si>
  <si>
    <t>Abu Amr, Salem S./0000-0003-0589-1490</t>
  </si>
  <si>
    <t>Treatment of Landfill Leachate Using Palm Oil Mill Effluent</t>
  </si>
  <si>
    <t>10.3390/pr8050601</t>
  </si>
  <si>
    <t>Sanitary landfilling is the most common method of removing urban solid waste in developing countries. Landfills contain high levels of organic materials, ammonia, and heavy metals, thereby producing leachate which causes a possible future pollution of ground and surface water. Recently, agricultural waste was considered a co-substratum to promote the biodegradation of organics in industrial wastewater. The use of low-cost and natural materials for wastewater treatment is now being considered by many researchers. In this study, palm oil mill effluent (POME) was used for treating stabilized leachate from old landfill. A set of preliminary experiments using different POME/leachate ratios and aeration times was performed to identify the setting of experimental design and optimize the effect of employing POME on four responses: chemical oxygen demand (COD), total suspended solids (TSS), color, and ammoniacal nitrogen (NH3-N). The treatment efficiency was evaluated based on the removal of four selected (responses) parameters. The optimum removal efficiency for COD, TSS, color, and NH3-N was 87.15%, 65.54%, 52.78%, and 91.75%, respectively, using a POME/leachate mixing ratio of 188.32 mL/811.68 mL and 21 days of aeration time. The results demonstrate that POME-based agricultural waste can be effectively employed for organic removal from leachate.</t>
  </si>
  <si>
    <t>WOS:000541752600011</t>
  </si>
  <si>
    <t>Maluin, Farhatun Najat; Hussein, Mohd Zobir; Yusof, Nor Azah; Fakurazi, Sharida; Idris, Abu Seman; Hilmi, Nur Hailini Zainol; Daim, Leona Daniela Jeffery</t>
  </si>
  <si>
    <t>Phytotoxicity of chitosan-based agronanofungicides in the vegetative growth of oil palm seedling</t>
  </si>
  <si>
    <t>PLOS ONE</t>
  </si>
  <si>
    <t>e0231315</t>
  </si>
  <si>
    <t>10.1371/journal.pone.0231315</t>
  </si>
  <si>
    <t>APR 21 2020</t>
  </si>
  <si>
    <t>Although fungicides could be the best solution in combating fungal infections in crops, however, the phytotoxic level of fungicides to the crops should be tested first to ensure that it is safe for the crops. Moreover, nanocarrier systems of fungicides could play a significant role in the advancement of crop protection. For this reason, chitosan was chosen in the present study as a nanocarrier for fungicides of hexaconazole and/or dazomet in the development of a new generation of agronanofungicides with a high antifungal potent agent and no phytotoxic effect. Hence, the encapsulation of fungicides into the non-toxic biopolymer, chitosan was aims to reduce the phytotoxic level of fungicides. In the present study, the in vivo phytotoxicity of chitosan-fungicides nanoparticles on the physiological and vegetative growth of oil palm seedlings was evaluated in comparison to its pure fungicides as well as the conventional fungicides. The results revealed the formation of chitosan-fungicides nanoparticles could reduce the phytotoxic effect on oil palm seedlings compared to their counterparts, pure fungicides. The chitosan-fungicides nanoparticles were seen to greatly reduce the phytotoxic effect compared to the conventional fungicides with the same active ingredient.</t>
  </si>
  <si>
    <t>1932-6203</t>
  </si>
  <si>
    <t>WOS:000536024800022</t>
  </si>
  <si>
    <t>Calderon, Johan M.; Fuya, Patricia; Santacoloma, Liliana; Gonzalez, Camila</t>
  </si>
  <si>
    <t>Calderon, Johan/ABI-3000-2020; Gonzalez, Camila/AAW-9144-2021</t>
  </si>
  <si>
    <t>FUYA, PATRICIA/0000-0003-3762-0003; Calderon, Johan/0000-0002-9303-8985</t>
  </si>
  <si>
    <t>Deltamethrin resistance in Chagas disease vectors colonizing oil palm plantations: implications for vector control strategies in a public health-agriculture interface</t>
  </si>
  <si>
    <t>PARASITES &amp; VECTORS</t>
  </si>
  <si>
    <t>10.1186/s13071-020-04048-8</t>
  </si>
  <si>
    <t>APR 3 2020</t>
  </si>
  <si>
    <t>BackgroundTriatomine bugs are responsible for the vectorial transmission of the parasite Trypanosoma cruzi, etiological agent of Chagas disease, a zoonosis affecting 10 million people and with 25 million at risk of infection. Several triatomine species of the genus Rhodnius have been found inhabiting palm crowns where insects can find shelter in leaves axils and blood from palm-associated vertebrates. Rhodnius prolixus insects have been collected in oil palms in Colombia, and high T. cruzi infection rates were found. Since pest control is carried out in oil palm plantations, continuous exposure to insecticides could be occurring in these triatomines. Some insecticides suggested for pest control in oil palm plantations are also recommended for triatomine control in human dwellings. In this study, our objective was to assess if triatomines inhabiting oil palms exhibit resistance to deltamethrin, an insecticide used for vector control.MethodsRhodnius prolixus nymphs were sampled in oil palms located in Tauramena, Colombia. To determine deltamethrin resistance, biological and biochemical assays were carried out on fifth-instar nymphs from the F1 generation. For biological assays, pure and commercial deltamethrin were used, and in biochemical assays, activities of detoxifying enzymes related to pyrethroid resistance, such as oxidases, esterases and transferases, were quantified.ResultsDeltamethrin lethal dosage 50 and 90 in R. prolixus from oil palms was significantly higher than in those from a susceptible colony suggesting possible deltamethrin resistance. Moreover, mortality with commercial deltamethrin was very low in insects from oil palms. In biochemical assays, the activity of evaluated detoxifying enzymes was significantly higher in R. prolixus from oil palms than in those from the susceptible colony.ConclusionsPossible deltamethrin resistance found in R. prolixus insects from oil palms could threaten traditional vector control strategies in urban settings if insecticide-resistant triatomines can migrate from oil palms plantations. In palm oil producer countries such as Colombia, the oil palm plantations are growing constantly during the last years. We suggest that pest control strategies in oil palm crops should include triatomine surveillance and toxicological monitoring, especially in zones with several Chagas disease cases.</t>
  </si>
  <si>
    <t>1756-3305</t>
  </si>
  <si>
    <t>WOS:000525192300001</t>
  </si>
  <si>
    <t>Penaherrera Villafuerte, Sofia; Cedeno Garcia, Galo; Solorzano Alcivar, Fernando; Cedeno-Garcia, George; Terrero Yepez, Pedro</t>
  </si>
  <si>
    <t>Efficacy of mixtures of Trichoderma spp. and palm oil in the management of Moniliophthora roreri Cif &amp; Par in cocoa</t>
  </si>
  <si>
    <t>CENTRO AGRICOLA</t>
  </si>
  <si>
    <t>APR-JUN 2020</t>
  </si>
  <si>
    <t>The main objective of the research was to evaluate the efficacy of mixtures of Trichoderma spp. and palm oil in the management of cocoa moniliasis. The experiment was carried out during 2016 in a 40 year old polyclonal plantation, made up of clones EET-19, EET-95 and EET-103, sensitive to moniliasis. The treatments evaluated were: palm oil + Trichoderma koningiopsis and T. stromaticum (T1), palm oil + T. ovalisporum (T2), T. koningiopsis + T. stromaticum (T3), T. ovalisporum (T4), Hydroxide of Copper (T5) and a control treatment (T6). The main variables recorded were: the area under the disease progress curve (ABCPE), the control efficacy, the yield and the net economic benefit. The data were subjected to the analysis of variance and the comparison of means through the Tukey test, with a 5 % probability of error. The treatments significantly influenced the evaluated variables. T1 and T2 showed the highest moniliasis control efficacy with 50.27 and 41.68 % respectively, in addition to having lower disease intensities over time (ABCPE) compared to control. Likewise, these treatments showed a greater increase in the yield of dry grains with 30.18 and 29.46 %, in their respective order; at the same time, they achieved the highest net economic benefits with 1094 and 1050 USD ha(-1). The mixtures of Trichoderma spp. and palm oil were effective in managing the disease and increase the yield and economic benefit of cocoa.</t>
  </si>
  <si>
    <t>0253-5785</t>
  </si>
  <si>
    <t>2072-2001</t>
  </si>
  <si>
    <t>WOS:000558666700001</t>
  </si>
  <si>
    <t>Yadegari, Mohammad; Shamshiri, Redmond R.; Shariff, Abdul Rashid Mohamed; Balasundram, Siva K.; Mahns, Benjamin</t>
  </si>
  <si>
    <t>Shamshiri, Redmond R./ABG-1503-2020; Shamshiri, Redmond R./ABG-1486-2020</t>
  </si>
  <si>
    <t>Shamshiri, Redmond R./0000-0002-5775-9654; Mahns, Benjamin/0000-0002-5699-0627</t>
  </si>
  <si>
    <t>Using SPOT-7 for Nitrogen Fertilizer Management in Oil Palm</t>
  </si>
  <si>
    <t>AGRICULTURE-BASEL</t>
  </si>
  <si>
    <t>10.3390/agriculture10040133</t>
  </si>
  <si>
    <t>APR 2020</t>
  </si>
  <si>
    <t>Environmental concerns are growing about excessive applying nitrogen (N) fertilizers, especially in oil palm. Some conventional methods which are used to assess the amount of nutrient in oil palm are time-consuming, expensive, and involve frond destruction. Remote sensing as a non-destructive, affordable, and efficient method is widely used to detect the concentration of chlorophyll (Chl) from canopy plants using several vegetation indices (VIs) because there is an influential relation between the concentration of N in the leaves and canopy Chl content. The objectives of this research are to (i) evaluate and compare the performance of various vegetation indices (VIs) for measuring N status in oil palm canopy using SPOT-7 imagery (AIRBUS Defence &amp; Space, Ottobrunn, Germany) to (ii) develop a regression formula that can predict the N content using satellite data to (iii) assess the regression formula performance on testing datasets by testing the coefficient of determination between the predicted and measured N contents. SPOT-7 was acquired in a 6-ha oil palm planted area in Pahang, Malaysia. To predict N content, 28 VIs based on the spectral range of SPOT-7 satellite images were evaluated. Several regression models were applied to determine the highest coefficient of determination between VIs and actual N content from leaf sampling. The modified soil-adjusted vegetation index (MSAVI) generated the highest coefficient of determination (R-2 = 0.93). MTVI1 and triangular VI had the highest second and third coefficient of determination with N content (R-2 = 0.926 and 0.923, respectively). The classification accuracy assessment of the developed model was evaluated using several statistical parameters such as the independent t-test, and p-value. The accuracy assessment of the developed model was more than 77%.</t>
  </si>
  <si>
    <t>2077-0472</t>
  </si>
  <si>
    <t>WOS:000533904400036</t>
  </si>
  <si>
    <t>Hashiguchi, Yuya; Zakaria, Mohd Rafein; Maeda, Toshinari; Yusoff, Mohd Zulkhairi Mohd; Hassan, Mohd Ali; Shirai, Yoshihito</t>
  </si>
  <si>
    <t>Hassan, Mohd Ali/AAL-2510-2020; Maeda, Toshinari/G-3302-2017</t>
  </si>
  <si>
    <t>Hassan, Mohd Ali/0000-0002-5073-1536; Mohd Yusoff, Mohd Zulkhairi/0000-0002-6787-9350; M. Hassan, Ali/0000-0001-9509-9266; Maeda, Toshinari/0000-0002-6219-9110</t>
  </si>
  <si>
    <t>Toxicity identification and evaluation of palm oil mill effluent and its effects on the planktonic crustacean Daphnia magna</t>
  </si>
  <si>
    <t>10.1016/j.scitotenv.2019.136277</t>
  </si>
  <si>
    <t>MAR 25 2020</t>
  </si>
  <si>
    <t>Palm oil mill effluent (POME) contains complex and highly biodegradable organic matters so discharging it without appropriate treatment may lead to environmental problems. POME final discharge quality is normally determined based on conventional chemical detection such as by biological oxygen demand (BOD) and chemical oxygen demand (COD). The novelty of the present study is that the toxicity effects of the POME final discharge samples were evaluated based on whole effluent toxicity (WET) and toxicity identification evaluation (TIE) tests using Daphnia magna. The toxicity unit (TU) values were recorded to be in the range from TU = 1.1-11 obtained from WET, and the TIE manipulation tests suggested that a substantial amount of toxic compounds was contained in the POME final discharge. Phenol, 2,6-bis (1.1-dimethylethyl)- and heavy metals such as Cu and Zn were detected in all the effluents and were recognized as being the main toxicants in the POME final discharge. GC/MS analyses also successfully identified cyclic volatile methyl siloxanes: cyclotetrasiloxane, octamethyl- (D4), cyclopentasiloxane, decamethyl- (D5). cyclohexasiloxane, dodecamethyl- (D6). D4 was detected at 0.0148-0.0357 mg/L, which could be potentially toxic. The palm oil industry used only water in the form of steam to process the fruits, and the presence of these compounds might be derived from the detergents and grease used in palm oil mill leaning and maintenance operations. An appropriate treatment process is thus required to eliminate these toxicants from the POME final discharge. It is recommended that two approaches, chemical-based monitoring as well as biological toxicity-based monitoring, should be utilized for achieving an acceptable quality of POME final discharge in the future. (C) 2019 Elsevier B.V. All rights reserved.</t>
  </si>
  <si>
    <t>WOS:000511088800148</t>
  </si>
  <si>
    <t>Maluin, Farhatun Najat; Hussein, Mohd Zobir; Idris, Abu Seman</t>
  </si>
  <si>
    <t>Maluin, Farhatun Najat/0000-0002-7169-7533; HUSSEIN, MOHD ZOBIR/0000-0002-0741-261X</t>
  </si>
  <si>
    <t>An Overview of the Oil Palm Industry: Challenges and Some Emerging Opportunities for Nanotechnology Development</t>
  </si>
  <si>
    <t>AGRONOMY-BASEL</t>
  </si>
  <si>
    <t>10.3390/agronomy10030356</t>
  </si>
  <si>
    <t>MAR 2020</t>
  </si>
  <si>
    <t>The increase in the world's oil demand due to the rise of the global population urges more research into the production of sustainable vegetable oilseeds, among which palm oil is the most suitable candidate as it is the most efficient oilseed crop in the world. In an effort to drive the oil palm industry in the areas of food safety and security nanotechnology could offer a sustainable alternative. However, the utilization of nanotechnology in the oil palm industry is still limited. In this review, we aim to encourage the researchers to fully utilize nanotechnology as an alternative solution to tackle the challenges faced by the oil palm industry. Moreover, we also aim to highlight the opportunities for nanotechnology development in oil palm-based related research. The major points are as follows: (1) Nanosensing enables real-time monitoring of plantation status and crop progression, including soil, water and nutrient management, early pest/disease detection, and the spreading of pests/diseases. The use of nanosensing conveniently extends into advanced breeding topics, such as the development of disease-tolerant plants; (2) Nanotechnology could be the answer for the development of integrated management of pest and disease. Active agricultural ingredients can be entrapped or encapsulated into nanocarrier systems to improve their solubility, stability, enhance their efficient delivery to site-specific targets, with longer shelf life, and consequently improved efficacy; (3) Valuable nanomaterials can be isolated and generated from oil palm biomass waste. The utilization of oil palm biomass waste could overcome the issue of the massive production of waste in the oil palm industry and palm oil mills, where oil only accounts for 10% of the biomass, while 90% is comprised of the generated biowastes. (4) Palm oil can be utilized as a green alternative as a capping and stabilizing agent in the biosynthesis of metallic and non-metallic nanoparticles. In addition, nanoemulsion formulations using palm oil in drug delivery systems offer advantages such as low toxicity, enhance bioavailability and solubility of the drugs, apart from being inexpensive and environmentally friendly.</t>
  </si>
  <si>
    <t>2073-4395</t>
  </si>
  <si>
    <t>WOS:000529377300042</t>
  </si>
  <si>
    <t>Shahid, Ayesha; Malik, Sana; Zhu, Hui; Xu, Jianren; Nawaz, Muhammad Zohaib; Nawaz, Shahid; Alam, Md. Asraful; Mehmood, Muhammad Aamer</t>
  </si>
  <si>
    <t>Alam, Asraful/AAB-8352-2019; Shahid, Ayesha/ABF-6561-2020</t>
  </si>
  <si>
    <t>Alam, Asraful/0000-0002-9865-6686; Shahid, Ayesha/0000-0003-1196-6022; Mehmood, Muhammad Aamer/0000-0001-9250-7260</t>
  </si>
  <si>
    <t>Cultivating microalgae in wastewater for biomass production, pollutant removal, and atmospheric carbon mitigation; a review</t>
  </si>
  <si>
    <t>10.1016/j.scitotenv.2019.135303</t>
  </si>
  <si>
    <t>FEB 20 2020</t>
  </si>
  <si>
    <t>Water shortage is one of the leading global problems along with the depletion of energy resources and environmental deterioration. Recent industrialization, global mobility, and increasing population have adversely affected the freshwater resources. The wastewater sources are categorized as domestic, agricultural and industrial effluents and their disposal into water bodies poses a harmful impact on human and animal health due to the presence of higher amounts of nitrogen, phosphorus, sulfur, heavy metals and other organic/inorganic pollutants. Several conventional treatment methods have been employed, but none of those can be termed as a universal method due to their high cost, less efficiency, and nonenvironment friendly nature. Alternatively, wastewater treatment using microalgae (phycoremediation) offers several advantages over chemical-based treatment methods. Microalgae cultivation using wastewater offers the highest atmospheric carbon fixation rate (1.83 kg CO2/kg of biomass) and fastest biomass productivity (40-50% higher than terrestrial crops) among all terrestrial bio-remediators with concomitant pollutant removal (80-100%). Moreover, the algal biomass may contain high-value metabolites including omega-3-fatty acids, pigments, amino acids, and high sugar content. Hence, after extraction of high-value compounds, residual biomass can be either directly converted to energy through thermochemical transformation or can be used to produce biofuels through biological fermentation or transesterification. This review highlights the recent advances in microalgal biotechnology to establish a biorefinery approach to treat wastewater. The articulation of wastewater treatment facilities with microalgal biorefinery, the use of microalgal consortia, the possible merits, and demerits of phycoremediation are also discussed. The impact of wastewater-derived nutrient stress and its exploitation to modify the algal metabolite content in view of future concerns of cost-benefit ratios of algal biorefineries is also highlighted. (C) 2019 Elsevier B.V. All rights reserved.</t>
  </si>
  <si>
    <t>WOS:000504672800034</t>
  </si>
  <si>
    <t>Furumo, Paul R.; Rueda, Ximena; Sebastian Rodriguez, Juan; Ramos, Isabel Katsi Pares</t>
  </si>
  <si>
    <t>Furumo, Paul/0000-0001-6499-1745</t>
  </si>
  <si>
    <t>Field evidence for positive certification outcomes on oil palm smallholder management practices in Colombia</t>
  </si>
  <si>
    <t>10.1016/j.jclepro.2019.118891</t>
  </si>
  <si>
    <t>FEB 1 2020</t>
  </si>
  <si>
    <t>The globalization of food systems has created new challenges for sustainability governance. Voluntary certification schemes, or eco-labels, have emerged as the primary mechanism to improve production practices in complex commodity supply chains. However promising, these programs are difficult to assess in practice, and evidence of their effectiveness is mixed. In the oil palm sector, the Roundtable on Sustainable Palm Oil (RSPO) has become the standard for sustainable production but there has been no evaluation of whether certification actually improves social and environmental practices on farms. To our knowledge, this study provides the first farm-level assessment of certification programs in the oil palm sector by focusing on RSPO and Organic (IFOAM) certified smallholders in Magdalena, Colombia. We conducted field surveys to evaluate management practices using a case-control pair-wise matching approach and non-parametric tests to assess outcome variables between certified and non-certified groups. We found evidence for better environmental practices among certified producers including the substitution of synthetic fertilizers with organics, less agrochemical use, and larger areas of farms being set-aside for conservation. Socio-economic outcomes were mixed, with certified producers paying higher wages, but employing fewer workers due to lower yields. Price premiums were an important motivation for smallholders to both join and remain in certification schemes. In the degraded oil palm landscapes of Colombia and elsewhere in Latin America, certification standards could be improved by including provisions for increased habitat restoration on plantations and smallholder plots. We find that certification is making progress but is not a panacea for transforming the industry. Going forward, new strategies should be sought in tandem with certification to overcome smallholder informality, enhance inclusion, and capture more value in sustainable supply chains. (C) 2019 Elsevier Ltd. All rights reserved.</t>
  </si>
  <si>
    <t>WOS:000503739400052</t>
  </si>
  <si>
    <t>Koussihouede, Hermione; Clermont-Dauphin, Cathy; Aholoukpe, Herve; Barthes, Bernard; Chapuis-Lardy, Lydie; Jassogne, Laurence; Amadji, Guillaume</t>
  </si>
  <si>
    <t>LARDY, Lydie/B-5324-2009; BARTHES, Bernard G./D-6944-2018</t>
  </si>
  <si>
    <t>LARDY, Lydie/0000-0003-0393-3239; BARTHES, Bernard G./0000-0002-5074-9306; KOUSSIHOUEDE, Hermione/0000-0001-7319-7244</t>
  </si>
  <si>
    <t>Diversity and socio-economic aspects of oil palm agroforestry systems on the Allada plateau, southern Benin</t>
  </si>
  <si>
    <t>AGROFORESTRY SYSTEMS</t>
  </si>
  <si>
    <t>10.1007/s10457-019-00360-0</t>
  </si>
  <si>
    <t>FEB 2020</t>
  </si>
  <si>
    <t>In southern Benin, oil palm is mainly cultivated by smallholders who associate it with successive crops over the three first years when the trees are immature. There is little information available on the diversity of the practices used in these young plantations and their socio-economic background, although this information is essential for proposing opportunities to improve the performance and sustainability of these systems. This study used focus groups and a survey of 54 farms to test how the selection of practices was linked with the farmer's objectives. A conditional inference tree was used to compare the selection of the practices against socio-economic characteristics of the farmer. We identified the crops that were the most frequently associated with young oil palm trees across the region and found that the higher the fertilizer application on the associated crop the lower the application on the trees. The practices varied markedly in terms of economic indicators, reasons for selection, socio-economic characteristics of the farmers and the location of the farms. We showed that financial resources, especially for hiring external labor, household size and inclusion in social networks were important factors to take into account when evaluating alternative practices for oil palm plantations in this area.</t>
  </si>
  <si>
    <t>0167-4366</t>
  </si>
  <si>
    <t>1572-9680</t>
  </si>
  <si>
    <t>WOS:000511423800004</t>
  </si>
  <si>
    <t>Drewer, Julia; Zhao, Jun; Leduning, Melissa M.; Levy, Peter E.; Sentian, Justin; Gubry-Rangin, Cecile; Skiba, Ute M.</t>
  </si>
  <si>
    <t>Levy, Peter E/K-6523-2012; Skiba, Ute/I-6441-2012; Gubry-Rangin, Cecile/ABF-4560-2020; Drewer, Julia/S-3166-2019</t>
  </si>
  <si>
    <t>Levy, Peter E/0000-0002-8505-1901; Gubry-Rangin, Cecile/0000-0002-5937-2496; Drewer, Julia/0000-0002-6263-6341</t>
  </si>
  <si>
    <t>Linking Nitrous Oxide and Nitric Oxide Fluxes to Microbial Communities in Tropical Forest Soils and Oil Palm Plantations in Malaysia in Laboratory Incubations</t>
  </si>
  <si>
    <t>10.3389/ffgc.2020.00004</t>
  </si>
  <si>
    <t>JAN 30 2020</t>
  </si>
  <si>
    <t>Current understanding of greenhouse gas (GHG) fluxes associated with land-use change from forest to oil palm on mineral soil is not sufficient to provide reliable estimates of emission rates or advice on GHG mitigation strategies. Monocultures of oil palm have expanded in Southeast Asia, mostly replacing tropical forests. The limited data available have indicated that the land-use conversion is associated with a potentially aggravated GHG burden, including nitrous oxide (N2O) and nitric oxide (NO) emissions, with unclear underlying biological mechanisms. In this study, we investigated N2O and NO emission potentials of tropical soils with different land-uses from Sabah, Malaysian Borneo, under laboratory incubation. Under similar controlled conditions, logged forest and oil palm soils showed high and similar potentials of N2O and NO emissions following increase in soil moisture, while the emissions were negligible in a riparian reserve soil irrespective of moisture conditions. Soil N2O and NO emission rates from logged forest soils and oil palm (OP) plantations were of similar magnitude, with average fluxes over the 35 and 22 day incubation periods, respectively, of 11.5 and 1.6 ng N g(-1) h(-1) (OP) and 15.6 and 6.0 ng N g(-1) h(-1) (logged forest). Contrarily, the riparian reserve soil did not respond to rewetting and nitrogen application and fluxes were negligible. Furthermore, N2O fluxes were on average about 10 times higher than NO fluxes. The fact that forest soils also have the potential to emit large amounts of N2O and NO, has important implications for land-use change scenarios in the tropics, especially as some scenarios suggest atmospheric N deposition is likely to drastically increase in tropical regions due to biomass burning, increased N-fertilizer use and fossil fuel consumption. Quantification of related gene transcripts implied that Proteobacterial nirS and AniA-nirK (betaproteobacterial clade of Neisseria) containing denitrifiers might continuously contribute to the N2O emissions, while the nitrifiers (ammonia oxidizing archaea in this study) are conditionally active to produce N2O. This study therefore provides some evidence for N2O and NO emissions associated with phylogenetically diverse groups of microorganisms, which might be of importance in modulating the GHG emissions under different land-uses and field conditions.</t>
  </si>
  <si>
    <t>WOS:000514444700001</t>
  </si>
  <si>
    <t>Sulaiman, Najwa; Beng, Yeoh Chee; Bustamam, Farah Khuwailah Ahmad; Khairuddin, Nik Sasha Khatrina; Muhamad, Halimah</t>
  </si>
  <si>
    <t>Yeoh, Chee Beng/AAP-1467-2020</t>
  </si>
  <si>
    <t>Khairuddin, Nik Sasha Khatrina/0000-0001-9424-8186; Sulaiman, Najwa/0000-0001-8641-1043</t>
  </si>
  <si>
    <t>Fate of cypermethrin in Malaysian oil palm plantation</t>
  </si>
  <si>
    <t>DRUG TESTING AND ANALYSIS</t>
  </si>
  <si>
    <t>10.1002/dta.2760</t>
  </si>
  <si>
    <t>JAN 2020</t>
  </si>
  <si>
    <t>Cypermethrin is a pyrethroid insecticide commonly used to control bagworm infestation in oil palm plantations. It is applied through spraying onto the leaves where the bagworms reside. This article reports the fate of cypermethrin used in a Malaysian oil palm plantation during a typical dry season through the analysis of cypermethrin residue in environmental and palm oil samples collected from a supervised field trial. Residues of cypermethrin were not detected in the soil samples collected at different depths, water samples collected at different points in the experimental plots, and oil samples extracted from fresh fruit bunches (FFB) harvested from each plot for both single and double dosages of treatment throughout the study interval. Analysis of leaf samples, however, revealed that cypermethrin residue was detected for both pesticide treatments up to day 2 after cypermethrin application.</t>
  </si>
  <si>
    <t>1942-7603</t>
  </si>
  <si>
    <t>1942-7611</t>
  </si>
  <si>
    <t>WOS:000509799700001</t>
  </si>
  <si>
    <t>Luke, Sarah H.; Advento, Andreas Dwi; Aryawan, Anak Agung Ketut; Adhy, Dwi Nugroho; Ashton-Butt, Adham; Barclay, Holly; Dewi, Jassica Prajna; Drewer, Julia; Dumbrell, Alex J.; Edi; Eycott, Amy E.; Harianja, Martina F.; Hinsch, Julie K.; Hood, Amelia S. C.; Kurniawan, Candra; Kurz, David J.; Mann, Darren J.; Nicholass, Kirsty J. Matthews; Naim, Mohammad; Pashkevich, Michael D.; Prescott, Graham W.; Ps, Sudharto; Pujianto; Purnomo, Dedi; Purwoko, Rizky Rajabillah; Putra, Syafrisar; Rambe, T. Dzulfikar S.; Soeprapto; Spear, Dakota M.; Suhardi; Tan, David J. X.; Tao, Hsiao-Hang; Tarigan, Ribka Sionita; Wahyuningsih, Resti; Waters, Helen S.; Widodo, Rudi Harto; Whendy; Woodham, Christopher R.; Caliman, Jean-Pierre; Slade, Eleanor M.; Snaddon, Jake L.; Foster, William A.; Turner, Edgar C.</t>
  </si>
  <si>
    <t>Eycott, Amy/H-5984-2019; Hood, Amelia SC/AAQ-4684-2020; Drewer, Julia/S-3166-2019; Barclay, Holly/AAZ-3079-2021; Prescott, Graham/U-8569-2018</t>
  </si>
  <si>
    <t>Eycott, Amy/0000-0002-8609-1091; Hood, Amelia SC/0000-0003-3803-0603; Drewer, Julia/0000-0002-6263-6341; Barclay, Holly/0000-0002-0027-2570; Woodham, Christopher/0000-0001-9995-4581; Prescott, Graham/0000-0001-5123-514X; Tan, David/0000-0001-7019-7871; Pashkevich, Michael/0000-0002-9033-8667</t>
  </si>
  <si>
    <t>Managing Oil Palm Plantations More Sustainably: Large-Scale Experiments Within the Biodiversity and Ecosystem Function in Tropical Agriculture (BEFTA) Programme</t>
  </si>
  <si>
    <t>10.3389/ffgc.2019.00075</t>
  </si>
  <si>
    <t>JAN 8 2020</t>
  </si>
  <si>
    <t>Conversion of tropical forest to agriculture results in reduced habitat heterogeneity, and associated declines in biodiversity and ecosystem functions. Management strategies to increase biodiversity in agricultural landscapes have therefore often focused on increasing habitat complexity; however, the large-scale, long-term ecological experiments that are needed to test the effects of these strategies are rare in tropical systems. Oil palm (Elaeis guineensis Jacq.)-one of the most widespread and important tropical crops-offers substantial potential for developing wildlife-friendly management strategies because of its long rotation cycles and tree-like structure. Although there is awareness of the need to increase sustainability, practical options for how best to manage oil palm plantations, for benefits to both the environment and crop productivity, have received little research attention. In this paper we introduce the Biodiversity and Ecosystem Function in Tropical Agriculture (BEFTA) Programme: a long-term research collaboration between academia and industry in Sumatra, Indonesia. The BEFTA Programme aims to better understand the oil palm agroecosystem and test sustainability strategies. We hypothesise that adjustments to oil palm management could increase structural complexity, stabilise microclimate, and reduce reliance on chemical inputs, thereby helping to improve levels of biodiversity and ecosystem functions. The Programme has established four major components: (1) assessing variability within the plantation under business-as-usual conditions; (2) the BEFTA Understory Vegetation Project, which tests the effects of varying herbicide regimes; (3) the Riparian Ecosystem Restoration in Tropical Agriculture (RERTA) Project, which tests strategies for restoring riparian habitat; and (4) support for additional collaborative projects within the Programme landscape. Across all projects, we are measuring environmental conditions, biodiversity, and ecosystem functions. We also measure oil palm yield and production costs, in order to assess whether suggested sustainability strategies are feasible from an agronomic perspective. Early results show that oil palm plantation habitat is more variable than might be expected from a monoculture crop, and that everyday vegetation management decisions have significant impacts on habitat structure. The BEFTA Programme highlights the value of large-scale collaborative projects for understanding tropical agricultural systems, and offers a highly valuable experimental set-up for improving our understanding of practices to manage oil palm more sustainably.</t>
  </si>
  <si>
    <t>WOS:000509226900001</t>
  </si>
  <si>
    <t>Alouw, J. C.; Wulandari, S.</t>
  </si>
  <si>
    <t>Wulandari, Suci/0000-0001-5949-2546</t>
  </si>
  <si>
    <t>Sudarsono; Hidayat, SH; Ehara, H; Sakagami, JI; Svecnjak, Z; Nurindah; Supriadi; Tarigan, SD; Kaswanto, RL; Izzah, NK; Lestari, P; Rostiana, O; Bermawie, N; Yulianti, T; Pitono, J; Wahyuno, D; Wardiana, E</t>
  </si>
  <si>
    <t>Present status and outlook of coconut development in Indonesia</t>
  </si>
  <si>
    <t>1ST INTERNATIONAL CONFERENCE ON SUSTAINABLE PLANTATION (1ST ICSP 2019)</t>
  </si>
  <si>
    <t>10.1088/1755-1315/418/1/012035</t>
  </si>
  <si>
    <t>Coconut (Cocos nucifera L.) is a socioeconomically important palm in Indonesia, owned mostly by smallholders. Indonesia has the largest coconut palm-growing areas in the world, followed by the Philippines and India. The average national coconut productivity is still lower than the production potency of superior varieties. Indonesia and the Philippines contributed about 67% of crude coconut oil (CNO) export to global market. At present, the global market demand of coconut oil is fluctuating lead to the low price of CNO, while demand for certain coconut products such as coconut water, milk and flour is growing rapidly. This review provides an overview of the present status of coconut development in Indonesia, the recent advances in technologies for coconut improvement and outlook of coconut development toward 2045. Technological, political and socio economic issues including senility, pests and diseases, inferior varieties, poor agronomic practices, land conversion affected the low coconut production, while unfavorable supply chain, narrow product line, low product quality, monoculture-planting system might be affected the economic welfare of farmers. About 6.6 million farmers rely their main source of income on coconut and coconut based-products, which are mostly copra and CNO. Technological and institutional innovations for smallholder in coconut development become important strategies. Producing high value coconut products, establishment of seed farms, replanting of senile palms, pest and disease management, synergy among industries, farmers, and governments as well as research on finding more innovative technologies and technology transfer to solve existing problems are required to ensure the sustainability of coconut sector.</t>
  </si>
  <si>
    <t>1st International Conference on Sustainable Plantation (ICSP) - Better Environment with Better Prosperity, Harmonization of Humankind and Nature1st International Conference on Sustainable Plantation (ICSP) - Better Environment with Better Prosperity, Harmonization of Humankind and Nature</t>
  </si>
  <si>
    <t>AUG 20-22, 2019AUG 20-22, 2019</t>
  </si>
  <si>
    <t>IPB Univ; Indonesian Agcy Agr Res &amp; Dev; BRI LifeIPB Univ; Indonesian Agcy Agr Res &amp; Dev; BRI Life</t>
  </si>
  <si>
    <t>Bogor, INDONESIABogor, INDONESIA</t>
  </si>
  <si>
    <t>WOS:000649367500036</t>
  </si>
  <si>
    <t>da Silva Santos, Amanda Rayana; Assuncao de Farias, Andre Luis; do Canto Lopes, Luis Otavio</t>
  </si>
  <si>
    <t>Environmental conflicts: analysis of strategies of oil palm companies in the Amazon region of Para</t>
  </si>
  <si>
    <t>REVISTA TECNOLOGIA E SOCIEDADE</t>
  </si>
  <si>
    <t>10.3895/rts.v16n39.8261</t>
  </si>
  <si>
    <t>JAN-MAR 2020</t>
  </si>
  <si>
    <t>The research aims to analyze the role of the main companies producing palm oil about the environmental conflicts in the region of northeastern Para. We opted for the use of the approach of the political economy of the Environment, with the use of macroanalise, by means of documentary analysis and application of non-structured interview with the social actors involved. It was identified issues such the process of formalizing the work, the supervision of child labor, the provision of accounts, the absence of technical assistance, the failure in the delivery of the fertilizer, the carriage at the point of collection, the forms of payment of bunch of fresh fruit, the use of agrochemicals and the invasion of Earth, which relate to the conflict. Thus, this study demonstrated that the insertion of oil palm companies in the Amazon region of Para question confronting the actors involved because of the inequalities in the logic of production and that the oil palm companies seek strategies to mediate the conflict socioambiental.</t>
  </si>
  <si>
    <t>1809-0044</t>
  </si>
  <si>
    <t>1984-3526</t>
  </si>
  <si>
    <t>WOS:000503075600014</t>
  </si>
  <si>
    <t>Hakim, D. B.; Hadianto, A.; Giyanto; Hutaria, T.; Amaliah, S.</t>
  </si>
  <si>
    <t>Hidayat, SH; Damayanti; Adam, NA; Giyanto; Sartiami, D</t>
  </si>
  <si>
    <t>The production efficiency of herbicides in palm oil plantation in Sumatera and Kalimantan</t>
  </si>
  <si>
    <t>SOUTHEAST ASIA PLANT PROTECTION CONFERENCE 2019</t>
  </si>
  <si>
    <t>10.1088/1755-1315/468/1/012054</t>
  </si>
  <si>
    <t>The presence of weeds in palm oil plantations have been widely known to result in a decrease in the quantity and quality of fresh fruit bunches (FFB), disruption to plant growth, increased pest and disease attacks, disruption of water use, and in general will increase the cost of farming. These systemic risks have been mitigated with the use of herbicides. The economic use of herbicides has a positive impact on reducing production costs, especially saving labor costs and time during land clearing and plant maintenance so as to increase farmers' income and profits. The efficiency of palm oil production by using herbicides and other weed control alternatives and the determinants were analyzed with a production efficiency approach. Production functions explain the technical relationship between a number of inputs used with output in a production process in palm oil sector. The regression method was carried out by utilizing survey data of palm oil farmers in Indonesia's palm oil plantation centers in Riau-, Jambi, Central- and West Kalimantan-Provinces. The results showed that the factors which significantly affect production efficiency of the sample consisting of age planting, glyphosate dosage, paraquat dosage, KCl fertilizer, and Dummy land area. Meanwhile, the use of paraquat, glyphosate, KCl, and urea was considered non optimal. Hence, it is recommended to add the use of herbicides to attain the optimization of production.</t>
  </si>
  <si>
    <t>1st Southeast Asia Plant Protection Conference1st Southeast Asia Plant Protection Conference</t>
  </si>
  <si>
    <t>AUG 14, 2019AUG 14, 2019</t>
  </si>
  <si>
    <t>IPB Univ, Fac Agr, Dpet Plant Protect; Int Soc SE Asian Agr Sci Indonesia Chapter; Univ Putra MalaysiaIPB Univ, Fac Agr, Dpet Plant Protect; Int Soc SE Asian Agr Sci Indonesia Chapter; Univ Putra Malaysia</t>
  </si>
  <si>
    <t>WOS:000587896600055</t>
  </si>
  <si>
    <t>Herdiansyah, Herdis; Negoro, Habibullah Adi; Rusdayanti, Nurul; Shara, Siti</t>
  </si>
  <si>
    <t>Herdiansyah, Herdis/K-3075-2019</t>
  </si>
  <si>
    <t>Herdiansyah, Herdis/0000-0003-2684-3551</t>
  </si>
  <si>
    <t>Palm oil plantation and cultivation: Prosperity and productivity of smallholders</t>
  </si>
  <si>
    <t>OPEN AGRICULTURE</t>
  </si>
  <si>
    <t>10.1515/opag-2020-0063</t>
  </si>
  <si>
    <t>Indonesia developed the Smallholder Plantation Scheme (PIR) in the early 1980s, making smallholders an important part of the national scale. Increasing smallholder yields is an important instrument for increasing local income and livelihoods. However, small-scale oil palm expansion has problems with low productivity and quality of production. Therefore, to increase their productivity and improve their cultivation, this study measures the importance of planting behavior and specific treatment of farmers' prosperity and productivity. To measure the possible significant differences between and within groups, a statistical approach, ANOVA, has been used while Spearman's correlation matrix also has been used to measure the correlation between variables. This study finds that good seed treatment and adequate doses of fertilizer are important for farmers' prosperity and productivity. Smallholder farmers have the least expenditure but the highest average production and income with the most extended growing age when compared with the other two groups of smallholder farmers. Even though the number of seeds used was the smallest, the success rate of smallholder planting was the highest. The optimal use of fertilizer and seed care alone is not significant enough to increase yields. It is a combination of other factors such as planting management practices, drainage capacity and soil substrate properties, climate characteristics, rainfall distribution, nutrient supply, and prevention of plant diseases and also determining maximum yield.</t>
  </si>
  <si>
    <t>2391-9531</t>
  </si>
  <si>
    <t>WOS:000582510600001</t>
  </si>
  <si>
    <t>Kadarsah, Anang; Salim, Dafiuddin; Husain, Sadang</t>
  </si>
  <si>
    <t>Husain, Sadang/ABA-1712-2020; Kadarsah, Anang/AAJ-5346-2021</t>
  </si>
  <si>
    <t>Husain, Sadang/0000-0002-7879-6542; Kadarsah, Anang/0000-0001-9567-2675</t>
  </si>
  <si>
    <t>Hadi, A</t>
  </si>
  <si>
    <t>Study of Water and Sediment Quality and Heavy Metal Pollution (Pb) at South Kalimantan Mangrove Ecosystem</t>
  </si>
  <si>
    <t>INTERNATIONAL SYMPOSIUM ON WETLANDS ENVIRONMENTAL MANAGEMENT</t>
  </si>
  <si>
    <t>10.1088/1755-1315/499/1/012001</t>
  </si>
  <si>
    <t>Changes in the water quality, sediment, and the presence of heavy metals in the environment have a close links with human activities including the presence of pollutants in the mangrove ecosystem. The purpose of this study is to compare water and sediment quality as well as heavy metal pollution from lead (Pb) in mangrove ecosystems affected by anthropogenic activities (oil palm plantations and mining) in South Kalimantan. The research was carried out for 4 months (June until September 2019) from four villages ( Kuala Tambangan, Bunati, Angsana and Setarap) in South Kalimantan Province. The purposive sampling method is used for sampling, which is determined in estuary, middle and inland parts, based on the area division of mangrove ecosystem. Data analysis was performed descriptively while differences in each location were tested using bivariate analysis ( Pearson). The results showed that the water quality at the four observation sites was above the standard of Government Regulation number 82 of 2001. There are four values with the highest parameters found in the village of Kuala Tambangan, the first is total dissolved solids (TDS) that reaching +/- 8.005 mg / L, nitrite (NO2) as N (+/- 0.13 mg/L), nitrate (NO3) as N (+/- 0.11 mg/L) and color levels that reach +/- 129.33 ptCo. The other two highest parameters in Setarap Village are turbidity and dissolved oxygen. Turbidity value reaches +/- 16.01 NTU while dissolved oxygen (DO) value is around +/- 5.92 mg/L. The highest pH value can be found in Bunati Village (+/- 7.54). The average value of heavy metals in Lead (Pb) is also above the standard of the Minister Decree of Environment in 2004, recorded in waters 0.04 - 0.36 mg/L (highest in Angsana Village +/- 0.31 mg/L) and sediment 0.01 - 17.43 mg/L ( highest in Angsana Village +/- 15.05 mg/ L). The highest water content in sediment comes from Kuala Tambangan village (+/- 6.6%), while the highest organic sediment content is found in Angsana village (+/- 7.8%). Bivariate analysis results used to determine differences between sampling locations showed that the levels of Nitrite (NO2) as N (alpha = 0,000), Nitrate (NO3) as N (alpha = 0,000)), pH (alpha = 0,000), Color (alpha = 0,000), and Dissolved Oxygen (DO) (alpha = 0,000), sediment water content (alpha = 0,000) and heavy metal Pb content in water and sediment (alpha = 0,000) are differ between mangrove ecosystems in Angsana and Setarap Village.</t>
  </si>
  <si>
    <t>5th International Symposium on Wetlands Environmental Management (ISWEM)5th International Symposium on Wetlands Environmental Management (ISWEM)</t>
  </si>
  <si>
    <t>NOV 05-07, 2019NOV 05-07, 2019</t>
  </si>
  <si>
    <t>Lambung Mangkurat UnivLambung Mangkurat Univ</t>
  </si>
  <si>
    <t>Banjarbaru, INDONESIABanjarbaru, INDONESIA</t>
  </si>
  <si>
    <t>WOS:000619288800001</t>
  </si>
  <si>
    <t>Khan, Saima; Patah, Muhamad Fazly Abdul; Daud, Wan Mohd Ashri Wan</t>
  </si>
  <si>
    <t>Patah, Muhamad Fazly Abdul/C-6435-2019</t>
  </si>
  <si>
    <t>Patah, Muhamad Fazly Abdul/0000-0002-7913-6781</t>
  </si>
  <si>
    <t>Synergistic effect with and without Ni metal over ZSM-5/SAPO-11 catalyst in hydrodeoxygenation of palm oil</t>
  </si>
  <si>
    <t>26TH REGIONAL SYMPOSIUM ON CHEMICAL ENGINEERING (RSCE 2019)</t>
  </si>
  <si>
    <t>IOP Conference Series-Materials Science and Engineering</t>
  </si>
  <si>
    <t>10.1088/1757-899X/778/1/012068</t>
  </si>
  <si>
    <t>Hydrodeoxygenation (HDO) of palm oil by catalytic for biofuels has attracted the researchers in the recent years. Currently available catalysts are typically intensive on sulfided CoMo and NiMo catalysts, which certainly modeled by the sulfur contamination in the final liquid product. Consequently, exploring the non-sulfured catalyst is still vulnerable challenge and has ultimate importance. In this paper, sulfur free catalyst with and without Ni based SAPO-11/HZSM-5 is synthesized according to incipient wetness impregnation method. The prepared catalyst was tested by performing HDO of palm oil for product selectivity. Different analytical techniques were used like: XRD, FESEM, Pyridine-FTIR and H-2-TPD to explore the physicochemical properties of the novel catalyst. In addition, Ni supported ZSM-5/SAPO-11 catalyst with medium acidity showed greater properties because of the synergistic effect of Ni metal and acidic support than the catalyst without Ni support. The results showed that the, catalyst acidity has suggestively inclined the catalytic performance and product selectivity. The maximum selectivity of biofuel was achieved with ZSM-5/ SAPO-11 over Ni support under the mild reaction condition at 350 degrees C is indicating its auspicious part in this reaction. The acquired results determined that the metal and acid sites showed crucial role for the development of an effective catalyst for HDO of palm oil over Ni supported catalyst.</t>
  </si>
  <si>
    <t>26th Regional Symposium on Chemical Engineering (RSCE)26th Regional Symposium on Chemical Engineering (RSCE)</t>
  </si>
  <si>
    <t>OCT 30-31, 2019OCT 30-31, 2019</t>
  </si>
  <si>
    <t>Univ Malaya, Fac Engn, Dept Chem EngnUniv Malaya, Fac Engn, Dept Chem Engn</t>
  </si>
  <si>
    <t>Kuala Lumpur, MALAYSIAKuala Lumpur, MALAYSIA</t>
  </si>
  <si>
    <t>1757-8981</t>
  </si>
  <si>
    <t>WOS:000562463600068</t>
  </si>
  <si>
    <t>Mohamed, R. M. S. R.; Jais, N. M.; Tajuddin, S. A. M.; Al-Gheethi, A. A. S.; Kassim, A. H. M.; Abdullah, M. E.</t>
  </si>
  <si>
    <t>ABDULLAH, MOHD EZREE/F-9647-2011; Al-Gheethi, AA/O-3095-2016; Radin Mohamed, Radin Maya Saphira/B-1924-2019</t>
  </si>
  <si>
    <t>Al-Gheethi, AA/0000-0001-7257-2954; NOOR MAISARA, JAIS/0000-0002-0900-5006; Radin Mohamed, Radin Maya Saphira/0000-0002-2023-9196; Abdullah, Mohd Ezree/0000-0003-4513-0485</t>
  </si>
  <si>
    <t>Determination of Heavy Metal Concentration of Benut River at Simpang Renggam, Johor</t>
  </si>
  <si>
    <t>5TH INTERNATIONAL CONFERENCE ON CIVIL AND ENVIRONMENTAL ENGINEERING FOR SUSTAINABILITY (ICONCEES 2019)</t>
  </si>
  <si>
    <t>10.1088/1755-1315/498/1/012075</t>
  </si>
  <si>
    <t>The present study is aimed to determine heavy metal concentration in Benut River, Simpang Renggam, Johor. Heavy metals such as copper (Cu), zinc (Zn), cadmium (Cd), manganese (Mn), aluminum (Al), nickel (Ni), chromium (Cr) and Arsenic (As) were selected for the water quality assessment due to the potential sources from natural and anthropogenic sources at the case study. Sampling was conducted twice which was on April 2019 and July 2019 at eight (8) sampling points in Benut River. Eight (8) sampling points were chosen due high potential of pollutant at point sources include chicken farm, landfill, oil palm plantation and residential. Heavy metals were analysed by Inductively Coupled Plasma Mass Spectrometry (ICP-MS) followed the APHA (2012) standard. It can be concluded the Cu, Zn, Cd, Mn, Ni, Cr, As and Al are detected at Benut River and most of the heavy metals are within allowable standard by INWQS Class II and DWQS except for Al concentration. Therefore, concentration of heavy metals is low in Benut River for both sampling. However, continuous monitoring is needed to maintain the quality of Benut River and advance treatment could apply to the water treatment facility for this river water for household purpose.</t>
  </si>
  <si>
    <t>5th International Conference on Civil and Environmental Engineering for Sustainability (IConCEES)5th International Conference on Civil and Environmental Engineering for Sustainability (IConCEES)</t>
  </si>
  <si>
    <t>DEC 19-20, 2019DEC 19-20, 2019</t>
  </si>
  <si>
    <t>Fac Civil Engn &amp; Built EnvironmFac Civil Engn &amp; Built Environm</t>
  </si>
  <si>
    <t>Senai, MALAYSIASenai, MALAYSIA</t>
  </si>
  <si>
    <t>WOS:000614604800075</t>
  </si>
  <si>
    <t>Olafisoye, O. B.; Fatoki, O. S.; Oguntibeju, O. O.; Osibote, O. A.</t>
  </si>
  <si>
    <t>Osibote, Otolorin Adelaja/ABE-4902-2020</t>
  </si>
  <si>
    <t>Osibote, Otolorin Adelaja/0000-0001-6122-5033</t>
  </si>
  <si>
    <t>Accumulation and risk assessment of metals in palm oil cultivated on contaminated oil palm plantation soils</t>
  </si>
  <si>
    <t>TOXICOLOGY REPORTS</t>
  </si>
  <si>
    <t>10.1016/j.toxrep.2020.01.016</t>
  </si>
  <si>
    <t>Anthropogenically polluted soils with metals are detrimental to human life. The present study assessed the concentration of metals in soil and the risks associated with the consumption of the metals when transferred from soil to palm oil. The metals of interest were Cd, Co, Cr, Cu, Fe, Mn, Ni and Zn. Analysis was done on metals in soil and virgin palm oil from fifteen independent sampling locations in the southern states of Nigeria, which includes the Nigeria Institute for Oil Palm Research (NIFOR) and its substations. Top soils were collected at a depth of 0-15 cm and virgin palm oil in 1 litre container by grab sampling method. The method proposed was to achieve high throughput with minimal mobile phase solvent. Micro emulsion technique was involved as sample preparation method for the extraction of metals in virgin palm oil from the matrix. Inductively Coupled Plasma Optical Emission Spectroscopy (ICP-OES) was used to analyse metals in virgin palm oil and soil. This reduces analysis time and does not require complex sample preparation. Zinc metal recorded the highest concentration of metal in the palm oil and Chromium metal recorded the highest concentration of metal in soil. There was a correlation between the accumulations of metals from soil to palm oil. Risk was assessed using various indices. Cadmium metal recorded the highest concentration in the Target Hazard Quotient (THQ), Accumulation Factor (AF) and Health Risk Index (HRI). Daily Intake of Metals (DIM) was highest for Chromium metal. Cadmium was the highest accumulator of metals in the palm oil.</t>
  </si>
  <si>
    <t>2214-7500</t>
  </si>
  <si>
    <t>WOS:000604357600007</t>
  </si>
  <si>
    <t>Purwanto, O. D.; Sudradjat</t>
  </si>
  <si>
    <t>Purwanto, Oky/0000-0003-1935-3247</t>
  </si>
  <si>
    <t>Determination of optimum rate of phosphorus and potassium fertilizers for a four-year-old oil palm (Elaeis guineensis Jacq.)</t>
  </si>
  <si>
    <t>10.1088/1755-1315/418/1/012048</t>
  </si>
  <si>
    <t>Appropriate fertilizing rate of phosphorus (P) and potassium (K) plays an important role to increase growth and yield of oil palm as well as to minimize environmental pollution because of the residues of inorganic fertilizer. This study aimed to explain the effect of P and K fertilizers and determine the optimum rate for a four-year-old oil palm. Experimental design used in each of these experiments were one factor of randomized complete block design factor and consisted of five levels with three replications. The treatment levels used in experiment 1 were 0, 443.75, 887.5, 1331.25, and 1775 g P2O5 per palm per year. The treatment levels used in experiment 2 were 0, 1020.6, 2041.2, 3061.8, and 4082.4 g K2O per palm per year. Application of P fertilizer significantly affected to palm height, trunk girth, stomatal density, leaf P content, bunch number and yield of FFB. The optimum rate of P fertilizer was 924 +/- 88 g P2O5 per palm per year. Application of K fertilizer significantly affected to trunk girth, leaf area of frond 17, stomatal density, leaf K content, bunch number and yield of FFB. The optimum rate of K fertilizer was 2760 +/- 107 g K2O per palm per year.</t>
  </si>
  <si>
    <t>WOS:000649367500049</t>
  </si>
  <si>
    <t>Setyawan, Y. P.; Naim, M.; Advento, A. D.; Caliman, J. P.</t>
  </si>
  <si>
    <t>Setyawan, Yendra Pratama/0000-0002-4085-5789</t>
  </si>
  <si>
    <t>The effect of pesticide residue on mortality and fecundity of Elaeidobius kamerunicus (Coleoptera: Curculionidae)</t>
  </si>
  <si>
    <t>10.1088/1755-1315/468/1/012020</t>
  </si>
  <si>
    <t>The effect of pesticide residue (acaricide, insecticides, herbicides, and fungicides) commonly used in oil palm plantations was assessed to pollinating weevil, Elaeidobius kamerunicus under laboratory condition. The study showed that all insecticides and acaricide in the spikelet were harmful to the weevil, causing mortality ranged from 37% to 100% application. Dimehypo, carbosulfan and deltamethrin cause 100% mortality at 10 hr after treatment (HAT) followed by fipronil, acephate, pyridaben, imidacloprid and Bacillus thuringiensis cause 87%, 83%, 60%, 40% and 37% mortality at 10 HAT respectively. Our study also revealed that all herbicides recidu in the spikelet had a negative impact on the weevil. Metsulfuron-methyl caused the highest mortality (83%) of the weevils death, followed by triclopyr, ammonium glufosinate, glyphosate, and fluroxyphyr caused 63%, 43%, 33% and 30% at 10 HAT, respectively. Fungicides also had negative impact with lower extent. Exposing mancozeb was causing 27% mortality, significantly higher than benomyl (13%). Further analysis showed that acaricide and insecticides significantly reduce fecundity of the weevil except for B. thuringiensis, herbicides, and fungicides. The study suggests that choosing correct active ingredients would maintain sustainable number of weevil in oil palm plantation and would avoid the declining regeneration effect of pollinating weevil.</t>
  </si>
  <si>
    <t>WOS:000587896600021</t>
  </si>
  <si>
    <t>Sinuraya, Salomo; Amiruddin, Erwin; Hutauruk, Marisayani; Fajri, Naldi Rahmat</t>
  </si>
  <si>
    <t>Saktioto, T; Nugroho, TT; Taib, S; Evelyn; Linda, R; Wahibah, NN; Hermita, N; Novitri; Dahnilsyah</t>
  </si>
  <si>
    <t>Magnetic Susceptibility and Heavy Metal Content of Palm Oil Plantations Soil as a Function of its Depth</t>
  </si>
  <si>
    <t>UNIVERSITAS RIAU INTERNATIONAL CONFERENCE ON SCIENCE AND ENVIRONMENT 2020 (URICSE-2020)</t>
  </si>
  <si>
    <t>Journal of Physics Conference Series</t>
  </si>
  <si>
    <t>10.1088/1742-6596/1655/1/012162</t>
  </si>
  <si>
    <t>The magnetic susceptibility and heavy metal content of oil palm plantations soil has been determined. The magnetic particles of the soil were separated from non-magnetic particles using neodymium iron boron (NdFeB) magnet. The magnetic induction of the soil was measured using Pasco Probe PS-2162. The magnetic susceptibility value on the surface of the oil palm plantation soil varies between (685.99 to 1081.96) x 10(-5). This value is higher than the reference soil magnetic susceptibility that is 457.30 x 10(-5). The magnetic susceptibility values decrease as soil depth increases and at a depth of 40 cm the magnetic susceptibility value is close to the value of reference soil magnetic susceptibility. The X-Ray Fluorescence Spectroscopy (XRF) test result showed that the plantation soil has been contaminated with Cr, Fe, Ti, Sr, and V, this is in accordance with the magnetic susceptibility value of the plantation soil surface which is higher than that of the reference soil.</t>
  </si>
  <si>
    <t>Universitas-Riau International Conference on Science and Environment (URICSE)Universitas-Riau International Conference on Science and Environment (URICSE)</t>
  </si>
  <si>
    <t>SEP 12, 2020SEP 12, 2020</t>
  </si>
  <si>
    <t>Univ Riau, Inst Res &amp; Community Serv; Univ Riau, Dept Pendidikan Nas; TUT Wuri Handayani; RISTEK BRINUniv Riau, Inst Res &amp; Community Serv; Univ Riau, Dept Pendidikan Nas; TUT Wuri Handayani; RISTEK BRIN</t>
  </si>
  <si>
    <t>1742-6588</t>
  </si>
  <si>
    <t>1742-6596</t>
  </si>
  <si>
    <t>WOS:000646222100162</t>
  </si>
  <si>
    <t>Sudradjat; Ummah, A. S.; Surahman, M.</t>
  </si>
  <si>
    <t>Acceleration and improvement of productivity by inorganic and organic fertilizer application for six-year-old mature palm oil</t>
  </si>
  <si>
    <t>10.1088/1755-1315/418/1/012047</t>
  </si>
  <si>
    <t>The objectives of this research are to study the effect of single fertilizer package, compound NPK fertilizer package, organic fertilizer package, and micro fertilizer package on growth (morphology and physiology), and productivity for six-year-old oil palm. The research was conducted from April 2018 to March 2019 at IPB-Cargill Oil Palm Teaching Farm, Jonggol, Bogor, West Java. The research was designed in Randomized Complete Group with three repetitions. There are eleven treatments: control (P0), 3 kg urea + 2 kg SP-36 + 3 kg KCl + 50 g Borat + 50 g CuSO4 center dot 5H(2)O (P1), 6 kg urea + 4 kg SP-36 + 6 kg KCl + 50 g Borat + 50 g CuSO4 center dot 5H(2)O ( P2), 9 kg urea + 6 kg SP-36 + 9 kg KCl + 50 g Borat + 50 g CuSO4 center dot 5H(2)O (P3), 4 kg + 50 g Borat + 50 g CuSO4 center dot 5H(2)O (P4), 8 kg NPK + 50 g Borat + 50 g CuSO4 center dot 5H(2)O (P5), 12 kg NPK + 50 g Borat + 50 g CuSO4 center dot 5H(2)O (P6), 6 kg urea + 4 kg SP-36 + 6 kg KCl ( P7), 8 kg NPK (P8), 6 kg urea + 4 kg SP-36 + 6 kg KCl + 100 kg organic fertilizer (P9), dan 6 kg urea + 4 kg SP-36 + 6 kg KCl + 200 kg organic fertilizer (P10) per plant per year. Data were analyzed with analysis variance, if there was a significant treatment effect, the further analysis using Duncan's Multiple Range Test (DMRT). The result showed that inorganic fertilizer and organic fertilizer package significantly increased stem girth but did not significantly affect other morphologal variables. The treatments of inorganic fertilizer and organic fertilizer package significantly increased effect of variable productivity (production number of bunches, number and weight of fresh fruit bunches (FFB) and productivity). The increased productivity with organic fertilizer package 6,0 kg urea + 4,0 kg SP-36 + 6,0 kg KCl + 100 kg organic fertilizer per plan per year (P9) is the higher effect (265.59%) compared to control.</t>
  </si>
  <si>
    <t>WOS:000649367500048</t>
  </si>
  <si>
    <t>Yunira, Eka Nur'azmi; Suryani, Ani; Dadang</t>
  </si>
  <si>
    <t>Buchori, D; Dadang; Sartiami, D; Hadi, UK; Nurindah; Rizali, A; Yaakop, S</t>
  </si>
  <si>
    <t>Characteristics of Insecticide Formulation Using Surfactant Based on Palm Oil and Its Mortality Effect Against Spodoptera litura</t>
  </si>
  <si>
    <t>PROCEEDINGS OF THE INTERNATIONAL CONFERENCE AND THE 10TH CONGRESS OF THE ENTOMOLOGICAL SOCIETY OF INDONESIA (ICCESI 2019)</t>
  </si>
  <si>
    <t>Advances in Biological Sciences Research</t>
  </si>
  <si>
    <t>Pesticide should be formulated to keep bioactivity and to enhance efficiency and safety in application. Insecticide formulations consist of active ingredient and co-formulant. Most active ingredients are poorly diluted in water, so they need adjuvant such as surfactant. Surfactant will help to make a homogeneous solution between formula and water. Insecticide was formulated using emamectin benzoate as active ingredient and co-formulants such as xylene as solvent, surfactant DEA, APG and CTAC. DEA and CTAC surfactants were synthesized from palm oil derivates. They were palm oil methyl ester and palmityl alcohol. Insecticide was formulated using emamectin benzoate 15%, non-ionic surfactant (4%, 5%, and 6%) with DEA : APG ratio of 3:2, 1: 1 and 2:3 and also cationic surfactant of 1%. Characterization of insecticide formulation showed that the best formulation of concentration nonionic surfactant was 6% with DEA : APG ratio of 2:3. The best characteristic of insecticide formulation was density of 0.9955 d/cm(3), surface tension of 27.42 dyne/cm, contact angle of 21.61, and particle size of 4.64 mu m. This formula also caused mortality of Spodoptera litura, one of major insect pests on soybean, and showed as effective as commercial insecticide formula. The best insecticide concentration for application was 0.20% that caused 96% of larvae mortality at 24 hours after application.</t>
  </si>
  <si>
    <t>International Conference and the 10th Congress of the Entomological-Society-of-Indonesia (ICCESI)International Conference and the 10th Congress of the Entomological-Society-of-Indonesia (ICCESI)</t>
  </si>
  <si>
    <t>OCT 06-09, 2019OCT 06-09, 2019</t>
  </si>
  <si>
    <t>Entomol Soc IndonesiaEntomol Soc Indonesia</t>
  </si>
  <si>
    <t>Bali, INDONESIABali, INDONESIA</t>
  </si>
  <si>
    <t>2468-5747</t>
  </si>
  <si>
    <t>978-94-6252-967-0</t>
  </si>
  <si>
    <t>WOS:000558724300015</t>
  </si>
  <si>
    <t>Wong, Mum-Keng; Selliah, Paramananthan; Ng, Tham-Fatt; Hassan, Meor Hakif Amir; Van Ranst, Eric; Inubushi, Kazuyuki</t>
  </si>
  <si>
    <t>HASSAN, MEOR HAKIF AMIR/B-8000-2010; Ng, Tham Fatt/B-9234-2010; Wong, Mum-Keng/F-2562-2017</t>
  </si>
  <si>
    <t>HASSAN, MEOR HAKIF AMIR/0000-0002-7316-0764; Ng, Tham Fatt/0000-0001-5385-9212; Wong, Mum-Keng/0000-0001-8507-6167; Van Ranst, Eric/0000-0002-1698-3684</t>
  </si>
  <si>
    <t>Impact of agricultural land use on physicochemical properties of soils derived from sedimentary rocks in Malaysia</t>
  </si>
  <si>
    <t>SOIL SCIENCE AND PLANT NUTRITION</t>
  </si>
  <si>
    <t>10.1080/00380768.2019.1705180</t>
  </si>
  <si>
    <t>DEC 2019</t>
  </si>
  <si>
    <t>JAN 2 2020</t>
  </si>
  <si>
    <t>In Malaysia, soils derived from sedimentary rocks are extensively used for agricultural purposes with oil palm and rubber being the main dwellers. In order to understand the environmental impact of these perennial crops planting, the variability of physicochemical properties of 25 representative soils derived from sedimentary rocks under different ecosystems (agriculture land and natural forest) at six study sites spread across Malaysia was examined. Among the soil physicochemical properties, total soil organic carbon, total nitrogen, and fertility level were found to be generally higher in the forest ecosystems followed by rubber plantation and finally oil palm plantations. Likewise, projection of principal component analysis showed an associative relationship between soil physicochemical properties and microhabitats. Finally, this study showed that soils from different agricultural and natural sites, but derived from similar sedimentary rocks, had distinctive weathering conditions and soil properties. Therefore, site-specific field management according to soil type, soil management techniques as well as fertilizer strategies are required to maximize crop production and to sustain ecosystem services. The output of this study will enable farmers to improve their crop yield via the selection of suitable crops cultivation based on soil characteristics.</t>
  </si>
  <si>
    <t>0038-0768</t>
  </si>
  <si>
    <t>1747-0765</t>
  </si>
  <si>
    <t>WOS:000504178200001</t>
  </si>
  <si>
    <t>Lichtfouse, Eric; Morin-Crini, Nadia; Fourmentin, Marc; Zemmouri, Hassiba; do Carmo Nascimento, Inara Oliveira; Queiroz, Luciano Matos; Tadza, Mohd Yuhyi Mohd; Picos-Corrales, Lorenzo A.; Pei, Haiyan; Wilson, Lee D.; Crini, Gregorio</t>
  </si>
  <si>
    <t>Queiroz, Luciano/U-9262-2019; Lichtfouse, Eric/F-4759-2011; Corrales, Lorenzo A Picos/AAE-6291-2020; ., MOHD YUHYI MOHD TADZA/AAR-3810-2021; Mohd Tadza, Mohd Yuhyi/L-9965-2016</t>
  </si>
  <si>
    <t>Queiroz, Luciano/0000-0001-8390-1274; Lichtfouse, Eric/0000-0002-8535-8073; Corrales, Lorenzo A Picos/0000-0001-9029-2614; Mohd Tadza, Mohd Yuhyi/0000-0002-4790-3800</t>
  </si>
  <si>
    <t>Chitosan for direct bioflocculation of wastewater</t>
  </si>
  <si>
    <t>ENVIRONMENTAL CHEMISTRY LETTERS</t>
  </si>
  <si>
    <t>10.1007/s10311-019-00900-1</t>
  </si>
  <si>
    <t>Coagulation/flocculation is a major phenomenon occurring during industrial and municipal water treatment to remove suspended particles. Common coagulants are metal salts, whereas flocculants are synthetic organic polymers. Those materials are appreciated for their high performance, low cost, ease of use, availability and efficiency. Nonetheless, their use has induced environmental health issues such as water pollution by metals and production of large amounts of sludges. As a consequence, alternative coagulants and flocculants, named biocoagulants and bioflocculants due to their biological origin and biodegradability, have been recently developed for water and wastewater treatment. In particular, chitosan and chitosan-based products have found applications as bioflocculants for the removal of particulate and dissolved pollutants by direct bioflocculation. Direct flocculation is done with water-soluble, ionic organic polymers without classical metal-based coagulants, thus limiting water pollution. Chitosan is a partially deacetylated polysaccharide obtained from chitin, a biopolymer extracted from shellfish sources. This polysaccharide exhibits a variety of physicochemical and functional properties resulting in numerous practical applications. Key findings show that chitosan removed more than 90% of solids and more than 95% of residual oil from palm oil mill effluents. Chitosan reduced efficiently the turbidity of agricultural wastewater and of seawater, below 0.4 NTU for the latter. 99% turbidity removal and 97% phosphate removal were observed over a wide pH range using 3-chloro-2-hydroxypropyl trimethylammonium chloride grafted onto carboxymethyl chitosan. Chitosan also removed 99% Microcystis aeruginosa cells and more than 50% of microcystins. Here, we review advantages and drawbacks of chitosan as bioflocculant. Then, we present examples in water and wastewater treatment, sludge dewatering and post-treatment of sanitary landfill leachate.</t>
  </si>
  <si>
    <t>1610-3653</t>
  </si>
  <si>
    <t>1610-3661</t>
  </si>
  <si>
    <t>WOS:000495418400011</t>
  </si>
  <si>
    <t>Darras, Kevin F. A.; Corre, Marife D.; Formaglio, Greta; Tjoa, Aiyen; Potapov, Anton; Brambach, Fabian; Sibhatu, Kibrom T.; Grass, Ingo; Rubiano, Andres Angulo; Buchori, Damayanti; Drescher, Jochen; Fardiansah, Riko; Hoelscher, Dirk; Irawan, Bambang; Kneib, Thomas; Krashevska, Valentyna; Krause, Alena; Kreft, Holger; Li, Kevin; Maraun, Mark; Polle, Andrea; Ryadin, Aisjah R.; Rembold, Katja; Stiegler, Christian; Scheu, Stefan; Tarigan, Suria; Valdes-Uribe, Alejandra; Yadi, Supri; Tscharntke, Teja; Veldkamp, Edzo</t>
  </si>
  <si>
    <t>Kreft, Holger/A-4736-2008; Grass, Ingo/H-7609-2019; Drescher, Jochen/AAO-8885-2020; Stiegler, Christian/AAC-1661-2021; Sibhatu, Kibrom T./AAE-8005-2019; Krashevska, Valentyna/C-2517-2017; Veldkamp, Edzo/A-6660-2008; Potapov, Anton/M-2370-2016; Kreft, Holger/AAY-7573-2020; Darras, Kevin Felix Arno/B-9672-2014</t>
  </si>
  <si>
    <t>Kreft, Holger/0000-0003-4471-8236; Grass, Ingo/0000-0001-7788-1940; Drescher, Jochen/0000-0002-5162-9779; Stiegler, Christian/0000-0002-0130-2401; Sibhatu, Kibrom T./0000-0002-3063-8369; Krashevska, Valentyna/0000-0002-9765-5833; Veldkamp, Edzo/0000-0002-8318-8349; Potapov, Anton/0000-0002-4456-1710; Kreft, Holger/0000-0003-4471-8236; Rembold, Katja/0000-0001-9019-1530; Darras, Kevin Felix Arno/0000-0002-9013-3784; Angulo-Rubiano, Andres/0000-0003-1481-7487; Brambach, Fabian/0000-0002-3203-2248</t>
  </si>
  <si>
    <t>Reducing Fertilizer and Avoiding Herbicides in Oil Palm Plantations-Ecological and Economic Valuations</t>
  </si>
  <si>
    <t>10.3389/ffgc.2019.00065</t>
  </si>
  <si>
    <t>NOV 5 2019</t>
  </si>
  <si>
    <t>Oil palm plantations are intensively managed agricultural systems that increasingly dominate certain tropical regions. Oil palm monocultures have been criticized because of their reduced biodiversity compared to the forests they historically replaced, and because of their negative impact on soils, water, and climate. We experimentally test whether less intensive management schemes may enhance biodiversity and lessen detrimental effects on the environment while maintaining high yields. We compare reduced vs. conventional fertilization, as well as mechanical vs. chemical weed control (with herbicides) in a long-term, full-factorial, multidisciplinary experiment. We conducted the experiment in an oil palm company estate in Sumatra, Indonesia, and report the results of the first 2 years. We measured soil nutrients and functions, surveyed above- and below-ground organisms, tracked oil palm condition and productivity, and calculated plantation gross margins. Plants, aboveground arthropods, and belowground animals were positively affected by mechanical vs. chemical weed control, but we could not detect effects on birds and bats. There were no detectable negative effects of reduced fertilization or mechanical weeding on oil palm yields, fine roots, or leaf area index. Also, we could not detect detrimental effects of the reduced fertilization and mechanical weeding on soil nutrients and functions (mineral nitrogen, bulk density, and litter decomposition), but water infiltration and base saturation tended to be higher under mechanical weeding, while soil moisture, and microbial biomass varied with treatment. Economic performance, measured as gross margins, was higher under reduced fertilization. There might be a delayed response of oil palm to the different management schemes applied, so results of future years may confirm whether this is a sustainable management strategy. Nevertheless, the initial effects of the experiment are encouraging to consider less intensive management practices as economically and ecologically viable options for oil palm plantations.</t>
  </si>
  <si>
    <t>WOS:000505248500001</t>
  </si>
  <si>
    <t>Truckell, I. G.; Shah, S. H.; Baillie, I. C.; Hallett, S. H.; Sakrabani, R.</t>
  </si>
  <si>
    <t>Sakrabani, Ruben/C-1311-2011; Hallett, Stephen/D-8402-2017</t>
  </si>
  <si>
    <t>Sakrabani, Ruben/0000-0003-1271-7044; Truckell, Ian/0000-0003-0073-5640; Hallett, Stephen/0000-0002-8776-7049</t>
  </si>
  <si>
    <t>Soil and transport factors in potential distribution systems for biofertilisers derived from palm oil mill residues in Malaysia</t>
  </si>
  <si>
    <t>COMPUTERS AND ELECTRONICS IN AGRICULTURE</t>
  </si>
  <si>
    <t>10.1016/j.compag.2019.105005</t>
  </si>
  <si>
    <t>NOV 2019</t>
  </si>
  <si>
    <t>Oil palm provides an important source of edible oils and fats, accounting for &gt; 30% of total global production and &gt; 55% of the international trade in these foodstuffs. The palms produce fresh fruit bunches, comprising several hundreds of small fruitlets, which are compressed and steamed to extract the oil. Soil nutrients in oil palm estates become depleted after decades of heavy harvesting and require fertilisers. Liquid palm oil mill effluent, solid empty fruit bunches and other residues can have deleterious environmental impacts and require careful management.The problems of residue disposal and soil nutrient impoverishment can be linked and managed by composting the oil palm mill residues and distributing the biofertiliser produced back to the plantation. Using case studies from West Malaysia we present an early stage practical tool for the planning of the distribution component of such a cycle. The computer-based tool uses multiple field-based and remote sensing data sources to integrate the effects of local soil conditions, transport distances, environmental protection and management priorities and then models customised distribution plans. The tool operates at plantation level and can be augmented with detailed local data, but the approach is extensible and potentially applicable to regional or national planning.</t>
  </si>
  <si>
    <t>0168-1699</t>
  </si>
  <si>
    <t>1872-7107</t>
  </si>
  <si>
    <t>WOS:000497247500033</t>
  </si>
  <si>
    <t>Holzner, Anna; Ruppert, Nadine; Swat, Filip; Schmidt, Marco; Weiss, Brigitte M.; Villa, Giovanni; Mansor, Asyraf; Anuar, Shahrul; Sah, Mohd; Engelhardt, Antje; Kuehl, Hjalmar; Widdig, Anja</t>
  </si>
  <si>
    <t>Ruppert, Nadine/D-7085-2016; Engelhardt, Antje/A-2660-2013</t>
  </si>
  <si>
    <t>Ruppert, Nadine/0000-0002-9760-0058; Holzner, Anna/0000-0002-1442-0802; Weiss, Brigitte/0000-0001-6316-5636</t>
  </si>
  <si>
    <t>Macaques can contribute to greener practices in oil palm plantations when used as biological pest control</t>
  </si>
  <si>
    <t>CURRENT BIOLOGY</t>
  </si>
  <si>
    <t>R1066</t>
  </si>
  <si>
    <t>R1067</t>
  </si>
  <si>
    <t>10.1016/j.cub.2019.09.011</t>
  </si>
  <si>
    <t>OCT 21 2019</t>
  </si>
  <si>
    <t>0960-9822</t>
  </si>
  <si>
    <t>1879-0445</t>
  </si>
  <si>
    <t>WOS:000491286200005</t>
  </si>
  <si>
    <t>Eycott, Amy E.; Advento, Andreas Dwi; Waters, Helen S.; Luke, Sarah H.; Aryawan, Anak Agung Ketut; Hood, Amelia S. C.; Naim, Mohammad; Sudharto, P. S.; Pujianto; Purnomo, Dedi; Rambe, T. Dzulfikar S.; Soeprapto; Suhardi; Tarigan, Ribka Sionita; Wahyuningsih, Resti; Widodo, Rudi Harto; Caliman, Jean-Pierre; Snaddon, Jake L.; Foster, William A.; Turner, Edgar C.</t>
  </si>
  <si>
    <t>Hood, Amelia SC/AAQ-4684-2020; Eycott, Amy/I-3108-2012</t>
  </si>
  <si>
    <t>Hood, Amelia SC/0000-0003-3803-0603; Eycott, Amy/0000-0002-8609-1091</t>
  </si>
  <si>
    <t>Resilience of ecological functions to drought in an oil palm agroecosystem</t>
  </si>
  <si>
    <t>ENVIRONMENTAL RESEARCH COMMUNICATIONS</t>
  </si>
  <si>
    <t>10.1088/2515-7620/ab48da</t>
  </si>
  <si>
    <t>OCT 2019</t>
  </si>
  <si>
    <t>Oil palm is a major habitat in the tropics. It is highly productive and contributes substantially to the economies of producing countries, but its expansion has caused widespread deforestation, with negative consequences for biodiversity. Such biodiversity losses may have substantial impacts on ecosystem functions within oil palm and resilience of functions to changing rainfall patterns, with impacts on yield. However, although the direct effects of water deficit on yield have been studied, little work has investigated ecosystem processes within plantations or the resilience of functions to changing rainfall. We conducted ecosystem function experiments within mature oil palm at the Biodiversity and Ecosystem Function in Tropical Agriculture (BEFTA) Programme site in Sumatra, Indonesia. We measured rates of leaf litter decomposition, seed removal, mealworm predation, and herbivory at multiple time points spanning the 2015-2016 El Nino - Southern Oscillation (ENSO) event that caused widespread drought within Southeast Asia. We found that mealworm predation, seed removal, and decomposition rates were high, whilst herbivory levels were low, indicating a healthy ecosystem with high levels of pest control and organic matter breakdown. Exclusion tests showed that the presence of invertebrates was associated with higher levels of seed removal and decomposition and the presence of vertebrates with higher predation. All functions were relatively robust to changes in rainfall. Yet, whilst seed removal and herbivory did not alter with rainfall, decomposition and predation showed more complex effects, with levels of both processes increasing with current rainfall levels when rainfall in preceding time periods was low. This suggests that both processes are resilient to change and able to recover following drought. Our results indicate that the ecosystem processes measured within oil palm plantations are healthy and resilient to changing rainfall patterns. This is hopeful and suggests that the crop may be fairly robust to future changes in precipitation.</t>
  </si>
  <si>
    <t>2515-7620</t>
  </si>
  <si>
    <t>WOS:000579509700004</t>
  </si>
  <si>
    <t>Hayashi, Kiyotada</t>
  </si>
  <si>
    <t>Creating a family tree on fertilizer inventory use in life cycle assessment of oil palm: visualization of earlier studies and its implications (vol 74, pg 117, 2019)</t>
  </si>
  <si>
    <t>INTERNATIONAL JOURNAL OF LIFE CYCLE ASSESSMENT</t>
  </si>
  <si>
    <t>10.1007/s11367-019-01638-2</t>
  </si>
  <si>
    <t>0948-3349</t>
  </si>
  <si>
    <t>1614-7502</t>
  </si>
  <si>
    <t>WOS:000509877800008</t>
  </si>
  <si>
    <t>Dalia Maia, Artur Campos; Reis, Leticia Koutchin; do Amaral Ferraz Navarro, Daniela Maria; Aristone, Flavio; Colombo, Carlos Augusto; Carreno-Barrera, Javier; Nunez-Avellaneda, Luis Alberto; Novais Santos, Geanne Karla</t>
  </si>
  <si>
    <t>Carreno-Barrera, Javier/M-8366-2017; Maia, Artur/C-3444-2013; Aristone, Flavio/W-4296-2017; colombo, carlos/AAD-2413-2019; Colombo, Carlos A/D-8995-2012</t>
  </si>
  <si>
    <t>Carreno-Barrera, Javier/0000-0002-9823-6948; Maia, Artur/0000-0002-8365-1938; Aristone, Flavio/0000-0003-3172-7520; colombo, carlos/0000-0003-3269-6068; NUNEZ AVELLANEDA, LUIS ALBERTO/0000-0002-7746-6592; Navarro, Daniela Maria do Amaral Ferraz/0000-0003-0158-7221</t>
  </si>
  <si>
    <t>Chemical ecology of Cyclocephala forsteri (Melolonthidae), a threat to macauba oil palm cultivars (Acrocomia aculeata, Arecaceae)</t>
  </si>
  <si>
    <t>JOURNAL OF APPLIED ENTOMOLOGY</t>
  </si>
  <si>
    <t>10.1111/jen.12699</t>
  </si>
  <si>
    <t>SEP 2019</t>
  </si>
  <si>
    <t>The environmental unsustainability of African oil palm crops is a growing worldwide concern, and the macauba palm in tropical Southern America surges as the most viable substitute for the production of first-generation biodiesel as a renewable fuel. Large-scale cultivation of the macauba palm, however, is bound to suffer a major setback due to the fast emergence of a florivorous pest threat, Cyclocephala forsteri, a scarab beetle species that can severely reduce fruit yield. Like other congenerics, female and male C. forsteri are night-foraging and driven in large numbers to macauba palm inflorescences by specific volatile organic compounds. In the present study, we assessed the kairomonal cues involved in this plant-florivore interaction and their potential application in selective pest management strategies. Headspace samples of the floral fragrance of macauba palms at our study site in Central Brazil were largely dominated by 4-methylanisole (&gt;97% relative amount), which along with the minor constituents 2-isopropyl-3-methoxypyrazine and 2-sec-butyl-3-methoxypyrazine triggered electroantennographic responses from both female and male C. forsteri. Field behavioural assays evidenced that beetles of this species were exclusively attracted to scented traps baited with 4-methylanisole. Increased total scent discharge attained with an ultrasonic piezoelectric diffuser has positively influenced attractiveness efficiency of the trapping setup. 4-Methylanisole is hereby identified as yet another volatile kairomone involved in highly selective attraction of potential pest florivorous cyclocephaline scarabs associated with economically exploitable palms and should be viewed as a key element in short-term integrated management plans for the cultivation of the macauba palm in South America.</t>
  </si>
  <si>
    <t>0931-2048</t>
  </si>
  <si>
    <t>1439-0418</t>
  </si>
  <si>
    <t>WOS:000485427700001</t>
  </si>
  <si>
    <t>Rahman, Niharika; Bruun, Thilde Bech; Giller, Ken E.; Magid, Jakob; van de Ven, Gerrie W. J.; de Neergaard, Andreas</t>
  </si>
  <si>
    <t>Giller, Ken E/K-2799-2012; Magid, Jakob/C-4558-2013; de Neergaard, Andreas/A-9867-2011</t>
  </si>
  <si>
    <t>Giller, Ken E/0000-0002-5998-4652; Magid, Jakob/0000-0001-5867-0910; de Neergaard, Andreas/0000-0001-9108-1122; Rahman, Niharika/0000-0001-6029-7369; van de Ven, Gerrie/0000-0001-5693-0280</t>
  </si>
  <si>
    <t>Soil greenhouse gas emissions from inorganic fertilizers and recycled oil palm waste products from Indonesian oil palm plantations</t>
  </si>
  <si>
    <t>GLOBAL CHANGE BIOLOGY BIOENERGY</t>
  </si>
  <si>
    <t>10.1111/gcbb.12618</t>
  </si>
  <si>
    <t>A continuous rise in the global demand for palm oil has resulted in the large-scale expansion of oil palm plantations and generated environmental controversy. Efforts to increase the sustainability of oil palm cultivation include the recycling of oil mill and pruning residues in the field, but this may increase soil methane (CH4) emissions. This study reports the results of yearlong field-based measurements of soil nitrous oxide (N2O) and CH4 emissions from commercial plantations in North Sumatra, Indonesia. One experiment investigated the effects of soil-water saturation on N2O and CH4 emissions from inorganic fertilizers and organic amendments by simulating 25 mm rainfall per day for 21 days. Three additional experiments focused on emissions from (a) inorganic fertilizer (urea), (b) combination of enriched mulch with urea and (c) organic amendments (empty fruit bunches, enriched mulch and pruned oil palm fronds) applied in different doses and spatial layouts (placed in inter-row zones, piles, patches or bands) for a full year. The higher dose of urea led to a significantly higher N2O emissions with the emission factors ranging from 2.4% to 2.7% in the long-term experiment, which is considerably higher than the IPCC standard of 1%. Organic amendments were a significant source of both N2O and CH(4 )emissions, but N2O emissions from organic amendments were 66%-86% lower than those from inorganic fertilizers. Organic amendments applied in piles emitted 63% and 71% more N2O and CH4, respectively, than when spread out. With twice the dose of organic amendments, cumulative emissions were up to three times greater. The (simulated) rainwater experiment showed that the increase in precipitation led to a significant increase in N2O emissions significantly, suggesting that the time of fertilization is a critical management option for reducing emissions. The results from this study could therefore help guide residue and nutrient management practices to reduce emissions while ensuring better nutrient recycling for sustainable oil palm production systems.</t>
  </si>
  <si>
    <t>1757-1693</t>
  </si>
  <si>
    <t>1757-1707</t>
  </si>
  <si>
    <t>WOS:000480559400004</t>
  </si>
  <si>
    <t>Rizali, Akhmad; Karindah, Sri; Himawan, Toto; Meiadi, Muhamad Luthfie Tri; Rahardjo, Bambang Tri; Nurindah; Sahari, Bandung</t>
  </si>
  <si>
    <t>Supoyo, Nurindah/E-3444-2014; Rizali, Akhmad/G-2681-2017</t>
  </si>
  <si>
    <t>Supoyo, Nurindah/0000-0003-4389-0261; Rizali, Akhmad/0000-0002-6673-6198</t>
  </si>
  <si>
    <t>Parasitoid wasp communities on oil palm plantation: Effects of natural habitat existence are obscured by lepidopteran abundance</t>
  </si>
  <si>
    <t>JOURNAL OF ASIA-PACIFIC ENTOMOLOGY</t>
  </si>
  <si>
    <t>10.1016/j.aspen.2019.07.012</t>
  </si>
  <si>
    <t>The existence of natural habitat around agroecosystem plays a pivotal role in maintaining the presence of natural enemies especially parasitoids. Natural habitat can fail to support biological pest control in agroecosystem due to a particular condition. The objective of this research was to investigate the effect of natural habitat existence on parasitoid wasp communities in oil palm plantation. The ecological research was conducted in the oil palm plantation located in Central Borneo, Indonesia. Twelve plots of oil palm plantations with different habitat characteristics were selected. Insects were sampled using canopy knockdown fogging with a pyrethroid insecticide. In total, 237 species and 2669 individuals of parasitoid wasps belong to 15 families were collected from all research areas. The results showed that species richness and abundance of parasitoid wasps in oil palm plantation was affected by lepidopteran abundance and not by the existence of natural habitat. However, the distance and area of natural habitat influenced the species composition of parasitoid wasps. We concluded that the existence of natural habitat still can maintain the parasitoid wasps in oil palm plantation. Thus, efforts on maintaining parasitoid wasp diversity for management of biological control in oil palm plantation need to pay attention by conserving the natural habitats.</t>
  </si>
  <si>
    <t>1226-8615</t>
  </si>
  <si>
    <t>1876-7990</t>
  </si>
  <si>
    <t>WOS:000491887200039</t>
  </si>
  <si>
    <t>Lai, Chin Hao; Settinayake, Abdul Rasyid Harsha; Yeo, Wan Sieng; Lau, Shiew Wei; Jong, Tze Khiun</t>
  </si>
  <si>
    <t>Sieng, Yeo Wan/AAL-4844-2021</t>
  </si>
  <si>
    <t>Sieng, Yeo Wan/0000-0003-3248-3521; Settinayake, Abdul Rasyid Harsha/0000-0001-5317-8839</t>
  </si>
  <si>
    <t>Crop Nutrients Review and the Impact of Fertilizer on the Plantation in Malaysia: A Mini Review</t>
  </si>
  <si>
    <t>COMMUNICATIONS IN SOIL SCIENCE AND PLANT ANALYSIS</t>
  </si>
  <si>
    <t>10.1080/00103624.2019.1654510</t>
  </si>
  <si>
    <t>AUG 2019</t>
  </si>
  <si>
    <t>SEP 25 2019</t>
  </si>
  <si>
    <t>Improving the production of crops is always a concern in the plantation sector since higher production leads to the economic growth of a country. For developing countries, including Malaysia, one of their incomes is crop production. Focusing on crop nutrients supply using fertilizers to increase the production of the crops is better than expanding the plantation areas. The limited knowledge regarding the appropriate nutrients supply and the relation between the nutrients in Malaysia has caused the yield of the crops not meet expectations. Thus, sharing knowledge about the nutrient requirements and the nutrient availability toward the uptake rate of the plants are required. Hence, this work reviews the nutrient supply, the effect of each nutrient on the crop, and the nutrient availability in Malaysia's plantation. A better understanding of the nutrient requirement to sustain crop health helps to improve the quality of the crop, its yield, and soil performance for future agriculture work. Moreover, this work also discusses the impact of fertilizer on the plantation and different types of fertilizer. Additionally, their nutrient release patterns will be discussed, along with the pros and cons of these existing fertilizers.</t>
  </si>
  <si>
    <t>0010-3624</t>
  </si>
  <si>
    <t>1532-2416</t>
  </si>
  <si>
    <t>WOS:000481165400001</t>
  </si>
  <si>
    <t>Rizali, Akhmad; Rahardjo, Bambang Tri; Karindah, Sri; Wahyuningtyas, Fatma Ramadhani; Nurindah; Sahari, Bandung; Clough, Yann</t>
  </si>
  <si>
    <t>Rizali, Akhmad/G-2681-2017; Supoyo, Nurindah/E-3444-2014</t>
  </si>
  <si>
    <t>Rizali, Akhmad/0000-0002-6673-6198; Supoyo, Nurindah/0000-0003-4389-0261</t>
  </si>
  <si>
    <t>Communities of oil palm flower-visiting insects: investigating the covariation of Elaeidobius kamerunicus and other dominant species</t>
  </si>
  <si>
    <t>e7464</t>
  </si>
  <si>
    <t>10.7717/peerj.7464</t>
  </si>
  <si>
    <t>AUG 8 2019</t>
  </si>
  <si>
    <t>Insects visit flowers not only to forage for nectar or pollen but also to search for hosts or prey, and to look for suitable habitats for breeding sites. In oil palm flowers, it has been documented that not all flower-visiting insects are pollinators, but some insects are recognized as predators, parasitoids or saprophages, which may affect the abundance and persistence of the weevil pollinating oil palm, Elaeidobius kamerunicus. We studied the community of oil palm flower-visiting insects and investigated the covariation between the abundance E. kamerunicus and that of other dominant species. Ecological research was conducted in oil palm plantations with different tree ages in Central Borneo. Our results found that tree age and flower type of oil palm did not influence the abundance and species richness of flower-visiting insects, but significantly affected their species composition. There was a significant positive relationship between the abundance of E. kamerunicus and the fly Scaptodrosophila sp, indicating that these species covariate in oil palm flowers. These findings suggest that understanding the covariation between E. kamerunicus and Scaptodrosophila sp may help develop the conservation strategies for E. kamerunicus to support the sustainable production of oil palm.</t>
  </si>
  <si>
    <t>WOS:000480310400005</t>
  </si>
  <si>
    <t>Hilmi, Nur Hailini Zainol; Idris, Abu Seman; Azmil, Mohd Noor Mohd</t>
  </si>
  <si>
    <t>Hilmi, Hailini/0000-0002-5378-4019</t>
  </si>
  <si>
    <t>Headspace solid-phase microextraction gas chromatography-mass spectrometry for the detection of volatile organic compounds released from Ganoderma boninense and oil palm wood</t>
  </si>
  <si>
    <t>FOREST PATHOLOGY</t>
  </si>
  <si>
    <t>e12531</t>
  </si>
  <si>
    <t>10.1111/efp.12531</t>
  </si>
  <si>
    <t>Basal stem rot disease caused by the white-rot fungus Ganoderma boninense is a major threat to the oil palm industry, and hence, the ability to detect infections at an early stage of development is desired. In this study, a headspace solid-phase microextraction (HS-SPME) method coupled with gas chromatography-mass spectrometry (GC-MS) was employed to analyse the volatile organic compounds (VOCs) released from G. boninense cultures and infected oil palm wood. We examined VOCs released from three types of samples: G. boninense mycelium, oil palm wood and oil palm wood colonized by G. boninense. This preliminary study led to the tentative identification of 57 VOCs, including alcohols, alkanes, volatile acids, ketones, aldehydes, esters, sesquiterpenes and polycyclic aromatic hydrocarbon groups. Aliphatic compounds with eight-carbon atoms, such as 1-octen-3-ol, 3-octanone, 1-octanol and (E)-2-octenal, were the most abundant constituents of the Ganoderma samples, whereas furfural and hexanal were the major compounds detected in the oil palm wood samples. Chemometric analyses using cluster heat maps and principal component analyses were used to discriminate between the VOC profiles. The results indicated that the novel method described here could be used to detect Ganoderma disease and, more generally, for chemoecological studies of plant-pathogen interactions.</t>
  </si>
  <si>
    <t>1437-4781</t>
  </si>
  <si>
    <t>1439-0329</t>
  </si>
  <si>
    <t>WOS:000484453600004</t>
  </si>
  <si>
    <t>Onoja, Emmanuel; Chandren, Sheela; Razak, Fazira Ilyana Abdul; Mahat, Naji Arafat; Wahab, Roswanira Abdul</t>
  </si>
  <si>
    <t>Wahab, Roswanira Abdul/AAB-6983-2020; MAHAT, NAJI/AAT-8875-2021; Mahat, Naji/AAW-4924-2021; Chandren, Sheela/N-8268-2016; Wahab, Roswanira Abdul/ABF-7351-2020; abdul razak, fazira ilyana/F-7515-2015</t>
  </si>
  <si>
    <t>Wahab, Roswanira Abdul/0000-0002-9982-6587; abdul razak, fazira ilyana/0000-0002-9013-5923</t>
  </si>
  <si>
    <t>Oil Palm (Elaeis guineensis) Biomass in Malaysia: The Present and Future Prospects</t>
  </si>
  <si>
    <t>WASTE AND BIOMASS VALORIZATION</t>
  </si>
  <si>
    <t>10.1007/s12649-018-0258-1</t>
  </si>
  <si>
    <t>Oil palm industry is the largest contributor of biomass in Malaysia. Oil palm biomass are constantly generated in large quantities annually with a small fraction being converted into value added product while a large percentage are left underutilized. Several researchers have reported the various technologies available for the conversion of oil palm biomass into useful bio-products, including bio-fuel, biogas, bio-fertilizers, bio-composite and briquettes. In general, these technologies are either underutilized or inadequate for full conversion of these abundantly available biomass, hence, there is an urgent need for upgrading of such technologies. This review article highlights the availability of oil palm biomass in Malaysia, the chemical compositions, as well as a brief description of current technologies for converting oil palm biomass into value added products. The review also outlines a summary of the various products obtained from oil palm biomass. Steps to achieve maximum utilization of biomass from oil palm industry are also proposed.</t>
  </si>
  <si>
    <t>1877-2641</t>
  </si>
  <si>
    <t>1877-265X</t>
  </si>
  <si>
    <t>WOS:000475741100002</t>
  </si>
  <si>
    <t>Woittiez, Lotte S.; Turhina, Sri; Deccy, Desnawaty; Slingerland, Maja; Van Noordwijk, Meine; Giller, Ken E.</t>
  </si>
  <si>
    <t>Giller, Ken E/K-2799-2012; van Noordwijk, Meine/C-3338-2008</t>
  </si>
  <si>
    <t>Giller, Ken E/0000-0002-5998-4652; van Noordwijk, Meine/0000-0002-7791-4703</t>
  </si>
  <si>
    <t>FERTILISER APPLICATION PRACTICES AND NUTRIENT DEFICIENCIES IN SMALLHOLDER OIL PALM PLANTATIONS IN INDONESIA</t>
  </si>
  <si>
    <t>EXPERIMENTAL AGRICULTURE</t>
  </si>
  <si>
    <t>PII S0014479718000182</t>
  </si>
  <si>
    <t>10.1017/S0014479718000182</t>
  </si>
  <si>
    <t>Oil palm has become an important source of revenue for smallholders in Indonesia, but productivity of smallholder plantations is generally poor. Nutrient limitations have been suggested as an important agronomic constraint to yield. Our research aimed to quantify fertiliser use, soil and tissue nutrient status, and palm growth and yield in a sample of independent smallholder plantations. We selected 49 plantations in Indonesia in two provinces with contrasting soils. For all plantations, we obtained self-reported fertiliser use and yield data, collected soil and tissue samples, and analysed vegetative growth. More than 170 kg N ha-1 year-1 was applied in one site, and P was applied in excess of recommended quantities in both sites, but on average farmers applied less than 100 kg K ha-1 year-1. Soils in the palm circle were poor in N, P and K in 29, 40 and 82% of the plantations, and deficiencies were measured in 57, 61 and 80% of the leaflet samples, respectively. We found statistically significant correlations between tissue nutrient concentrations and vegetative growth, but a large part of the variation in the data remained unaccounted for. Single leaf area was reduced in &gt;80% of the plantations. Average yields were estimated to be 50-70% of the water-limited potential. Our results demonstrate that widespread nutrient imbalances and deficiencies, especially potassium and phosphorus, occur in smallholder oil palm plantations, due to inadequate and unbalanced fertiliser application practices. These deficiencies may be an important underlying cause of the overall poor productivity, which threatens the economic and environmental sustainability of the smallholder sector.</t>
  </si>
  <si>
    <t>0014-4797</t>
  </si>
  <si>
    <t>1469-4441</t>
  </si>
  <si>
    <t>WOS:000473477800004</t>
  </si>
  <si>
    <t>Rhebergen, Tiemen; Fairhurst, Thomas; Giller, Ken E.; Zingore, Shamie</t>
  </si>
  <si>
    <t>Giller, Ken E/K-2799-2012</t>
  </si>
  <si>
    <t>Giller, Ken E/0000-0002-5998-4652</t>
  </si>
  <si>
    <t>The influence of water and nutrient management on oil palm yield trends on a large-scale plantation in Ghana</t>
  </si>
  <si>
    <t>AGRICULTURAL WATER MANAGEMENT</t>
  </si>
  <si>
    <t>10.1016/j.agwat.2019.05.003</t>
  </si>
  <si>
    <t>JUL 20 2019</t>
  </si>
  <si>
    <t>Oil palm (Eleais guineensisJacq.) production in West Africa is limited by poor soils and suboptimal climate. The potential to improve fruit bunch (FB) yields with appropriate water and nutrient management in Ghana is thus considerable. To assess the effects of water and nutrient management on oil palm yields, a 2 x 2 factorial randomized complete block design with irrigation and fertilizer was implemented for three years in the main oil palm production area of Western region, Ghana. Treatments included i) zero irrigation + zero fertilizer (control), ii) zero irrigation + fertilizer, iii) irrigation + zero fertilizer and iv) irrigation + fertilizer, all replicated four times. Fertilized treatments received annual nutrient application rates of 2.0 kg palm(-1) nitrogen (N), 0.4 kg palm(-1) phosphorus (P), 2.5 kg palm(-1) potassium (K), 0.3 kg palm(-1) magnesium (Mg) and 0.15 kg palm(-1) boron (B). Irrigation (using sprinklers) was scheduled using tensiometers, and was given to meet the daily evaporation of oil palm (+/- 450 l palm(-1) day(-1), or 6.5 mm day(-1)). Average attainable yields of 32.6 t ha(-1) FB were achieved with irrigation and fertilizer, which was 4.7 t ha(-1) greater than the control (27.9 t ha(-1)) and 4.1 t ha(-1) greater than with irrigation alone (28.5 t ha(-1)). Fertilizer was therefore essential for a maximum response to irrigation. Whilst yield increases were mostly attributed to increases in bunch number, large variations in monthly yield persisted at all treatments despite the use of irrigation, with production peaks typically coninciding with the onset of the long rain season (March-July). Whilst a number of factors may contribute (e.g. vapour pressure deficit), the process(es) regulating yield cycles remain unclear and require further research.</t>
  </si>
  <si>
    <t>0378-3774</t>
  </si>
  <si>
    <t>1873-2283</t>
  </si>
  <si>
    <t>WOS:000472698600037</t>
  </si>
  <si>
    <t>Veeramachaneni, Suneetha; Ramachandrudu, K.</t>
  </si>
  <si>
    <t>Changes in growth, microbial and enzyme activities in oil palm nursery in response to bioinoculants and chemical fertilizers</t>
  </si>
  <si>
    <t>ARCHIVES OF AGRONOMY AND SOIL SCIENCE</t>
  </si>
  <si>
    <t>10.1080/03650340.2019.1628343</t>
  </si>
  <si>
    <t>JUN 2019</t>
  </si>
  <si>
    <t>MAR 20 2020</t>
  </si>
  <si>
    <t>A study was conducted to assess the influence of bioinoculants and chemical fertilizers on survival and enzymes activity of microbes in rhizosphere and growth of oil palm seedlings. Bioinoculants namely Azotobacter chroococcum, Azospirillum brasilense, Bacillus megaterium, Frateuria aurantia and Glomus aggregatum were applied individually, combindly and integrated with chemical fertilizers. Most convincing and highly significant results for growth parameters, phosphatases, dehydrogenase and trehalase activity were observed in potting mixture with application of bioinoculants + 25% recommended dose of chemical fertilizers (RDF). Extreme levels of esterase in potting mixture were noticed under the treatment with bioinoculants + 50% RDF followed by bioinoculants + 25% RDF. The highest population of Azotobacter, Azospirillum, Bacillus and Frateuria in potting mixture was enumerated with consortium of bioinoculants + 25% RDF. Glomalin content and root infection recorded in Glomus aggregatum was ostensibly superior to rest of the treatments except consortium of bioinoculants + 25% RDF. Correlation analysis revealed significant and positive interaction between microbial population and enzyme activities. The study suggests that integrated use of bioinoculants along with 25% RDF play a significant role in enhancing oil palm seedling growth through increased microbial population and enzyme activity in rhizosphere.</t>
  </si>
  <si>
    <t>0365-0340</t>
  </si>
  <si>
    <t>1476-3567</t>
  </si>
  <si>
    <t>WOS:000472958200001</t>
  </si>
  <si>
    <t>Goh, Ching Lam; Sethupathi, Sumathi; Bashir, Mohammed J. K.; Ahmed, Waseem</t>
  </si>
  <si>
    <t>Ahmad, Waseem/AAC-2330-2019; Sethupathi, Sumathi/J-1736-2015; JK Bashir, Mohammed/I-1132-2014</t>
  </si>
  <si>
    <t>Ahmad, Waseem/0000-0002-6448-7407; Sethupathi, Sumathi/0000-0002-2507-3690; JK Bashir, Mohammed/0000-0002-3086-0568</t>
  </si>
  <si>
    <t>Adsorptive behaviour of palm oil mill sludge biochar pyrolyzed at low temperature for copper and cadmium removal</t>
  </si>
  <si>
    <t>JOURNAL OF ENVIRONMENTAL MANAGEMENT</t>
  </si>
  <si>
    <t>10.1016/j.jenvman.2018.12.103</t>
  </si>
  <si>
    <t>MAY 1 2019</t>
  </si>
  <si>
    <t>In this work, the influence of pyrolysis temperature on the physicochemical properties of palm oil mill sludge biochar (POSB) and its adsorption properties towards cadmium (Cd) and copper (Cu) was investigated. Characterization experiments suggested that POSBs' surface functional groups play the major role in the adsorption process. POSB pyrolyzed at 400 degrees C showed the best characteristics for Cu and Cd removal. Adsorption study indicated that contact time and shaking speed enhances the adsorption capacity of POSE. It was affirmed that pH adjustment is not necessary for POSB to adsorb Cu and Cd. Mechanism studies fitted well with Langmuir and Pseudo-Second Order model. Thermodynamic parameters indicated that the adsorption was spontaneous, endothermic and correspond to chemical adsorption. The highest uptakes of Cu and Cd were recorded at 48.8 mg/g and 46.2 mg/g respectively. This work verifies that the temperature used for palm oil mill sludge (POS) pyrolysis and adsorption condition played the most prominent role in Cu and Cd removal from aqueous solutions.</t>
  </si>
  <si>
    <t>0301-4797</t>
  </si>
  <si>
    <t>1095-8630</t>
  </si>
  <si>
    <t>WOS:000465059900031</t>
  </si>
  <si>
    <t>Maluin, Farhatun Najat/0000-0002-7169-7533; Hilmi, Hailini/0000-0002-5378-4019; FAKURAZI, SHARIDA/0000-0001-8986-876X; HUSSEIN, MOHD ZOBIR/0000-0002-0741-261X</t>
  </si>
  <si>
    <t>A Potent Antifungal Agent for Basal Stem Rot Disease Treatment in Oil Palms Based on Chitosan-Dazomet Nanoparticles</t>
  </si>
  <si>
    <t>INTERNATIONAL JOURNAL OF MOLECULAR SCIENCES</t>
  </si>
  <si>
    <t>10.3390/ijms20092247</t>
  </si>
  <si>
    <t>The use of nanotechnology could play a significant role in the agriculture sector, especially in the preparation of new-generation agronanochemicals. Currently, the economically important plant of Malaysia, the oil palm, faces the threat of a devastating disease which is particularly caused by a pathogenic fungus, Ganoderma boninense. For the development of an effective antifungal agent, a series of chitosan nanoparticles loaded with a fumigant, dazomet, were prepared using various concentrations of sodium tripolyphosphate (TPP)2.5, 5, 10, and 20 mg/mL, abbreviated as CDEN2.5, CDEN5, CDEN10, and CDEN20, respectively. The effect of TPP as a crosslinking agent on the resulting particle size of the synthesized nanoparticles was investigated using a particle size analyzer and high-resolution transmission electron microscopy (HRTEM). Both methods confirmed that increasing the TPP concentration resulted in smaller particles. In addition, in vitro fumigant release at pH 5.5 showed that the release of the fumigant from the nanoparticles was of a sustained manner, with a prolonged release time up to 24 h. Furthermore, the relationship between the chitosan-dazomet nanoparticles and the in vitro antifungal activity against G. boninense was also explored, where the nanoparticles of the smallest size, CDEN20, gave the highest antifungal efficacy with the lowest half maximum effective concentration (EC50) value of 13.7 +/- 1.76 ppb. This indicates that the smaller-sized agronanoparticles were more effective as an antifungal agent. The size can be altered, which plays a crucial role in combatting the Ganoderma disease. The agronanoparticles have controlled release properties and high antifungal efficacy on G. boninense, thus making them a promising candidate to be applied in the field for Ganoderma treatment.</t>
  </si>
  <si>
    <t>1422-0067</t>
  </si>
  <si>
    <t>WOS:000469753500194</t>
  </si>
  <si>
    <t>Rulli, Maria Cristina; Casirati, Stefano; Dell'Angelo, Jampel; Davis, Kyle Frankel; Passera, Corrado; D'Odorico, Paolo</t>
  </si>
  <si>
    <t>; D'Odorico, Paolo/A-5836-2008</t>
  </si>
  <si>
    <t>Davis, Kyle/0000-0003-4504-1407; D'Odorico, Paolo/0000-0002-0007-5833; Dell'Angelo, Jampel/0000-0003-1431-5364; Rulli, Maria Cristina/0000-0002-9694-4262</t>
  </si>
  <si>
    <t>Interdependencies and telecoupling of oil palm expansion at the expense of Indonesian rainforest</t>
  </si>
  <si>
    <t>RENEWABLE &amp; SUSTAINABLE ENERGY REVIEWS</t>
  </si>
  <si>
    <t>10.1016/j.rser.2018.12.050</t>
  </si>
  <si>
    <t>MAY 2019</t>
  </si>
  <si>
    <t>Global palm oil production has greatly increased in recent years with the adoption of renewable energy policies by the E.U. and U.S.A. and growing demand for its use in food, biodiesel, and other commodities. Indonesia, the world's largest oil palm producer, has leased large tracts of forested and tribal lands as new concessions, thereby expanding oil palm plantations. While previous studies have focused on some of the important social and environmental consequences of this process, the full suite of potential environmental impacts from land conversion and cultivation remains poorly understood. Here we quantify these impacts in terms of forest loss and fragmentation, CO2 emissions from land use change, and freshwater pollution from fertilizer application. Within all concession types, forest cover decreased by 20% and forest fragmentation increased by 44%, both of which are significantly higher than in comparable non-concession areas. We also assess to what extent CO2 emissions and freshwater pollution are attributable to increasing palm oil demand abroad. We find that four-fifths of Indonesia's palm oil production is for export markets and that 66% of this is destined for just eight countries India, China, Pakistan, Malaysia, Italy, Egypt, Bangladesh, and the United Kingdom. Examining these multiple impacts highlights the importance of remote policies and consumption patterns in dictating local production decisions in a telecoupled world. This work demonstrates that - in order to be truly sustainable - bioenergy initiatives must ensure that adverse environmental impacts (and the demands that drive them) are reduced globally and not simply displaced elsewhere.</t>
  </si>
  <si>
    <t>1364-0321</t>
  </si>
  <si>
    <t>1879-0690</t>
  </si>
  <si>
    <t>WOS:000460121000037</t>
  </si>
  <si>
    <t>Folefack, Achille Jean Jaza; Njiki, Marie Gaelle Ngo; Darr, Dietrich</t>
  </si>
  <si>
    <t>Darr, Dietrich/E-3010-2017</t>
  </si>
  <si>
    <t>Darr, Dietrich/0000-0002-7235-0275</t>
  </si>
  <si>
    <t>Safeguarding forests from smallholder oil palm expansion by more intensive production? The case of Ngwei forest (Cameroon)</t>
  </si>
  <si>
    <t>10.1016/j.forpol.2019.01.016</t>
  </si>
  <si>
    <t>APR 2019</t>
  </si>
  <si>
    <t>Cameroon currently produces 230,000 tons/year of palm oil making it the 3rd largest African and 13th largest global palm oil producer. The country's 193,860 ha of mostly non-industrial oil palm plantations, which are often characterized by archaic production methods, will likely expand significantly along with the anticipated increase of the annual palm oil production by 2025. Their continued expansion represents a threat to forest landscapes, wildlife biodiversity and the environment. Using the example of the Ngwei forest area, one of the hot spots of oil palm growing in Cameroon, this study evaluates the social welfare created by undertaking this activity and the land area that could be spared from deforestation through increasing productivity of non-industrial oil palm plantations. The field survey results indicated that, small-scale non-industrial producers used only between 1 and 30 percent of the inputs used by large-scale producers (skilled labour, mineral fertilizer, high-yield variety seedling, pesticide) and recorded only a quarter oil palm yield (5 tons of fresh fruit bunches per ha as compared to 19.3 tons/ha). The Cobb-Douglas production function showed a higher factor productivity for small-scale plantations. The baseline results from the non-linear programming model indicated a negative social welfare and revealed land and patch of traditional forest trees retained on farms as the most important production factors. Using the counterfactual of land sparing through non-industrial oil palm intensification as a reference scenario, the social welfare became positive and 75% of oil palm area could be reforested. The results also showed that a positive social welfare would be generated if a modest rebound effect occurred. However, as private and social benefits of intensified non-industrial oil palm cultivation exceeded the opportunity cost of forest conversion, improving the adoption of more productive inputs by farmers could prove to further increase pressure on the remaining primary forest areas. Hence, effective environmental governance and complementary policies will be essential in enforcing a reduction of oil palm area and the afforestation of abandoned lands.</t>
  </si>
  <si>
    <t>WOS:000458806600005</t>
  </si>
  <si>
    <t>Martinez, Luis Carlos; Plata-Rueda, Angelica; Rodriguez-Dimate, Francisco Andres; Campos, Juliana Mendonca; dos Santos Junior, Valdeir Celestino; Rolim, Gabriela Da Silva; Fernandes, Flavio Lemes; Silva, Wiane Meloni; Wilcken, Carlos Frederico; Zanuncio, Jose Cola; Serrao, Jose Eduardo</t>
  </si>
  <si>
    <t>Fernandes, Flavio/I-4777-2018; Rueda, Angelica Plata/H-4519-2013; Wilcken, Carlos F/D-1596-2012; Martinez, Luis Carlos/H-4495-2013</t>
  </si>
  <si>
    <t>Fernandes, Flavio/0000-0003-0532-8593; Rueda, Angelica Plata/0000-0002-2114-8237; Wilcken, Carlos F/0000-0001-9875-4158; Martinez, Luis Carlos/0000-0001-7741-2984</t>
  </si>
  <si>
    <t>Exposure to Insecticides Reduces Populations of Rhynchophorus palmarum in Oil Palm Plantations with Bud Rot Disease</t>
  </si>
  <si>
    <t>INSECTS</t>
  </si>
  <si>
    <t>10.3390/insects10040111</t>
  </si>
  <si>
    <t>The South American palm weevil (SAPW), Rhynchophorus palmarum Linnaeus (Coleoptera: Curculionidae) is the main pest of Elaeis guineensis and damages palm trees with bud rot disease in the Americas. The effects of six neurotoxic insecticides (abamectin, carbaryl, deltamethrin, fipronil, imidacloprid and spinosad) were evaluated against SAPW for toxicity, survival, reproduction, and mortality. Abamectin (LC50 = 0.33 mg mL(-1)), Carbaryl (LC50 = 0.24 mg mL(-1)), deltamethrin (LC50 = 0.17 mg mL(-1)), and fipronil (LC50 = 0.42 mg mL(-1)) were the most toxic to SAPW. Adult survival was 95% without exposure to insecticides, decreasing to 78-65% in insects treated with the LC25 and 49-35% in insects exposed to LC50. Sublethal doses of carbaryl, fipronil and imidacloprid showed significant effect on the reproduction of this insect. Mortality of SAPW populations caused by insecticides had similar effects in the laboratory and field conditions. The results suggest that carbaryl, deltamethrin, fipronil, and imidacloprid caused significantly higher mortality as compared to the control in SAPW and may be used to control its populations in oil palm trees where bud rot appears as the key disease for SAPW attraction and infestation.</t>
  </si>
  <si>
    <t>2075-4450</t>
  </si>
  <si>
    <t>WOS:000467309800028</t>
  </si>
  <si>
    <t>Olivera, S.; Hu, C.; Nagananda, G. S.; Reddy, N.; Venkatesh, K.; Muralidhara, H. B.</t>
  </si>
  <si>
    <t>Multipurpose composite for heavy metal sorption, antimicrobial, and antioxidant applications</t>
  </si>
  <si>
    <t>10.1007/s13762-018-1774-z</t>
  </si>
  <si>
    <t>Magnesium-aluminum-layered double hydroxides (LDH) and proteins extracted from bael or bilva oil meal (BP) were used to form composites (LDH-BP) by a simple co-precipitation method. The synthesized composites were utilized to remove lead ions from contaminated water and to study the antimicrobial and antioxidant activities. BPs have inherent antimicrobial and anticancer properties and are biodegradable. Combining BP with LDH will result in unique composites having high affinity for sorption and also antibacterial properties, ideal for multipurpose water purification applications. The LDH-BP showed high affinity for Pb(II) ions with removal efficiency as high as 90% from a solution having an initial lead concentration of 100mg/l. Maximum adsorption was noted at room temperature at a pH of 5. The level of sorption achieved was considerably high for Pb(II) compared to other biomaterials used earlier. Sorption was found to follow Langmuir and Freundlich isotherms and pseudo-second-order kinetics with R-2 values greater than 0.99. The LDH-BP composite showed maximum adsorption capacity of 625.00mgg(-1). Additionally, it exhibited good antioxidant activity by inhibiting 42-50% of DPPH free radicals in the DPPH concentration range of 10-50 mu l. The composite also eliminated the Streptococcus coliform bacteria completely upon 6h of incubation. The filtrate obtained after the removal of lead ions using the LDH-BP composite could retain its antibacterial activity up to 14h. The low-cost multifunctional materials developed in this research could lead to new technologies and products for water purification.Graphical abstractMulti-functional LDH-protein composite has been synthesized by a simple co-precipitation method and used for the removal of heavy metal ions. Also antioxidant and antibacterial activity of the composite have been investigated.[GRAPHICS].</t>
  </si>
  <si>
    <t>WOS:000465479000017</t>
  </si>
  <si>
    <t>Saleem, Muhammad Asad; Qayyum, Mirza Abdul; Ali, Mudssar; Amin, Muhammad; Tayyab, Muhammad; Maqsood, Sumaira</t>
  </si>
  <si>
    <t>Qayyum, Mirza Abdul/AAH-2455-2021; Qayyum, Mirza Abdul/Q-6363-2018; Amin, Muhammad/ABA-8721-2021</t>
  </si>
  <si>
    <t xml:space="preserve">Qayyum, Mirza Abdul/0000-0001-5043-987X; Qayyum, Mirza Abdul/0000-0001-5043-987X; </t>
  </si>
  <si>
    <t>Effect of Sub-Lethal Doses of Beauveria bassiana and Nitenpyram on the Development of Red Palm Weevil, Rhynchophorus ferrugineus (Olivier)</t>
  </si>
  <si>
    <t>PAKISTAN JOURNAL OF ZOOLOGY</t>
  </si>
  <si>
    <t>10.17582/journal.pjz/2019.51.2.559.565</t>
  </si>
  <si>
    <t>Red palm weevil Rhynchophorus ferrugineus (RPW) is a very serious pest of oil palms, coconut palms and date palms in many parts of the world. The present study was carried out to study RPW biology and development under laboratory conditions and survival against sub-lethal doses of B. bassiana and biorational insecticide (Nitenpyram). Sugarcane sets as alternate to date palm stem were successfully used as diet for rearing RPW. Combination of entomopathogenic fungus (Bb) and Nitenpyram (Nit) were found more lethal to survival of RPW. A reduction in pupation and adult emergence was recorded in the combined treatments. Moreover, decrease in weight gain, frass production and cumulative gain in size was found when larvae were treated with integrated effect of Bb and Nit. Depending on the lethal of treatment, development duration of RPW was disturbed. Integration of Bb and Nit delays the development and diet uptake in RPW which can be used for agent of control for this cryptic insect.</t>
  </si>
  <si>
    <t>0030-9923</t>
  </si>
  <si>
    <t>WOS:000461147800019</t>
  </si>
  <si>
    <t>Zainal, Zaida; Rahim, Afiqah Abdul; Khaza'ai, Huzwah; Chang, Sui Kiat</t>
  </si>
  <si>
    <t>Chang, Sui Kiat/F-4207-2011</t>
  </si>
  <si>
    <t>Chang, Sui Kiat/0000-0002-3924-7209; Zainal, Zaida/0000-0002-4665-8620; KHAZA'AI, HUZWAH/0000-0002-6582-4903</t>
  </si>
  <si>
    <t>Effects of Palm Oil Tocotrienol-Rich Fraction (TRF) and Carotenes in Ovalbumin (OVA)-Challenged Asthmatic Brown Norway Rats</t>
  </si>
  <si>
    <t>10.3390/ijms20071764</t>
  </si>
  <si>
    <t>Synthetic therapeutic drugs for asthma, a chronic airway inflammation characterised by strong eosinophil, mast cell, and lymphocyte infiltration, mucus hyper-production, and airway hyper-responsiveness, exhibit numerous side effects. Alternatively, the high antioxidant potential of palm oil phytonutrients, including vitamin E (tocotrienol-rich fractions; TRF) and carotene, may be beneficial for alleviating asthma. Here, we determined the therapeutic efficacy of TRF, carotene, and dexamethasone in ovalbumin-challenged allergic asthma in Brown Norway rats. Asthmatic symptoms fully developed within 8 days after the second sensitization, and were preserved throughout the time course via intranasal ovalbumin re-challenge. Asthmatic rats were then orally administered 30 mg/kg body weight TRF or carotene. TRF-treated animals exhibited reduced inflammatory cells in bronchial alveolar lavage fluid. TRF- and carotene-treated rats exhibited notable white blood cell reduction comparable to that from dexamethasone. TRF- and carotene-treatment also downregulated pro-inflammatory markers (IL-, IL-6, TNF-), coincident with anti-inflammatory marker IL-4 and IL-13 upregulation. Treatment significantly reduced asthmatic rat plasma CRP and IgE, signifying improved systemic inflammation. Asthmatic lung histology displayed severe edema and inflammatory cell infiltration in the bronchial wall, whereas treated animals retained healthy, normal-appearing lungs. The phytonutrients tocotrienol and carotene thus exhibit potential benefits for consumption as nutritional adjuncts in asthmatic disease.</t>
  </si>
  <si>
    <t>WOS:000465258100069</t>
  </si>
  <si>
    <t>Chapman, Philip M.; Loveridge, Robin; Rowcliffe, J. Marcus; Carbone, Chris; Bernard, Henry; Davison, Charles W.; Ewers, Robert M.</t>
  </si>
  <si>
    <t>; Rowcliffe, Marcus/G-3713-2018</t>
  </si>
  <si>
    <t>Loveridge, Robin/0000-0002-0691-9363; Rowcliffe, Marcus/0000-0002-4286-6887; Davison, Charles/0000-0001-9709-0951</t>
  </si>
  <si>
    <t>Minimal Spillover of Native Small Mammals From Bornean Tropical Forests Into Adjacent Oil Palm Plantations</t>
  </si>
  <si>
    <t>10.3389/ffgc.2019.00002</t>
  </si>
  <si>
    <t>MAR 15 2019</t>
  </si>
  <si>
    <t>In the face of rapid tropical agricultural expansion, preservation of tropical forest remnants is crucially important. Forest remnants often about the edges of new or established plantations, so landscape-level conservation requires an understanding of the balance between ecosystem services and disservices provided by forest, including potential crop yield reductions caused by species such as rodents, an important pest group in oil palm plantations. However, very little is known about the scale of any spillover of native species which inhabit forest into adjacent agricultural areas. We examined the distribution and behaviour of small mammals across an edge separating logged tropical forest and oil palm plantations in Sabah, Malaysian Borneo, using a dual approach. We used a trapping grid to reveal patterns of species relative abundance across the forest-plantation edge, and tracked individuals of forest species using a spool-and-line. We uncovered little evidence that the native forest small mammal community crosses the edge and uses the plantation, although two invasive small mammal species were found across the whole edge gradient. Of 10 forest species detected, we found only the adaptable murid Maxomys whiteheadi in the plantation, where it persisted at low abundances across all sampling points, including in the plantation interior control site. This pattern is more consistent with persistence of M. whiteheadi throughout plantations than with spill-over from forest fragments. On the forest side, observed species richness of small mammals increased with distance into the interior, suggesting a negative edge effect may exist within forest remnants. Of 23 successfully tracked small mammals, only one M. whiteheadi crossed the forest-plantation edge, and overall, this species was significantly repelled from crossing into plantation habitat. Our results suggest that spillover of native small mammals contributes little to oil palm damage close to forest-plantation edges, but that oil palm negatively impacts small mammal populations within adjacent forest remnants.</t>
  </si>
  <si>
    <t>WOS:000504106100001</t>
  </si>
  <si>
    <t>Yavari, Saba; Sapari, Nasiman B.; Malakahmad, Amirhossein; Yavari, Sara</t>
  </si>
  <si>
    <t>Yavari, Saba/AAG-9473-2019</t>
  </si>
  <si>
    <t>Yavari, Saba/0000-0003-1853-9752</t>
  </si>
  <si>
    <t>Degradation of imazapic and imazapyr herbicides in the presence of optimized oil palm empty fruit bunch and rice husk biochars in soil</t>
  </si>
  <si>
    <t>JOURNAL OF HAZARDOUS MATERIALS</t>
  </si>
  <si>
    <t>10.1016/j.jhazmat.2018.12.022</t>
  </si>
  <si>
    <t>Imidazolinones as a persistent and active herbicides group have potential risks to non-target organisms in the environment. Biochar is a carbon-rich sorbent used as an amendment to change soil properties and its microbial communities effective on pesticides degradation rate.The present study was the first to compare empty fruit bunch (EFB) of oil palm and rice husk (RH) biomasses as biochar feedstock for remediation of imidazolinones-contaminated soils. Degradations of imazapic, imazapyr, and a mixture of them (Onduty (R)) was investigated in the presence of the optimized biochars in the soil during a 70-days incubation. Based on the results, the polar herbicides were resistant to hydrolysis degradation. Photolysis rates of the herbicides reduced significantly in the presence of the biochars in the soil. EFB biochar had greater effects due to its chemical compositions and surface functional groups. Photo-degradation of imazapyr was more affected by biochars amendment. The imidazolinones bio-degradation, however, accelerated significantly with the presence of EFB and RH biochars in soil with the greater effects of RH biochar. It was concluded that the application of the optimized EFB and RH biochars as an innovative sustainable strategy has the potential to decrease the persistence of the imidazolinones and minimize their environmental hazards.</t>
  </si>
  <si>
    <t>0304-3894</t>
  </si>
  <si>
    <t>1873-3336</t>
  </si>
  <si>
    <t>WOS:000460709500071</t>
  </si>
  <si>
    <t>Jelsma, Idsert; Woittiez, Lotte S.; Ollivier, Jean; Dharmawan, Arya Hadi</t>
  </si>
  <si>
    <t>Dharmawan, Arya Hadi/AAS-7855-2021; Woittiez, Lotte/Q-6227-2019</t>
  </si>
  <si>
    <t xml:space="preserve">Dharmawan, Arya Hadi/0000-0001-7628-6103; </t>
  </si>
  <si>
    <t>Do wealthy farmers implement better agricultural practices? An assessment of implementation of Good Agricultural Practices among different types of independent oil palm smallholders in Riau, Indonesia</t>
  </si>
  <si>
    <t>10.1016/j.agsy.2018.11.004</t>
  </si>
  <si>
    <t>MAR 2019</t>
  </si>
  <si>
    <t>Palm oil has become a leading vegetable oil over the past 30 years and smallholder farmers in Indonesia, with more than 12 million hectare the world's largest producer of palm oil, have massively engaged in oil palm (Elaeis guineensis) cultivation. In Sumatra, where more than 60% of Indonesian palm oil is cultivated, smallholders currently cover roughly 50% of the oil palm area. The rapid expansion of palm oil however did not happen without controversy. In current efforts by the Indonesian government, NGO's and private sector to improve sector performance, smallholders are often characterized as the Achilles heel of the oil palm sector due to poor practices and low yields compared to companies. However, 'oil palm smallholders' is a container concept and there has been only limited research into smallholder diversity beyond the organised versus independent farmer dichotomy. This research delves into the implementation of Good Agricultural Practices (GAP) among seven types of independent smallholders in Rokan Hulu regency, Riau province. The research area consisted of a relative established agricultural area on mineral soils and a relative frontier, mostly on peat. Smallholder types ranged from small local farmers to large farmers who usually reside in urban areas far from their plantation and regard oil palm cultivation as an investment opportunity. The underlying hypothesis is that larger farmers have more capital and therefore implement better agricultural practices than small farmers, who are usually more cash constrained. A wide range of methods was applied, including farmer and farm surveys, remote sensing, tissue analysis and photo interpretation by experts. These methods provided data on fertilizer use, nutrient conditions in oil palms, planting material, planting patterns, and other management practices in the plantations. Results show that yields are poor, implementation of GAP are limited and there is much room for improvement among all farmer types. Poor planting materials, square planting patterns, and limited nutrient applications were particularly prevalent. This implies that farmers across different typologies opt for a low-input low-output system for a myriad of reasons and that under current conditions, initiatives such as improving access to finance or availability of good planting material alone are unlikely to significantly improve the productivity and sustainability of the smallholder oil palm sector.</t>
  </si>
  <si>
    <t>WOS:000456903400007</t>
  </si>
  <si>
    <t>Kumar, Anil; Thakur, Avinash; Panesar, Parmjit Singh</t>
  </si>
  <si>
    <t>Thakur, Avinash/T-5098-2017; KUMAR, ANIL/AAV-4583-2020; Thakur, Avinash/Y-2357-2019; Panesar, Parmjit S./AAQ-7043-2020</t>
  </si>
  <si>
    <t>Thakur, Avinash/0000-0002-9209-6817; KUMAR, ANIL/0000-0003-1745-6306; Thakur, Avinash/0000-0002-9209-6817; Panesar, Parmjit S./0000-0003-4652-9199</t>
  </si>
  <si>
    <t>A review on emulsion liquid membrane (ELM) for the treatment of various industrial effluent streams</t>
  </si>
  <si>
    <t>REVIEWS IN ENVIRONMENTAL SCIENCE AND BIO-TECHNOLOGY</t>
  </si>
  <si>
    <t>10.1007/s11157-019-09492-2</t>
  </si>
  <si>
    <t>The excessive release of toxic metal ions by the several industrial effluent streams into the environment has imposed a serious threat to the ecological system. Therefore, the removal of these toxic metal ions from the wastewater of various industrial effluent streams has received a considerable amount of interest and also currently becoming an imperative area of research. Since last few decades, ELM based separation processes have been become an attractive and efficient way for the removal of toxic metal ions, organic and inorganic acids, and industrial pollutants of the various aqueous waste effluent streams. ELM is an emerging alternative technique to the conventional solvent extraction processes with an additive advantage of low solvent inventory and energy requirements. Moreover, it also preconcentrates the solute by performing both extraction and stripping operations simultaneously in a single unit. The main aim of this review paper is to elucidate the comprehensive review on the ELM (its pertinent properties/characteristics), its membrane phase compositions, its stability, and its process parameters respectively and also to delineate the applications of this technique for the removal of various low concentrated solutes.</t>
  </si>
  <si>
    <t>1569-1705</t>
  </si>
  <si>
    <t>1572-9826</t>
  </si>
  <si>
    <t>WOS:000459408200007</t>
  </si>
  <si>
    <t>Masilamany, Dilipkumar; Nordin, Muhammad Amirul; Bin Sahid, Ismail; Seng, ChuahTse</t>
  </si>
  <si>
    <t>Masilamany, Dilipkumar/AAU-4519-2020; Chuah, TS/AAZ-7642-2021</t>
  </si>
  <si>
    <t>Effects of imazethapyr treated oil palm frond residue mulch on weed control and ornamental plant quality in nurseries</t>
  </si>
  <si>
    <t>INDIAN JOURNAL OF HORTICULTURE</t>
  </si>
  <si>
    <t>10.5958/0974-0112.2019.00021.5</t>
  </si>
  <si>
    <t>A combination of oil palm frond (OPF) mulch and imazethapyr has been shown to provide good weed control in crop plantations, but information on its potential use for weed control in nurseries is limited. This study aims to evaluate the effect of imazethapyr in combination with OPF mulch on the inhibition of goosegrass, slender cyperus, coat buttons and phytotoxicty on ornamental plants under glasshouse conditions. Three suboptimal rates of imazethapyr, representing low, medium and high rates, are applied alone or used to treat 3.5 t ha(-1) OPF residue powder (&lt; 2mm). The low rate of imazethapyr at 10 g a.i. ha(-1) and the OPF mulch alone inhibit seedling growth of goosegrass, slender cyperus and coat buttons by 40%-60%. The OPF mulch treated with imazethapyr at this rate acts synergistically and provides 80%-95% inhibition of weed growth. However, increasing the rate of imazethapyr over 10 g a.i. ha(-1) does not further improve weed inhibition, and results in antagonism on goosegrass and slender cyperus emergence. A subsequent experiment with the low rate of imazethapyr incorporated with OPF mulch causes moderate phytotoxicity on Chinese aloe and coral swirl, but minimal or no injury was observed for jasmine, cactus, puding and euodia at 4-12 weeks after treatment. Results suggest that incorporation of imazethapyr at 10 g a.i. ha(-1) with OPF mulch can effectively control goosegrass, slender cyperus and coat buttons without injuring jasmine, cactus, puding and euodia.</t>
  </si>
  <si>
    <t>0972-8538</t>
  </si>
  <si>
    <t>1875-8711</t>
  </si>
  <si>
    <t>WOS:000465624400021</t>
  </si>
  <si>
    <t>Sahibin, A. R.; Shamshuddin, J.; Fauziah, C. I.; Radziah, O.; Razi, I. Wan Mohd; Enio, M. S. K.</t>
  </si>
  <si>
    <t>M.S.K., Enio/AAM-7521-2020</t>
  </si>
  <si>
    <t>M.S.K., Enio/0000-0001-6189-2258</t>
  </si>
  <si>
    <t>Impact of Mg rich synthetic gypsum application on the environment and palm oil quality</t>
  </si>
  <si>
    <t>10.1016/j.scitotenv.2018.10.232</t>
  </si>
  <si>
    <t>FEB 20 2019</t>
  </si>
  <si>
    <t>A study was conducted in an oil palm plantation in Peninsular Malaysia to elucidate the effects of applying Magnesium Rich Synthetic Gypsum (MRSG), a by-product of chemical plant, on the chemical properties of soil, the uptake of heavy metals by the palm trees, the oil quality and its impact on the surrounding environment. The results showed that MRSG application onto soil cropped to oil palm could bring positive impact in terms of soil chemical properties and oil palm production. The quality of the oil was not significantly affected by the continuous MRSG application as shown by the low heavy metals and trace elements of concern content (Cu: 0.062 mg/kg; Fe: 2.10 mg/kg; Mn: 1.93 mg/kg; Pb: 0.006 mg/kg; Zn: 0.103 mg/kg; Cr: 0.354 mg/kg; Ni: 0.037 mg/kg). From the I-geochem index, the soil was found to have values ranging from -3.81 to -1.03 which is considered as uncontaminated. Further, its application did not result in negative impact on the surrounding environment; hence, the quality of the soil and surface water in the plantation and/or the surrounding area remained intact. Phytotoxic elements in the oil palm tissue (As: 0.12 mg/kg; Se: 0.05 mg/kg; Zn: 1.48 mg/kg; Ce: 0.47 mg/kg; La: 0.26 mg/kg; Sr: 3.03 mg/kg) and cytotoxic elements in the oil were below the acceptable limit. Based on the results of the Environmental Monitoring out during the period of the study, it was concluded that application of the by-product of the chemical plant as a source of Mg to enhance soil fertility in the oil palm plantation was considered safe and sustainable. The effects of applying MRSG and Chinese kieserite was almost similar. So, MRSG can be used as a possible source of Mg to replace Chinese kieserite for oil palm production on the Ultisols in Peninsular Malaysia. (C) 2018 Elsevier B.V. All rights reserved.</t>
  </si>
  <si>
    <t>WOS:000454418500052</t>
  </si>
  <si>
    <t>Dubos, Bernard; Baron, Victor; Bonneau, Xavier; Dassou, Olivier; Flori, Albert; Impens, Reinout; Ollivier, Jean; Pardon, Lenaic</t>
  </si>
  <si>
    <t>Precision agriculture in oil palm plantations: diagnostic tools for sustainable N and K nutrient supply</t>
  </si>
  <si>
    <t>OCL-OILSEEDS AND FATS CROPS AND LIPIDS</t>
  </si>
  <si>
    <t>10.1051/ocl/2019001</t>
  </si>
  <si>
    <t>FEB 19 2019</t>
  </si>
  <si>
    <t>Predicting the fertilizer requirements of an oil palm plantation has long been a difficult task. Two main methods have emerged. Leaf analyses (LA) were used for fertilization management as early as the 1950s. Leaf contents are compared to optimum references, making it possible to adjust the fertilizer rates applied in each block. Another approach, based on the nutrient balance (NB), is to evaluate and replace nutrients that are exported from the field, or immobilized by the plant. Plantations must adopt environmentally friendly practices; in particular, fertilizer inputs must be estimated with sufficient precision to achieve the highest possible yields, without applying excessive amounts of nutrients in relation to plant demand and the storage capacity of soils. We questioned the relevance of each method for achieving these objectives. We did so using some long-term fertilization trials to compare the optimum N and K rates recommended by each method in the adult phase. It appeared that LA led to moderate rates compared to NB. It also appeared that calculating a precise nutrient balance on a field scale was hampered by a lack of precise information (i) about the biomasses produced and their composition and (ii) about the highly variable outputs of the environmental losses. On the other hand, LA provided a simple indicator of the ability for each block to achieve its potential yield. We believe that this perfectible method is more protective of the environment, without the risk of a significant decrease in yields or a decrease in soil mineral reserves.</t>
  </si>
  <si>
    <t>2272-6977</t>
  </si>
  <si>
    <t>2257-6614</t>
  </si>
  <si>
    <t>WOS:000459334300001</t>
  </si>
  <si>
    <t>Ho, Soo Ying; Bin Wasli, Mohd Effendi; Perumal, Mugunthan</t>
  </si>
  <si>
    <t>Wasli, Mohd Effendi/N-6106-2019; Perumal, Mugunthan/AAK-1113-2020; Wasli, Mohd Effendi/C-3783-2019</t>
  </si>
  <si>
    <t>Wasli, Mohd Effendi/0000-0002-8784-7049; Perumal, Mugunthan/0000-0003-0546-8887; Wasli, Mohd Effendi/0000-0002-8784-7049; Ying, Ho Soo/0000-0003-1159-7028</t>
  </si>
  <si>
    <t>Evaluation of Physicochemical Properties of Sandy-Textured Soils under Smallholder Agricultural Land Use Practices in Sarawak, East Malaysia</t>
  </si>
  <si>
    <t>APPLIED AND ENVIRONMENTAL SOIL SCIENCE</t>
  </si>
  <si>
    <t>10.1155/2019/7685451</t>
  </si>
  <si>
    <t>FEB 6 2019</t>
  </si>
  <si>
    <t>A study was conducted in the Sabal area, Sarawak, to evaluate the physicochemical properties of sandy-textured soils under smallholder agricultural land uses. Study sites were established under rubber, oil palm, and pepper land uses, in comparison to the adjacent secondary forests. The sandy-textured soils underlain in all agricultural land uses are of Spodosols, based on USDA Soil Taxonomy. The soil properties under secondary forests were strongly acidic with poor nutrient contents. Despite higher bulk density in oil palm farmlands, soil properties in rubber and oil palm land uses showed little variation to those in secondary forests. Conversely, soils under pepper land uses were less acidic with higher nutrient contents at the surface layer, especially P. In addition, soils in the pepper land uses were more compact due to human trampling effects from regular farm works at a localized area. Positive correlations were observed between soil total C and soil total N, soil exchangeable K, soil sum of bases, and soil effective CEC, suggesting that soil total C is the determinant of soil fertility under the agricultural land uses. Meanwhile, insufficient K input in oil palm land uses was observed from the partial nutrient balances estimation. In contrast, P and K did not remain in the soils under pepper land use, although the fertilizers application by the farmers was beyond the crop uptake and removal (harvesting). Because of the siliceous sandy nature (low clay contents) of Spodosols, they are poor in nutrient retention capacity. Hence, maintaining ample supply of organic C is crucial to sustain the productivity and fertility of sandy-textured soils, especially when the litterfall layers covering the E horizon were removed for oil palm and pepper cultivation.</t>
  </si>
  <si>
    <t>1687-7667</t>
  </si>
  <si>
    <t>1687-7675</t>
  </si>
  <si>
    <t>WOS:000483059600001</t>
  </si>
  <si>
    <t>Lam, Su Shiung; Su, Man Huan; Nam, Wai Lun; Thoo, Ding Shan; Ng, Chia Min; Liew, Rock Keey; Yek, Peter Nai Yuh; Ma, Nyuk Ling; Dai Viet Nguyen Vo</t>
  </si>
  <si>
    <t>Vo, Dai-Viet N./P-3562-2017; Liew, Keey/L-8082-2017; Lam, Su Shiung/K-7436-2012; YUH, PETER YEK NAI/V-2849-2018</t>
  </si>
  <si>
    <t>Vo, Dai-Viet N./0000-0001-9064-7016; Liew, Keey/0000-0002-8858-237X; Lam, Su Shiung/0000-0002-5318-1760; YUH, PETER YEK NAI/0000-0001-7041-0441; Ng, Chia Min/0000-0003-3397-9959</t>
  </si>
  <si>
    <t>Microwave Pyrolysis with Steam Activation in Producing Activated Carbon for Removal of Herbicides in Agricultural Surface Water</t>
  </si>
  <si>
    <t>INDUSTRIAL &amp; ENGINEERING CHEMISTRY RESEARCH</t>
  </si>
  <si>
    <t>10.1021/acs.iecr.8b03319</t>
  </si>
  <si>
    <t>JAN 16 2019</t>
  </si>
  <si>
    <t>Microwave pyrolysis combined with steam activation was performed to convert palm kernel shells into activated carbon (AC), which was then tested as an adsorbent to remove herbicide (2,4-dichlorophenoxyacetic, termed 2,4-D) contaminating the surface water in agricultural land. The pyrolysis generated 83 wt % yield of AC containing high carbon content, low moisture content (similar to 5 wt %), and a microporous structure with high surface area (419 m(2)/g), indicating the availability of many adsorption sites for use as an adsorbent. Microwave power and activation time influenced the yield and composition of the AC formed. The AC recorded an adsorption efficiency of up to 11 mg of 2,4-D/g of AC. Our results demonstrate that this pyrolysis approach shows exceptional promise as a means for producing AC for removing herbicides in agricultural land.</t>
  </si>
  <si>
    <t>4th International Conference of Chemical Engineering and Industrial Biotechnology (ICCEIB)4th International Conference of Chemical Engineering and Industrial Biotechnology (ICCEIB)</t>
  </si>
  <si>
    <t>AUG 01-02, 2018AUG 01-02, 2018</t>
  </si>
  <si>
    <t>Univ Malaysia Pahang, Fac Chem &amp; Nat Resources EngnUniv Malaysia Pahang, Fac Chem &amp; Nat Resources Engn</t>
  </si>
  <si>
    <t>0888-5885</t>
  </si>
  <si>
    <t>WOS:000456351200021</t>
  </si>
  <si>
    <t>Anifowose, Adebanjo Jacob; Oyebode, Adedeji Waliyu</t>
  </si>
  <si>
    <t>Anifowose, Adebanjo Jacob/0000-0002-2003-6591; oyebode, Waliyu/0000-0003-2204-9940</t>
  </si>
  <si>
    <t>Studies on heavy metals contents of Osun River at the pre-urban settlement and across Osogbo City, Nigeria</t>
  </si>
  <si>
    <t>JOURNAL OF TAIBAH UNIVERSITY FOR SCIENCE</t>
  </si>
  <si>
    <t>10.1080/16583655.2019.1567899</t>
  </si>
  <si>
    <t>Heavy metals were analysed in Osun River (Nigeria) between 2017 and 2018. Concentrations of the heavy metals were in the increasing order: Fe &gt; Zn &gt; Cu &gt; Mn &gt; Pb &gt; (Ni, Cr) &gt; (Cd, Co). Iron made up 76% of the total heavy metals measured. Activities at Swanlux Farm (a major oil palm farm) seemed to impart on Osun River as the highest Fe concentration (2.55 mg/L) was measured near the farm. In the urban settlement, average zinc concentration was almost double (0.37 mg/L) of that found in the pre-urban area (0.25 mg/L). The pre-urban settlement had lower concentrations of Pb, Zn and Cd, signifying the effects of anthropogenic activities. Cu and Mn were found in a similar trend in the river; Coker village had their highest concentrations. Use of agrochemicals was conceivably the major source of Cu and Mn at the river sampling point as cocoa farms are predominant in the area. Osun River use for agricultural/irrigational purposes should be with continuous monitoring.</t>
  </si>
  <si>
    <t>1658-3655</t>
  </si>
  <si>
    <t>WOS:000457374600001</t>
  </si>
  <si>
    <t>Nadzi, Nur Syakira Che; Abdullah, Mohd Zahari; Sulaiman, Fazrul Razman</t>
  </si>
  <si>
    <t>Sulaiman, Fazrul Razman/A-9815-2011; Abdullah, Mohd Zahari/AAU-4383-2020</t>
  </si>
  <si>
    <t xml:space="preserve">Sulaiman, Fazrul Razman/0000-0002-5859-6607; </t>
  </si>
  <si>
    <t>Surface water quality in palm oil plantation</t>
  </si>
  <si>
    <t>MALAYSIAN JOURNAL OF FUNDAMENTAL AND APPLIED SCIENCES</t>
  </si>
  <si>
    <t>JAN-FEB 2019</t>
  </si>
  <si>
    <t>River water that is directly connected to palm oil plantation activities has been analysed for concentration of Zn, Pb and Cu, as well as its physicochemical parameters. The samples were collected from 12 sampling points along the river in which located in Jerantut District in Pahang, Malaysia. The metal concentration was determined using Inductively Coupled Plasma Optical Emission Spectroscopy (ICP - OES) in triplicates after undergoing through chemical treatment. Six physicochemical parameters; temperature, salinity, dissolved oxygen (DO), pH, total dissolved solids (TDS) and specific conductance were measured in-situ. The average water temperature was recorded at 28.01 degrees C, 0.02 ppt for salinity, 0.13 mg L-1 for DO, 7.90 for pH, 0.031 mg L-1 for TDS and 51.8 mu S cm(-1) for conductivity. The mean concentrations of the studied metals were observed to be lower than the standard level proposed by WHO and USEPA for drinking water and ecosystem safety except for Pb. The contamination factor (CF) for all elements was indicated at the uncontaminated level for all sampling points. Generally, the study found that the river was not contaminated with the studied pollutants and the nearby plantation activities did not seriously affect the quality of the studied river.</t>
  </si>
  <si>
    <t>2289-5981</t>
  </si>
  <si>
    <t>2289-599X</t>
  </si>
  <si>
    <t>WOS:000457885200015</t>
  </si>
  <si>
    <t>Pulunggono, Heru Bagus; Anwar, Syaiful; Mulyanto, Budi; Sabiham, Supiandi</t>
  </si>
  <si>
    <t>Decomposition of Oil Palm Frond and Leaflet Residues</t>
  </si>
  <si>
    <t>AGRIVITA</t>
  </si>
  <si>
    <t>10.17503/agrivita.v41i3.2062</t>
  </si>
  <si>
    <t>Frond and leaflet residues from pruning of oil palm which are applied as mulch on oil palm plantation will decompose and can be source of organic matter and some essential nutrients. Information about how much the released nutrients from the decomposition processes of frond and leaflet of oil palm is limited. The objective of this research was to study the period (two years) patterns of nutrient release and decomposition of frond and leaflet of oil palm at different burial depth (0 to 30 cm) in peat soil. Decomposition of frond and leaflet of oil palm did not have a different pattern in mass loss, chemical content changes of C/N, N content, P content, P released, however, it has different pattern in N released. During two years of decomposition, frond and leaflet lost 88% and 86% of its initial weight and released 51% and 83% of N, also it released P 87% and 93% respectively. Frond and leaflet from pruning of oil palm should be returned to plantation area for one source of nutrients beside fertilizer.</t>
  </si>
  <si>
    <t>0126-0537</t>
  </si>
  <si>
    <t>WOS:000495706800013</t>
  </si>
  <si>
    <t>Puspita, F.; Hadiwiyono; Poromorto, S. H.; Roslim, D. I.</t>
  </si>
  <si>
    <t>The application of different Bacillus subtilis contained formula as bio fungicide tablet to control Ganoderma boninense in oil palm nurseries</t>
  </si>
  <si>
    <t>INTERNATIONAL CONFERENCE ON SUSTAINABLE AGRICULTURE FOR RURAL DEVELOPMENT 2018 (ICSARD 2018)</t>
  </si>
  <si>
    <t>10.1088/1755-1315/250/1/012052</t>
  </si>
  <si>
    <t>This study aimed to determine effect of different Bacillus sp. endophytic contained formula as bio fungicide tablet to control Ganoderma boninense in oil palm nursery. A Complete Randomized Design, 5 treatments and 4 replicates were used. The treatments were different formula namely: F-0 = Bacillus sp. endophytic, F-1 = Bacillus sp. endophytic + sago starch + peat + tapioca flour, F-2 = Bacillus sp. endophytic + corncobs flour + sago dregs + tapioca flour, F-3 = Bacillus sp. endophytic + solid + talk + tapioca flour, F-4 = Bacillus sp. endophytic + pineapple skin flour + zeolite + tapioca flour. Data were analyzed using ANOVA at alpha = 5%. The results showed that all formulas were able to slow down incubation period and reduce disease intensity. However, the increase of seedlings height, number of leaves, increase in tuber diameter, root volume, root canopy ratio and dry weight of roots is not affected. F3 was found as best formula due to able control G. boninense by slowing down disease incubation period and reduce its intensity to 0% within 140 days. That formula also shows better in increasing seedling height, number of leaves, diameter of stem, root volume, and weight dried root.</t>
  </si>
  <si>
    <t>International Conference on Sustainable Agriculture for Rural Development (ICSARD)International Conference on Sustainable Agriculture for Rural Development (ICSARD)</t>
  </si>
  <si>
    <t>OCT 23-24, 2018OCT 23-24, 2018</t>
  </si>
  <si>
    <t>Purwokerto, INDONESIAPurwokerto, INDONESIA</t>
  </si>
  <si>
    <t>WOS:000472959100052</t>
  </si>
  <si>
    <t>Madeja, Katarzyna; Kalenik, Tatyana K.; Piekoszewski, Wojciech</t>
  </si>
  <si>
    <t>Piekoszewski, Wojciech/AAV-5051-2020</t>
  </si>
  <si>
    <t>Sample preparation and determination of pesticides in fat-containing foods</t>
  </si>
  <si>
    <t>FOOD CHEMISTRY</t>
  </si>
  <si>
    <t>10.1016/j.foodchem.2018.07.007</t>
  </si>
  <si>
    <t>DEC 15 2018</t>
  </si>
  <si>
    <t>Pesticides are still a very important factor in food plant cultivation. The lipophilic character of most pesticides can lead to their accumulation in fat, which can have harmful effects on humans and animals. The aim of this review is to present current knowledge about the isolation and determination of pesticides in fatty commodities. The following techniques for isolation are discussed: solvent partitioning, solid phase and dispersive solid phase, QuEChERS-based procedures, matrix solid-phase dispersion, gel permeation chromatography, Soxhlet extraction, accelerated solvent extraction, and microextraction techniques. Chromatographic methods predominate in the analysis of pesticide residues in fatty matrices and, for this reason, the review focuses on these methods, particularly those combined with mass spectrometry. Analytical chemists still face the challenge - in the determination of pesticide residues in fatty matrices - of developing simpler and quicker procedures that consume less organic solvents.</t>
  </si>
  <si>
    <t>0308-8146</t>
  </si>
  <si>
    <t>1873-7072</t>
  </si>
  <si>
    <t>WOS:000441142100067</t>
  </si>
  <si>
    <t>Mustafa, Isshadiba F.; Hussein, Mohd Zobir; Abu Seman, Idris; Hilmi, Nur Hailini Z.; Fakurazi, Sharida</t>
  </si>
  <si>
    <t>FAKURAZI, SHARIDA/0000-0001-8986-876X; Hilmi, Hailini/0000-0002-5378-4019</t>
  </si>
  <si>
    <t>Synthesis of Dazomet-Zinc/Aluminum-Layered Double Hydroxide Nanocomposite and Its Phytotoxicity Effect on Oil Palm Seed Growth</t>
  </si>
  <si>
    <t>ACS SUSTAINABLE CHEMISTRY &amp; ENGINEERING</t>
  </si>
  <si>
    <t>10.1021/acssuschemeng.8b02584</t>
  </si>
  <si>
    <t>DEC 2018</t>
  </si>
  <si>
    <t>A fungicide nanodelivery system has been synthesized by the intercalation of dazomet into the interlayer galleries of the zinc/aluminum-layered double hydroxide (Zn/Al-LDH) using the ion-exchanged method. A basal spacing expansion from 8.9 angstrom in the layered double hydroxide (LDH) to 29.7 angstrom in the nanocomposite was observed. A Fourier transform infrared (FTIR) study has shown that the absorption bands of the resulting nanocomposite has both dazomet and Zn/Al-LDH characteristics, which confirmed the intercalation of dazomet into the Zn/Al-LDH interlayers with enhanced thermal stability of the guest, dazomet. Further studies on oil palm seedlings were also conducted on the dazomet-intercalated Zn/Al-LDH (DZALDH) and compared with the hexazonazole-intercalated Zn/Al-LDH (HZALDH). Both of them have shown positive effects on oil palm seed growth. This work has shown that the resulting agronanochemicals have a dual-modal fungicide nanodelivery system as a fungicide and a micronutrient supplier to support early plant growth and has the potential to avoid direct contact of fungicides with users due to the intercalation process.</t>
  </si>
  <si>
    <t>2168-0485</t>
  </si>
  <si>
    <t>WOS:000452344900020</t>
  </si>
  <si>
    <t>Somnuek, Siriluk; Slingerland, Maja</t>
  </si>
  <si>
    <t>CAN GOOD AGRICULTURAL PRACTICES SUSTAIN OIL PALM YIELDS FOR BIOENERGY PRODUCTION IN NORTHEAST THAILAND?</t>
  </si>
  <si>
    <t>10.1017/S0014479717000497</t>
  </si>
  <si>
    <t>The government of Thailand aims for sustainability of palm oil production in the Northeast for bioenergy and farmers' income. This study investigated whether producers in Northeast Thailand managed their oil palm according to good agricultural practices (GAP) and if not, what effects this has on yield. A survey was conducted amongst 108 randomly selected farmers. For 25 selected plots, management and yields were monitored twice a month for two frill years. Compliance to GAP was high for weeding, harvesting pruning and pest and disease control but not for irrigation (40%) and fertiliser application (20-40%). GAP adoption scores per households positively correlated with income from other crops, tree age and degree of training We showed that rainfall was insufficient for good oil palm growth between October and April. In the monitored group, use of irrigation and amounts of N, P, K and Mg applied were strongly correlated. The yield was significantly greater with irrigation and fertiliser, reaching similar levels as in the South of Thailand (up to 25-30 Mg Fresh Fruit Bunches: FFB ha(-1)), but did not differ with soil texture. This allows us to conclude that better application of GAI, especially including a combination of irrigation and fertilisers overcame the unsuitable soil and rainfall conditions in the Northeast of Thailand. However, the costs of fertilisers compared to the price of FFB affected the profitability of FFB production, which may affect farmers' motivation to apply GAP, especially on unsuitable soils. When the government aims for sustainable palm oil production in the Northeast it needs to invest in frequent technical support, irrigation infrastructure and affordable fertilisers. Otherwise, farmers may not apply GAP because of low returns on investments and yields will remain very modest.</t>
  </si>
  <si>
    <t>WOS:000448806100008</t>
  </si>
  <si>
    <t>Tao, Hsiao-Hang; Donough, Christopher; Gerendas, Joska; Hoffmann, Munir P.; Cahyo, Angger; Sugianto, Hendra; Wandri, Ruli; Rahim, Gatot Abdul; Fisher, Myles; Roetter, Reimund P.; Dittert, Klaus; Pardon, Lenaic; Oberthur, Thomas</t>
  </si>
  <si>
    <t>Dittert, Klaus/AAA-8824-2019; Rotter, Reimund P./Y-9579-2019; Hoffmann, Munir/AAB-6221-2019</t>
  </si>
  <si>
    <t>Rotter, Reimund P./0000-0002-3804-9964; Hoffmann, Munir/0000-0002-9791-5658</t>
  </si>
  <si>
    <t>Fertilizer management effects on oil palm yield and nutrient use efficiency on sandy soils with limited water supply in Central Kalimantan</t>
  </si>
  <si>
    <t>NUTRIENT CYCLING IN AGROECOSYSTEMS</t>
  </si>
  <si>
    <t>10.1007/s10705-018-9948-0</t>
  </si>
  <si>
    <t>Identifying optimal fertilizer management to ensure high nutrient use efficiency is important to reduce negative environmental impacts in oil palm (Elaeis guineensis) cultivation. A 4-year fertilizer trial was established in an oil palm plantation, located at a sandy area with occasional monthly water deficit in Central Kalimantan. We examined the responses of oil palm yield and nutrient use efficiency to fertilizer application frequency (standard frequency of 1-2 times yr(-1) versus 4 times yr(-1)) and rate (standard rate of 136, 12, and 200kgha(-1) yr(-1) of N, P and K, respectively versus 80% of standard rate). There were no treatment effects on annual yield in fresh fruit bunch, bunch number, or individual bunch weight. Increasing fertilizer frequency did not increase nutrient use efficiency at the last 2years of the trial. In contrast, reducing fertilizer rate resulted in higher nutrient use efficiency in K, compared to the standard treatment and increasing fertilizer frequency. Average concentrations of N, P, K, Mg, Ca, and Cl in leaflet under all treatments were above critical levels both in the beginning and at the end of the trial. Monthly yield in fresh fruit bunch correlated positively with soil water balance with correlation coefficients of 0.24-0.29, during the developmental period of inflorescence sex differentiation at 28-30months before fruit maturity. Our study provides useful information for fertilizer management optimization in sandy areas with occasional water deficit, corresponding to most of the new expansion areas of oil palm in Southeast Asia.</t>
  </si>
  <si>
    <t>1385-1314</t>
  </si>
  <si>
    <t>1573-0867</t>
  </si>
  <si>
    <t>WOS:000448525500003</t>
  </si>
  <si>
    <t>Dubos, Bernard; Baron, Victor; Bonneau, Xavier; Flori, Albert; Ollivier, Jean</t>
  </si>
  <si>
    <t>HIGH SOIL CALCIUM SATURATION LIMITS USE OF LEAF POTASSIUM DIAGNOSIS WHEN KCL IS APPLIED IN OIL PALM PLANTATIONS</t>
  </si>
  <si>
    <t>10.1017/S0014479717000473</t>
  </si>
  <si>
    <t>OCT 2018</t>
  </si>
  <si>
    <t>Potassium chloride (KCl) is the most widely used fertilizer in oil palm (Elaeis guineensis) plantations and the rates applied are based on interpretation of leaf K contents. When no positive response on leaf K contents can be detected, no optimum content can be established whatever the yield response to KCl rates. We used data from 13 fertilization trials conducted on several continents to study the responses of leaf K, leaf Cl, leaf Ca and yield to KCl rates as a function of the soil properties of each site. We found that the abundance of exchangeable Ca in the soil expressed as a percent of the cation exchange capacity (CEC) was the best soil variable to predict if leaf K content would increase with KCl rates. In addition, we found that the leaf K contents of unfertilized controls at the end of the trials were also correlated with Ca/CEC. This ratio thus appears to be a better index of soil K reserves than soil exchangeable K content.</t>
  </si>
  <si>
    <t>WOS:000443147300011</t>
  </si>
  <si>
    <t>Oninla, Vincent O.; Olatunde, Abimbola M.; Babalola, Jonathan O.; Adesanmi, Olubukade J.; Towolawi, Gbolahan S.; Awokoya, Kehinde N.</t>
  </si>
  <si>
    <t>Oninla, Vincent/0000-0003-2242-3349</t>
  </si>
  <si>
    <t>Qualitative assessments of the biomass from oil palm calyxes and its application in heavy metals removal from polluted water</t>
  </si>
  <si>
    <t>10.1016/j.jece.2018.05.030</t>
  </si>
  <si>
    <t>AUG 2018</t>
  </si>
  <si>
    <t>The efficiency of oil palm calyxes (OPC) in removing heavy metals from aqueous solution is presented in this report. Qualitative analyses showed the participation of hydroxyl, carboxylate and methoxyl groups in the binding process. OPC surface was observed to be amorphous, highly ordered and multilayered. Quantitative analyses indicated that the removal of Cd2+, Pb2+ and Ni2+ occurred at fast kinetics, with uptake of 38.24, 47.66 and 32.61 mg/g respectively, after 5 min. Optimum Cr3+ adsorption was however not reached after 3 h, indicating slow kinetics. Pseudo-second-order model best described the kinetics of the adsorption, suggesting chemisorption as the rate-limiting step. Metal uptake increased with rise in adsorbate concentration. However, no further rise in uptake was observed with increase in Pb2+ concentration beyond 200 mg/L. Data from the sorption of Cd2+, Ni (2+) and Cr3+ were best described by Freundlich isotherm, while those of Pb2+ obeyed Langmuir isotherm, with maximum adsorption capacity (q(max)) of 120.48 mg/g. Thermodynamic studies indicated that the removal of Cd2+, Ni2+ and Cr3+ was exothermic and occurred with decreased disorderliness, while Pb2+ removal was endothermic with increased entropy. The negative values of Delta G degrees indicated the spontaneity of the biosorption of Cd2+, Pb2+, Ni2+ and Cr3+ onto OPC.</t>
  </si>
  <si>
    <t>WOS:000444046700028</t>
  </si>
  <si>
    <t>Afroze, Sharmeen; Sen, Tushar Kanti</t>
  </si>
  <si>
    <t>A Review on Heavy Metal Ions and Dye Adsorption from Water by Agricultural Solid Waste Adsorbents</t>
  </si>
  <si>
    <t>WATER AIR AND SOIL POLLUTION</t>
  </si>
  <si>
    <t>10.1007/s11270-018-3869-z</t>
  </si>
  <si>
    <t>JUL 2018</t>
  </si>
  <si>
    <t>Agricultural solid wastes either in natural or in modified forms have been successfully used for decades as non-conventional cost-effective adsorbents for removing metal ions and dyes from their aqueous phase and have been recognized as a sustainable solution for wastewater treatment. Therefore, this review article provides extensive literature information about heavy metals and dyes, their classifications and toxicity, various treatment methods with emphasis on adsorption characteristics by numerous agricultural solid wastes, or agricultural solid waste-derived adsorbents under various physicochemical process conditions. This review article not only provided an up-to-date information on the application of sustainable low-cost alternative adsorbents such as agricultural solid wastes, agricultural by-products, and biomass-based cost-effective activated carbon and various other natural materials in the batch adsorptive removal of heavy metal and dye from aqueous phase but also presented a comprehensive compilation of adsorptive pollutant removal information based on various reported continuous column operation studies which is one of the new aspect to this review article. The effectiveness of various batch and column operational process parameters on mechanistic adsorptive removal of both heavy metals and dyes by various agricultural solid waste-based adsorbents has been critically discussed here. Batch and column adsorption mechanism, batch kinetics, column dynamic modeling, and adsorptive behavior of adsorbents under various process parameters have also been critically analyzed and compared. Finally, literature information on recovery and regeneration through desorption techniques and cost comparison of various agricultural solid waste adsorbents with commercial activated carbons have also been reported here. Conclusions have been drawn from the literature reviewed, and few suggestions for future research direction are proposed.</t>
  </si>
  <si>
    <t>0049-6979</t>
  </si>
  <si>
    <t>1573-2932</t>
  </si>
  <si>
    <t>WOS:000435902600003</t>
  </si>
  <si>
    <t>Khairuddin, Mohd Nizar; Isa, Isharudin Md; Zakaria, Abd Jamil; Rani, Abdul Rahym Abdul</t>
  </si>
  <si>
    <t>khairuddin, mohd nizar/0000-0003-0962-0874</t>
  </si>
  <si>
    <t>Effect of Amending Organic and Inorganic Fertilizer on Selected Soil Physical Properties in Entisols</t>
  </si>
  <si>
    <t>10.17503/agrivita.v40i2.1087</t>
  </si>
  <si>
    <t>JUN 2018</t>
  </si>
  <si>
    <t>Application of organic amendment has become a substantial option and it is originated from oil palm waste. The integrated application of organic and inorganic amendment on crops could effectively gain high yield of production. After application of treatments, variables such as pressure head, water content, hydraulic capacity, hydraulic conductivity, and diffusivity are important to determine and observe its effect on soil physical properties using RETC model. This study was conducted to investigate the influence of organic and inorganic amendments on Rasau soil series (Entisols). The comparison was made on the effect of organic amendments (Biogreen-BG and treated POME Sludge-TPS), and NPK fertilizer, and on maize yield which two of the treatments are the combination of organic and inorganic amendments (BG+NPK and TPS+NPK). The soil water holding capacity for NPK+TPS treatment was the highest compared to the control treatment. Hydraulic conductivity (Ks) was shown higher in NPK+BG treatment compared to the other treatments. In addition, the soil physical properties measurement in each treatment improved the soil hydraulic capacity uptake and moisture content. The combination of organic and inorganic fertilizer has shown a significant result in improving soil hydraulic properties compared to the NPK and control treatment.</t>
  </si>
  <si>
    <t>WOS:000438777200007</t>
  </si>
  <si>
    <t>Kurniawan, Syahrul; Corre, Marife D.; Utami, Rahayu; Veldkamp, Edzo</t>
  </si>
  <si>
    <t>Veldkamp, Edzo/A-6660-2008; Kurniawan, Syahrul/E-6356-2017</t>
  </si>
  <si>
    <t>Veldkamp, Edzo/0000-0002-8318-8349; Kurniawan, Syahrul/0000-0003-3053-9755; Corre, Marife D./0000-0003-0359-2104; utami, sri/0000-0002-5138-242X</t>
  </si>
  <si>
    <t>Soil Biochemical Properties and Nutrient Leaching from Smallholder Oil Palm Plantations, Sumatra-Indonesia</t>
  </si>
  <si>
    <t>10.17503/agrivita.v40i2.1723</t>
  </si>
  <si>
    <t>The study aimed to assess soil biochemical properties and nutrient leaching in palm oil plantation. The research was conducted in smallholder oil palm plantations which were located in Jambi Province - Indonesia. Nutrient leaching was determined by measuring nutrient concentration in soil solution bi-weekly and monthly in the frond stacked and fertilized areas; soil water samples were collected by using suction cup lysimeter. The result showed that the application of mineral fertilizer (e.g. NPK) and dolomite resulted higher base saturation, exchangeable Ca, and available P in the fertilized than frond stacked and inter row areas (p &lt;= 0.05). Stacking palm oil frond increased the soil macro-porosity, hence decreased leaching of K, Mg, Na, P, and total Al in the frond stacked than in the fertilized areas. The lower leaching losses and the higher soil macroporosity in the frond stacked than in the fertilized areas indicated that either the water did not dilute nutrient in the soil due to bypass flow, or the nutrient release from mineralization did not surpass nutrient demand which is quickly uptaken by palm root. Proper soil management through synchronizing rate of fertilizer application with nutrient output or frequency of fertilizer application may potentially minimize leaching losses.</t>
  </si>
  <si>
    <t>WOS:000438777200009</t>
  </si>
  <si>
    <t>Maznah, Zainol; Halimah, Muhamad; Ismail, B. Sahid</t>
  </si>
  <si>
    <t>Evaluation of the Persistence and Leaching Behaviour of Thiram Fungicide in Soil, Water and Oil Palm Leaves</t>
  </si>
  <si>
    <t>BULLETIN OF ENVIRONMENTAL CONTAMINATION AND TOXICOLOGY</t>
  </si>
  <si>
    <t>10.1007/s00128-018-2312-x</t>
  </si>
  <si>
    <t>MAY 2018</t>
  </si>
  <si>
    <t>The residual levels and persistence of thiram in the soil, water and oil palm seedling leaves were investigated under field conditions. The experimental plots were carried out on a clay loam soil and applied with three treatments namely; manufacturer's recommended dosage (25.6 g a.i. plot(-1)), manufacturer's double recommended dosage (51.2 g a.i. plot(-1)), and control (water) were applied. Thiram residues were detected in the soil from day 0 to day 3 in the range of 0.22-27.04 mg kg(-1). Low concentrations of thiram were observed in the water and leave samples in the range of 0.27-2.52 mg L-1 and 1.34-12.28 mg kg(-1), respectively. Results have shown that thiram has a rapid degradation and has less persistence due to climatic factors. These findings suggest that thiram is safe when applied at manufacturer's recommended dosage on oil palm seedlings due to low residual levels observed in soil and water bodies.</t>
  </si>
  <si>
    <t>0007-4861</t>
  </si>
  <si>
    <t>1432-0800</t>
  </si>
  <si>
    <t>WOS:000430187200014</t>
  </si>
  <si>
    <t>Saba, N.; Paridah, M. T.; Jawaid, M.; Alothman, O. Y.</t>
  </si>
  <si>
    <t>Jawaid, Mohammad/E-2116-2011; Alothman, Othman Y./E-4412-2014</t>
  </si>
  <si>
    <t>Jawaid, Mohammad/0000-0001-5348-5740; Alothman, Othman Y./0000-0003-1594-7080; Saba, Naheed/0000-0001-7515-3165</t>
  </si>
  <si>
    <t>Thermal and Flame Retardancy Behavior of Oil Palm Based Epoxy Nanocomposites</t>
  </si>
  <si>
    <t>10.1007/s10924-017-1087-1</t>
  </si>
  <si>
    <t>The aim of present study was to investigate the thermal properties and flame retardancy behavior of flame retardant (FR) epoxy nanocomposites from chemically treated (bromine water and tin chloride) oil palm empty fruit bunch (OPEFB) nano filler at different filler loading (1, 3, 5%). Thermal properties were evaluated through thermogravimetry analyzer, derivative thermogravimetry and differential scanning calorimetry. FR properties of nanocomposites are evaluated through UL-94 vertical burning test and limiting oxygen index (LOI). The functional group analysis of all composites was made by FTIR spectroscopy. Thermal analysis shows that degradation temperature of epoxy composites shifts from 370 to 410 A degrees C and char yield also increases for 3% loading. Furthermore LOI value of 29% and UL-94 rating of V-0 with no flame dripping and cotton ignition, revealed that 3% oil palm nano filler filled epoxy nanocomposites display satisfactory flame retardancy. The superior flame retardancy of epoxy nanocomposites are attributed to the chemical reactions occurred in the gaseous phases and the profound synergistic flame retardation effect of tin with bromine in the treated nano OPEFB filler. All the epoxy nanocomposites displayed almost similar FTIR spectra with the characteristics metal-halogen bond supporting the synergism. Homogeneous dispersion of 3% oil palm nano filler act as highly effective combustion chain terminating agent compared with 1 and 5% nano OPEFB/epoxy nanocomposites.</t>
  </si>
  <si>
    <t>WOS:000429669200008</t>
  </si>
  <si>
    <t>Woittiez, Lotte S.; Slingerland, Maja; Rafik, Rukaiyah; Giller, Ken E.</t>
  </si>
  <si>
    <t>Giller, Ken E/K-2799-2012; Woittiez, Lotte/Q-6227-2019</t>
  </si>
  <si>
    <t>Giller, Ken E/0000-0002-5998-4652; slingerland, maja/0000-0001-8087-8881</t>
  </si>
  <si>
    <t>Nutritional imbalance in smallholder oil palm plantations in Indonesia</t>
  </si>
  <si>
    <t>10.1007/s10705-018-9919-5</t>
  </si>
  <si>
    <t>In Indonesia more than 40% of the area under oil palm is owned by smallholders. The productivity in smallholder plantations is usually less than in large plantations, and limited fertiliser applications may be one of the key reasons. We investigated the use of fertilisers by &gt; 300 smallholder farmers in Sumatra and Kalimantan, some of whom were involved in training programmes aimed at yield improvement. In our sample, the total applications of N were largest (166 kg ha(-1) year(-1)), followed by K (122 kg) and P (56 kg). The applications of K were insufficient to compensate for the off-take with a production of 20 tonne fruit bunches ha(-1) year(-1), while N applications were excessive. On average, farmers applied 1130 kg fertiliser ha(-1) year(-1), and relied strongly on subsidised fertilisers, especially NPK Ponska (66%) and urea (39%). The average costs for fertiliser application were USD 225 ha(-1) year(-1). Trained farmers applied significantly more P in one research area, but for the other nutrients and research areas, there was no significant difference between trained and untrained farmers. Plantation size and nutrient application were weakly correlated in some areas, but not in the sample as a whole. Previously reported nutrient application rates were mostly less than our findings indicated, suggesting that actual nutrient limitations may be more severe. To overcome nutrient limitations and enhance nutrient use efficiency, we recommend that fertilisers are used in the correct balance; a ground cover vegetation is maintained to protect against erosion; and the application of empty fruit bunches is encouraged.</t>
  </si>
  <si>
    <t>WOS:000429799500007</t>
  </si>
  <si>
    <t>Nasution, Muhammad Ansori; Wibawa, Dhani S.; Ahamed, Tofael; Noguchi, Ryozo</t>
  </si>
  <si>
    <t>Wibawa, Dhani S/D-6038-2014</t>
  </si>
  <si>
    <t>Wibawa, Dhani S/0000-0001-5422-8607</t>
  </si>
  <si>
    <t>Selection of palm oil mill effluent treatment for biogas generation or compost production using an analytic hierarchy process</t>
  </si>
  <si>
    <t>JOURNAL OF MATERIAL CYCLES AND WASTE MANAGEMENT</t>
  </si>
  <si>
    <t>10.1007/s10163-017-0638-9</t>
  </si>
  <si>
    <t>APR 2018</t>
  </si>
  <si>
    <t>Palm oil mill effluent (POME) is the liquid waste from palm oil mills, and is generally treated using open lagoon technology. However, open lagoons can also be combined with more environmentally friendly technologies. In this study, the analytic hierarchy process (AHP) was used to determine the best combination open lagoon of technology (COLT) for POME treatment. The selected criteria were benefit, opportunity, risk, and cost, with sub-criteria further determined based on these criteria. The sub-criteria were revenue, greenhouse gas reduction, employment absorption, corporate social responsibility, co-processing, environmental risk, marketing risk, technology reliability, investment cost, operation and maintenance cost, and opportunity cost. The alternatives were COLT-composting for fertilizer purpose and COLT-biogas for energy generation purpose. Calculation and analysis was performed on questionnaire data using Expert Choice(A (R)). COLT-composting proved to be the superior COLT using tentative performance of alternative in this research, with advantages in benefit, opportunity, and risk. The priority weight for COLT-composting was 0.636. Sensitivity analysis was performed by changing criteria priorities. For COLT-biogas to be considered better than COLT-composting, the cost would need to be weighted more than 0.954.</t>
  </si>
  <si>
    <t>1438-4957</t>
  </si>
  <si>
    <t>1611-8227</t>
  </si>
  <si>
    <t>WOS:000429111800008</t>
  </si>
  <si>
    <t>Subramaniam, Vijaya; Hashim, Zulkifli</t>
  </si>
  <si>
    <t>Hashim, Zulkifli/Q-7393-2019</t>
  </si>
  <si>
    <t>Charting the water footprint for Malaysian crude palm oil</t>
  </si>
  <si>
    <t>10.1016/j.jclepro.2018.01.061</t>
  </si>
  <si>
    <t>MAR 20 2018</t>
  </si>
  <si>
    <t>Water scarcity is a serious issue facing our planet right along-side with climate change. The purpose of this study was to evaluate the impacts associated with the use of water by the oil palm trees and the industry for the production of crude palm oil in Malaysia; evaluate the uncertainties of the outcome of a study based on pathway assumptions and the choice of allocation. A full life cycle assessment and a stand-alone water footprint value based on the local water stress index has been determined. The system boundary included the oil palm nursery, plantation (with land use change of oil palm to oil palm and from logged over forest) and palm oil mill (biogas capture scenario). The results showed that the direct water used by the crops and process was minimal because the oil palm plantations in Malaysia were firstly rain fed and not irrigated and secondly Malaysia is located in a region with high availability of renewable water resulting to a low water stress index. The water footprint concluded that the main potential impacts within the system boundary were dominated by land conversion, production and use of fertilisers and pesticides. These findings contradict the general perception of any agriculture system where the notion to assume that the water used by the crop will have the major potential impact. The findings also highlighted the importance of the choice of pathway, government initiatives and managerial intervention for biogas capture which resulted to a 117% reduction in the water footprint. Economic allocation had a 21% increase in the water footprint as compared to weight allocation. It was recommended that plantations implement Good Agricultural Practices that addresses the key elements of land, water management, fertiliser and integrated pest management and the choice of pathways and allocation procedures are made transparent with the results as outcomes may differ as shown in this paper. (C) 2018 Elsevier Ltd. All rights reserved.</t>
  </si>
  <si>
    <t>WOS:000425558600061</t>
  </si>
  <si>
    <t>Karim, Mohammad Razaul; Yusoff, Sumiani; Razak, Hashim Abdul; Chowdhury, Faisal I.; Zabed, Hossain</t>
  </si>
  <si>
    <t>Karim, Mohammad Rezaul/D-7307-2012; Zabed, Hossain M./D-1848-2013; RAZAK, HASHIM ABDUL/B-8601-2010; Rahman, Mustafizur/B-2368-2010; Chowdhury, Faisal I/AAB-2685-2021</t>
  </si>
  <si>
    <t xml:space="preserve">Karim, Mohammad Rezaul/0000-0002-4567-6069; Zabed, Hossain M./0000-0001-6072-1289; RAZAK, HASHIM ABDUL/0000-0002-5458-6188; Rahman, Mustafizur/0000-0002-4424-8345; </t>
  </si>
  <si>
    <t>Heavy Metals Leaching Behaviour Assessment of Palm Oil Clinker</t>
  </si>
  <si>
    <t>10.17576/jsm-2018-4703-12</t>
  </si>
  <si>
    <t>MAR 2018</t>
  </si>
  <si>
    <t>Technical benefit of incorporation of Palm Oil Clinker (POC) in cement-based applications has been proven in recent studies. The aim of this work was to assess the heavy metal leaching behavior to ensure environmental safety of using POC in cement-based applications. The chemical composition, morphology, total organic carbon (TOC) and mineralogy were determined using XRF, FESEM, TOC analyzers and XRD to select appropriate chemical reagents for complete digestion. HNO3, HF and HClO4 were used for digestion of POC to measure heavy metal content using ICP-MS. The chemical reagents CH3COOH, NH2OH-HCl, H2O2+CH3COONH4 and HF+HNO3+HCl were used for extraction of acid soluble, reducible, oxidizable and residual fractions of heavy metals in POC, respectively. The leaching toxicity of the POC was investigated by the USEPA 1311 TCLP method. The result showed the presence of Be, V, Cr, Ni, Cu, Zn, As, Se, Ag, Cd, Ba and Pb with levels of 5.13, 11.02, 2.65, 1.93, 45.43, 11.84, 15.07, 0, 0, 81.97 and 1.76 mg/kg, respectively, in POC. The leaching value in mg/L of As (4.56), Cu(1.05), Be (0.89), Zn(0.51), Ba(0.26), Ni (0.17), V(0.15), Cr(0.001) and Se (0.001) is found well below the standard limit of risk. Risk assessment code (RAC) analysis confirms the safe incorporation of POC in cement-based applications.</t>
  </si>
  <si>
    <t>WOS:000435557900012</t>
  </si>
  <si>
    <t>Amanda, Wiwit Iman; Prakoso, H. T.</t>
  </si>
  <si>
    <t>Sumaryono, I</t>
  </si>
  <si>
    <t>Modified Ganoderma selective medium to meet Indonesia's government regulation</t>
  </si>
  <si>
    <t>INTERNATIONAL BIOTECHNOLOGY CONFERENCE ON ESTATE CROPS 2017</t>
  </si>
  <si>
    <t>10.1088/1755-1315/183/1/012020</t>
  </si>
  <si>
    <t>Ganoderma boninense, the causal agent of basal stem rot in oil palm, has caused great losses on oil palm industry. Isolation method of the fungus from the field for further study is considered problematic due to high contaminations. To tackle this, Ganoderma selective medium (GSM) has been developed by scientists from Malaysia. The problem occurred when the media is going to be used in Indonesia due to the prohibition of one of its ingredients by Indonesia's government regulation No. 85/1995 on the management of hazardous wastes and toxic. This study aims to test whether the selective medium is still effective even without Pentachloronitrobenzene (PCNB) and Ridomil. The former is the prohibited ingredients and the latter is not well distributed in Indonesia thus considered as a rare item. The study showed that contamination can be kept to minimal and the distinguished feature of GSM, formation of a brown halo around the colony, was seen. However, the growth of Ganoderma's mycelium seems hampered. We hypothesize that besides being a fungicide, PCNB may play a role as a carbon source that supports growth for Ganoderma. The find for substitute ingredient of PCNB in GSM is on its way.</t>
  </si>
  <si>
    <t>International Biotechnology Conference on Estate CropsInternational Biotechnology Conference on Estate Crops</t>
  </si>
  <si>
    <t>OCT 18-20, 2017OCT 18-20, 2017</t>
  </si>
  <si>
    <t>Indonesian Res Inst Biotechnol &amp; BioindustryIndonesian Res Inst Biotechnol &amp; Bioindustry</t>
  </si>
  <si>
    <t>Jakarta, INDONESIAJakarta, INDONESIA</t>
  </si>
  <si>
    <t>WOS:000467767500020</t>
  </si>
  <si>
    <t>Maznah, Zainol; Halimah, Muhamad; Ismail, Sahid; Nordiana, Abd Aziz</t>
  </si>
  <si>
    <t>Comparative study on the dissipation of thiram in two type of soils at oil palm (Elaeis guineensis Jacq.) nursery</t>
  </si>
  <si>
    <t>CHILEAN JOURNAL OF AGRICULTURAL RESEARCH</t>
  </si>
  <si>
    <t>10.4067/S0718-58392018000100086</t>
  </si>
  <si>
    <t>JAN-MAR 2018</t>
  </si>
  <si>
    <t>The dithiocarbamate fungicide thiram is extensively used in oil palm (Elaeis guineensis Jacq.) nurseries for protecting oil palm seedlings from diseases caused by Melanconium, Glomerella and Rhizoctonia sp. The factors affecting thiram dissipation were studied under tropical conditions at two experimental sites situated in oil palm nurseries with two soil types namely: Clay loam and sandy clay loam. The field experimental plots were treated with thiram at two dosages (using the knapsack sprayers) (1) at the recommended dosage (25.6 g ai plot(-1)) and (2) at double the recommended dosage (51.2 g ai plot(-1)). Thiram residue was detected in the sandy clay loam and clay loam soils on treatment day (0 day) and from 1 to 3 d after treatment (DAT), respectively. The level of residue detected increased in soil depth. The results demonstrated that thiram dissipation was influenced by soil properties such as organic matter and clay content, and preferential flow was found to be the main pathway of thiram in the soil profile. The dissipation of thiram residue was observed in both the clay loam and sandy clay loam soils, to the depth of 50 and 30 cm of the soil profile, respectively, and the half-life was found to be less than 1 d. These findings suggest that thiram is safe for use as a foliar application on oil palm seedlings due to its short life span in the soil and its low risk potential for groundwater contamination.</t>
  </si>
  <si>
    <t>0718-5839</t>
  </si>
  <si>
    <t>WOS:000428771200010</t>
  </si>
  <si>
    <t>Maznah, Zainol; Halimah, Muhamad; Ismail, B. Sahid; Idris, Abu Seman</t>
  </si>
  <si>
    <t>Evaluating Hexaconazole Leaching in Laboratory and Field Experiments: Effects of Application Rate, Soil Type, and Simulated Rainfall</t>
  </si>
  <si>
    <t>10.15244/pjoes/78043</t>
  </si>
  <si>
    <t>In the present study we investigated the leaching behaviour of hexaconazole fungicide in two soil packed columns, namely disturbed and undisturbed soil columns in field conditions. The effects of simulated rainfall (100 mL, 200 mL, and 400 mL) and application rate at recommended dosage (4.5 ga.i/palm tree) and double recommended dosage (9.0 ga.i/palm tree) were also studied. The residual of hexaconazole in the soil column was observed to be significantly different between the volumes of simulated rainfall application and decreased with increased soil depth. The highest concentrations were detected at the soil surface (0-10 cm), where 53-63% of the hexaconazole remained after applications. No significant difference was found between the disturbed and undisturbed soil packed column when treated with the recommended and double recommended dosages of hexaconazole. In order to understand the hexaconazole leaching pattern, a field study experiment with the same soil properties and application rate was conducted. The results showed that hexaconazole was distributed downward through the preferential flow and soil crack in the sandy loam soil profile. The groundwater ubiquity scores (GUS) Index for hexaconazole calculated in Malaysian soil was 4.61, indicating that hexaconazole has a high risk of contaminating groundwater resources.</t>
  </si>
  <si>
    <t>WOS:000434059500026</t>
  </si>
  <si>
    <t>Sudradjat; Yahya, S.; Hidayat, Y.; Purwanto, O. D.; Apriliani, S.</t>
  </si>
  <si>
    <t>Harini, EKS</t>
  </si>
  <si>
    <t>Inorganic and organic fertilizer packages for growth acceleration and productivity enhancement on a four-year-old mature oil palm</t>
  </si>
  <si>
    <t>SUSTAINABLE AGRICULTURE TRANSFORMATION FOR THE NATIONS WELFARE OF INDONESIA AND MALAYSIA</t>
  </si>
  <si>
    <t>10.1088/1755-1315/196/1/012004</t>
  </si>
  <si>
    <t>Fertilization is one of the efforts to increase the productivity of oil palm. This study aimed to determine the best combination of fertilizer packages and to find out the rate of organic fertilizers to reduce the use of inorganic fertilizers on 1st mature oil palm. This study used one factor of randomized complete block design that consisted of 11 treatment levels with three replications. The treatment levels were: control (P0), 1500 g urea+ 1000 g SP-36+ 1500 g KCl+ 50 g borate + 50 g CuSO4 center dot 5H(2)O per palm (P1), 3000 gurea + 2000 g SP-36 + 3000 g KCl + 50 g borate + 50 g CuSO4 center dot 5H(2)O per palm (P2), 4500 g urea + 3000 g SP-36 + 4500 g KCl + 50 g borate + 50 g CuSO4 center dot 5H(2)O per palm (P3), 2000 g NPK+ 50 g borate + 50 g CuSO4 center dot 5H(2)O per palm (P4), 4000 g NPK+ 50 g borate + 50 g CuSO4 center dot 5H(2)O per palm (P5), 6000 gNPK + 50 g borate + 50 g CuSO4 center dot 5H(2)O per palm (P6), 3000 g urea + 2000 g SP-36 + 3000 g KCl per palm (P7), 4000 g NPKper palm (P8), 3000 g urea + 2000 g SP-36 + 3000 g KCl per palm + 50 kg organic fertilizer per palm (P9), 3000 g urea + 2000 g SP-36 + 3000 g KCl per palm + 100 kg organic fertilizer per palm (P10). Fertilizer package (P3) is the best combination of fertilizer packages to increase the growth and yield such as trunk girth, bunch number, and productivity. Fertilizer package (P3) could increase the bunch number by 37.31% and productivity by 72.97% compared to control (P0). Application of 50 kg organic fertilizer year(-1) (P9) could reduce by 30% of the use of a single package of inorganic fertilizers (P3).</t>
  </si>
  <si>
    <t>Conference of the Association-of-Indonesia-Malaysia-Professors (IPIMA) on Sustainable Agriculture Transformation for the Nation's Welfare of Indonesia and MalaysiaConference of the Association-of-Indonesia-Malaysia-Professors (IPIMA) on Sustainable Agriculture Transformation for the Nation's Welfare of Indonesia and Malaysia</t>
  </si>
  <si>
    <t>NOV 06-08, 2017NOV 06-08, 2017</t>
  </si>
  <si>
    <t>Assoc Indonesia Malaysia ProfessorsAssoc Indonesia Malaysia Professors</t>
  </si>
  <si>
    <t>Univ Putra Malaysia, Serdang, MALAYSIAUniv Putra Malaysia, Serdang, MALAYSIA</t>
  </si>
  <si>
    <t>WOS:000467854000004</t>
  </si>
  <si>
    <t>S</t>
  </si>
  <si>
    <t>Tiemann, T. T.; Donough, C. R.; Lim, Y. L.; Haerdter, R.; Norton, R.; Tao, H. H.; Jaramillo, R.; Satyanarayana, T.; Zingore, S.; Oberthur, T.</t>
  </si>
  <si>
    <t>Sparks, DL</t>
  </si>
  <si>
    <t>Feeding the Palm: A Review of Oil Palm Nutrition</t>
  </si>
  <si>
    <t>ADVANCES IN AGRONOMY, VOL 152</t>
  </si>
  <si>
    <t>Advances in Agronomy</t>
  </si>
  <si>
    <t>10.1016/bs.agron.2018.07.001</t>
  </si>
  <si>
    <t>After more than a century of cultivation and more than 80 years since the first field experiments on fertilizer use, there seems to be sufficient knowledge of oil palm mineral nutrition to support a productive and profitable industry. Still, changing conditions, especially in view of the allotment of new cultivation areas, newly developed genetic material, social and technological developments and consequential management changes, climatic changes, and so on, we summarize here the accessible information on mineral nutrition in mature Tenera oil palm generated over the past 50 years. We attempt to provide information that is both scientifically sound and practically relevant in order to bridge the gap between fundamental research and plantation management. Our scope covers an overview of oil palm development and adverse conditions, with a specific focus on plant nutrition. We shed light on the current understanding of yield potential and the origin of yield gaps and discuss the role nutrition plays in improved oil palm performance, including current systems to assess appropriate nutritional status. This leads to surveying information on nutrient deficiency effects and to an analysis of the applicability of and existing knowledge gaps in the 4R nutrient stewardship concept. We end with a comprehensive analysis regarding knowledge gaps and research opportunities and give a brief outlook into potential future research pathways.</t>
  </si>
  <si>
    <t>0065-2113</t>
  </si>
  <si>
    <t>2213-6789</t>
  </si>
  <si>
    <t>978-0-12-815171-6</t>
  </si>
  <si>
    <t>WOS:000453610000005</t>
  </si>
  <si>
    <t>Trisakti, B.; Mhardela, P.; Husaini, T.; Irvan; Daimon, H.</t>
  </si>
  <si>
    <t>Irvan, Irvan/AAF-9420-2020</t>
  </si>
  <si>
    <t>Husaini, Teuku/0000-0002-3916-3275</t>
  </si>
  <si>
    <t>Effect of pieces size of Empty Fruit Bunches (EFB) on composting of EFB mixed with activated liquid organic fertilizer</t>
  </si>
  <si>
    <t>TALENTA - CONFERENCE ON ENGINEERING, SCIENCE AND TECHNOLOGY 2017 (TALENTA-CEST 2017)</t>
  </si>
  <si>
    <t>10.1088/1757-899X/309/1/012093</t>
  </si>
  <si>
    <t>This research was to determine the effect of pieces sizes of oil palm empty fruit bunch (EFB) on the composting of EFB mixed with activated liquid organic fertilizer (ALOF) in a basket composter in order to obtain high quality compost. The composting process was started by cutting the EFB into pieces with varies sizes, inserting the EFB pieces into basket composter (33 cm W x 28 cm L x 40 cm H), and adding ALOF until moisture content (MC) in the range of 55-65%. During composting, the compost pile was turned every 3 days and the MC was maintained at 55-65% range by adding the ALOF. The sizes of the EFB pieces were varied into &lt; 1, 1-3, 4-7, 8-11, and 12-15 cm. The parameters analysed during the composting were temperature, pH, MC, compost weight, water holding capacity (WHC), CN ratio, and the quality of the final compost. Composting was carried out for 40 days and the best result obtained at EFB pieces size was 1-3 cm with compost characteristic were pH 9.0; MC 52.59%; WHC 76%; CN ratio 12.15; N 1.96%; P 0.58%; and K 0. 95%.</t>
  </si>
  <si>
    <t>TALENTA - Conference on Engineering, Science and Technology (TALENTA-CEST)TALENTA - Conference on Engineering, Science and Technology (TALENTA-CEST)</t>
  </si>
  <si>
    <t>SEP 07-08, 2017SEP 07-08, 2017</t>
  </si>
  <si>
    <t>Univ Sumatera Utara, Fac Engn; Sustainable Energy &amp; Biomaterial Ctr ExcellenceUniv Sumatera Utara, Fac Engn; Sustainable Energy &amp; Biomaterial Ctr Excellence</t>
  </si>
  <si>
    <t>Sumatera Utara, INDONESIASumatera Utara, INDONESIA</t>
  </si>
  <si>
    <t>WOS:000454938600093</t>
  </si>
  <si>
    <t>Ali, Mortadha A.; Al-Hydary, Imad A.; Al-Hattab, Tahseen A.</t>
  </si>
  <si>
    <t>Al-hydary, Imad/B-6367-2018; Al-hattab, Tahseen/AAM-3566-2021</t>
  </si>
  <si>
    <t>Al-hydary, Imad/0000-0001-8876-8214; Al-hattab, Tahseen/0000-0002-8227-8561</t>
  </si>
  <si>
    <t>Nano-Magnetic Catalyst CaO-Fe3O4 for Biodiesel Production from Date Palm Seed Oil</t>
  </si>
  <si>
    <t>BULLETIN OF CHEMICAL REACTION ENGINEERING AND CATALYSIS</t>
  </si>
  <si>
    <t>10.9767/bcrec.12.3.923.460-468</t>
  </si>
  <si>
    <t>DEC 2017</t>
  </si>
  <si>
    <t>A nanocatalyst of CaO supported by Fe3O4 magnetic particles was prepared by a chemical precipitation method. It was characterized by various techniques including X-ray diffraction, transmission electron microscopy (TEM), scanning electron microscopy (SEM); Fourier transforms infrared spectroscopy (FTIR), and Hammett indicator. It has been found that the catalyst consists of CaO and Fe3O4 accompanied by CaFe2O4. This composite catalyst was used for the catalytic transesterification of palm seed oil. The results revealed that the highest biodiesel yields for palm seed oil of 69.7% can be obtained under the conditions of (65 degrees C reaction temperature, 300 min reaction time, 20 methanol/oil molar ratio, and 10 wt.% of CaO/Fe3O4 catalyst loading). The physicochemical properties of the biodiesel produced from palm seed oil were further studied and compared with the ASTM and the EN biodiesel specifications. The results showed that the properties of the biodiesel produced comply with the international standard specifications. Copyright (c) 2017 BCREC Group. All rights reserved</t>
  </si>
  <si>
    <t>1978-2993</t>
  </si>
  <si>
    <t>WOS:000423901400017</t>
  </si>
  <si>
    <t>Tohiran, Kamil A.; Nobilly, Frisco; Zulkifli, Raja; Maxwell, Thomas; Moslim, Ramle; Azhar, Badrul</t>
  </si>
  <si>
    <t>Maxwell, Thomas/V-2036-2018</t>
  </si>
  <si>
    <t>Targeted cattle grazing as an alternative to herbicides for controlling weeds in bird-friendly oil palm plantations</t>
  </si>
  <si>
    <t>AGRONOMY FOR SUSTAINABLE DEVELOPMENT</t>
  </si>
  <si>
    <t>10.1007/s13593-017-0471-5</t>
  </si>
  <si>
    <t>The use of agrochemicals is expected to increase with the global expansion of oil palm plantations. In line with environmentally sustainable palm oil certification, targeted grazing can minimize the dependency on herbicides for controlling weeds in plantations. Here, we show for the first time that targeted grazing would control weeds and improve biodiversity of desired animal species. We sampled birds at 45 oil palm plantations in Peninsular Malaysia that were systematically grazed, non-systematically grazed, or herbicide-controlled plantations without cattle grazing. We found that bird species richness increased with size of grazing area, but decreased with number of cattle. Bird abundance was higher in the systematic grazing system, but negatively related to number of cattle. These factors explained 18.41 and 25.34% of the observed variations in bird species richness and abundance, respectively. Our findings suggest that targeted cattle grazing can be instrumental for transforming conventional oil palm agriculture into more biodiversity-friendly agroecosystems. Targeted grazing is likely to be practical under field conditions in major palm oil producing countries. In addition, the use of targeted grazing as a biological control method for weeds would be welcomed by palm oil consumers and encouraged by sustainable palm oil certification bodies such as the Roundtable on Sustainable Palm Oil (RSPO).</t>
  </si>
  <si>
    <t>1774-0746</t>
  </si>
  <si>
    <t>1773-0155</t>
  </si>
  <si>
    <t>WOS:000415007400001</t>
  </si>
  <si>
    <t>Udaiyappan, Ainil Farhan Mohd; Abu Hasan, Hassimi; Takriff, Mohd Sobri; Abdullah, Siti Rozaimah Sheikh</t>
  </si>
  <si>
    <t>Abu Hasan, Hassimi/A-5966-2012; Takriff, Mohd Sobri/R-5148-2016</t>
  </si>
  <si>
    <t>Abu Hasan, Hassimi/0000-0002-2177-5257; Takriff, Mohd Sobri/0000-0003-2252-8159; Mohd Udaiyappan, Ainil Farhan/0000-0002-6006-9072</t>
  </si>
  <si>
    <t>A review of the potentials, challenges and current status of microalgae biomass applications in industrial wastewater treatment</t>
  </si>
  <si>
    <t>JOURNAL OF WATER PROCESS ENGINEERING</t>
  </si>
  <si>
    <t>10.1016/j.jwpe.2017.09.006</t>
  </si>
  <si>
    <t>Wastewaters from agro-industrial and industrial sources have significant organic matter contents, and some also contain oil and grease, heavy metals and toxic chemicals. Limits have been set for pollutants, especially wastewaters, entering water bodies. Conventional methods of treatment generally require large inputs of energy, large areas of land, and high operation and maintenance costs. Microalgae biomass offers an alternative treatment approach that removes nutrients and other pollutants, such as heavy metals, nitrogen compounds and harmful chemicals. Microalgae harvested after wastewater treatment can be used as value-added products because the microalgae is rich in carbohydrates, proteins and lipids. This paper presents the types of treatment processes, current application of microalgae and high-value products derived from microalgae used in wastewater treatment processes.</t>
  </si>
  <si>
    <t>2214-7144</t>
  </si>
  <si>
    <t>WOS:000431411700002</t>
  </si>
  <si>
    <t>Sharip, Zati; Hashim, Norbaya; Suratman, Saim</t>
  </si>
  <si>
    <t>Sharip, Z/F-6300-2012</t>
  </si>
  <si>
    <t>Sharip, Z/0000-0003-3523-1178</t>
  </si>
  <si>
    <t>Occurrence of organochlorine pesticides in a tropical lake basin</t>
  </si>
  <si>
    <t>ENVIRONMENTAL MONITORING AND ASSESSMENT</t>
  </si>
  <si>
    <t>10.1007/s10661-017-6274-y</t>
  </si>
  <si>
    <t>NOV 2017</t>
  </si>
  <si>
    <t>This study investigates the presence and distribution of organochlorine pesticides in streams and the lake in the Sembrong Lake Basin in Malaysia. The catchment of Sembrong Lake has been converted to agricultural areas over the past 30 years, with oil palm plantations and modern agricultural farming being the main land use. Surface water samples were collected from eight sites comprising the stream and lake and analysed for 19 organochlorine pesticides (OCPs). In situ measurement of temperature, dissolved oxygen, pH and conductivity were also undertaken at each site. Aldrin, endrin, delta-BHC, 4,4-DDT, methoxychlor and endosulfan were the main OCPs detected in the lake basin. The total OCP concentration ranged between 5.42 and 349.2 ng/L. The most frequently detected OCPs were delta-BHC, heptachlor and aldrin. The maximum values detected were 23.0, 43.2 and 50.4 ng/L respectively. The highest concentration of OCPs was attributed to 4,4-DDT, but such high residue was rare and only detected once. Other OCP residues were low. Significant differences in the mean values were observed between lake and stream for dichlorodiphenyldichloroethylene (DDE) and alpha-endosulfan concentration (p &lt; 0.05). The highest endosulfan, endrin and methoxychlor residues were found in lake sites, while the highest 4,4,-DDT residues were observed for the river sites. Temporal variation of OCP residues was observed for heptachlor and beta-endosulfan. The highest concentrations of pesticide residues were found in October. DDX and alpha/gamma ratios indicate possible fresh inputs of the OCP pesticide in the basin.</t>
  </si>
  <si>
    <t>0167-6369</t>
  </si>
  <si>
    <t>1573-2959</t>
  </si>
  <si>
    <t>WOS:000413605000030</t>
  </si>
  <si>
    <t>Tayeb, M. A.; Ismail, B. S.; Khairiatul-Mardiana, J.</t>
  </si>
  <si>
    <t>Runoff of the herbicides triclopyr and glufosinate ammonium from oil palm plantation soil</t>
  </si>
  <si>
    <t>10.1007/s10661-017-6236-4</t>
  </si>
  <si>
    <t>This study focused on the residue detection of the herbicides triclopyr and glufosinate ammonium in the runoff losses from the Tasik Chini oil palm plantation area and the Tasik Chini Lake under natural rainfall conditions in the Malaysian tropical environment. Triclopyr and glufosinate ammonium are post-emergence herbicides. Both herbicides were foliar-sprayed on 0.5 ha of oil palm plantation plots, which were individualized by an uneven slope of 10-15%. Samples were collected at 1, 3, 7, 15, 30, 45, 60, 90, and 120 days after treatment. The concentrations of both herbicides quickly diminished from those in the analyzed sample by the time of collection. The highest residue levels found in the field surface leachate were 0.031 (single dosage, triclopyr), 0.041 (single dosage, glufosinate ammonium), 0.017 (double dosage, triclopyr), and 0.037 mu g/kg (double dosage, glufosinate ammonium). The chromatographic peaks were observed at 0 day treatment (2 h after herbicide application). From the applied active ingredients, the triclopyr and glufosinate losses were 0.025 and 0.055%, respectively. The experimental results showed that both herbicides are less potent than other herbicides in polluting water systems because of their short persistence and strong adsorption onto soil clay particles.</t>
  </si>
  <si>
    <t>WOS:000413605000021</t>
  </si>
  <si>
    <t>Oktarita, Satria; Hergoualc'h, Kristell; Anwar, Syaiful; Verchot, Louis V.</t>
  </si>
  <si>
    <t>Verchot, Louis V/C-4537-2008; Anwar, Syaiful/W-3806-2019</t>
  </si>
  <si>
    <t>Anwar, Syaiful/0000-0002-9928-5821; hergoualc'h, kristell/0000-0003-3181-2338</t>
  </si>
  <si>
    <t>Substantial N2O emissions from peat decomposition and N fertilization in an oil palm plantation exacerbated by hotspots</t>
  </si>
  <si>
    <t>10.1088/1748-9326/aa80f1</t>
  </si>
  <si>
    <t>OCT 2017</t>
  </si>
  <si>
    <t>It is unclear to what extent emissions of nitrous oxide (N2O) from drained histosols in the tropics may contribute to the atmospheric burden of greenhouse gases. In particular, there is a critical need to elucidate their magnitude in oil palm plantations on these soils. We examined spatio-temporal variations of N2O emissions from peat decomposition and nitrogen (N) fertilization in a plantation trial in Sumatra, which included three application rates: 0 (N0), 153 (N1) and 306 (N2) kg N ha(-1) y(-1). The spatially stratified sampling design distinguished the area around the palms which received fertilizer (9% of the surface) from the rest of the plot which was unfertilized. Annual emissions were substantial with rates of 22.1 +/- 5.7, 12.8 +/- 2.7 and 26.6 +/- 5.7 kg N2O-N ha(-1) in the N0, N1 and N2 treatments, respectively. These equal 9.3 +/- 2.4, 5.4 +/- 1.1 and 11.2 +/- 2.4 Mg CO(2)eq ha(-1) y(-1), or 5-10 times emission rates in natural peatland forest. The site exhibited two persistent hotspots located in the unfertilized zone, contributing 33 and 46% of annual emissions in N0 and N2 while representing only 10% of the area sampled. The response of emissions to fertilization was exponential but restricted to the small N application area. At the plot scale and over the year, the impact of fertilized-induced emissions was minimal due to the prevalence of emissions from peat decomposition. Annual rates among treatments were similar when discarding the contribution of hotspots to evaluate N addition effect. High N2O emissions from peat decomposition in the tropics tend to be common within the restricted existing literature; which is in contrast with most recent IPCC emission factors. Our results emphasize the importance to integrate N2O emissions in greenhouse gas budgets of plantations on peat, despite the predominance of CO2 in total emissions.</t>
  </si>
  <si>
    <t>WOS:000412335800002</t>
  </si>
  <si>
    <t>Sakai, Nobumitsu; Alsaad, Zohour; Nguyen Thi Thuong; Shiota, Kenji; Yoneda, Minoru; Mohd, Mustafa Ali</t>
  </si>
  <si>
    <t>Shiota, Kenji/0000-0002-2056-3746</t>
  </si>
  <si>
    <t>Source profiling of arsenic and heavy metals in the Selangor River basin and their maternal and cord blood levels in Selangor State, Malaysia</t>
  </si>
  <si>
    <t>CHEMOSPHERE</t>
  </si>
  <si>
    <t>10.1016/j.chemosphere.2017.06.070</t>
  </si>
  <si>
    <t>Arsenic and 5 heavy metals (nickel, copper, zinc, cadmium and lead) were quantitated in surface water (n = 18) and soil/ore samples (n = 45) collected from 5 land uses (oil palm converted from forest, oil palm in peat swamp, bare land, quarry and forest) in the Selangor River basin by inductively coupled plasma mass spectrometry (ICP-MS). Geographic information system (GIS) was used as a spatial analytical tool to classify 4 land uses (forest, agriculture/peat, urban and bare land) from a satellite image taken by Landsat 8. Source profiling of the 6 elements was conducted to identify their occurrence, their distribution and the pollution source associated with the land use. The concentrations of arsenic, cadmium and lead were also analyzed'in maternal blood (n = 99) and cord blood (n = 87) specimens from 136 pregnant women collected at the University of Malaya Medical Center for elucidating maternal exposure as well as maternal-to-fetal transfer. The source profiling identified that nickel and zinc were discharged from sewage and/or industrial effluents, and that lead was discharged from mining sites. Arsenic showed a site-specific pollution in tin-tungsten deposit areas, and the pollution source could be associated with arsenopyrite. The maternal blood levels of arsenic (0.82 +/- 0.61 mu g/dL), cadmium (0.15 +/- 0.2 mu g/dL) and lead (2.6 +/- 2.1 mu g/dL) were not significantly high compared to their acute toxicity levels, but could have attributable risks of chronic toxicity. Those in cord blood were significantly decreased in cadmium (0.06 +/- 0.07 mu g/dL) and lead (0.99 +/- 1.2 mu g/dL) but were equivalent in arsenic (0.82 +/- 1.1 mu g/dL) because of the different kinetics of maternal-to-fetal transfer. (C) 2017 Elsevier Ltd. All rights reserved.</t>
  </si>
  <si>
    <t>0045-6535</t>
  </si>
  <si>
    <t>1879-1298</t>
  </si>
  <si>
    <t>WOS:000407525500096</t>
  </si>
  <si>
    <t>Fazal, M. A.; Jakeria, M. R.; Haseeb, A. S. M. A.; Rubaiee, Saeed</t>
  </si>
  <si>
    <t>Fazal, M. A./C-6435-2011; Rubaiee, Saeed/T-8560-2019</t>
  </si>
  <si>
    <t>Fazal, M. A./0000-0002-4448-9675; Rubaiee, Saeed/0000-0002-4433-5529</t>
  </si>
  <si>
    <t>Effect of antioxidants on the stability and corrosiveness of palm biodiesel upon exposure of different metals</t>
  </si>
  <si>
    <t>ENERGY</t>
  </si>
  <si>
    <t>10.1016/j.energy.2017.06.128</t>
  </si>
  <si>
    <t>SEP 15 2017</t>
  </si>
  <si>
    <t>The properties of biodiesel get aggravated when metals are exposed into it. The present study aims to investigate the effect of antioxidants on the fuel properties of palm biodiesel upon exposure to copper and mild steel. The used antioxidants include pyrogallol (PY) and butylated hydro-oxy toluene (BHT). Static immersion tests of metal coupons in palm biodiesel in the absence and presence (500 ppm) of antioxidants were conducted at room temperature (25C-27 degrees C) for 60 days. The investigated fuel properties include induction period, density, viscosity, acid number and calorific values. Results showed that pyrogallol was more effective to suppress the degradation of metal surface, fuel composition and fuel properties. (C) 2017 Elsevier Ltd. All rights reserved.</t>
  </si>
  <si>
    <t>0360-5442</t>
  </si>
  <si>
    <t>1873-6785</t>
  </si>
  <si>
    <t>WOS:000412043300020</t>
  </si>
  <si>
    <t>Khatun, Rahima; Reza, Mohammad Imam Hasan; Moniruzzaman, M.; Yaakob, Zahira</t>
  </si>
  <si>
    <t>Md., Moniruzzaman/AAP-5044-2021; Reza, Mohammad Imam Hasan/D-5084-2014</t>
  </si>
  <si>
    <t>Md., Moniruzzaman/0000-0001-6017-0333; Reza, Mohammad Imam Hasan/0000-0002-3943-5306; Yaakob, Zahira/0000-0002-8259-1785</t>
  </si>
  <si>
    <t>Sustainable oil palm industry: The possibilities</t>
  </si>
  <si>
    <t>10.1016/j.rser.2017.03.077</t>
  </si>
  <si>
    <t>SEP 2017</t>
  </si>
  <si>
    <t>Cruel oil or green gold is a dilemma for the oil palm industry. The oil palm industry (planting and milling) has a devastating impact on the environment and ecosystems. Oil palm plantations and expansion cause deforestation, habitat loss, forest fragmentation, biodiversity loss, food chain disruption, soil property changes, water and air pollution, conversion of wetlands and arable lands, and increased greenhouse gas (GHG) emissions, resulting in annual fires as well as increasing both subsidence and flood risk. Palm oil mill effluents (POME) are toxic compounds that cause eutrophication and acidification, pollute terrestrial and aquatic systems and release greenhouse gases. However, the oil palm industry is a million-dollar industry that ensures food security (oil and fat). There is increasing demand for palm oil due to population growth and for use as a biofuel feedstock. Significant higher production per hectare in comparison to other oil crops is the main advantage of oil palm. The anthropogenic pressure on the environment is increasing to fulfil the demand and increasing susceptibility to natural disasters. Therefore, the sustainability of this industry is an urgent need. This critical review identified gaps and researched ways for the oil palm industry to be sustainable. Maintaining ecological integrity (ecological health, connectivity, resilience); justifying land allocation (ecosystem service mapping); providing awareness, good management practices, no/minimum production gaps, high yield and disease resistant cultivar generation and plantations, supplemental forms of alternative sources, zero-waste milling technology; and locating plantations on suitable land without further deforestation can fulfil the oil palm industry's present and future demands without impairing the ecosystem or environment.</t>
  </si>
  <si>
    <t>WOS:000403381300043</t>
  </si>
  <si>
    <t>Pugliese, Massimo; Rettori, Andrea Alberto; Martinis, Roberto; Al-Rohily, Khalid; Velate, Suresh; Moideen, Mohamed Ashraf; Al-Maashi, Ali</t>
  </si>
  <si>
    <t>PUGLIESE, MASSIMO/B-3576-2018</t>
  </si>
  <si>
    <t>PUGLIESE, MASSIMO/0000-0002-2271-3429</t>
  </si>
  <si>
    <t>Evaluation of the efficacy of insecticidal coatings based on teflutrin and chlorpyrifos against Rhynchophorus ferrugineus</t>
  </si>
  <si>
    <t>PEST MANAGEMENT SCIENCE</t>
  </si>
  <si>
    <t>10.1002/ps.4527</t>
  </si>
  <si>
    <t>AUG 2017</t>
  </si>
  <si>
    <t>BACKGROUNDThe date palm (Phoenix dactylifera L.), an important economic resource for many nations worldwide, has recently been threatened by the presence of different insect pests, like the red palm weevil (RPW) Rhynchophorus ferrugineus.RESULTSTwo products, a glue (polyvinyl acetate) and an oil (raw linseed oil) were used as coatings and applied together with a repellent and two insecticides (teflutrin and chlorpyrifos) at different dosages on two species of palm (P. dactylifera and P. canariensis). Phytotoxic effects of the treatments were evaluated in a greenhouse on 260 potted palms (130 P. dactylifera and 130 P. canariensis) and no negative effects were observed. Afterwards, a trial lasting 400 days was carried out in a nursery located in Sicily (south Italy), treating 572 potted palm trees (286 P. dactylifera and 286 P. canariensis) with an average diameter at the base of 18-20 cm. After 400 days, 48% of the untreated palms were infested, while only 3% of date palms and 7% of Canary palms treated with insecticide at lower dosages were infested.CONCLUSIONSThe application of an insecticide-based coating is a good strategy to control and prevent the red palm weevil infestation, in particular on date palms. (c) 2017 Society of Chemical Industry</t>
  </si>
  <si>
    <t>1526-498X</t>
  </si>
  <si>
    <t>1526-4998</t>
  </si>
  <si>
    <t>WOS:000404810800026</t>
  </si>
  <si>
    <t>Denmead, Lisa H.; Darras, Kevin; Clouge, Yann; Diaz, Patrick; Grass, Ingo; Hoffmann, Munir P.; Nurdiansyah, Fuad; Fardiansah, Rico; Tscharntke, Teja</t>
  </si>
  <si>
    <t>Nurdiansyah, Fuad/AAW-8131-2021; Hoffmann, Munir/AAB-6221-2019; Tscharntke, Teja/N-5123-2014; Grass, Ingo/H-7609-2019; Nurdiansyah, Fuad/AAW-8132-2021; Darras, Kevin Felix Arno/B-9672-2014</t>
  </si>
  <si>
    <t>Hoffmann, Munir/0000-0002-9791-5658; Grass, Ingo/0000-0001-7788-1940; Darras, Kevin Felix Arno/0000-0002-9013-3784</t>
  </si>
  <si>
    <t>The role of ants, birds and bats for ecosystem functions and yield in oil palm plantations</t>
  </si>
  <si>
    <t>ECOLOGY</t>
  </si>
  <si>
    <t>10.1002/ecy.1882</t>
  </si>
  <si>
    <t>JUL 2017</t>
  </si>
  <si>
    <t>One of the world's most important and rapidly expanding crops, oil palm, is associated with low levels of biodiversity. Changes in predator communities might alter ecosystem services and subsequently sustainable management but these links have received little attention to date. Here, for the first time, we manipulated ant and flying vertebrate (birds and bats) access to oil palms in six smallholder plantations in Sumatra (Indonesia) and measured effects on arthropod communities, related ecosystem functions (herbivory, predation, decomposition and pollination) and crop yield. Arthropod predators increased in response to reductions in ant and bird access, but the overall effect of experimental manipulations on ecosystem functions was minimal. Similarly, effects on yield were not significant. We conclude that ecosystem functions and productivity in oil palm are, under current levels of low pest pressure and large pollinator populations, robust to large reductions of major predators.</t>
  </si>
  <si>
    <t>0012-9658</t>
  </si>
  <si>
    <t>1939-9170</t>
  </si>
  <si>
    <t>WOS:000404875100020</t>
  </si>
  <si>
    <t>Rupani, Parveen Fatemeh; Embrandiri, Asha; Ibrahim, Mahamd Hakimi; Shahadat, Mohammad; Hansen, Sune Balle; Abu Mansor, Nur Naha</t>
  </si>
  <si>
    <t>Shahadat, Mohammad/AAC-5381-2020</t>
  </si>
  <si>
    <t>Shahadat, Mohammad/0000-0002-9959-2768; Rupani, Parveen Fatemeh/0000-0003-2001-498X; embrandiri, asha/0000-0001-5038-3538; Ibrahim, Mahamad Hakimi/0000-0001-7878-7622</t>
  </si>
  <si>
    <t>Bioremediation of palm industry wastes using vermicomposting technology: its environmental application as green fertilizer</t>
  </si>
  <si>
    <t>3 BIOTECH</t>
  </si>
  <si>
    <t>10.1007/s13205-017-0770-1</t>
  </si>
  <si>
    <t>JUN 16 2017</t>
  </si>
  <si>
    <t>Several technologies are being applied for treatment of palm oil mill wastes. Among them, the biological treatments (vermicomposting) have widely been recognized as one of the most efficient and eco-friendly methods for converting organic waste materials into valuable products. The present study focuses on vermicomposting of acidic palm oil mill effluent (POME) mixed with the palm pressed fibre (PPF) which are found difficult to decompose in the environment. The industrial waste (POME) was vermicomposted using Lumbricus rubellus under laboratory conditions for a period of 45 days. A significant improvement in nitrogen, phosphorus, and potassium content was monitored during vermicomposting process. In addition, the decline in C:N ratio of vermicompost (up to 17.20 +/- 0.60) reflects the degree of stabilization of POME-PPF mixture. Different percentages of the vermicompost extract obtained from POME-PPF mixture were also examined for the germination of mung bean (Vigna radiata) seed. The results showed that 75% vermicompost extract demonstrated better performance for the seed germination. On the basis of significant findings, POME-PPF mixture can be successfully used as a feeding material for the earthworms, while on the other hand, it can also be used as a cost-effective fertilizer for the germination and the proper growth of mung bean.</t>
  </si>
  <si>
    <t>2190-572X</t>
  </si>
  <si>
    <t>2190-5738</t>
  </si>
  <si>
    <t>WOS:000403380300002</t>
  </si>
  <si>
    <t>Sim, Siong Fong; Rajendran, Mugilan; Nyanti, Lee; Ling, Teck Yee; Grinang, Jongkar; Liew, Jing Jing</t>
  </si>
  <si>
    <t>Ling, TeckYee/G-5142-2013; Fong, Sim Siong/N-7457-2018</t>
  </si>
  <si>
    <t>Ling, TeckYee/0000-0002-9752-1325; Sim, Siong Fong/0000-0001-6170-9847</t>
  </si>
  <si>
    <t>Assessment of Trace Metals in Water and Sediment in a Tropical River Potentially Affected by Land Use Activities in Northern Sarawak, Malaysia</t>
  </si>
  <si>
    <t>INTERNATIONAL JOURNAL OF ENVIRONMENTAL RESEARCH</t>
  </si>
  <si>
    <t>10.1007/s41742-017-0011-9</t>
  </si>
  <si>
    <t>JUN 2017</t>
  </si>
  <si>
    <t>This paper reports the trace metals in water and sediment of the Baram river in Northern Sarawak, Malaysia, a tropical river that is subjected to increasing land use activities, particularly logging. Water and sediment samples were collected from a total of 32 stations along the main and tributaries of the Baram river in triplicates. Water samples were digested based on the open acid digestion method whilst sediment was microwave digested. The samples were analysed with microwave plasma atomic emission spectrometer for arsenic (As), chromium (Cr), copper (Cu), iron (Fe), lead (Pb), manganese (Mn), nickel (Ni), selenium (Se) and zinc (Zn). Mercury (Hg) was analysed using the flow injection system. The background values of metals in water were determined based on 95th percentile of unaffected samples. For sediment, the baseline values were derived from the cumulative distribution curves with kneedle algorithm incorporated to improve the identification of background thresholds for assessment of contamination. The contamination factors suggest enrichment of Al, Fe, Mn, particularly at stations downstream where substantial development of oil palm plantations and land clearing activities were found. Significant correlations between Al, Fe and Mn in water suggest similar origin, possibly from surface runoff as these elements are prominently found in sediment. This study reveals that logging activities adjacent to the Baram river has caused accelerated surface runoff affecting the balance of Al, Fe and Mn in the environment.</t>
  </si>
  <si>
    <t>1735-6865</t>
  </si>
  <si>
    <t>2008-2304</t>
  </si>
  <si>
    <t>WOS:000403690500001</t>
  </si>
  <si>
    <t>Bessou, Cecile; Verwilghen, Aude; Beaudoin-Ollivier, Laurence; Marichal, Raphael; Ollivier, Jean; Baron, Victor; Bonneau, Xavier; Carron, Marc-Philippe; Snoeck, Didier; Naim, Mohd; Aryawan, Anak Agung Ketuk; Raoul, Francis; Giraudoux, Patrick; Surya, Erwanda; Sihombing, Edison; Caliman, Jean-Pierre</t>
  </si>
  <si>
    <t>Raoul, Francis/H-7706-2012; Giraudoux, Patrick/B-9274-2011; Bessou, Cecile/F-5230-2013</t>
  </si>
  <si>
    <t>Raoul, Francis/0000-0001-9566-9599; Giraudoux, Patrick/0000-0003-2376-0136; OLLIVIER, Laurence/0000-0003-4838-8318; Bessou, Cecile/0000-0001-6686-8468</t>
  </si>
  <si>
    <t>Agroecological practices in oil palm plantations: examples from the field</t>
  </si>
  <si>
    <t>D305</t>
  </si>
  <si>
    <t>10.1051/ocl/2017024</t>
  </si>
  <si>
    <t>MAY-JUN 2017</t>
  </si>
  <si>
    <t>Palm oil is nowadays the first vegetable oil consumed worldwide. Given the world population growth and the increasing demand in fat for food and fuel, the increase in oil palm production is expected to continue. It is thus important to find ways of reducing the ecological impact of oil palm plantations at both the agro-ecosystem and the mill supply area levels, by improving agricultural practices and land uses. This is where agroecology can play a very critical role. The present article gathers short stories on agroecological practices currently taking place in oil palm plantations in South- East Asia. Such stories notably highlight the importance of the various palm co-products and how appropriate recycling strategies can allow for reducing external inputs to both the field and the mill. Besides limiting environmental impacts thanks to such savings, several co-products used as organic amendments can even help to maintain or enhance soil quality. Other stories explored agroecological practices developed for biological controls. Although integrated pest management has been applied in palm plantations for a long time, the underlying mechanisms are still not fully deciphered and practices still need to be improved. More knowledge is needed in order to better account for the holistic role of biodiversity and arbitrate trade-offs between practices and ecosystem services, at both plantation and landscape levels.</t>
  </si>
  <si>
    <t>WOS:000405960000006</t>
  </si>
  <si>
    <t>Rupani, Parveen Fatemeh; Embrandiri, Asha; Ibrahim, Mahamad Hakimi; Shahadat, Mohammad; Hansen, Sune Balle; Ismail, Sultan Ahmed; Ab. Kadir, Mohd Omar</t>
  </si>
  <si>
    <t>Shahadat, Mohammad/0000-0002-9959-2768; embrandiri, asha/0000-0001-5038-3538; Rupani, Parveen Fatemeh/0000-0003-2001-498X; Ibrahim, Mahamad Hakimi/0000-0001-7878-7622</t>
  </si>
  <si>
    <t>Recycling of palm oil industrial wastes using vermicomposting technology: its kinetics study and environmental application</t>
  </si>
  <si>
    <t>10.1007/s11356-017-8938-0</t>
  </si>
  <si>
    <t>MAY 2017</t>
  </si>
  <si>
    <t>The present paper reports management of palm oil mill effluent (POME) mixed with palm-pressed fibre (PPF) POME-PPF mixture using eco-friendly, cost-effective vermicomposting technology. Vermicomposting of POME-PPF was performed to examine the optimal POME-PPF ratio with respect to the criteria of earthworm biomass and to evaluate the decomposition of carbon and nitrogen in different percentages of POME-PPF mixtures. Chemical parameters such as TOC, N, P and K contents were determined to achieve optimal decomposition of POME-PPF. On this basis, the obtained data of 50% POME-PPF mixture demonstrated more significant results throughout the experiment after addition of the earthworms. However, 60 and 70% mixtures found significant only in the last stages of the vermicomposting process. The decomposition rate in terms of -ln (CNt/CNo) showed that the 50% mixture has higher decomposition rate as compared to the 60 and 70% (k50% = 0.0498 day(-1)). The vermicomposting extracts (50, 60 and 70%) of POME-PPF mixtures were also tested to examine the growth of mung bean (Vigna radiata). It was found that among different extract dilutions, 50% POME-PPF vermicompost extract provided longer root and shoot length of mung bean. The present study concluded that the 50% mixture of POME-PPF could be chosen as the optimal mixture for vermicomposting in terms of both decomposition rate and fertilizer value of the final compost.</t>
  </si>
  <si>
    <t>WOS:000400765900047</t>
  </si>
  <si>
    <t>van Noordwijk, Meine; Khasanah, Ni'matul; Dewi, Sonya</t>
  </si>
  <si>
    <t>van Noordwijk, Meine/C-3338-2008; prayogo, darul/Q-1462-2017</t>
  </si>
  <si>
    <t>van Noordwijk, Meine/0000-0002-7791-4703; prayogo, darul/0000-0002-6217-4458</t>
  </si>
  <si>
    <t>Can intensification reduce emission intensity of biofuel through optimized fertilizer use? Theory and the case of oil palm in Indonesia</t>
  </si>
  <si>
    <t>10.1111/gcbb.12398</t>
  </si>
  <si>
    <t>Closing yield gaps through higher fertilizer use increases direct greenhouse gas emissions but shares the burden over a larger production volume. Net greenhouse gas (GHG) footprints per unit product under agricultural intensification vary depending on the context, scale and accounting method. Life cycle analysis of footprints includes attributable emissions due to (i) land conversion ('fixed cost'); (ii) external inputs used ('variable cost'); (iii) crop production ('agronomic efficiency'); and (iv) postharvest transport and processing ('proportional' cost). The interplay between fixed and variable costs results in a nuanced opportunity for intermediate levels of intensification to minimize footprints. The fertilizer level that minimizes the footprint may differ from the economic optimum. The optimization problem can be solved algebraically for quadratic crop fertilizer response equations. We applied this theory to data of palm oil production and fertilizer use from 23 plantations across the Indonesian production range. The current EU threshold requiring at least 35% emission saving for biofuel use can never be achieved by palm oil if produced: (i) on peat soils, or (ii) on mineral soils where the C debt due to conversion is larger than 20 Mg C ha(-1), if the footprint is calculated using an emission ratio of N2O-N/N fertilizer of 4%. At current fertilizer price levels in Indonesia, the economically optimized N fertilizer rate is 344-394 kg N ha(-1), while the reported mean N fertilizer rate is 141 kg N ha(-1) yr(-1) and rates of 74-277 kg N ha(-1) would minimize footprints, for a N2O-N/N fertilizer ratio of 4-1%, respectively. At a C debt of 30 Mg C ha(-1), these values are 200-310 kg N ha(-1). Sustainable weighting of ecology and economics would require a higher fertilizer/yield price ratio, depending on C debt. Increasing production by higher fertilizer use from current 67% to 80% of attainable yields would not decrease footprints in current production conditions.</t>
  </si>
  <si>
    <t>WOS:000402742500008</t>
  </si>
  <si>
    <t>David, Frank; Devos, Christophe; Dumont, Emmie; Yang, Zhen; Sandra, Pat; Huertas-Perez, Jose Fernando</t>
  </si>
  <si>
    <t>Determination of pesticides in fatty matrices using gel permeation clean-up followed by GC-MS/MS and LC-MS/MS analysis: A comparison of low- and high-pressure gel permeation columns</t>
  </si>
  <si>
    <t>TALANTA</t>
  </si>
  <si>
    <t>10.1016/j.talanta.2016.12.032</t>
  </si>
  <si>
    <t>APR 1 2017</t>
  </si>
  <si>
    <t>Two low-pressure columns (Bio-Beads SX-3) and three high-pressure GPC columns were compared for clean-up of a wide range of pesticides in fatty matrices of vegetable or animal origin. The GPC fractions were analyzed by GC-MS/MS and LC-MS/MS without additional clean-up. The performance of the GPC clean-up on the five column types was compared in terms of solvent consumption, lipid removal, pesticide recovery and repeatability.It was found that for fatty matrices, mainly consisting of high molecular weight triglycerides i.e. most vegetable oils and animal fats, good fractionation is obtained for the majority of the pesticides. On the other hand, for fats and oils containing relatively high amounts of low molecular weight triglycerides, i.e. butter fat and palm kernel oil, none of the columns provided sufficient clean-up and cause interferences and system contamination, especially in the case of GC-MS/MS analysis. For the latter case, best results in terms of lipid removal and pesticide recovery were obtained on a set (2x300 mm length) of narrow bore (7.5 mm ID) columns packed with 5 mu m PL Gel material. Column loadability is, however, much lower on that set of columns compared the other evaluated GPC columns, impairing overall method sensitivity.</t>
  </si>
  <si>
    <t>0039-9140</t>
  </si>
  <si>
    <t>1873-3573</t>
  </si>
  <si>
    <t>WOS:000394064700029</t>
  </si>
  <si>
    <t>Dubos, Bernard; Snoeck, Didier; Flori, Albert</t>
  </si>
  <si>
    <t>EXCESSIVE USE OF FERTILIZER CAN INCREASE LEACHING PROCESSES AND MODIFY SOIL RESERVES IN TWO ECUADORIAN OIL PALM PLANTATIONS</t>
  </si>
  <si>
    <t>10.1017/S0014479716000363</t>
  </si>
  <si>
    <t>APR 2017</t>
  </si>
  <si>
    <t>WOS:000395441300008</t>
  </si>
  <si>
    <t>Rakib, Mohd Rashid Mohd; Bong, Choon-Fah Joseph; Khairulmazmi, Ahmad; Idris, Abu Seman; Jalloh, Mohamadu Boyie; Ahmed, Osumanu Haruna</t>
  </si>
  <si>
    <t>Jalloh, Mohamadu Boyie/AAC-8973-2020; RASHID, MOHD RAKIB MOHD/I-6513-2016; Jalloh, Mohamadu Boyie/H-2497-2016</t>
  </si>
  <si>
    <t>RASHID, MOHD RAKIB MOHD/0000-0002-5454-8595; Ahmad, Khairulmazmi/0000-0002-4296-3425; Jalloh, Mohamadu Boyie/0000-0002-0237-8408</t>
  </si>
  <si>
    <t>Association of Copper and Zinc Levels in Oil Palm (Elaeis guineensis) to the Spatial Distribution of Ganoderma Species inthe Plantations on Peat</t>
  </si>
  <si>
    <t>JOURNAL OF PHYTOPATHOLOGY</t>
  </si>
  <si>
    <t>10.1111/jph.12559</t>
  </si>
  <si>
    <t>Nutrients are essential for normal physiological processes in plants, and they play important roles in defence mechanisms against pathogens. Oil palms cultivated on peat are more prone to nutrient deficiency, especially micronutrients, and this may affect their susceptibility to Ganoderma species, the major threat to the sustainability of oil palm throughout South-East Asia. This study was conducted to investigate the association of copper (Cu) and zinc (Zn) in mature oil palm to the spatial distribution of Ganoderma species in the plantations on peat. Foliar samples (frond 17) of oil palm from two plantations (Betong and Miri) on peat in Sarawak, Malaysia, were collected based on the spatial distribution pattern of Ganoderma, and total Cu and Zn were quantified spectrometrically. The experiment was conducted twice at a 1-year interval. The concentrations of Cu and Zn were significantly lower in oil palms from infected areas in contrast to those from uninfected areas. In addition, oil palms in infected areas in Miri suffered Cu and Zn deficiencies. Furthermore, Cu and Zn were significantly lower in the oil palms in Miri that had higher Ganoderma occurrence, as compared to those in Betong, which had significantly higher Cu and Zn but lower Ganoderma occurrence.</t>
  </si>
  <si>
    <t>0931-1785</t>
  </si>
  <si>
    <t>1439-0434</t>
  </si>
  <si>
    <t>WOS:000395745400008</t>
  </si>
  <si>
    <t>Sakimin, Siti Zaharah; Patrie, Siti Suhana; Juraimi, Abdul Shukor; Alam, Md Amirul; Aslani, Farzad</t>
  </si>
  <si>
    <t>Aslani, Farzad/K-5300-2014; Alam, Amirul/I-1529-2019; SAKIMIN, SITI ZAHARAH BINTI/AAO-2807-2021</t>
  </si>
  <si>
    <t>Aslani, Farzad/0000-0003-0485-9800; Alam, Amirul/0000-0002-4581-875X; SAKIMIN, SITI ZAHARAH BINTI/0000-0002-2737-1907</t>
  </si>
  <si>
    <t>GROWTH PERFORMANCE OF ROSELLE (HIBISCUS SABDARIFFA L.) IN RESPONSE TO OIL PALM BY-PRODUCT MEDIA AND CONTROLLED RELEASE FERTILIZER</t>
  </si>
  <si>
    <t>BANGLADESH JOURNAL OF BOTANY</t>
  </si>
  <si>
    <t>MAR 2017</t>
  </si>
  <si>
    <t>A study was carried out to optimize the best ratio of empty fruit bunch (EFB) of oil palm as soilless culture media for growth performance of roselle, to investigate the optimum level of slow release fertilizer for biomass production and to measure the interaction between different ratio of media and rate of fertilizer on growth of roselle. As treatment 4 different media (M-1 = Top soil, M-2 = 1 Top soil : 1 sand, M-3 = 2 Top soil I EFB : I Sand, M-4 = 3 Top soil : 2 EFB : I Sand) and 4 different control released fertilizer (CRF) rates (F-1 = Control (80 kg/ha NPK), F-2 = 40 kg/ha Kamila, F-3 = 80 kg/ha Kamila and F-4 = 120 kg/ha Kamila) were applied in this experiment. Media treatment M-1, indicated a good response in number of branches, stem diameter, total number of calyxes and shoot dry weight compared to other 3 media. While M-3 and M-4 gave better respond on total leaf area and nutrient content (N, P and K) in plant tissue of roselle. Whereas for different rates of fertilizer applied, treatment F3 (80 kg/ha Kamila CRF) exhibited the better performance on growth of roselle plants. Significant differences were observed for N, P and K nutrient uptake in fertilizer treatments compared to media treatments.</t>
  </si>
  <si>
    <t>0253-5416</t>
  </si>
  <si>
    <t>2079-9926</t>
  </si>
  <si>
    <t>WOS:000404493200024</t>
  </si>
  <si>
    <t>Hughes, Alice C.</t>
  </si>
  <si>
    <t>hughes, Alice/0000-0002-4899-3158</t>
  </si>
  <si>
    <t>Understanding the drivers of Southeast Asian biodiversity loss</t>
  </si>
  <si>
    <t>e01624</t>
  </si>
  <si>
    <t>10.1002/ecs2.1624</t>
  </si>
  <si>
    <t>JAN 2017</t>
  </si>
  <si>
    <t>Southeast Asia (SE Asia) is a known global hotspot of biodiversity and endemism, yet the region is also one of the most biotically threatened. Ecosystems across the region are threatened by an array of drivers, each of which increases the probability of extinction of species in a variety of ecosystems. These issues are symptomatic of the issues that face the global tropics; however, with around 4 billion people in the wider region and the associated pressures on biodiversity, this region may be under some of the greatest levels of biotic threat. Deforestation rates in SE Asia are some of the highest globally, additionally it has the highest rate of mining in the tropics, around the greatest number of hydropower dams under construction, and a consumption of species for traditional medicines which is a threat to biodiversity globally. In this review, the greatest threats to regional biodiversity in the SE Asian region are discussed. Tree-plantations and deforestation represent one of the most imminent threats, and some countries have already lost over half their original forest cover (i.e., the Philippines, parts of Indonesia), with projections of as much as 98% loss for some regions in the coming decade. Hunting and trade represent a significant threat as demand stems not only for food, but also for medicine, for ornamentation, and as a status symbol. Mining represents a frequently overlooked threat, as the Asian region is one of the greatest exporters of limestone and various minerals globally, and the cost of this to biodiversity is not only through the direct loss of areas for mines, but also through the development of roads that further fragment the landscape, the leakage of heavy metals, and the destruction of limestone karsts, which represent global endemicity hotspots. Reservoir construction, wetland drainage, fires, pollution, invasive species, disease, and finally climate change are also considered. Once each issue has been discussed, the overall prognosis of regional biodiversity and priority actions to protect SE Asian biodiversity in the future is discussed.</t>
  </si>
  <si>
    <t>WOS:000396526300021</t>
  </si>
  <si>
    <t>Ismail, B. S.; Halimah, M.; Tan, Y. A.; Tayeb, M. A.</t>
  </si>
  <si>
    <t>Dissipation of Chlorpyrifos in a Malaysian Agricultural Soil: A Comparison between a Field Experiment and Simulation by the VARLEACH and PERSIST Models</t>
  </si>
  <si>
    <t>A comparison of the dissipation of chlorpyrifos in a Malaysian agricultural soil was undertaken using data from a field experiment and simulation by the PERSIST model. The study was carried out at an oil palm estate located close to the Kuala Lumpur International Airport (KLIA), Sepang, Selangor (for field experiment). The plots were treated with chlorpyrifos at the manufacturer's recommended dosage. Soil samples were collected according to the sampling schedule at intervals of 0, 1, 3, 7, 14, 21, 30, 60 and 90 days. Residues of chlorpyrifos in soil from the field trial were analyzed in the laboratory. Simulation of chlorpyrifos leaching and persistency was done using two computer-run software VARLEACH and PERSIST. Generally, predicted data for chlorpyrifos residue obtained using the VARLEACH and PERSIST models was found to be well matched with the observed data from the field trial. The PERSIST Prediction for chlorpyrifos residue in soils planted with oil palm trees was found to be accurate and conformed to the results observed in the field trial.</t>
  </si>
  <si>
    <t>WOS:000396369800003</t>
  </si>
  <si>
    <t>Moulin, Margot; Wohlfahrt, Julie; Caliman, Jean-Pierre; Bessou, Cecile</t>
  </si>
  <si>
    <t>Wohlfahrt, Julie/A-3626-2019; Bessou, Cecile/F-5230-2013</t>
  </si>
  <si>
    <t>Wohlfahrt, Julie/0000-0001-6743-3837; Bessou, Cecile/0000-0001-6686-8468</t>
  </si>
  <si>
    <t>Deciphering agricultural practices and environmental impacts in palm oil plantations in Riau and Jambi provinces, Indonesia</t>
  </si>
  <si>
    <t>INTERNATIONAL JOURNAL OF SUSTAINABLE DEVELOPMENT AND WORLD ECOLOGY</t>
  </si>
  <si>
    <t>10.1080/13504509.2016.1239232</t>
  </si>
  <si>
    <t>Oil palm cultivation has drastically increased in the last decades and has become a key crop to meet the global vegetable oil demand, while raising environmental issues linked to deforestation, fertiliser or pesticide uses. Guidelines on best practices have been developed to limit these environmental impacts. However, there is little evidence on the field reality of concrete declination of these general guidelines and on the room for improvement of practices in light of the local diversity of oil palm systems. This study aimed to investigate in the field the actual practices in two contrasted areas in Indonesia, the first global palm oil producer. We carried out field surveys in Riau and Jambi provinces and collected data on annual applications of two synthetic mineral fertilisers, two herbicides and yields. We characterised the cropping systems of 88 smallholders' and 45 industrial plantation units including potential practice drivers. Both qualitative and quantitative analyses showed contrasted practices across growers. Fertiliser rates were variable across all grower types, while pesticide rates especially distinguished between industrial and smallholders' practices. Practices and performances were particularly variable amongst smallholders, and significantly different in Jambi compared to Riau. This study highlighted the great diversity of practices and potential environmental impacts. It stresses the need for a more systematic accounting of the local specificities of the cropping systems and their rationales in order to promote more adapted and efficient best practices recommendations.</t>
  </si>
  <si>
    <t>1350-4509</t>
  </si>
  <si>
    <t>1745-2627</t>
  </si>
  <si>
    <t>WOS:000410913600005</t>
  </si>
  <si>
    <t>Sajab, Mohd Shaiful; Chia, Chin Hua; Zakaria, Sarani; Sillanpaa, Mika</t>
  </si>
  <si>
    <t>Chia, Chin-hua/I-7261-2013; Sillanpaa, Mika E T/G-1366-2011; Sajab, Mohd Shaiful/M-1963-2016</t>
  </si>
  <si>
    <t>Chia, Chin-hua/0000-0002-5269-4070; Sillanpaa, Mika E T/0000-0003-3247-5337; Sajab, Mohd Shaiful/0000-0001-8400-8090</t>
  </si>
  <si>
    <t>Adsorption of Heavy Metal Ions on Surface of Functionalized Oil Palm Empty Fruit Bunch Fibres: Single and Binary Systems</t>
  </si>
  <si>
    <t>The functionalization of surface charges on oil palm empty fruit bunch (EFB) fibers was modified by grafted carboxylic acid and polymer amine groups. Single and binary adsorption of Cu(II), Ni(II), Mo(VI) and As(V) were investigated by competitiveness in the adsorbents. The mechanism of each metal ion was deliberately studied on kinetics-diffusion (intraparticle diffusion) and isotherm adsorption models (Langmuir and Freundlich). Competitiveness of metal ions was found in the selectivity of Cu(II) &gt; Ni(II) and Mo(VI) &gt; As(V) in the binary solution. The regeneration of adsorbents was performed up to five cycles of an adsorption/desorption process and the reduction of adsorption performance was less than 14.5%. Therefore, this promises low-cost adsorbents for metal ion uptake, showing potential for removal and recovery in industrial wastewater treatment.</t>
  </si>
  <si>
    <t>WOS:000396369800020</t>
  </si>
  <si>
    <t>Wu, Li-Hua; Nordin, Mohd Ridzuan; Yaakob, Zahira; Liew, Kong-Yong; Li, Jin-Lin</t>
  </si>
  <si>
    <t>Yaakob, Zahira/0000-0002-8259-1785</t>
  </si>
  <si>
    <t>Effects of Fe on catalytic hydrogenation of palm oil in aqueous solution</t>
  </si>
  <si>
    <t>CHEMICAL PAPERS</t>
  </si>
  <si>
    <t>10.1007/s11696-016-0063-x</t>
  </si>
  <si>
    <t>Chitosan-stabilised metallic Pd (CTS-Pd) and Pt (CTS-Pt) nanoparticles were synthesised and used for the hydrogenation of palm oil. With the goal of preparing hydrogenated oil with low trans fatty acid (TFA) content under ambient conditions, Fe anion was added as the secondary metallic precursor to synthesise chitosan-stabilised bimetallic Pd-Fe (CTS-Pd-Fe) and Pt-Fe (CTS-Pt-Fe) nanoparticles. The catalytic hydrogenations with newly prepared nanoparticles were performed in aqueous solution under ambient temperature and atmospheric pressure. The addition of Fe was found to improve the catalytic activity and decrease the selectivity for TFA. Hydrogenation with CTS-Pt-Fe affords the optimal results, producing 3.8% TFA at 92.1% conversion of C-18: 2 and no TFA was formed until the content of C-18: 2 was lower than 1.7%. Based on the analyses, it can be demonstrated that the preferential conversion of C-18: 2 to cis C-18: 1 and cis C-18: 1 to C-18: 0 leads to the low formation of TFA.</t>
  </si>
  <si>
    <t>0366-6352</t>
  </si>
  <si>
    <t>1336-9075</t>
  </si>
  <si>
    <t>WOS:000392503700014</t>
  </si>
  <si>
    <t>Clough, Yann; Krishna, Vijesh V.; Corre, Marife D.; Darras, Kevin; Denmead, Lisa H.; Meijide, Ana; Moser, Stefan; Musshoff, Oliver; Steinebach, Stefanie; Veldkamp, Edzo; Allen, Kara; Barnes, Andrew D.; Breidenbach, Natalie; Brose, Ulrich; Buchori, Damayanti; Daniel, Rolf; Finkeldey, Reiner; Harahap, Idham; Hertel, Dietrich; Holtkamp, A. Mareike; Hoerandl, Elvira; Irawan, Bambang; Jaya, Nengah Surati; Jochum, Malte; Klarner, Bernhard; Knohl, Alexander; Kotowska, Martyna M.; Krashevska, Valentyna; Kreft, Holger; Kurniawan, Syahrul; Leuschner, Christoph; Maraun, Mark; Melati, Dian Nuraini; Opfermann, Nicole; Perez-Cruzado, Cesar; Prabowo, Walesa Edho; Rembold, Katja; Rizali, Akhmad; Rubiana, Ratna; Schneider, Dominik; Tjitrosoedirdjo, Sri Sudarmiyati; Tjoa, Aiyen; Tscharntke, Teja; Scheu, Stefan</t>
  </si>
  <si>
    <t>Scheu, Stefan/H-7049-2015; Barnes, Andrew/C-6643-2014; Rembold, Katja/V-3246-2019; Kotowska, Martyna/I-8152-2019; Meijide, Ana/L-7615-2014; Kreft, Holger/A-4736-2008; Veldkamp, Edzo/A-6660-2008; Horandl, Elvira/AAQ-9588-2021; Perez-Cruzado, Cesar/E-4011-2012; Krashevska, Valentyna/C-2517-2017; Kreft, Holger/AAY-7573-2020; Kurniawan, Syahrul/E-6356-2017; MuSShoff, Oliver/AAZ-1868-2021; Knohl, Alexander/F-9453-2014; Buchori, Damayanti/L-5878-2017; Irawan, Bambang/X-7822-2019; Barnes, Andrew/AAQ-9592-2020; Tscharntke, Teja/N-5123-2014; Daniel, Rolf/AAQ-5933-2021; Brose, Ulrich/AAT-7547-2020; Tjoa, A Min/AAL-5676-2020; Rizali, Akhmad/G-2681-2017</t>
  </si>
  <si>
    <t>Barnes, Andrew/0000-0002-6499-381X; Rembold, Katja/0000-0001-9019-1530; Kotowska, Martyna/0000-0002-2283-5979; Meijide, Ana/0000-0001-6680-2186; Kreft, Holger/0000-0003-4471-8236; Veldkamp, Edzo/0000-0002-8318-8349; Perez-Cruzado, Cesar/0000-0002-9878-7678; Krashevska, Valentyna/0000-0002-9765-5833; Kreft, Holger/0000-0003-4471-8236; Kurniawan, Syahrul/0000-0003-3053-9755; Knohl, Alexander/0000-0002-7615-8870; Buchori, Damayanti/0000-0002-2843-0737; Barnes, Andrew/0000-0002-6499-381X; Daniel, Rolf/0000-0002-8646-7925; Brose, Ulrich/0000-0001-9156-583X; Tjoa, A Min/0000-0002-8295-9252; Rizali, Akhmad/0000-0002-6673-6198; Allen, Kara/0000-0001-6082-6486; Krishna, Vijesh/0000-0003-2191-4736; Corre, Marife D./0000-0003-0359-2104; Rubiana, Ratna/0000-0001-7639-8260; Schneider, Dominik/0000-0002-1134-5026; Jochum, Malte/0000-0002-8728-1145; Klarner, Bernhard/0000-0003-1867-4911</t>
  </si>
  <si>
    <t>Land-use choices follow profitability at the expense of ecological functions in Indonesian smallholder landscapes</t>
  </si>
  <si>
    <t>NATURE COMMUNICATIONS</t>
  </si>
  <si>
    <t>10.1038/ncomms13137</t>
  </si>
  <si>
    <t>OCT 11 2016</t>
  </si>
  <si>
    <t>Smallholder-dominated agricultural mosaic landscapes are highlighted as model production systems that deliver both economic and ecological goods in tropical agricultural landscapes, but trade-offs underlying current land-use dynamics are poorly known. Here, using the most comprehensive quantification of land-use change and associated bundles of ecosystem functions, services and economic benefits to date, we show that Indonesian smallholders predominantly choose farm portfolios with high economic productivity but low ecological value. The more profitable oil palm and rubber monocultures replace forests and agroforests critical for maintaining above-and below-ground ecological functions and the diversity of most taxa. Between the monocultures, the higher economic performance of oil palm over rubber comes with the reliance on fertilizer inputs and with increased nutrient leaching losses. Strategies to achieve an ecological-economic balance and a sustainable management of tropical smallholder landscapes must be prioritized to avoid further environmental degradation.</t>
  </si>
  <si>
    <t>2041-1723</t>
  </si>
  <si>
    <t>WOS:000385546700001</t>
  </si>
  <si>
    <t>Bivi, M. Shahul Hamid Rahamah; Paiko, Adamu Saidu; Khairulmazmi, Ahmad; Akhtar, M. S.; Idris, Abu Seman</t>
  </si>
  <si>
    <t>Akhtar, M. Shaheer S/D-3967-2017</t>
  </si>
  <si>
    <t>Ahmad, Khairulmazmi/0000-0002-4296-3425</t>
  </si>
  <si>
    <t>Control of Basal Stem Rot Disease in Oil Palm by Supplementation of Calcium, Copper, and Salicylic Acid</t>
  </si>
  <si>
    <t>PLANT PATHOLOGY JOURNAL</t>
  </si>
  <si>
    <t>10.5423/PPJ.OA.03.2016.0052</t>
  </si>
  <si>
    <t>OCT 2016</t>
  </si>
  <si>
    <t>Continuous supplementation of mineral nutrients and salicylic acid (SA) as foliar application could improve efficacy in controlling basal stem rot (BSR) disease in oil palm seedling. It is revealed from the results that the highest disease severity index (58.3%) was recorded in T8 treatments at 9 months after inoculation. The best disease control was achieved by T7 treatments (calcium/copper/SA [Ca/Cu/SA]) (5.0%) followed by T1 (5.5%), T5 (5.8%), T3 (8.3%), T6 (8.3%), T4 (13.3%), and T2 (15.8%) treatments. Continuous supplementation of Ca/Cu/SA was found to be the most effective in controlling the disease and the high performance liquid chromatography results showed the detection of ergosterol at very low concentration in the treated samples. Moreover, the transmission electron microscopy analysis results clearly indicated that T7 treatment was also enhancing lignification, which was responsible for the thickness of the secondary cell walls and middle lamella compared to untreated samples. It was therefore, concluded that continuous supplementation of minerals nutrients and SA could effectively suppress disease severity by reducing ergosterol activity and also improve the process of lignification in the treated plants. Furthermore, this treatment also managed to delay the onset of BSR symptoms and promote the growth of the seedlings and eventually suppress the BSR disease.</t>
  </si>
  <si>
    <t>1598-2254</t>
  </si>
  <si>
    <t>2093-9280</t>
  </si>
  <si>
    <t>WOS:000384870900003</t>
  </si>
  <si>
    <t>Darajeh, Negisa; Idris, Azni; Masoumi, Hamid Reza Fard; Nourani, Abolfazi; Truong, Paul; Sairi, Nor Asrina</t>
  </si>
  <si>
    <t>SAIRI, NOR ASRINA/B-9301-2010; bueno, saimon/AAX-5584-2021</t>
  </si>
  <si>
    <t>SAIRI, NOR ASRINA/0000-0002-5282-2802; Nourani, Abolfazl/0000-0002-9559-1899; Darajeh, Negisa/0000-0002-9224-6045</t>
  </si>
  <si>
    <t>Modeling BOD and COD removal from Palm Oil Mill Secondary Effluent in floating wetland by Chrysopogon zizanioides (L.) using response surface methodology</t>
  </si>
  <si>
    <t>10.1016/j.jenvman.2016.06.060</t>
  </si>
  <si>
    <t>OCT 1 2016</t>
  </si>
  <si>
    <t>While the oil palm industry has been recognized for its contribution towards economic growth and rapid development, it has also contributed to environmental pollution due to the production of huge quantities of by-products from the oil extraction process. A phytoremediation technique (floating Vetiver system) was used to treat Palm Oil Mill Secondary Effluent (POMSE). A batch study using 40 L treatment tanks was carried out under different conditions and Response Surface Methodology (RSM) was applied to optimize the treatment process. A three factor central composite design (CCD) was used to predict the experimental variables (POMSE concentration, Vetiver plant density and time). An extraordinary decrease in organic matter as measured by BOD and COD (96% and 94% respectively) was recorded during the experimental duration of 4 weeks using a density of 30 Vetiver plants. The best and lowest final BOD of 2 mg/L was obtained when using 15 Vetiver plants after 13 days for low concentration POMSE (initial BOD = 50 mg/L). The next best result of BOD at 32 mg/L was obtained when using 30 Vetiver plants after 24 days for medium concentration POMSE (initial BOD = 175 mg/L). These results confirmed the validity of the model, and the experimental value was determined to be quite close to the predicted value, implying that the empirical model derived from RSM experimental design can be used to adequately describe the relationship between the independent variables and response. The study showed that the Vetiver system is an effective method of treating POMSE. (C) 2016 Elsevier Ltd. All rights reserved.</t>
  </si>
  <si>
    <t>WOS:000383291700038</t>
  </si>
  <si>
    <t>Carron, M. P.; Auriac, Q.; Snoeck, D.; Villenave, C.; Blanchart, E.; Ribeyre, F.; Marichal, R.; Darminto, M.; Caliman, J. P.</t>
  </si>
  <si>
    <t>Villenave, Cecile/AAG-4583-2021; Ribeyre, Fabienne/AAG-4062-2021; Blanchart, Eric/AAI-6792-2020</t>
  </si>
  <si>
    <t>Villenave, Cecile/0000-0003-3624-0498; Ribeyre, Fabienne/0000-0001-9721-1485; Blanchart, Eric/0000-0002-5258-5069</t>
  </si>
  <si>
    <t>Do the impact of organic residues on soil quality extend beyond the deposition area under oil palm?</t>
  </si>
  <si>
    <t>EUROPEAN JOURNAL OF SOIL BIOLOGY</t>
  </si>
  <si>
    <t>10.1016/j.ejsobi.2016.04.011</t>
  </si>
  <si>
    <t>JUL-AUG 2016</t>
  </si>
  <si>
    <t>Recycling empty fruit bunches (EFBs) in mature oil palm stands usually consists in distributing them over a limited area representing 3%-10% of the plot. The impact of this practice on soil quality, including soil biodiversity, is not well known at the plot scale. We analysed soil physical, chemical, and biological variables. Five zones were defined around the palm tree to assess spatial heterogeneity due to plant cover and application of organic and inorganic fertilisers. Each zone was analysed separately. Our study revealed marked variations in mineral contents around the palm tree, ranging from deficiency to excess or nutrient imbalance in adjacent zones, particularly in available P and K, Mg and pH. Similar variations in macrofauna were observed both in the litter and the soil. Our results demonstrate that the changes caused by plant cover and applications of fertiliser are mainly limited in space, but that earthworm communities move as a function of variations in nutrient availability or stress associated with EFB deposition over time. The Amacher index, adapted to the soil nutrient status for oil palm, indicated that average mineral fertility at the plot scale was rather good. The average density of soil macrofauna and nematofauna was low compared to other tropical ecosystems, but reference data from Indonesia are lacking. Application of EFBs on the harvest path mainly improved the homogeneity of soil quality within the elementary plot around the palm. However these data did not show that recycling EFB stimulates soil fauna communities or carbon sequestration at the plot scale. (C) 2016 Elsevier Masson SAS. All rights reserved.</t>
  </si>
  <si>
    <t>1164-5563</t>
  </si>
  <si>
    <t>1778-3615</t>
  </si>
  <si>
    <t>WOS:000381650400008</t>
  </si>
  <si>
    <t>Ridzuan, J. Mohd; Aziah, B. D.; Zahiruddin, W. M.</t>
  </si>
  <si>
    <t>DAUD, AZIAH/ABC-2347-2020; Mohammad, Wan Mohd Zahiruddin Wan/B-1916-2018</t>
  </si>
  <si>
    <t>Mohammad, Wan Mohd Zahiruddin Wan/0000-0002-5564-6111</t>
  </si>
  <si>
    <t>Work Environment-Related Risk Factors for Leptospirosis among Plantation Workers in Tropical Countries: Evidence from Malaysia</t>
  </si>
  <si>
    <t>INTERNATIONAL JOURNAL OF OCCUPATIONAL AND ENVIRONMENTAL MEDICINE</t>
  </si>
  <si>
    <t>10.15171/ijoem.2016.699</t>
  </si>
  <si>
    <t>JUL 2016</t>
  </si>
  <si>
    <t>Background: Leptospirosis is a zoonotic disease that is recognized as a re-emerging global public health issue, especially in tropical and subtropical countries. Malaysia, for example, has increasingly registered leptospirosis cases, outbreaks, and fatalities over the past decade. One of the major industries in the country is the palm oil sector, which employs numerous agricultural workers. These laborers are at a particularly high risk of contracting the disease.Objective: To identify the work environment-related risk factors for leptospirosis infection among oil palm plantation workers in Malaysia.Methods: A cross-sectional study involving 350 workers was conducted. The participants were interviewed and administered a microscopic agglutination test. Seropositivity was determined using a cut-off titer of &gt;= 1:100.Results: 100 of 350 workers tested positive for leptospiral antibodies, hence, a seroprevalence of 28.6% (95% CI 23.8% to 33.3%). The workplace environment-related risk factors significantly associated with seropositive leptospirosis were the presence of cows in plantations (adjusted OR 4.78, 95% CI 2.76 to 8.26) and the presence of a landfill in plantations (adjusted OR 2.04, 95% CI 1.22 to 3.40).Conclusion: Preventing leptospirosis incidence among oil palm plantation workers necessitates changes in policy on work environments. Identifying modifiable factors may also contribute to the reduction of the infection.</t>
  </si>
  <si>
    <t>2008-6520</t>
  </si>
  <si>
    <t>2008-6814</t>
  </si>
  <si>
    <t>WOS:000383274100003</t>
  </si>
  <si>
    <t>Wang Lianzhu; Li Xiaolian; Fang Enhua; Chen Yong; Wang Dengfei; Xu Dunming</t>
  </si>
  <si>
    <t>Determination of six pesticide residues including diquat in crude palm oil by QuEChERS-liquid chromatography- tandem mass spectrometry</t>
  </si>
  <si>
    <t>CHINESE JOURNAL OF CHROMATOGRAPHY</t>
  </si>
  <si>
    <t>10.3724/SP.J.1123.2016.04017</t>
  </si>
  <si>
    <t>A fast method based on QuEChERS methodology was developed for the simultaneous determination of diquat, dimethoate, fenthion, fenthion-sulfoxide, fenthion-sulfone, haloxyfop. methyl in crude palm oil using liquid chromatography-tandem mass spectrometry (LC-MS/MS). The clean. up effects of four dispersive sorbents were evaluated in terms of recoveries and matrix effects. The four sorbents were the mixture of primary secondary amine (PSA) and C18, a mixture of two sorbents - a bonded C18 zirconia. coated silica (Z-Sep+) and C18, Z-Sep+, C18. As a result, the best effects were obtained from using the mixture of Z. Sep+ and C18 sorbents. The samples were extracted with methanol containing 1% (v/v) acetic acid. The extracts were cleaned up with dispersive solid phase extraction using Z. Sep+/ C18 sorbents. Chromatographic analysis was carried out on an Atlantis T3 column with gradient elution. The pesticides were analyzed by positive electrospray ionization. tandem mass spectrometry under multiple reaction monitoring mode. The quantification was achieved using matrix. matched standard calibrations as external standard. The recoveries at the fortification levels of 10, 20 and 250 mu g/kg in crude palm oil ranged from 70.0% to 97.9% with the relative standard deviations of 2.6% - 10.2%. The limits of quantification (S/N &gt;= 10) were 0.1 - 2.5 mu g/kg. The method has been proven to be simple, sensitive, accurate and environmental and thus suitable for the determination of the six pesticide residues above in crude palm oil.</t>
  </si>
  <si>
    <t>1000-8713</t>
  </si>
  <si>
    <t>WOS:000411222600008</t>
  </si>
  <si>
    <t>Datta, Shivika; Singh, Joginder; Singh, Sharanpreet; Singh, Jaswinder</t>
  </si>
  <si>
    <t>Singh, Jaswinder/AAO-6462-2020; Singh, Sharanpreet/AAR-6542-2020; Singh, Joginder/D-5576-2014</t>
  </si>
  <si>
    <t>Singh, Jaswinder/0000-0003-3178-0516; Singh, Sharanpreet/0000-0003-1740-0054; Singh, Joginder/0000-0001-6968-4912</t>
  </si>
  <si>
    <t>Earthworms, pesticides and sustainable agriculture: a review</t>
  </si>
  <si>
    <t>10.1007/s11356-016-6375-0</t>
  </si>
  <si>
    <t>MAY 2016</t>
  </si>
  <si>
    <t>The aim of this review is to generate awareness and understand the importance of earthworms in sustainable agriculture and effect of pesticides on their action. The natural resources are finite and highly prone to degradation by the misuse of land and mismanagement of soil. The world is in utter need of a healthy ecosystem that provides with fertile soil, clean water, food and other natural resources. Anthropogenic activities have led to an increased contamination of land. The intensification of industrial and agricultural practices chiefly the utilization of pesticides has in almost every way made our natural resources concave. Earthworms help in a number of tasks that support many ecosystem services that favor agrosystem sustainability but are degraded by exhaustive practices such as the use of pesticides. The present review assesses the response of earthworm toward the pesticides and also evaluates the relationship between earthworm activity and plant growth. We strictly need to refresh and rethink on the policies and norms devised by us on sustainable ecology. In an equivalent way, the natural resources should be utilized and further, essential ways for betterment of present and future livelihood should be sought.</t>
  </si>
  <si>
    <t>WOS:000375412600008</t>
  </si>
  <si>
    <t>Comeau, Louis-Pierre; Hergoualc'h, Kristell; Hartill, Jodie; Smith, Jo; Verchot, Louis V.; Peak, Derek; Salim, Agus Mohammad</t>
  </si>
  <si>
    <t>Smith, Jo U/F-7763-2012; Verchot, Louis V/C-4537-2008; Comeau, Louis-Pierre/AAH-9496-2019</t>
  </si>
  <si>
    <t>Smith, Jo U/0000-0001-6984-6766; Comeau, Louis-Pierre/0000-0001-5362-3701; Verchot, Louis/0000-0001-8309-6754</t>
  </si>
  <si>
    <t>How do the heterotrophic and the total soil respiration of an oil palm plantation on peat respond to nitrogen fertilizer application?</t>
  </si>
  <si>
    <t>GEODERMA</t>
  </si>
  <si>
    <t>10.1016/j.geoderma.2016.01.016</t>
  </si>
  <si>
    <t>APR 15 2016</t>
  </si>
  <si>
    <t>Increasing oil palm (OP) plantation establishment on tropical peatlands over the last few decades has major implications for the global carbon (C) budget. This study quantified total and heterotrophic soil carbon dioxide (CO2) emissions in an industrial OP plantation (7 year old, 149 trees ha(-1)) on peat located in the eastern coast of the Sumatra Island (Jambi district), Indonesia, after two doses of nitrogen (N) fertilizer application at rates typical of local practice. The first dose applied in March 2012 (first Fertilization event FE) consisted of 0.5 kg urea per palm (equivalent to 371 kg N ha(-1) at the base of the palm which when extrapolated across the plantation was 35 kg N ha(-1)) and the second dose applied in February 2013 (second FE) amounted to 1 kg urea per palm. Soil CO2 fluxes were measured using an infrared gas analyzer (IRGA) in dark closed chambers. The measurements were made daily from 1 day before to 7 days after fertilizer application. Soil heterotrophic respiration (Rh) and total soil respiration (Rs) were measured in trenched plots (where root respiration was excluded) and non trenched plots, respectively. Concomitant with CO2 flux measurements, air and soil temperatures, rainfall and the water table level were measured. To estimate the fertilizer effect during the different times of the day, CO2 fluxes were monitored every 3 h during a 24 h period on days 2 and 3 after fertilizer application during the second FE. Shortly after fertilizer application, substantial pulses of CO2 were detected in the IRGA chambers where the fertilizer was applied. Even though the fertilized area represents 9.4% of the plantation area only, the impact of fertilizer application at the plantation scale on CO2 fluxes was noteworthy when compared to non-fertilized control treatments. The Rs was 36.9 kg CO2-C ha(-1) (7 days)(-1) greater in the fertilized than in the non fertilized plots after the first FE but no enhancement was observed after the second FE (-72.2 kg CO2-C ha(-1) 7 days (-1)). The Rh was 340.5 and 98.9 kg CO2-C ha(-1) (7 days) (-1) greater in the fertilized than in the non fertilized plots after the first and second FE, respectively. The larger CO2 flux enhancement in Rh as compared to Rs may be the result of fertilizer uptake by the palm roots in the un-trenched plots, while in the trenched ones where roots were absent, microorganisms used the fertilizer to accelerate soil organic matter mineralization. Although the response of Rh to N addition and the priming effect were high as compared to results in the literature, the impacts were short-term only and may not have implications on the annual C budget of the plantation. Crown Copyright (C) 2016 Published by Elsevier B.V. All rights reserved.</t>
  </si>
  <si>
    <t>0016-7061</t>
  </si>
  <si>
    <t>1872-6259</t>
  </si>
  <si>
    <t>WOS:000371369600006</t>
  </si>
  <si>
    <t>Pardon, Lenaic; Bessou, Cecile; Nelson, Paul Netelenbos; Dubos, Bernard; Ollivier, Jean; Marichal, Raphael; Caliman, Jean-Pierre; Gabrielle, Benoit</t>
  </si>
  <si>
    <t>Gabrielle, Benoit/I-1410-2019; bessou, cecile/F-5230-2013; Nelson, Paul/A-7377-2011</t>
  </si>
  <si>
    <t>Gabrielle, Benoit/0000-0002-9131-2549; bessou, cecile/0000-0001-6686-8468; Nelson, Paul/0000-0002-0615-6407</t>
  </si>
  <si>
    <t>Key unknowns in nitrogen budget for oil palm plantations. A review</t>
  </si>
  <si>
    <t>10.1007/s13593-016-0353-2</t>
  </si>
  <si>
    <t>MAR 2016</t>
  </si>
  <si>
    <t>Nitrogen (N) losses in agroecosystems are a major environmental and economic issue. This issue is particularly pronounced in oil palm cultivation because oil palm production area is expected to increase to 12 Mha by 2050. N fertilization in oil palm plantations is mainly provided by mineral fertilizers, palm oil mill by-products, and biological fixation using legume cover crops. N loss has a major environmental impact during cultivation. For instance, 48.7 % of the greenhouse gases emitted to produce 1 t of palm oil fruit are due to N fertilization. Actually, there is little comprehensive knowledge on how to calculate N budgets in oil palm plantation in order to optimize fertilization, taking into account N leaching and N gases emissions. Here we modeled knowledge about all N fluxes in an oil palm field following standard management practices of industrial plantations, on a mineral soil, from planting to felling after a 25-year-growth cycle. The largest fluxes are internal fluxes, such as oil palm uptake, with 40-380 kg N ha(-1) year(-1), and the decomposition of felled palms at the end of the cycle, with 465-642 kg N ha(-1). The largest losses are emissions of NH3 and leaching of NO3-, corresponding to 0.1-42 % and 1-34 % of mineral N applied, respectively. The most uncertain and least documented fluxes are N losses such as N2O, NOx, N-2 emissions, leaching, NH3 volatilization, and runoff. The most critical conditions for N losses occur during the immature phase when young palms uptake is low and during the mature phase in areas with sparse soil cover or receiving high amounts of fertilizers. Data is lacking about the effects of management practices on NO3(-) leaching and N2O/NOx emissions in those critical conditions.</t>
  </si>
  <si>
    <t>WOS:000374329100020</t>
  </si>
  <si>
    <t>Tao, Hsiao-Hang; Slade, Eleanor M.; Willis, Katherine J.; Caliman, Jean-Pierre; Snaddon, Jake L.</t>
  </si>
  <si>
    <t>Slade, Eleanor M/O-3874-2014; Snaddon, Jake Lanion/C-8800-2011</t>
  </si>
  <si>
    <t>Slade, Eleanor M/0000-0002-6108-1196; Snaddon, Jake Lanion/0000-0003-3549-5472; Willis, Katherine/0000-0002-6763-2489</t>
  </si>
  <si>
    <t>Effects of soil management practices on soil fauna feeding activity in an Indonesian oil palm plantation</t>
  </si>
  <si>
    <t>AGRICULTURE ECOSYSTEMS &amp; ENVIRONMENT</t>
  </si>
  <si>
    <t>10.1016/j.agee.2015.11.012</t>
  </si>
  <si>
    <t>FEB 15 2016</t>
  </si>
  <si>
    <t>Optimizing the use of available soil management practices in oil palm plantations is crucial to enhance long-term soil fertility and productivity. However, this needs a thorough understanding of the functional responses of soil biota to these management practices. To address this knowledge gap, we used the bait lamina method to investigate the effects of different soil management practices on soil fauna feeding activity, and whether feeding activity was associated with management-mediated changes in soil chemical properties, in a 15-year-old oil palm plantation. We examined the four management zones: (1) empty fruit bunch (EFB) application along the sides of harvesting paths; (2) chemical fertilization within palm circles; (3) understory vegetation with pruned fronds in inter-row areas; (4) no input in the cleared part of the harvesting paths. Our results showed significantly higher soil fauna feeding activity under the EFB application compared to other management practices, and this was associated with improved soil chemical properties and soil moisture conditions. Principal component analysis on soil properties indicated that 71.2% of variance was explained by the first two principal components (PCs). Soil pH, base saturation and soil moisture contributed positively to PC1, while exchangeable aluminum and hydrogen contributed negatively to PC1. The results demonstrate that different soil management practices at the tree-scale have the ability to create spatial complexity in soil fauna feeding activity and soil chemical properties. This suggests that the practice of EFB application plays an important role in enhancing soil ecosystem functioning in oil palm plantations, which may ultimately contribute to sustainable palm oil production. (C) 2015 Elsevier B.V. All rights reserved.</t>
  </si>
  <si>
    <t>0167-8809</t>
  </si>
  <si>
    <t>1873-2305</t>
  </si>
  <si>
    <t>WOS:000369463100015</t>
  </si>
  <si>
    <t>Moser, Stefan; Musshoff, Oliver</t>
  </si>
  <si>
    <t>MuSShoff, Oliver/AAZ-1868-2021</t>
  </si>
  <si>
    <t>Ex-ante Evaluation of Policy Measures: Effects of Reward and Punishment for Fertiliser Reduction in Palm Oil Production</t>
  </si>
  <si>
    <t>JOURNAL OF AGRICULTURAL ECONOMICS</t>
  </si>
  <si>
    <t>10.1111/1477-9552.12114</t>
  </si>
  <si>
    <t>FEB 2016</t>
  </si>
  <si>
    <t>Palm oil production creates negative externalities, e.g. through intensive fertiliser application. Policies to limit externalities need an effective, sustainable and efficient measure We use a business simulation game in a framed field experiment in Indonesia to test ex-ante different incentives for reducing such negative externalities. This setting allows inclusion of adequate contextual features, required for reasonable ex-ante evaluation of policy measures. The different designs of the test incentives (either a reward or punishment) varied in their magnitude and probability of occurrence but with constant effects on expected income. Results show that participants react differently to these incentives, indicating that the design can contribute significantly to effectiveness, sustainability or efficiency. A high reward with a low probability was found to be the most effective and sustainable incentive. Moreover, for the most efficient design, a low and certain reward is indicated.</t>
  </si>
  <si>
    <t>0021-857X</t>
  </si>
  <si>
    <t>1477-9552</t>
  </si>
  <si>
    <t>WOS:000367840200005</t>
  </si>
  <si>
    <t>Sulaiman, Fazrul Razman; Mustaffa, Noor Fitrina Sakilah; Khazaai, Siti Norhafiza Mohd</t>
  </si>
  <si>
    <t>Sulaiman, Fazrul Razman/A-9815-2011</t>
  </si>
  <si>
    <t>Sulaiman, Fazrul Razman/0000-0002-5859-6607; Mohd Khazaai, Siti Norhafiza/0000-0002-1525-4850</t>
  </si>
  <si>
    <t>Preliminary assessment of selected metals in agricultural soils in Jengka, Pahang, Malaysia</t>
  </si>
  <si>
    <t>ENVIRONMENTAL EARTH SCIENCES</t>
  </si>
  <si>
    <t>10.1007/s12665-015-4926-1</t>
  </si>
  <si>
    <t>This study aimed to determine the concentration of selected metals in agricultural soils and to identify the possible sources. Fifteen soil samples were collected from four cultivated areas and from an undisturbed area (as control) in Universiti Teknologi MARA (UiTM) Jengka, Pahang, Malaysia. Four cultivated areas consist of fruit farm, rubber, palm oil and vegetation. Physicochemical tests were conducted to investigate soil pH, electrical conductivity, total organic carbon and particle size analysis. Metal concentration was analyzed using atomic absorption spectroscopy. The results were dominated by Fe (&lt;450 mg kg(-1)) followed by Ni (&lt;16 mg kg(-1)), Cu (&lt;10 mg kg(-1)), and Pb (&lt;83 lg kg(-1)). The highest concentrations of Fe (428.87 mg kg(-1)) and Pb (82.42 lg kg(-1)) were determined in rubber soil samples. The highest concentration of Ni was found in fruit farm soil samples (15.60 mg kg(-1)) and the highest Cu concentration was in vegetation soil samples (9.50 mg kg(-1)). Enrichment factor (EF) calculation revealed that metal concentration in soils was identified which mostly came from natural sources (EF&lt;10). Contamination factor, cluster analysis, and principle component analysis suggest there was a slight Cu contamination in vegetation soil samples.</t>
  </si>
  <si>
    <t>1866-6280</t>
  </si>
  <si>
    <t>1866-6299</t>
  </si>
  <si>
    <t>WOS:000370241400045</t>
  </si>
  <si>
    <t>Behera, S. K.; Suresh, K.; Rao, B. N.; Manoja, K.; Manorama, K.</t>
  </si>
  <si>
    <t>Kancherla, Suresh/AAO-6377-2020; Behera, Sanjib Kumar/ABI-8143-2020</t>
  </si>
  <si>
    <t>Behera, Sanjib Kumar/0000-0003-1105-6782</t>
  </si>
  <si>
    <t>Soil Nutrient Status and Leaf Nutrient Norms in Oil Palm (Elaeis Guineensis Jacq.) Plantations Grown in theWest Coastal Area of India</t>
  </si>
  <si>
    <t>10.1080/00103624.2015.1118120</t>
  </si>
  <si>
    <t>JAN 19 2016</t>
  </si>
  <si>
    <t>Oil palm (Elaeis guineensis Jacq.) is a heavy feeder of nutrients and requires balanced and adequate supply of nutrients for optimum growth and yield. Information regarding soil nutrient status and leaf nutrient concentration is very much required for proper fertilizer application. Therefore, a survey was conducted for assessment of soil nutrient status and leaf nutrient concentration in 64 oil palm plantations in the state of Goa lying in the west coastal region of India. Soil pH, electrical conductivity (EC), organic carbon (OC), available potassium (K) (ammonium acetate-extractable K) (NH4OAc-K), available phosphorus (P) (Bray's-P), exchangeable calcium (Ca) (Exch. Ca) and magnesium (Mg) (Exch. Mg), available sulphur (S) (calcium chloride-extractable S) (CaCl2-S), and hot water soluble boron (B) (HWB) in surface (0-20 cm depth) soil layers ranged from 4.25 to 6.77, 0.05 to 1.06 dS m(-1), 5.07 to 48.4 g kg(-1), 58.1 to 1167 mg kg(-1), 1.80 to 415 mg kg(-1), 200 to 2997 mg kg(-1), 36.0 to 744 mg kg(-1), 3.00 to 87.7 mg kg(-1) and 0.09 to 2.10 mg kg(-1), respectively. Diagnosis and Recommendation Integrated System (DRIS) norms were established for different nutrient expressions and were used to compute DRIS indices. As per DRIS indices, the order of requirement of nutrients in the region was found to be P &gt; Mg &gt; K &gt; nitrogen (N) &gt; B. Optimum leaf nutrient ranges as per DRIS norms varied from 1.64 to 2.79%, 0.36 to 0.52%, 0.37 to 0.75%, 0.89 to 1.97%, 0.35 to 0.63%, 0.89 to 1.50%, 3.10 to 13.9mgkg(-1), 7.50 to 32.2mgkg(-1), 35.0 to 91.1mgkg(-1), 206 to 948mgkg(-1), and 895 to 2075mgkg(-1) for N, P, K, Ca, Mg, S, B, copper (Cu), zinc (Zn), manganese (Mn), and iron (Fe) respectively. On the basis of DRIS-derived sufficiency ranges, 14, 5, 11, 6, 6, 6, 8, 2, 3, 6, and 16% of leaf samples had less than optimum concentrations of N, P, K, Ca, Mg, S, B, Cu, Zn, Mn, and Fe respectively. The optimum ranges developed can be used as a guide for routine diagnostic and advisory purpose for balanced utilization of fertilizers.</t>
  </si>
  <si>
    <t>WOS:000369274100012</t>
  </si>
  <si>
    <t>Behera, S. K.; Suresh, K.; Rao, B. N.; Manoja, K.; Manorama, K.; Ramachandrudu, K.</t>
  </si>
  <si>
    <t>Estimation of potassium concentration in oil palm (Elaeis guineensis Jacq.) leaf tissue by simple and inexpensive water extraction method</t>
  </si>
  <si>
    <t>JOURNAL OF PLANT NUTRITION</t>
  </si>
  <si>
    <t>10.1080/01904167.2015.1084007</t>
  </si>
  <si>
    <t>Estimation of potassium (K) concentration in oil palm leaf tissue is routinely carried out in oil palm plantations to manage fertilizer application for getting higher fresh fruit bunch (FFB) production. Since K in plant tissue is not bound to organic complexes and it is extractable by water, this study was carried out to extract K from oil palm leaf tissue by water extraction method. The results were compared with other established methods like 1 normal (N) ammonium acetate (NH4OAc) extraction, 0.5 N hydrochloric acid (HCl) extraction, and diacid digestion. The proposed water extraction method consists of shaking of 0.5 g finely ground oil palm leaf tissue with distilled water at 1: 60 ratio [sample-to-water weight (w)/volume (v)] for a period of 20 min in a reciprocating shaker, filtration of the content, and measurement of K concentration in filtrate by flame photometer. The results of analysis of 30 oil palm leaf samples collected from various production systems under different soil types and management practices for K concentration revealed the close agreement of water extraction method with other established methods. The mean value of K extracted by water extraction method was within 1-10% of the K extracted by other established methods. Water-extractable K was significantly correlated with K extracted by other methods and it could be predicted by other methods. The values of standard error and coefficient of variation for K extracted by different methods were very low, which indicated that the water extraction method was comparable with other established methods.</t>
  </si>
  <si>
    <t>0190-4167</t>
  </si>
  <si>
    <t>1532-4087</t>
  </si>
  <si>
    <t>WOS:000381314600005</t>
  </si>
  <si>
    <t>Hamzah, Ainon; Salleh, Siti NurSyazana Md; Wong, Kok Kee; Sarmani, Sukiman</t>
  </si>
  <si>
    <t>Nutrient Amendments of Inorganic Fertiliser and Oil Palm Empty Fruit Bunch and Their Influence on Bacterial Species Dominance and Degradation of the Associated Crude Oil Constituents</t>
  </si>
  <si>
    <t>SOIL &amp; SEDIMENT CONTAMINATION</t>
  </si>
  <si>
    <t>10.1080/15320383.2016.1124834</t>
  </si>
  <si>
    <t>The effects of inorganic commercial fertiliser (N:P:K = 8:8:1) and oil palm empty fruit bunch (EFB) as nutrient amendments for crude oil degradation and microbial population shift by a microbial consortium [Pseudomonas sp. (UKMP-14T), Acinetobacter sp. (UKMP-12T), Trichoderma sp. (TriUKMP-1M and TriUKMP-2M)] were assessed. The bacterial populations present during crude oil degradation were analysed by spread plate method and 16S rRNA sequences, whereas the presence of fungi was assessed by growth on potato dextrose agar. Crude oil degradation analysed using gas chromatography-flame ionisation detection showed total petroleum hydrocarbon reduced between 70 and 100%, depending on the type of amendments compared to control (approximate to 55%) after 30days of incubation. Nutrient amendments using NPK fertiliser or EFB were found to influence the domination of different bacterial species, which in turn preferentially utilised different hydrocarbons. This study suggested different nutrient amendments could be used to preferentially select bacteria to degrade different components of crude oil, particularly pertaining to the recalcitrant phytane. This information is very useful for application of in situ bioremediation of soil hydrocarbon contamination.</t>
  </si>
  <si>
    <t>1532-0383</t>
  </si>
  <si>
    <t>1549-7887</t>
  </si>
  <si>
    <t>WOS:000375850900002</t>
  </si>
  <si>
    <t>Kusin, Faradiella Mohd; Akhir, Nurul Izzati Mat; Mohamat-Yusuff, Ferdaus; Awang, Muhamad</t>
  </si>
  <si>
    <t>Mohamat Yusuff, Ferdaus/K-1064-2014; Mohd Kusin, Faradiella/G-6384-2011</t>
  </si>
  <si>
    <t>Mohamat Yusuff, Ferdaus/0000-0003-2056-1449; Mohd Kusin, Faradiella/0000-0002-6078-6063</t>
  </si>
  <si>
    <t>Nitrous oxide emission from nitrogen fertiliser application in oil palm plantation of different stages</t>
  </si>
  <si>
    <t>INTERNATIONAL JOURNAL OF GLOBAL WARMING</t>
  </si>
  <si>
    <t>The release of nitrous oxide (N2O) from agricultural activities contributes to the increase of greenhouse gases in the atmosphere. In this study, the amount of nitrogen fertiliser used in an oil palm plantation of different stages (immature and mature) was estimated. Data of fertilising scheme at the oil palm plantation for oil palms varying in age (planted between 1986 and 2009) was used. Estimation of nitrous oxide emissions and the resulting CO2-equivalent (CO2-eq) emissions were calculated for each category of the oil palm. The amounts of N-fertiliser applied were between 102-137 kg N/ha. The resulting N2O emissions were between 19.07-22.10 kg N2O-N/ha, which corresponds to CO2-eq of between 2223.53-2700.42 kg CO2-eq/ha. It was also estimated that about 29.87-34.63 g CO2 were emitted per MJ crop. The N2O emission per ha oil palm was found to decrease from immature stage until maturely-developed stage spanning 20 years. The CO2-eq amount decreased only after ten years of oil palm development. The results were also compared for synthetic nitrogen fertiliser-induced emissions within tropical regions.</t>
  </si>
  <si>
    <t>1758-2083</t>
  </si>
  <si>
    <t>1758-2091</t>
  </si>
  <si>
    <t>WOS:000389720400007</t>
  </si>
  <si>
    <t>Mathew, Blessy Baby; Jaishankar, Monisha; Biju, Vinai George; Beeregowda, Krishnamurthy Nideghatta</t>
  </si>
  <si>
    <t>Biju, Vinai George/ABC-5915-2020; Mathew, Blessy Baby/AAI-4507-2020</t>
  </si>
  <si>
    <t>Mathew, Blessy Baby/0000-0002-1302-8251</t>
  </si>
  <si>
    <t>Role of Bioadsorbents in Reducing Toxic Metals</t>
  </si>
  <si>
    <t>JOURNAL OF TOXICOLOGY</t>
  </si>
  <si>
    <t>10.1155/2016/4369604</t>
  </si>
  <si>
    <t>Industrialization and urbanization have led to the release of increasing amounts of heavy metals into the environment. Metal ion contamination of drinking water and waste water is a serious ongoing problem especially with high toxic metals such as lead and cadmium and less toxic metals such as copper and zinc. Several biological materials have attracted many researchers and scientists as they offer both cheap and effective removal of heavy metals from waste water. Therefore it is urgent to study and explore all possible sources of agrobased inexpensive adsorbents for their feasibility in the removal of heavy metals. The objective was to study inexpensive adsorbents like various agricultural wastes such as sugarcane bagasse, rice husk, oil palm shell, coconut shell, and coconut husk in eliminating heavy metals from waste water and their utilization possibilities based on our research and literature survey. It also shows the significance of developing and evaluating new potential biosorbents in the near future with higher adsorption capacity and greater reusable options.</t>
  </si>
  <si>
    <t>1687-8191</t>
  </si>
  <si>
    <t>1687-8205</t>
  </si>
  <si>
    <t>WOS:000392056300001</t>
  </si>
  <si>
    <t>Olafisoye, Bola O.; Oguntibeju, Oluwafemi O.; Osibote, Otolorin A.</t>
  </si>
  <si>
    <t>Oguntibeju, Oluwafemi/AAR-2256-2020; Osibote, Otolorin Adelaja/ABE-4902-2020</t>
  </si>
  <si>
    <t>An Assessment of the Bioavailability of Metals in Soils on Oil Palm Plantations in Nigeria</t>
  </si>
  <si>
    <t>10.15244/pjoes/60858</t>
  </si>
  <si>
    <t>We investigated the speciation, bioavailability, and mobility of metals in soils from selected states on oil palm plantations in southwest Nigeria. Soils were analysed for total metal content and speciation on all sampling locations. Metal concentrations were compared against pH, electrical conductivity (EC) and soil organic matter (SOM), which were high at all the sampling locations. The speciation results deduced that the concentrations of the different fractions vary widely at each sampling location. Cd is mostly abundant in the exchangeable phase in all the samples analysed in the various locations. Ni in the Iresa-apa plantation (29.9%) and Co in the Acharu plantation (29.9%) also showed appreciable concentrations in the Fe/Mn oxide fractions. The concentrations of Pb and Cu were highest in the organic fraction. Metals in the organic phase are more released into soil solution when compared to the residual phase fractions. Chromium and Zinc were mostly associated with the residual phase when the values of the residual phase were compared with other geochemical fractions. The plantations under study, which recorded the highest concentrations of Cr and Zn in the residual fractions, were 87.9% (Okitipupa), 86.3% (Ikire), 82.7% (Apoje), 90.3% (Onishere), 89.7% (Benin City), and 85.6% (Nsukka). The results of the sequential extraction show that mostly Cr and Zn were strongly bound to the residual/inert phase in all the soils under investigation. The potential mobility of the metals with high fractions in the residual phase is as follows: Cr (74.8%), Zn (74.0%), Pb (73%), Fe (69.5%), Ni (67.0%), Cu (63.8%), Mn (30.5%), Co (30.7%), and Cd (25.9%). These values were high when compared to the values of other metals in the other mobile and potentially mobile fractions.</t>
  </si>
  <si>
    <t>WOS:000377240700022</t>
  </si>
  <si>
    <t>Othman, Norasikin; Noah, Norul Fatiha Mohamed; Poh, Khoo Wei; Yi, Ooi Zing</t>
  </si>
  <si>
    <t>Othman, Norasikin/0000-0001-8396-3846</t>
  </si>
  <si>
    <t>Bustam, MA; Man, Z; Keong, LK; Hassankiadeh, AA; Fong, YY; Ayoub, M; Moniruzzaman, M; Mandal, P</t>
  </si>
  <si>
    <t>High Performance of Chromium Recovery from Aqueous Waste Solution using Mixture of Palm-oil in Emulsion Liquid Membrane</t>
  </si>
  <si>
    <t>PROCEEDING OF 4TH INTERNATIONAL CONFERENCE ON PROCESS ENGINEERING AND ADVANCED MATERIALS (ICPEAM 2016)</t>
  </si>
  <si>
    <t>Procedia Engineering</t>
  </si>
  <si>
    <t>10.1016/j.proeng.2016.06.611</t>
  </si>
  <si>
    <t>Industrial effluent containing metal ions especially from semiconductor industry is considered as a serious environmental pollutant. A green emulsion liquid membrane (ELM) has been formulated in this research using an environmental-friendly refined palm oil as the main diluent of ELM to recover the chromium from wastewater. The feasibility of using palm oil-based ELM for chromium extraction and its stability were investigated. Several parameters, including carrier concentration, agitation speed, internal phase concentration, treat ratio, and agitation time, which could affect the extraction and recovery performance of chromium in ELM process, were attempted. The results showed that 0.2 M of TOMAC, 600 rpm for agitation speed and 1.0 M of NaOH, 2: 1 for treat ratio provided enhancement of emulsion stability and almost 100% of chromium was extracted and recovered. (C) 2016 The Authors. Published by Elsevier Ltd.</t>
  </si>
  <si>
    <t>4th International Conference on Process Engineering and Advanced Materials (ICPEAM)4th International Conference on Process Engineering and Advanced Materials (ICPEAM)</t>
  </si>
  <si>
    <t>AUG 15-17, 2016AUG 15-17, 2016</t>
  </si>
  <si>
    <t>Univ Teknologi PETRONAS, Chemical Engn DeptUniv Teknologi PETRONAS, Chemical Engn Dept</t>
  </si>
  <si>
    <t>1877-7058</t>
  </si>
  <si>
    <t>WOS:000387712600108</t>
  </si>
  <si>
    <t>Maznah, Zainol; Halimah, Muhamad; Ismail, Sahid; Idris, Abu Seman</t>
  </si>
  <si>
    <t>Dissipation of the fungicide hexaconazole in oil palm plantation</t>
  </si>
  <si>
    <t>10.1007/s11356-015-5178-z</t>
  </si>
  <si>
    <t>DEC 2015</t>
  </si>
  <si>
    <t>Hexaconazole is a potential fungicide to be used in the oil palm plantation for controlling the basal stem root (BSR) disease caused by Ganoderma boninense. Therefore, the dissipation rate of hexaconazole in an oil palm agroecosystem under field conditions was studied. Two experimental plots were treated with hexaconazole at the recommended dosage of 4.5 g a.i. palm(-1) (active ingredient) and at double the recommended dosage (9.0 g a.i. palm(-1)), whilst one plot was untreated as control. The residue of hexaconazole was detected in soil samples in the range of 2.74 to 0.78 and 7.13 to 1.66 mg kg(-1) at the recommended and double recommended dosage plots, respectively. An initial relatively rapid dissipation rate of hexaconazole residues occurred but reduced with time. The dissipation of hexaconazole in soil was described using first-order kinetics with the value of coefficient regression (r (2)&gt;0.8). The results indicated that hexaconazole has moderate persistence in the soil and the half-life was found to be 69.3 and 86.6 days in the recommended and double recommended dosage plot, respectively. The results obtained highlight that downward movement of hexaconazole was led by preferential flow as shown in image analysis. It can be concluded that varying soil conditions, environmental factors, and pesticide chemical properties of hexaconazole has a significant impact on dissipation of hexaconazole in soil under humid conditions.</t>
  </si>
  <si>
    <t>WOS:000366637300032</t>
  </si>
  <si>
    <t>Gambelli, Luisa; Logman, Margot</t>
  </si>
  <si>
    <t>Why palm oil intake is of no health concern</t>
  </si>
  <si>
    <t>AGRO FOOD INDUSTRY HI-TECH</t>
  </si>
  <si>
    <t>NOV-DEC 2015</t>
  </si>
  <si>
    <t>Palm oil is an oil with a widespread use in food industry, mainly in applications where texture, neutral taste and long shelf life are required. In the last few years some opinionates, non-governmental organizations as well as industries, mainly in France, Italy, Belgium and Norway have contributed to an escalation of negative publicity surrounding this oil. This article aims at critically scrutinizing the main dietary concerns about palm oil.</t>
  </si>
  <si>
    <t>1722-6996</t>
  </si>
  <si>
    <t>2035-4606</t>
  </si>
  <si>
    <t>WOS:000368629500007</t>
  </si>
  <si>
    <t>Kamari, A.; Yusoff, S. N. M.; Putra, W. P.; Ishak, C. F.; Hashim, N.; Mohamed, A.; Isa, I. M.; Bakar, S. A.</t>
  </si>
  <si>
    <t>Mohamed, Azmi/A-2345-2013; Mohamed, Azmi/ABI-7919-2020; Putra, Widya Pintaka Bayu/R-1399-2019</t>
  </si>
  <si>
    <t>Mohamed, Azmi/0000-0001-7310-6680; Mohamed, Azmi/0000-0001-7310-6680; MOHD YUSOFF, SITI NAJIAH/0000-0002-7343-0461; hashim, norhayati/0000-0001-7095-8597</t>
  </si>
  <si>
    <t>The effects of application of agricultural wastes to firing range soil on metal accumulation in Ipomoea aquatica and soil metal bioavailability</t>
  </si>
  <si>
    <t>CHEMISTRY AND ECOLOGY</t>
  </si>
  <si>
    <t>10.1080/02757540.2015.1077811</t>
  </si>
  <si>
    <t>OCT 3 2015</t>
  </si>
  <si>
    <t>The immobilisation of heavy metals in the soil of a 25-year-old active firing range using durian (Durio zibethinus L.) tree sawdust (DTS), coconut coir (CC) and oil palm empty fruit bunch (EFB) was investigated. The immobilisation effects were evaluated in terms of metal accumulation in water spinach (Ipomoea aquatica) and soil metal bioavailability. A pot experiment was conducted by amending the firing range soil with DTS, CC and EFB at application rates of 0%, 1% and 3% (w/w), respectively. All amendments increased the biomass yield and reduced the uptake of heavy metals in the plant tissue. Zn had the highest values of Bioconcentration Factor (BCF: 0.301-0.865) and Translocation Factor (TF: 1.056-1.883). Pb was the least-accumulated and transported metal in the plant tissues, with the BCF and TF values of 0.019-0.048 and 0.038-0.116, respectively. The bioavailable fraction of heavy metals in the firing range soil decreased following the application of the three agricultural wastes studied. DTS, CC and EFB did not cause toxicity symptoms in the water spinach over the pot experiment. Therefore, DTS, CC and EFB are considered promising immobilising agents for the remediation of metal-contaminated land.</t>
  </si>
  <si>
    <t>0275-7540</t>
  </si>
  <si>
    <t>1029-0370</t>
  </si>
  <si>
    <t>WOS:000361962000004</t>
  </si>
  <si>
    <t>Awalludin, Mohd Fahmi; Sulaiman, Othman; Hashim, Rokiah; Nadhari, Wan Noor Aidawati Wan</t>
  </si>
  <si>
    <t>Sulaiman, Othman/G-1901-2010</t>
  </si>
  <si>
    <t>Sulaiman, Othman/0000-0002-3711-3768</t>
  </si>
  <si>
    <t>An overview of the oil palm industry in Malaysia and its waste utilization through thermochemical conversion, specifically via liquefaction</t>
  </si>
  <si>
    <t>10.1016/j.rser.2015.05.085</t>
  </si>
  <si>
    <t>OCT 2015</t>
  </si>
  <si>
    <t>Malaysia is among the top most important palm oil producers in the world. The country is experiencing a robust development in new oil palm plantations and palm oil mills. This commodity plays a significant role in the Malaysia economic growth. As this industry becomes bigger and wider, a substantial amount of oil palm wastes is generated and create the problem of biomass waste overload. This problem tends to burden the operators with disposal difficulties and escalates the operating cost. Oil palm waste has significant potential in many applications. Traditionally, through mechanical conversion, some of the wastes are converted into organic fertilizers, animal feedstock or soil conditioner in oil palm plantations. Apart from mechanical conversion, thermochemical processes such as direct combustion, gasification, pyrolysis and liquefaction are the methods that are useful to transform the waste into value-added products. Recently, liquefaction has gained good attention in order to utilize the waste because of its simplicity and ability to yield a product that combine both of the useful functional groups present in liquefying solvents and the biomass. Within the scope, the objective of this paper is to review the current situation related to the oil palm industry in Malaysia, availability of the oil palm waste and its utilization through thermochemical conversion, with specific regards to the liquefaction process. (C) 2015 Elsevier Ltd. All rights reserved.</t>
  </si>
  <si>
    <t>WOS:000358968000110</t>
  </si>
  <si>
    <t>Brandi, Clara; Cabani, Tobia; Hosang, Christoph; Sonja Schirmbeck; Westermann, Lotte; Wiese, Hannah</t>
  </si>
  <si>
    <t>Brandi, Clara/AAF-5039-2020</t>
  </si>
  <si>
    <t>Sustainability Standards for Palm Oil: Challenges for Smallholder Certification Under the RSPO</t>
  </si>
  <si>
    <t>JOURNAL OF ENVIRONMENT &amp; DEVELOPMENT</t>
  </si>
  <si>
    <t>10.1177/1070496515593775</t>
  </si>
  <si>
    <t>SEP 2015</t>
  </si>
  <si>
    <t>This article investigates the integration of smallholders into voluntary certification schemes, exemplified by smallholder certification under the Roundtable on Sustainable Palm Oil in Indonesia (RSPO). It identifies the main barriers to the adoption of standards by smallholders and the specific compliance challenge in the context of RSPO smallholder certification, thereby contributing to the growing literature on the effectiveness of voluntary sustainability standards. It discusses findings on smallholder certification, focusing on antecedent variables as potential adoption determinants at the level of smallholders, smallholder organization, and the institutional context. The empirical findings suggest that smallholders, and specifically independent smallholders, often lack both the information and the degree of organization that certification demands. The article also identifies the most important compliance challenges for independent smallholders in relation to land titles, seedlings, pesticide usage, fertilization, and documentation and outlines how smallholders can be supported so that they can be included in certification schemes.</t>
  </si>
  <si>
    <t>1070-4965</t>
  </si>
  <si>
    <t>1552-5465</t>
  </si>
  <si>
    <t>WOS:000359734500002</t>
  </si>
  <si>
    <t>Ismail, B. S.; Choo, Lee Yin; Salmijah, S.; Halimah, M.; Tayeb, M. A.</t>
  </si>
  <si>
    <t>Adsorption, desorption and mobility of cyfluthrin in three Malaysian tropical soils of different textures</t>
  </si>
  <si>
    <t>JOURNAL OF ENVIRONMENTAL BIOLOGY</t>
  </si>
  <si>
    <t>The sorption and desorption of cyfluthrin mixture isomers were determined using batch equilibration method and mobility was studied under laboratory conditions, using packed soil column. The soil types used in the study were clayey, clay loam and sandy clay loam obtained from three tomato farms in Cameron Highlands. A low Freundlich adsorption distribution coefficient K-ads(f) for cyfluthrin was observed for clayey, clay loam and sandy clay loam soils (95.69, 21.64 and 8.99 I/kg, respectively). Results showed that cyfluthrin had high Freundlich organic matter (OM) distribution coefficient K-oc of 5799, 2278 and 1635 Ikg(-1) for clayey, clay loam and sandy clay loam soils, respectively. These values indicate that cyfluthrin is considered immobile in Malaysian soils with different textures, based on the value of K-oc by McCall. Adsorption of cyfluthrin was significantly (P&lt; 0.05) affected with soil pH, fertilizer NPK, organic matter content and temperature. It was observed that approximately 95.8%, 93.8% and 91.8% of the adsorbed cyfluthrin remained sorbed after four successive rinses for clayey, clay loam and sandy clay loam soils. Soil column test showed that cyfluthrin was not detected in leachate. Cyfluthrin was detected in topsoil and its concentration decreased with depth. The downward movement of cyfluthrin in sandy clay loam soil was more than that in clay loam and clayey soils. Approximately, 80.9%, 77.8% and 67.3% cyfluthrin was observed at the depth of 0-5 cm (rainfall 350 mm) for clayey, clay loam and sandy clay loam soils respectively. Mobility of cyfluthrin showed that the percentage of cyfluthrin leached into soil was not affected by the amount of rainfall. The result clearly showed that cyfluthrin molecules were bound strongly to all the three Malaysian soil types.</t>
  </si>
  <si>
    <t>0254-8704</t>
  </si>
  <si>
    <t>WOS:000361853200009</t>
  </si>
  <si>
    <t>Pardo Vargas, Lain Efren; Laurance, William F.; Clements, Gopalasamy Reuben; Edwards, Will</t>
  </si>
  <si>
    <t>Laurance, William F/B-2709-2012</t>
  </si>
  <si>
    <t>Laurance, William F/0000-0003-4430-9408; Edwards, Will/0000-0001-8981-7479; Clements, Gopalasamy Reuben/0000-0002-9715-4385</t>
  </si>
  <si>
    <t>The impacts of oil palm agriculture on Colombia's biodiversity: what we know and still need to know</t>
  </si>
  <si>
    <t>TROPICAL CONSERVATION SCIENCE</t>
  </si>
  <si>
    <t>10.1177/194008291500800317</t>
  </si>
  <si>
    <t>The inexorable expansion of oil palm plantations has been a major driver of biodiversity loss in the tropics. This is particularly evident in Malaysia and Indonesia, where the majority of the world's oil palm is cultivated. In Latin America oil palm acreage has also been steadily increasing, especially in countries such as Colombia, the largest producer by far. However, information on the biological implications of rapid land conversion to oil palm in the region remains scarce. Here, we review the state of knowledge about the impacts of oil palm on biodiversity in Colombia. We also discuss the conservation strategies that have been implemented in the country, and propose research that we need to develop best management practices. The vast majority of research has focused on biotechnology, soils, biological pest control, carbon stock and reduction of greenhouse gases emission, but research on biodiversity is very scarce, or is not published yet. However, important investment and research on this topic are being developed. The most threatened ecosystems are the savannas in the Orinoquia region, where most of the expansion is predicted. The demands for green markets and certification are slowly encouraging oil palm corporations to mitigate their 'biological footprint'. However, applied research on the possible impacts of oil palm on biodiversity are urgently needed to support conservation efforts in the oil-palm-dominated landscapes of Colombia, along with commitments by the government and companies to adopt the resulting recommendations.</t>
  </si>
  <si>
    <t>1940-0829</t>
  </si>
  <si>
    <t>WOS:000367383000017</t>
  </si>
  <si>
    <t>Costantini, David</t>
  </si>
  <si>
    <t>Costantini, David/0000-0002-8140-8790</t>
  </si>
  <si>
    <t>Land-use changes and agriculture in the tropics: pesticides as an overlooked threat to wildlife</t>
  </si>
  <si>
    <t>BIODIVERSITY AND CONSERVATION</t>
  </si>
  <si>
    <t>10.1007/s10531-015-0878-8</t>
  </si>
  <si>
    <t>JUL 2015</t>
  </si>
  <si>
    <t>0960-3115</t>
  </si>
  <si>
    <t>1572-9710</t>
  </si>
  <si>
    <t>WOS:000356520800017</t>
  </si>
  <si>
    <t>Mohidin, Hasmah; Hanafi, Mohamed Musa; Rafii, Yusop Mohd; Abdullah, Siti Nor Akmar; Idris, Abu Seman; Man, Sulaiman; Idris, Juferi; Sahebi, Mahbod</t>
  </si>
  <si>
    <t>Rafii, M.Y./G-9925-2015; Idris, Juferi/T-3661-2019; mohidin, hasmah/AAV-4753-2020; Idris, Juferi/R-7885-2016</t>
  </si>
  <si>
    <t>Rafii, M.Y./0000-0003-4763-6367; Idris, Juferi/0000-0002-7502-4651; Mohidin, Hasmah/0000-0002-0679-8215; Abdullah, Siti Nor Akmar/0000-0002-3611-6094; idris, juferi/0000-0002-3309-2672</t>
  </si>
  <si>
    <t>Determination of optimum levels of nitrogen, phosphorus and potassium of oil palm seedlings in solution culture</t>
  </si>
  <si>
    <t>BRAGANTIA</t>
  </si>
  <si>
    <t>10.1590/1678-4499.0408</t>
  </si>
  <si>
    <t>JUL-SEP 2015</t>
  </si>
  <si>
    <t>Balanced nutrient elements in fertilizer play a critical role in oil palm seedling successful growth and development, and at the same time reduces of fertilizer losses in the environment. This study examines the effect of different levels of N, P2O5 and K2O for oil palm seedlings in solution culture on growth traits, nutrient uptake in plant tissues and biomass accumulation under nursery conditions. Five concentration levels of N (50, 100, 300, 600 and 900 mg L-1), P2O5 and K2O (15, 30, 60, 90 and 120 mg L-1) were used in a completely randomized design (CRD) with five replications for each. Parameters measured during the growing period include - plant height, leaf number/plant, stem diameter, SPAD chlorophyll value, and at harvest - total leaf area, root dry weight, shoot dry weight and total dry weight. Different levels of N, P2O5 and K2O showed significant effects on all the parameters studied. The highest values for diameter, plant height, leaf number/plant, total leaf area, root dry weight, shoot dry weight and total dry biomass were obtained using 100, 90 and 300 mg/L levels of N, P2O5 and K2O, respectively. Most of the growth parameters, declined with lower levels of N, P2O5 and K2O. The results of this study provide a new knowledge to produce oil palm plant with better nutrient management at the nursery under solution culture.</t>
  </si>
  <si>
    <t>1678-4499</t>
  </si>
  <si>
    <t>WOS:000364523200002</t>
  </si>
  <si>
    <t>Bjorkegren, Sanna; Fassihi Karimi, Rose; Martinelli, Anna; Jayakumar, Natesan Subramanian; Hashim, Mohd Ali</t>
  </si>
  <si>
    <t>NAYAGAR, JAYAKUMAR NATESAN SUBRAMANIAN/B-8701-2010</t>
  </si>
  <si>
    <t>NAYAGAR, JAYAKUMAR NATESAN SUBRAMANIAN/0000-0003-4468-0979</t>
  </si>
  <si>
    <t>A New Emulsion Liquid Membrane Based on a Palm Oil for the Extraction of Heavy Metals</t>
  </si>
  <si>
    <t>10.3390/membranes5020168</t>
  </si>
  <si>
    <t>JUN 2015</t>
  </si>
  <si>
    <t>The extraction efficiency of hexavalent chromium, Cr(VI), from water has been investigated using a vegetable oil based emulsion liquid membrane (ELM) technique. The main purpose of this study was to create a novel ELM formulation by choosing a more environmentally friendly and non-toxic diluent such as palm oil. The membrane phase so formulated includes the mobile carrier tri-n-octylmethylammonium chloride (TOMAC), to facilitate the metal transport, and the hydrophilic surfactant Tween 80 to facilitate the dispersion of the ELM phase in the aqueous solution. Span 80 is used as surfactant and butanol as co-surfactant. Our results demonstrate that this novel ELM formulation, using the vegetable palm oil as diluent, is useful for the removal of hexavalent chromium with an efficiency of over 99% and is thus competitive with the already existing, yet less environmentally friendly, ELM formulations. This result was achieved with an optimal concentration of 0.1 M NaOH as stripping agent and an external phase pH of 0.5. Different water qualities have also been investigated showing that the type of water (deionized, distilled, or tap water) does not significantly influence the extraction rate.</t>
  </si>
  <si>
    <t>WOS:000361119200002</t>
  </si>
  <si>
    <t>Comte, Irina; Colin, Francois; Gruenberger, Olivier; Whalen, Joann K.; Widodo, Rudi Harto; Caliman, Jean-Pierre</t>
  </si>
  <si>
    <t>Whalen, Joann K/F-7419-2013; Grunberger, Olivier/J-9921-2013</t>
  </si>
  <si>
    <t>Whalen, Joann K/0000-0001-8774-0594; Grunberger, Olivier/0000-0003-1285-7637</t>
  </si>
  <si>
    <t>Watershed-scale assessment of oil palm cultivation impact on water quality and nutrient fluxes: a case study in Sumatra (Indonesia)</t>
  </si>
  <si>
    <t>10.1007/s11356-015-4359-0</t>
  </si>
  <si>
    <t>MAY 2015</t>
  </si>
  <si>
    <t>High fertilizer input is necessary to sustain high yields in oil palm agroecosystems, but it may endanger neighboring aquatic ecosystems when excess nutrients are transported to waterways. In this study, the hydrochemical dynamics of groundwater and streams under baseflow conditions were evaluated with bi-monthly measurements for 1 year on 16 watersheds. Hydrochemical measurements were related to the spatial distribution of soil and fertilization practices across a landscape of 100 km(2), dominated by oil palm cultivation, in Central Sumatra, Indonesia. The low nutrient concentrations recorded in streams throughout the landscape indicated that the mature oil palm plantations in this study did not contribute to eutrophication of aquatic ecosystems. This was ascribed to high nutrient uptake by oil palm, a rational fertilizer program, and dilution of nutrient concentrations due to heavy rainfall in the study area. Soil type controlled dissolved inorganic N and total P fluxes, with greater losses of N and P from loamy-sand uplands than loamy lowlands. Organic fertilization helped to reduce nutrient fluxes compared to mineral fertilizers. However, when K inputs exceeded the oil palm requirement threshold, high K export occurred during periods when groundwater had a short residence time. For higher nutrient use efficiency in the long term, the field-scale fertilizer management should be complemented with a landscape-scale strategy of fertilizer applications that accounts for soil variability.</t>
  </si>
  <si>
    <t>WOS:000354486800045</t>
  </si>
  <si>
    <t>Zainudin, Badrul Hisyam; Salleh, Salsazali; Mohamed, Rahmat; Yap, Ken Choy; Muhamad, Halimah</t>
  </si>
  <si>
    <t>Hisyam, Badrul/B-3493-2010</t>
  </si>
  <si>
    <t>Hisyam, Badrul/0000-0003-2080-173X</t>
  </si>
  <si>
    <t>Development, validation and determination of multiclass pesticide residues in cocoa beans using gas chromatography and liquid chromatography tandem mass spectrometry</t>
  </si>
  <si>
    <t>10.1016/j.foodchem.2014.09.123</t>
  </si>
  <si>
    <t>APR 1 2015</t>
  </si>
  <si>
    <t>An efficient and rapid method for the analysis of pesticide residues in cocoa beans using gas and liquid chromatography-tandem mass spectrometry was developed, validated and applied to imported and domestic cocoa beans samples collected over 2 years from smallholders and Malaysian ports. The method was based on solvent extraction method and covers 26 pesticides (insecticides, fungicides, and herbicides) of different chemical classes. The recoveries for all pesticides at 10 and 50 mu g/kg were in the range of 70-120% with relative standard deviations of less than 20%. Good selectivity and sensitivity were obtained with method limit of quantification of 10 mu g/kg. The expanded uncertainty measurements were in the range of 4-25%. Finally, the proposed method was successfully applied for the routine analysis of pesticide residues in cocoa beans via a monitoring study where 10% of them was found positive for chlorpyrifos, ametryn and metalaxyl. (C) 2014 Elsevier Ltd. All rights reserved.</t>
  </si>
  <si>
    <t>WOS:000345207200080</t>
  </si>
  <si>
    <t>Shahadat, Mohammad; Rafatullah, Mohd; Teng, Tjoon Tow</t>
  </si>
  <si>
    <t>Rafatullah, Mohd/C-8191-2009; Shahadat, Mohammad/AAC-5381-2020</t>
  </si>
  <si>
    <t>Rafatullah, Mohd/0000-0002-4590-3153; Shahadat, Mohammad/0000-0002-9959-2768; Teng, Tjoon-Tow/0000-0003-0023-300X</t>
  </si>
  <si>
    <t>Characterization and sorption behavior of natural adsorbent for exclusion of chromium ions from industrial effluents</t>
  </si>
  <si>
    <t>10.1080/19443994.2013.855678</t>
  </si>
  <si>
    <t>JAN 30 2015</t>
  </si>
  <si>
    <t>A profuse agricultural biomass waste oil palm frond powder (OPFP) has been used as a stable extractor for the removal of chromium ions and characterized by using Fourier Transform Infrared (FTIR), Thermogravimetric analysis (TGA), X-ray diffraction (XRD), and Scanning electron microscopy (SEM) analyses. Batch adsorption experiments were employed to study the main parameters under various conditions (e.g. contact time, solution pH, initial metal ion concentration, temperature, etc.). The most favorable pH for the optimum sorption of chromium ion was found to be 4. Langmuir and Freundlich isotherms were tested to describe the adsorption mechanism. The monolayer adsorption capacity of OPFP for Cr(III) was found to be 119.04, 75.18, and 90.09mgg(-1) at 30, 40, and 50 degrees C, respectively. Thermodynamic parameters were also computed and their results exposed the spontaneous and endothermic nature of sorption. FTIR confirmed that the interactions between metal ions and OPFP were responsible for adsorption. TGA indicated that no weight loss of mass was observed up to 300 degrees C. XRD and SEM image showed amorphous morphology of untreated and metal-treated adsorbent. It was also found that after adsorption, the morphology of metal-treated OPFP had been completely changed which proved the phenomenon of adsorption. The low-cost thermally stable OPFP adsorbent has been successfully used for the removal of chromium ions from aqueous solutions.</t>
  </si>
  <si>
    <t>WOS:000349077400002</t>
  </si>
  <si>
    <t>Koura, Tatiana Windekpe; Dagbenonbakin, Gustave Dieu Donne; Kindomihou, Valentin Missiako; Sinsin, Brice Augustin</t>
  </si>
  <si>
    <t>Farmers' background and diversity of uses of palm oil wastes for sustainable agriculture in Southern Benin Republic</t>
  </si>
  <si>
    <t>BIOLOGICAL AGRICULTURE &amp; HORTICULTURE</t>
  </si>
  <si>
    <t>10.1080/01448765.2014.964316</t>
  </si>
  <si>
    <t>JAN 2 2015</t>
  </si>
  <si>
    <t>Palm oil mill wastes (POMW) are well known to be rich in phosphorus, nitrogen, calcium, magnesium, sodium and potassium. This study was carried out in 2012 to assess farmers' practices on utilization of POMW in agriculture in the south of Benin. A total of 335 palm oil mills from the Communal Union of Palm Oil Producers were randomly selected and surveyed using a questionnaire. The use of POMW as fertilizers depends highly (p&lt;0.001) on the nature of fertilizers used by the farmer. The use of empty fruit bunches (EFB) and fibre as fertilizers depends on the knowledge of the farmer about their application directly in palm plantations or indirectly through composting. These wastes were applied by local application (76.5%) or mulching (33.3%). The use of EFB and fibre produced depends on their use in plantations (p&lt;0.001). POMW were composted by heaping, by breeding pigs on POMW and in pits. Breeding pigs on POMW involved placing POMW in a pig pen with added vegetables. The pit method consisted of making a hole. The POMW are put in the pit. After the short rain season, the compost obtained can be used. Composting is a process unknown by 67.5% of mill owners. The difference between those who know about and use composting, and those who know it but do not use it is based on their knowledge of composting advantages. The use of POMW in composting is mostly developed in Ifangni District (Plateau Department).</t>
  </si>
  <si>
    <t>0144-8765</t>
  </si>
  <si>
    <t>2165-0616</t>
  </si>
  <si>
    <t>WOS:000347784200004</t>
  </si>
  <si>
    <t>Sakata, Rosnaeni; Shimada, Shuzoh; Arai, Hironori; Yoshioka, Naho; Yoshioka, Ryo; Aoki, Hiroshi; Kimoto, Narutoshi; Sakamoto, Atsushi; Melling, Lulie; Inubushi, Kazuyuki</t>
  </si>
  <si>
    <t>Effect of soil types and nitrogen fertilizer on nitrous oxide and carbon dioxide emissions in oil palm plantations</t>
  </si>
  <si>
    <t>10.1080/00380768.2014.960355</t>
  </si>
  <si>
    <t>Oil palm (Elaeis guineensis Jacq.) production in Indonesia and Malaysia is currently the focus of concern due to its potential impact on the environment via greenhouse gas emissions. Oil palm plantations have been reported to release large quantities of nitrous oxide (N2O) into the atmosphere, which is most likely linked to nitrogen (N) fertilizer use. However, there are still limited studies comparing effects of the type of soil and N fertilizer on N2O and carbon dioxide (CO2) emissions. This study aimed to evaluate the effects of soil types and N fertilizer on N2O and CO2 emissions in oil palm plantations. N2O and CO2 emissions were measured for 15-16 months from 2010-2012 in Tunggal sandy loam soil, Indonesia, and in Simunjan sandy soil and Tatau peat soil, Malaysia. Within each site, treatments with coated fertilizer and conventional fertilizer, and unfertilized with and without tillage, were established. N2O and CO2 fluxes showed high variabilities with seasons, types of soil and fertilizer treatments. The mean of the N2O fluxes from each treatment in the Simunjan sandy soil was the lowest among the three soils, ranging from 0.80 to 3.81 and 1.63 to 5.34 mu g Nm(-2) h(-1) in the wet and dry seasons, respectively. The mean of the N2O fluxes from each treatment in the Tunggal sandy loam soil ranged from 27.4 to 89.7 and 6.27 to 19.1 mu g Nm(-2) h(-1) in the wet and dry seasons, respectively. The mean of the N2O fluxes was found to be the highest among the three soils in each treatment of the Tatau peat soil, ranging from 131 to 523 and 66.1 to 606 mu g Nm(-2) h(-1) in the wet and dry seasons, respectively. The N application rate of coated fertilizer was about half that of conventional fertilizer and was applied as deep placement. In the Tungal soil, coated fertilizer reduced N2O emissions by 31 and 48% in wet and dry seasons, respectively, compared to the conventional fertilizer, and was similar to unfertilized treatment. However, N2O emissions increased in Simunjan and Tatau soils during dry seasons. There was no significant difference between treatments. These results show that N2O and CO2 fluxes in the tropical oil palm plantations were significantly affected by the type of soil, but not always by fertilizer treatments.</t>
  </si>
  <si>
    <t>WOS:000349076300004</t>
  </si>
  <si>
    <t>Akhir, Nurul Izzati Mat; Kusin, Faradiella Mohd; Mohamat-Yusuff, Ferdaus; Awang, Muhamad; Ash'aari, Zulfa Hanan</t>
  </si>
  <si>
    <t>Aris, AZ</t>
  </si>
  <si>
    <t>Impact of nitrogen fertilizer application on nitrous oxide emission in oil palm plantation</t>
  </si>
  <si>
    <t>ENVIRONMENTAL FORENSICS 2015</t>
  </si>
  <si>
    <t>Procedia Environmental Sciences</t>
  </si>
  <si>
    <t>10.1016/j.proenv.2015.10.056</t>
  </si>
  <si>
    <t>This study investigates the impact of N-fertilizer application on the emission of nitrous oxide (N2O) in oil palm plantations. The soil sampling was undertaken at three different oil palm plantations of different land use, i.e. transformed land use (large and small-scale) and a logged-over forest. The soil samples were analysed for N, P and K contents and soil organic carbon. It was found that despite different amount of N-fertilizer applied at the plantations (in the range of 99-155 kg N/ha), immature palm development seems to release relatively higher amount of N2O compared to mature stage. However, further estimation of carbon equivalent emission (CO2-eq) would be a more useful means for estimating the impact of N-fertilizer on greenhouse gas emission. (C) 2015 The Authors. Published by Elsevier B.V.</t>
  </si>
  <si>
    <t>International Conference on Environmental Forensics (iENFORCE)International Conference on Environmental Forensics (iENFORCE)</t>
  </si>
  <si>
    <t>AUG 19-20, 2015AUG 19-20, 2015</t>
  </si>
  <si>
    <t>Univ Putra Malaysia, Fac Environm Studies, Environm Forens Res CtrUniv Putra Malaysia, Fac Environm Studies, Environm Forens Res Ctr</t>
  </si>
  <si>
    <t>Putrajaya, MALAYSIAPutrajaya, MALAYSIA</t>
  </si>
  <si>
    <t>1878-0296</t>
  </si>
  <si>
    <t>WOS:000381109600055</t>
  </si>
  <si>
    <t>Villenave, Cecile/AAG-4583-2021; Blanchart, Eric/AAI-6792-2020; Ribeyre, Fabienne/AAG-4062-2021</t>
  </si>
  <si>
    <t>Villenave, Cecile/0000-0003-3624-0498; Blanchart, Eric/0000-0002-5258-5069; Ribeyre, Fabienne/0000-0001-9721-1485</t>
  </si>
  <si>
    <t>Spatial heterogeneity of soil quality around mature oil palms receiving mineral fertilization</t>
  </si>
  <si>
    <t>10.1016/j.ejsobi.2014.11.005</t>
  </si>
  <si>
    <t>JAN-FEB 2015</t>
  </si>
  <si>
    <t>The African oil palm (Elaeis guineensis Jacq.) is grown on a total area of 16 million ha; but data on soil quality in mature oil palm plantations are fragmentary and data concerning biota are almost nonexistent. Consequently, no well-tested sampling method is available for soil diagnoses. We studied the spatial heterogeneity of the soil around the palm by measuring comprehensive soil quality in a 24-year-old oil palm plantation. Soil quality and litter were assessed in five zones with different plant cover, and different applications of herbicide or fertilizer. Physical-chemical characteristics, macrofauna, and nematofauna were analysed. A sampling method was developed and adapted to the way the cultivation practices are implemented: sampling by zone and weighting the plot mean by the respective area of each zone. The total density of macrofauna in the litter and in the 0-15 cm soil layer followed a gradient from the harvest pathway (29 ind m(-2)) to the windrow (1003 ind m(-2)). Ants (13-237 ind m(-2)), earthworms (11-120 ind m(-2)), Dermaptera (0-35 ind m(-2)), Coleoptera (3-24 ind m(-2)) and Chilopoda (0-43 ind m(-2)) were the main taxa. The termite population was very poor (3-4 ind m(-2)). The density of nematofauna was also heterogeneous (268-805 ind 100 g(-1) of soil). Heterogeneity between zones was also reflected in the density of the functional groups, mainly soil engineers, detritivores and predators for macrofauna and bacterial feeders, and phytoparasites for nematofauna. The weeded circular zone around the palm had the highest soil nutrient content (P, K, Ca, Mg, C-org CEC, base saturation). Its biodiversity was average but it contained the highest density of earthworms and nematofauna. Possible relationships between chemicals and biological groups in the food web are discussed. (C) 2014 Elsevier Masson SAS. All rights reserved.</t>
  </si>
  <si>
    <t>WOS:000348243400004</t>
  </si>
  <si>
    <t>Carron, M. P.; Pierrat, M.; Snoeck, D.; Villenave, C.; Ribeyre, F.; Suhardi; Marichal, R.; Caliman, J. P.</t>
  </si>
  <si>
    <t>Villenave, Cecile/AAG-4583-2021; Ribeyre, Fabienne/AAG-4062-2021</t>
  </si>
  <si>
    <t>Villenave, Cecile/0000-0003-3624-0498; Ribeyre, Fabienne/0000-0001-9721-1485</t>
  </si>
  <si>
    <t>Temporal variability in soil quality after organic residue application in mature oil palm plantations</t>
  </si>
  <si>
    <t>SOIL RESEARCH</t>
  </si>
  <si>
    <t>10.1071/SR14249</t>
  </si>
  <si>
    <t>Despite the dramatic changes in land-use arising from expansion of the palm oil industry, soil biodiversity in oil palm plantations has been little investigated. The present study aims to assess the effect of organic waste recycling (empty fruit bunches, EFB) on soil biodiversity in a mature plantation in Sumatra, Indonesia. A chronosequence was delineated taking into account the time between the applications of EFB and soil sampling; intervals of 1, 3, 6, 12, 18 and 24 months were compared with control plots without EFB application. Soil physical and chemical characteristics and macrofauna and nematofauna populations were analysed. The findings highlighted three distinct periods: a first disturbance period (0-6 months) showing a marked increase in pH, potassium content, base saturation and macrofauna abundance, especially ants, whereas earthworm, millipede and nematode populations were substantially reduced; a resilience period (6-18 months); and a final period (18-24 months) showing an improvement in most soil fertility parameters and a high density of earthworms, millipedes and nematodes. The impact of EFB application on soil quality changed as a function of time, and the present results explain the apparent discrepancy of some previous published results. This research is the first stage towards developing new strategies for enhancing soil biodiversity and related services for sustainable oil palm cultivation.</t>
  </si>
  <si>
    <t>1838-675X</t>
  </si>
  <si>
    <t>1838-6768</t>
  </si>
  <si>
    <t>WOS:000350989800009</t>
  </si>
  <si>
    <t>Hasanudin, U.; Sugiharto, R.; Haryanto, A.; Setiadi, T.; Fujie, K.</t>
  </si>
  <si>
    <t>Sugiharto, Ribut/AAL-7162-2020; Setiadi, Tjandra/P-5453-2015</t>
  </si>
  <si>
    <t>Setiadi, Tjandra/0000-0003-1850-4680; Hasanudin, Udin/0000-0002-0535-4866</t>
  </si>
  <si>
    <t>Palm oil mill effluent treatment and utilization to ensure the sustainability of palm oil industries</t>
  </si>
  <si>
    <t>WATER SCIENCE AND TECHNOLOGY</t>
  </si>
  <si>
    <t>10.2166/wst.2015.311</t>
  </si>
  <si>
    <t>The purpose of this study was to evaluate the current condition of palm oil mill effluent (POME) treatment and utilization and to propose alternative scenarios to improve the sustainability of palm oil industries. The research was conducted through field survey at some palm oil mills in Indonesia, in which different waste management systems were used. Laboratory experiment was also carried out using a 5 m(3) pilot-scale wet anaerobic digester. Currently, POME is treated through anaerobic digestion without or with methane capture followed by utilization of treated POME as liquid fertilizer or further treatment (aerobic process) to fulfill the wastewater quality standard. A methane capturing system was estimated to successfully produce renewable energy of about 25.4-40.7 kWh/ton of fresh fruit bunches (FFBs) and reduce greenhouse gas (GHG) emissions by about 109.41-175.35 kgCO(2)e/tonFFB (CO(2)e: carbon dioxide equivalent). Utilization of treated POME as liquid fertilizer increased FFB production by about 13%. A palm oil mill with 45 ton FFB/hour capacity has potential to generate about 0.95-1.52 MW of electricity. Coupling the POME-based biogas digester and anaerobic co-composting of empty fruit bunches (EFBs) is capable of adding another 0.93 MW. The utilization of POME and EFB not only increases the added value of POME and EFB by producing renewable energy, compost, and liquid fertilizer, but also lowers environmental burden.</t>
  </si>
  <si>
    <t>0273-1223</t>
  </si>
  <si>
    <t>1996-9732</t>
  </si>
  <si>
    <t>WOS:000361839200006</t>
  </si>
  <si>
    <t>Rubiana, Ratna; Rizali, Akhmad; Denmead, Lisa H.; Alamsari, Winda; Hidayat, Purnama; Pudjianto; Hindayana, Dadan; Clough, Yann; Tscharntke, Teja; Buchori, Damayanti</t>
  </si>
  <si>
    <t>Buchori, Damayanti/L-5878-2017; Rizali, Akhmad/G-2681-2017; Tscharntke, Teja/N-5123-2014</t>
  </si>
  <si>
    <t>Buchori, Damayanti/0000-0002-2843-0737; Rizali, Akhmad/0000-0002-6673-6198; Hidayat, Purnama/0000-0001-9507-6275; Rubiana, Ratna/0000-0001-7639-8260</t>
  </si>
  <si>
    <t>Agricultural land use alters species composition but not species richness of ant communities</t>
  </si>
  <si>
    <t>ASIAN MYRMECOLOGY</t>
  </si>
  <si>
    <t>Land-use change causes undesirable effects such as biodiversity decline, altered community structure and reduced ecosystem services. Changes in species composition and disrupted trophic interactions between pests and their natural enemies may also result causing decreased ecosystem services. We studied the effects of forest habitat transformation on the community structure of ants, which include major biological control agents. We focused on four types of land use around Harapan Forest (Harapan) and Bukit Duabelas National Park (BDNP), Jambi, Sumatra, Indonesia: forest, jungle rubber, rubber plantations and oil palm plantations. Four replicate patches of each land-use type were sampled, with plot sizes of 50 x 50 m at each of the 32 sites. Ants were collected by hand in combination with tuna and sugar baiting on three strata i.e. leaf litter, soil and tree. We found 104 ant species in total. Surprisingly, ant species richness per plot was not significantly different among land-use types, both in Harapan and BDNP. However, few ant species were shared among different land-use types. Forest and jungle rubber communities are relatively similar to each other (but still different), and distinct from communities in oil palm and rubber plantations. We conclude that conversion of remnant forested habitats to plantations would result in a net loss of ant species, even though ant species richness in plantations and forested habitats are similar.</t>
  </si>
  <si>
    <t>1985-1944</t>
  </si>
  <si>
    <t>WOS:000367360700008</t>
  </si>
  <si>
    <t>Wong, Ling Shing; Wong, Chee Sien</t>
  </si>
  <si>
    <t>WONG, CHEE SIEN/O-4571-2016</t>
  </si>
  <si>
    <t>WONG, CHEE SIEN/0000-0003-4504-3664; Ling Shing, Wong/0000-0002-5869-0804</t>
  </si>
  <si>
    <t>A New Method for Heavy Metals and Aluminium Detection Using Biopolymer-Based Optical Biosensor</t>
  </si>
  <si>
    <t>IEEE SENSORS JOURNAL</t>
  </si>
  <si>
    <t>10.1109/JSEN.2014.2345583</t>
  </si>
  <si>
    <t>JAN 2015</t>
  </si>
  <si>
    <t>A biopolymer-based biosensor for heavy metals and aluminium (Al) detection was constructed with naturally occurring beta-carotene in palm kernel oil used as the biological reporter. The biosensor was designed with beta-carotene entrapped by polyurethane, a polymer formed through prepolymerization of palm kernel oil. The presence of copper (Cu), lead (Pb), zinc (Zn), and Al was detected through the emulsification of beta-carotene, which caused the change of optical density (OD) at lambda = 450 nm. The results showed the OD increased with the presence of heavy metals and Al within 0.1-10 mg/L. The biosensor was constructed without extra steps to immobilize the biological component and it was simple to use with one-step detection. Together with high reproducibility and fast response to heavy metals and Al within 15 min, the biosensor showed good potential to be developed as a method to detect the presence of heavy metals and Al.</t>
  </si>
  <si>
    <t>1530-437X</t>
  </si>
  <si>
    <t>1558-1748</t>
  </si>
  <si>
    <t>WOS:000345235600002</t>
  </si>
  <si>
    <t>Colina, A.; Portillo, E.; Martinez, J.; Rodriguez, Z.; Marmol, L.; Moreno, M.</t>
  </si>
  <si>
    <t>Effects of fertilization and application timing on oil palm (Elaeis guineensis) production</t>
  </si>
  <si>
    <t>REVISTA DE LA FACULTAD DE AGRONOMIA DE LA UNIVERSIDAD DEL ZULIA</t>
  </si>
  <si>
    <t>DEC 2014</t>
  </si>
  <si>
    <t>The oil palm (Elaeis guineensis) is a strategic crop to ensure food security and sovereignty, one of the main alternatives for the supply of vegetable fats and oils in the Venezuelan diet. To evaluate the effect of potassium fertilization and time of application on production variables, a study was experienced in the farm El Cano, Colon county, Zulia State, with a completely randomized design with split plot 3x3 (three doses of fertilizer and three application times). The interaction of lower dose of fertilizer applied fractionally showed the best response to the varying number of clusters, with 5.167 fresh fruit bunches, due to the favorable response that gives the palm oil fractionation fertilization. The biomass of the clusters showed significance for time of application in February and the highest dose (1.4 kg of KCl) resulting in higher biomass of fresh fruit bunches, because February is the time phenologically larger filling Fruit from the plant.</t>
  </si>
  <si>
    <t>0378-7818</t>
  </si>
  <si>
    <t>WOS:000209630000011</t>
  </si>
  <si>
    <t>Effects of fertilization and application timing on vegetative development in oil palm (Elaeis guineensis Jacq.)</t>
  </si>
  <si>
    <t>In order to evaluate the effect of potassium fertilizer and time of application on Oil palm, an experiment was made in El Cano farm, located in Colon municipality. Acompletely randomized design with 3 x 3 split plot design was used. The experimental unit consisted of 18 individuals and the number of repetitions was 6. The results showed significant differences in the effects of the factors evaluated. Variables behaved as follows: mean plant height with 3.15 m, 37.75 numbers of leaves per plant, diameter of 2.39 m and 6.87 neck m long on leaf 4. To conclude, a fertilization program for this crop should include large amounts of potassium fertilizers, coinciding with the months to the end of rainy season.</t>
  </si>
  <si>
    <t>WOS:000209630000015</t>
  </si>
  <si>
    <t>Olafisoye, Bola O.; Fatoki, Olalekan O.; Oguntibeju, Oluwafemi O.; Osibote, Adelaja O.</t>
  </si>
  <si>
    <t>Osibote, Otolorin Adelaja/ABE-4902-2020; Oguntibeju, Oluwafemi/AAR-2256-2020</t>
  </si>
  <si>
    <t>Osibote, Otolorin Adelaja/0000-0001-6122-5033; Fatoki, Olalekan/0000-0002-4310-8180</t>
  </si>
  <si>
    <t>DETERMINATION OF TRACE AND MAJOR ELEMENTS IN WATER ON OIL PALM PLANTATIONS BY INDUCTIVELY COUPLED PLASMA-OPTICAL EMISSION SPECTROMETRY</t>
  </si>
  <si>
    <t>INSTRUMENTATION SCIENCE &amp; TECHNOLOGY</t>
  </si>
  <si>
    <t>10.1080/10739149.2014.928309</t>
  </si>
  <si>
    <t>NOV 2 2014</t>
  </si>
  <si>
    <t>The oil palm is an economic crop that has gained worldwide recognition due to its importance. Produce such as the stem, fruits, and leaves contain phytonutrients and antioxidants that are mediators of cellular functions and a cure for various ailments. The oil palm plantations receive inputs of elements from natural and anthropogenic sources. However, while some of the elements are beneficial, they may be toxic at high concentrations. The quality of ground water is important due to the possible uptake of trace and major elements by the oil palm. In this study, the concentrations of fifteen elements in ground water from oil palm plantations in southern Nigeria were measured. The inductively coupled plasma optical emission spectrometer (ICP-OES) was the instrument of choice because of its multielemental capabilities. The study revealed that of the trace elements, the highest concentrations were obtained for lead (Pb) (0.090-10.29mg/L), while the lowest concentrations were obtained for cadmium (Cd) (0.119-0.391mg/L). The concentration of the metals were compared with water quality standards established by the World Health Organization in 2011.</t>
  </si>
  <si>
    <t>1073-9149</t>
  </si>
  <si>
    <t>1525-6030</t>
  </si>
  <si>
    <t>WOS:000344564900006</t>
  </si>
  <si>
    <t>Pauli, N.; Donough, C.; Oberthuer, T.; Cock, J.; Verdooren, R.; Rahmadsyah; Abdurrohim, G.; Indrasuara, K.; Lubis, A.; Dolong, T.; Pasuquin, J. M.</t>
  </si>
  <si>
    <t>Pauli, Natasha/H-5605-2014</t>
  </si>
  <si>
    <t>Pauli, Natasha/0000-0002-1145-7458</t>
  </si>
  <si>
    <t>Changes in soil quality indicators under oil palm plantations following application of 'best management practices' in a four-year field trial</t>
  </si>
  <si>
    <t>10.1016/j.agee.2014.05.005</t>
  </si>
  <si>
    <t>OCT 1 2014</t>
  </si>
  <si>
    <t>Increasing the yield of existing oil palm plantations is one means of accommodating some of the growing demand for palm oil. The International Plant Nutrition Institute (IPNI) has developed and tested a process to deploy a series of 'best management practices' (BMPs) that cover a range of agronomic practices intended to intensify oil palm production and improve yield at a given site using cost-effective, practical methods. Many of these BMPs include techniques that should also improve soil quality, such as the addition of organic matter to the soil surface, and improved timing and tailored application of mineral and organic fertilisers. Six plantations in Kalimantan and Sumatra applied BMPs prescribed by IPNI (BMP treatment), and standard management practices (REF treatment) in paired blocks of oil palm over four years; 30 pairs of blocks were included in the research. Soils were sampled in both treatments before and after the field trial, from beneath weeded circles surrounding individual palms and beneath frond piles in between rows of palms, at 0-20 cm depth and 20-40 cm depth. Soils were tested for a range of properties, including soil pH, % soil organic carbon (% SOC), total N, available P, and exchangeable cations. No clear, consistent differences were found in the degree of change in soil properties between BMP and REF treatments over four years. However, improvements in some soil properties were noted for both treatments, particularly for soil pH and % SOC. There was no significant deterioration in the measured soil properties over the four years. The results suggest that appropriate management practices for oil palm can improve several aspects of soil quality. Further research on the mechanisms by which BMPs can improve soil quality, and monitoring over longer periods of time is recommended to give plantation managers a clearer picture of the potential 'co-benefits' that can be obtained with adoption of BMPs designed to increase oil palm yield. (C) 2014 Elsevier B.V. All rights reserved.</t>
  </si>
  <si>
    <t>WOS:000343629400012</t>
  </si>
  <si>
    <t>Martinez, Luis C.; Plata-Rueda, Angelica; Zanuncio, Jose C.; Serrao, Jose E.</t>
  </si>
  <si>
    <t>Martinez, Luis Carlos/H-4495-2013; Rueda, Angelica Plata/H-4519-2013</t>
  </si>
  <si>
    <t>Martinez, Luis Carlos/0000-0001-7741-2984; Rueda, Angelica Plata/0000-0002-2114-8237</t>
  </si>
  <si>
    <t>COMPARATIVE TOXICITY OF SIX INSECTICIDES ON THE RHINOCEROS BEETLE (COLEOPTERA: SCARABAEIDAE)</t>
  </si>
  <si>
    <t>FLORIDA ENTOMOLOGIST</t>
  </si>
  <si>
    <t>10.1653/024.097.0308</t>
  </si>
  <si>
    <t>SEP 2014</t>
  </si>
  <si>
    <t>Strategus aloeus (Linnaeus, 1758) (Coleoptera: Scarabaeidae) is a dangerous pest of oil palms in the Americas, because the adults cause several kinds of damage and kill palm trees. Effective methods for pest management are needed urgently. Bioassays were conducted to compare the toxicity to S. aloeus of the insecticides: fipronil, imidacloprid, lambda-cyhalothrin, spinosad, thiacloprid and thiamethoxam. The toxicity of each insecticide to the adults of S. aloeus was determined as: (1) the LC50 and LC90 under laboratory conditions, after exposure of six concentrations of each insecticide applied in a semi-solid diet and used to feed each insect and (2) the mortality under semi-controlled field conditions after applications of insecticides into the beetle galleries in the oil palm tree. The mortality of S. aloeus was higher with fipronil, imidacloprid, lambda-cyhalothrin and thiamethoxam, while spinosad and thiacloprid were less effective. Higher mortalities were obtained with concentrations of 12.5, 25, 50 mu L mL(-1) for determining LC50 values and 50, 100 mu L mL(-1) for determining LC90 values during 72 h. The mortalities of S. aloeus had similar tendencies under laboratory and semi-controlled field conditions. Fipronil, imidacloprid, lambdacyhalothrin and thiamethoxam caused substantial mortality in S. aloeus and, thus, can be used rotationally in integrated pest management programs (IPM) against this pest in the oil palm plantations.</t>
  </si>
  <si>
    <t>0015-4040</t>
  </si>
  <si>
    <t>1938-5102</t>
  </si>
  <si>
    <t>WOS:000342537700022</t>
  </si>
  <si>
    <t>Rahman, Mokhlesur M.; Adil, Mohd; Yusof, Alias M.; Kamaruzzaman, Yunus B.; Ansary, Rezaul H.</t>
  </si>
  <si>
    <t>Rahman, Mokhlesur M/0000-0003-0379-3686</t>
  </si>
  <si>
    <t>Removal of Heavy Metal Ions with Acid Activated Carbons Derived from Oil Palm and Coconut Shells</t>
  </si>
  <si>
    <t>10.3390/ma7053634</t>
  </si>
  <si>
    <t>MAY 2014</t>
  </si>
  <si>
    <t>In this work, batch adsorption experiments were carried out to investigate the suitability of prepared acid activated carbons in removing heavy metal ions such as nickel(II), lead(II) and chromium(VI). Acid activated carbons were obtained from oil palm and coconut shells using phosphoric acid under similar activation process while the differences lie either in impregnation condition or in both pretreatment and impregnation conditions. Prepared activated carbons were modified by dispersing hydrated iron oxide. The adsorption equilibrium data for nickel(II) and lead(II) were obtained from adsorption by the prepared and commercial activated carbons. Langmuir and Freundlich models fit the data well. Prepared activated carbons showed higher adsorption capacity for nickel(II) and lead(II). The removal of chromium(VI) was studied by the prepared acid activated, modified and commercial activated carbons at different pH. The isotherms studies reveal that the prepared activated carbon performs better in low concentration region while the commercial ones in the high concentration region. Thus, a complete adsorption is expected in low concentration by the prepared activated carbon. The kinetics data for Ni(II), Pb(II) and Cr(VI) by the best selected activated carbon fitted very well to the pseudo-second-order kinetic model.</t>
  </si>
  <si>
    <t>WOS:000337250800020</t>
  </si>
  <si>
    <t>Edwards, Felicity A.; Edwards, David P.; Sloan, Sean; Hamer, Keith C.</t>
  </si>
  <si>
    <t>Sloan, Sean/A-8630-2012; Edwards, David/AAC-5091-2019</t>
  </si>
  <si>
    <t>Sloan, Sean/0000-0002-7834-0203; Edwards, David/0000-0001-8562-3853; Edwards, Felicity/0000-0003-1742-2763</t>
  </si>
  <si>
    <t>Sustainable Management in Crop Monocultures: The Impact of Retaining Forest on Oil Palm Yield</t>
  </si>
  <si>
    <t>e91695</t>
  </si>
  <si>
    <t>10.1371/journal.pone.0091695</t>
  </si>
  <si>
    <t>MAR 17 2014</t>
  </si>
  <si>
    <t>Tropical agriculture is expanding rapidly at the expense of forest, driving a global extinction crisis. How to create agricultural landscapes that minimise the clearance of forest and maximise sustainability is thus a key issue. One possibility is protecting natural forest within or adjacent to crop monocultures to harness important ecosystem services provided by biodiversity spill-over that may facilitate production. Yet this contrasts with the conflicting potential that the retention of forest exports dis-services, such as agricultural pests. We focus on oil palm and obtained yields from 499 plantation parcels spanning a total of approximate to 23,000 ha of oil palm plantation in Sabah, Malaysian Borneo. We investigate the relationship between the extent and proximity of both contiguous and fragmented dipterocarp forest cover and oil palm yield, controlling for variation in oil palm age and for environmental heterogeneity by incorporating proximity to non-native forestry plantations, other oil palm plantations, and large rivers, elevation and soil type in our models. The extent of forest cover and proximity to dipterocarp forest were not significant predictors of oil palm yield. Similarly, proximity to large rivers and other oil palm plantations, as well as soil type had no significant effect. Instead, lower elevation and closer proximity to forestry plantations had significant positive impacts on oil palm yield. These findings suggest that if dipterocarp forests are exporting ecosystem service benefits or ecosystem dis-services, that the net effect on yield is neutral. There is thus no evidence to support arguments that forest should be retained within or adjacent to oil palm monocultures for the provision of ecosystem services that benefit yield. We urge for more nuanced assessments of the impacts of forest and biodiversity on yields in crop monocultures to better understand their role in sustainable agriculture.</t>
  </si>
  <si>
    <t>WOS:000333254100052</t>
  </si>
  <si>
    <t>Lim, Su Lin; Wu, Ta Yeong; Clarke, Charles</t>
  </si>
  <si>
    <t>Wu, Ta Yeong/I-8436-2019</t>
  </si>
  <si>
    <t>Treatment and Biotransformation of Highly Polluted Agro-industrial Wastewater from a Palm Oil Mill into Vermicompost Using Earthworms</t>
  </si>
  <si>
    <t>JOURNAL OF AGRICULTURAL AND FOOD CHEMISTRY</t>
  </si>
  <si>
    <t>10.1021/jf404265f</t>
  </si>
  <si>
    <t>JAN 22 2014</t>
  </si>
  <si>
    <t>In this laboratory-scale study, earthworms were introduced as biodegraders of palm oil mill effluent (POME), which is a wastewater produced from the wet process of palm oil milling. POME was absorbed into amendments (soil or rice straw) in different ratios as feedstocks for the earthworm, Eudrilus eugeniae. The presence of earthworms led to significant increases in pH, electrical conductivity, and nutrient content but decreases in the C/N ratio (0.687-75.8%), soluble chemical oxygen demand (19.7-87.9%), and volatile solids (0.687-52.7%). However, earthworm growth was reduced in all treatments by the end of the treatment process. Rice straw was a better amendment/absorbent relative to soil, with a higher nutrient content and greater reduction in soluble chemical oxygen demand with a lower C/N ratio in the vermicompost. Among all treatments investigated, the treatment with 1 part rice straw and 3 parts POME (w/v) (RS1:3) produced the best quality vermicompost with high nutritional status.</t>
  </si>
  <si>
    <t>0021-8561</t>
  </si>
  <si>
    <t>1520-5118</t>
  </si>
  <si>
    <t>WOS:000330202700020</t>
  </si>
  <si>
    <t>Vakili, Mohammadtaghi; Rafatullah, Mohd; Ibrahim, Mahamad Hakimi; Abdullah, Ahmad Zuhairi; Salamatinia, Babak; Gholami, Zahra</t>
  </si>
  <si>
    <t>Gholami, Zahra/A-1949-2012; Rafatullah, Mohd/C-8191-2009; Abdullah, Ahmad Zuhairi/G-8445-2014; Vakili, Mohammadtaghi/AAE-8182-2020</t>
  </si>
  <si>
    <t>Gholami, Zahra/0000-0003-1762-2626; Rafatullah, Mohd/0000-0002-4590-3153; Abdullah, Ahmad Zuhairi/0000-0001-6394-2917; Vakili, Mohammadtaghi/0000-0003-4978-6887; Ibrahim, Mahamad Hakimi/0000-0001-7878-7622</t>
  </si>
  <si>
    <t>Whitacre, DM</t>
  </si>
  <si>
    <t>Oil Palm Biomass as an Adsorbent for Heavy Metals</t>
  </si>
  <si>
    <t>REVIEWS OF ENVIRONMENTAL CONTAMINATION AND TOXICOLOGY, VOL 232</t>
  </si>
  <si>
    <t>Reviews of Environmental Contamination and Toxicology</t>
  </si>
  <si>
    <t>10.1007/978-3-319-06746-9_3</t>
  </si>
  <si>
    <t>10.1007/978-3-319-06746-9</t>
  </si>
  <si>
    <t>0179-5953</t>
  </si>
  <si>
    <t>2197-6554</t>
  </si>
  <si>
    <t>978-3-319-06746-9; 978-3-319-06745-2</t>
  </si>
  <si>
    <t>WOS:000343895400005</t>
  </si>
  <si>
    <t>Zaini, Muhammad Abbas Ahmad; Zakaria, Muaz; Alias, Norulaina; Zakaria, Zaki Yamani; Johari, Anwar; Setapar, Siti Hamidah Mohd; Kamaruddin, Mohd Johari; Yunus, Mohd Azizi Che</t>
  </si>
  <si>
    <t>Zakaria, Zaki Yamani/AAB-1000-2019; Setapar, Siti Hamidah Mohd/AAJ-4586-2020; AHMAD ZAINI, Muhammad Abbas/J-7326-2012</t>
  </si>
  <si>
    <t>Zakaria, Zaki Yamani/0000-0002-1911-103X; AHMAD ZAINI, Muhammad Abbas/0000-0003-2674-2670</t>
  </si>
  <si>
    <t>Yan, J; Lee, DJ; Chou, SK; Desideri, U; Li, H</t>
  </si>
  <si>
    <t>Removal of heavy metals onto KOH-activated ash-rich sludge adsorbent</t>
  </si>
  <si>
    <t>INTERNATIONAL CONFERENCE ON APPLIED ENERGY, ICAE2014</t>
  </si>
  <si>
    <t>Energy Procedia</t>
  </si>
  <si>
    <t>10.1016/j.egypro.2014.12.048</t>
  </si>
  <si>
    <t>This work was aimed to characterize ash-rich adsorbent derived from palm oil mill effluent sludge (POME sludge) for heavy metals removal from aqueous solution. The adsorbents were characterized according to specific surface area, surface morphology and elemental compositions. Sludge adsorbent exhibits high adsorption capacity for both copper(II) and lead(II), while its ash derivative demonstrates comparable removal of lead(II). Results indicate the important role of sludge ash in the adsorption of heavy metals. The study suggests the potential use of ash-rich POME sludge for industrial wastewater treatment. (C) 2014 The Authors. Published by Elsevier Ltd.</t>
  </si>
  <si>
    <t>6th International Conference on Applied Energy (ICAE)6th International Conference on Applied Energy (ICAE)</t>
  </si>
  <si>
    <t>MAY 30-JUN 02, 2014MAY 30-JUN 02, 2014</t>
  </si>
  <si>
    <t>Taipei, TAIWANTaipei, TAIWAN</t>
  </si>
  <si>
    <t>1876-6102</t>
  </si>
  <si>
    <t>WOS:000375936100571</t>
  </si>
  <si>
    <t>Alizadeh, Fahimeh; Abdullah, Siti Nor Akmar; Khodavandi, Alireza</t>
  </si>
  <si>
    <t>Alizadeh, Fahimeh/S-6651-2017; Khodavandi, Alireza/S-6653-2017</t>
  </si>
  <si>
    <t>Alizadeh, Fahimeh/0000-0002-7074-0464; Abdullah, Siti Nor Akmar/0000-0002-3611-6094; Khodavandi, Alireza/0000-0001-9498-9822</t>
  </si>
  <si>
    <t>Influence of Oil Palm-Fungi Interactions on Soil Microfungal Community and Growth Profile of Plant</t>
  </si>
  <si>
    <t>JOURNAL OF PURE AND APPLIED MICROBIOLOGY</t>
  </si>
  <si>
    <t>DEC 2013</t>
  </si>
  <si>
    <t>The density of soil microfungal community and growth profile of oil palm (Elaeis guineensis Jacq.) seedlings were investigated using artificial inoculations of the pathogenic fungus Ganoderma boninense and the symbiotic fungi Trichoderma harzianum and Glomus etunicatum. Because Trichoderma have wide distribution, the isolation frequency of T harzianum was measured in soil during interaction oil palm with fungi. Additionally, moisture content of the soil was determined. Densities of the soil microfungal community increased in oil palm inoculated with T harzianum and G. etunicatum. While oil palm inoculated with G. boninense showed a decrease in the density of the soil microfungal community. Isolation frequency of T. harzianum was approximately constant until 21 days postinoculation (dpi) and thereafter decreased when physical symptoms appeared in G. boninense inoculated plants. The frequency of T harzianum was 100% in T harzianum inoculated treatment at 3 to 147 dpi, while in G.etunicatum inoculated treatments no significant differences in frequency of T. harzianum were observed. Our data revealed that interactions between oil palm with T harzianum and G.etunicatum significantly improved the growth of palms. A suppressive influence on growth was observed in the interaction between oil palm and G. boninense. The moisture content of the soil increased significantly in the case of T harzianum inoculated seedlings. This study clearly demonstrates that density of the soil microfungal community and the associated growth profile of oil palm respond differently depending on the type of interaction. Thus, the density of soil microfungal community could be a useful indicator for early detection and control of Ganoderma disease in oil palm.</t>
  </si>
  <si>
    <t>0973-7510</t>
  </si>
  <si>
    <t>2581-690X</t>
  </si>
  <si>
    <t>WOS:000331428900014</t>
  </si>
  <si>
    <t>Lee-Yin, Choo; Ismail, B. S.; Salmijah, S.; Halimah, M.</t>
  </si>
  <si>
    <t>Persistence of cyfluthrin in three Malaysian agricultural soils under laboratory conditions</t>
  </si>
  <si>
    <t>SEP 2013</t>
  </si>
  <si>
    <t>The influence of temperature, moisture and organic matter on the persistence of cyfluthrin was determined using three types of Malaysian soils, namely clay, clay loam and sandy clay loam obtained from a tomato farm in Cameron Highlands, Pahang. The persistence of cyfluthrin was observed in the laboratory at two temperature levels of 25 and 35 degrees C and field water capacity of 30 and 80%. Treated soil samples were incubated in a growth chamber for 1, 2, 3, 5, 7, 10, 14, 21 and 28 days. The results from the incubation studies showed that temperature and organic matter content significantly reduced the half-life (t1/2) values of cyfluthrin in the three soil types, but moisture content had very little effect. It was observed that cyfluthrin persisted longer at lower temperature and moisture content and higher organic matter content in all the three soil types. The present study demonstrated that under the tropical conditions of Malaysia, cyfluthrin dissipated rapidly in soils compared to its dissipation in soils of temperate regions, evidently due to high temperature.</t>
  </si>
  <si>
    <t>WOS:000323804200019</t>
  </si>
  <si>
    <t>Comte, Irina; Colin, Francois; Gruenberger, Olivier; Follain, Stephane; Whalen, Joann K.; Caliman, Jean-Pierre</t>
  </si>
  <si>
    <t>Follain, Stephane/D-6202-2011; Olivier, Grunberger/J-9921-2013; Whalen, Joann K/F-7419-2013</t>
  </si>
  <si>
    <t>Olivier, Grunberger/0000-0003-1285-7637; Whalen, Joann K/0000-0001-8774-0594; Follain, Stephane/0000-0001-9183-8041</t>
  </si>
  <si>
    <t>Landscape-scale assessment of soil response to long-term organic and mineral fertilizer application in an industrial oil palm plantation, Indonesia</t>
  </si>
  <si>
    <t>10.1016/j.agee.2013.02.010</t>
  </si>
  <si>
    <t>APR 1 2013</t>
  </si>
  <si>
    <t>Organic fertilizers improve soil fertility in oil palm plantations, based on small-scale (&lt;30 ha), short-term (3-5 yr) studies, but the response is not equal across soil classes. Since organic fertilizers are costly to handle and apply, relative to mineral fertilizers, producers need to know where and how frequently to apply organic fertilizers to improve soil fertility. This study assessed the soil response to long-term mineral and organic fertilizer applications in an industrial oil palm plantation. A landscape-scale approach was developed to cope with unavailable historical soil data, variability in fertilizer application sequences and diverse soil classes across the plantation. Soil response to fertilizer application was inferred from (i) a one-off soil survey, (ii) record of fertilizer sequences, and (iii) knowledge of the biogeochemical processes underlying the measured soil response. Low-fertility Ferralsols responded significantly to continuous organic fertilizer application, with greater improvement in the loamy-sand uplands than sandy-loam lowlands. In the loamy-sand uplands discontinuing organic fertilizer applications significantly decreased the organic carbon concentration without reducing the pH, base saturation or nutrient concentrations, but organic carbon was protected from mineralization by slower drainage and fine texture in the sandy-loam lowlands. We conclude that organic fertilizers should be applied regularly to loamy-sand uplands to sustain soil fertility. (c) 2013 Elsevier B.V. All rights reserved.</t>
  </si>
  <si>
    <t>WOS:000318392700006</t>
  </si>
  <si>
    <t>Szydlowska-Czerniak, Aleksandra; Trokowski, Konrad; Karlovits, Gyoergy; Szlyk, Edward</t>
  </si>
  <si>
    <t>Szydlowska-Czerniak, Aleksandra/P-1141-2015; Szlyk, Edward/M-3830-2014; Szlyk, Edward/AAC-1324-2021</t>
  </si>
  <si>
    <t xml:space="preserve">Szydlowska-Czerniak, Aleksandra/0000-0003-0356-3936; Szlyk, Edward/0000-0003-2816-2303; </t>
  </si>
  <si>
    <t>Spectroscopic Determination of Metals in Palm Oils from Different Stages of the Technological Process</t>
  </si>
  <si>
    <t>10.1021/jf305094s</t>
  </si>
  <si>
    <t>MAR 6 2013</t>
  </si>
  <si>
    <t>Magnesium, calcium, copper, iron, and lead in palm oils (Elaeis guineensis) at various stages of the refining process were determined by inductively coupled plasma mass spectrometry (ICP-MS) after microwave digestion. The mean concentrations of Mg, Ca, Cu, Fe, and Pb in the studied palm oils varied from 20.7 to 7090.1 mu g kg(-1), from 193.9 to 8077.9 mu g kg(-1), from 29.7 to 463.0 mu g kg(-1), from 115.2 to 415.9 mu g kg(-1), and from 1.7 to 16.0 mu g kg(-1), respectively, which are below the Polish legal requirements. The comparable precisions for the proposed ICP-MS (RSD = 0.81-5.99%) and standard GFAAS (RSD = 1.18-5.26%) methods demonstrate the benefit of the ICP-MS method in the routine analysis of metal ions in palm oils. There are significant, positive correlations between Ca and Mg, between Ca and Cu, between Fe and Pb, between Cu and Fe, between Cu and Mg, and between Cu and Pb in palm oils determined by two analytical methods (r = 0.8798-0.9817, p &lt; 0.05). Principal component analysis (PCA) and hierarchical cluster analysis (HCA) were used for discrimination of the quality of the analyzed palm oils based on main and trace metal contents determined by the proposed ICP-MS and the standard GFAAS methods. Two main groups were identified by RCA, whereas the classification and characterization of the studied palm oils within each of groups on the basis of metal ions amounts were obtained from PCA. The chemometric analyses demonstrated that crude palm oil had the highest level of the determined metals concentrations. Also, the analyzed metals in palm oils from different steps of the refining process were grouped using HCA to assess the effectiveness of technological processes for their removal.</t>
  </si>
  <si>
    <t>WOS:000315936900031</t>
  </si>
  <si>
    <t>Khosravihaftkhany, Shabnam; Morad, Norhashimah; Teng, Tjoon Tow; Abdullah, Ahmad Zuhairi; Norli, Ismail</t>
  </si>
  <si>
    <t>Abdullah, Ahmad Zuhairi/G-8445-2014; Ismail, Norli/F-8065-2010</t>
  </si>
  <si>
    <t>Abdullah, Ahmad Zuhairi/0000-0001-6394-2917; Ismail, Norli/0000-0001-7941-7412; Morad, Norhashimah/0000-0001-9152-2362; Teng, Tjoon-Tow/0000-0003-0023-300X</t>
  </si>
  <si>
    <t>Biosorption of Pb(II) and Fe(III) from Aqueous Solutions Using Oil Palm Biomasses as Adsorbents</t>
  </si>
  <si>
    <t>10.1007/s11270-013-1455-y</t>
  </si>
  <si>
    <t>MAR 2013</t>
  </si>
  <si>
    <t>The removal of lead (II) and iron (III) from aqueous solutions using empty fruit bunch (EFB), oil palm leaves (OPL), oil palm frond (OPF), and oil palm bark (OPB) as biosorbents was investigated. The biosorbents were characterized through scanning electron microscopy, Brunauer-Emmett-Teller analysis, and Fourier transform infrared spectroscopy. Variables such as pH (2-12), biosorbent particle size (200-1,400 mu m), adsorbent dosage (0.25-1.75 g/l), and agitation time (5-80 min) were investigated. The suitable pH range, particle size, adsorbent dosage, and agitation time for the removal of both metals were 5 to 6, 200 mu m, 1 g/l, and 40 min, respectively. Under optimum conditions, OPB showed the highest adsorption efficiency of 80 % and 78 % for lead and iron, respectively. The adsorption equilibrium data were fitted to three adsorption isotherm models. The Langmuir isotherm showed the best result for both metals. The kinetics of the biosorption process was analyzed using pseudo-first-order and pseudo-second-order models. The latter showed a better fit for both metals. OPB biomass introduced the lowest chemical oxygen demand into the treated solution, with an average amount of 32.9 mg/l.</t>
  </si>
  <si>
    <t>WOS:000317617200017</t>
  </si>
  <si>
    <t>Kamaladini, Hossein; Abdullah, Siti Nor Akmar; Aziz, Maheran Abdul; Bin Ismail, Ismanizan; Haddadi, Fatemeh</t>
  </si>
  <si>
    <t>Abdullah, Siti Nor Akmar/0000-0002-3611-6094</t>
  </si>
  <si>
    <t>Breaking-off tissue specific activity of the oil palm metallothionein-like gene promoter in T-1 seedlings of tomato exposed to metal ions</t>
  </si>
  <si>
    <t>JOURNAL OF PLANT PHYSIOLOGY</t>
  </si>
  <si>
    <t>10.1016/j.jplph.2012.10.017</t>
  </si>
  <si>
    <t>FEB 15 2013</t>
  </si>
  <si>
    <t>Metallothioneins (MTs) are cysteine-rich metal-binding proteins that are involved in cell growth regulation, transportation of metal ions and detoxification of heavy metals. A mesocarp-specific metallothionein-like gene (MT3-A) promoter was isolated from the oil palm (Elaeis guineensis Jacq). A vector construct containing the MT3-A promoter fused to the beta-glucuronidase (GUS) gene in the pCAMBIA 1304 vector was produced and used in Agrobacterium-mediated transformation of tomato. Histochemical GUS assay of different tissues of transgenic tomato showed that the MT3-A promoter only drove GUS expression in the reproductive tissues and organs, including the anther, fruit and seed coat. Competitive RT-PCR and GUS fluorometric assay showed changes in the level of GUS mRNA and enzyme activity in the transgenic tomato (T-0). No GUS mRNA was found in roots and leaves of transgenic tomato. In contrast, the leaves of transgenic tomato seedlings (T-1) produced the highest GUS activity when treated with 150 mu M Cu2+ compared to the control (without Cu2+). However, Zn2+ and Fe2+ treatments did not show GUS expression in the leaves of the transgenic tomato seedlings. Interestingly, the results showed a breaking=off tissue-specific activity of the oil palm MT3-A promoter in Ti seedlings of tomato when subjected to Cu2+ ions. (C) 2012 Elsevier GmbH. All rights reserved.</t>
  </si>
  <si>
    <t>0176-1617</t>
  </si>
  <si>
    <t>1618-1328</t>
  </si>
  <si>
    <t>WOS:000315310000014</t>
  </si>
  <si>
    <t>Bedford, Geoffrey O.</t>
  </si>
  <si>
    <t>Berenbaum, MR</t>
  </si>
  <si>
    <t>Biology and Management of Palm Dynastid Beetles: Recent Advances</t>
  </si>
  <si>
    <t>ANNUAL REVIEW OF ENTOMOLOGY, VOL 58</t>
  </si>
  <si>
    <t>Annual Review of Entomology</t>
  </si>
  <si>
    <t>+</t>
  </si>
  <si>
    <t>10.1146/annurev-ento-120710-100547</t>
  </si>
  <si>
    <t>Coconut, oil, and date palms are important crops in the tropics and are attacked by dynastids that cause loss of production or death of hosts. Knowledge of their breeding sites has been extended since a previous review in 1980. The fungus Metarhizium anisopliae has potential as a biopesticide against immature stages in friable breeding sites. The molecular biology and ultrastructure of Oryctes rhinoceros Nudivirus (OrNV), disseminated by adults, have been studied, and this pathogen can reduce O. rhinoceros populations and damage when introduced into new locations, especially where damage had been high. New PCR techniques may enable reliable quantification of dosages ingested and hence virulence of different isolates. Male-produced aggregation pheromones have been identified in several species, for which they may have management potential, having been used commercially for trapping O. rhinoceros in oil palm plantations in Southeast Asia, and tested against O. monoceros in Africa.</t>
  </si>
  <si>
    <t>0066-4170</t>
  </si>
  <si>
    <t>1545-4487</t>
  </si>
  <si>
    <t>978-0-8243-0158-3</t>
  </si>
  <si>
    <t>WOS:000316406000019</t>
  </si>
  <si>
    <t>Exelis, Moise Pierre; Idris, Azarae Hj</t>
  </si>
  <si>
    <t>Studies on the predatory activities of Oecophylla smaragdina (Hymenoptera: Formicidae) on Pteroma pendula (Lepidoptera: Psychidae) in oil palm plantations in Teluk Intan, Perak (Malaysia)</t>
  </si>
  <si>
    <t>A field study was conducted to elucidate the predatory activities of the ant Oecophylla smaragdina on the bagworm Pteroma pendula in oil palm plantations at Teluk Intan, Perak, Peninsular Malaysia, from November 2010 to August 2011. The ant was found to be prevalent in taller (&gt; 4m) palm stands but absent in shorter ones subject to a comparable regime of chemical pesticides or biological control. Among the taller palms the number of nests per tree ranged from 0 to 13. The abundance level of P pendula was significantly lower in trees occupied by O. smaragdina than in unoccupied palms. Similarly, the degree of foliar injury was significantly lower in occupied palms. There was a strong positive correlation between pest density and degree of foliar injury. The number of fruiting bunches, indicative of the palm-oil productivity, was significantly higher in occupied palms. The predatory behaviour of O. smaragdina towards P pendula was confirmed by observations in a distinctive chronological sequence. Field experiments showed that O. smaragdina preferred to consume pupae over larvae (of all instars), until the extermination of the former. The study confirmed that O. smaragdina does not attack or disturb the oil palm pollinator weevil, Elaeidobius kamerunicus. The ant species thus shows great promise for biological control in oil palm.</t>
  </si>
  <si>
    <t>WOS:000321315100017</t>
  </si>
  <si>
    <t>Salman, Jassem M.</t>
  </si>
  <si>
    <t>Salman, Jasim M./AAH-6360-2021</t>
  </si>
  <si>
    <t>Salman, Jasim M./0000-0001-5542-6445</t>
  </si>
  <si>
    <t>Batch Study for Insecticide Carbofuran Adsorption onto Palm-Oil-Fronds-Activated Carbon</t>
  </si>
  <si>
    <t>JOURNAL OF CHEMISTRY</t>
  </si>
  <si>
    <t>10.1155/2013/630371</t>
  </si>
  <si>
    <t>The adsorption of insecticide, carbofuran from aqueous solution onto activated carbon derived from palm oil fronds (PFAC) was investigated through batch study. The effects of both initial concentration and pH of the carbofuran over the range of 25 to 250 mg/L and 2 to 12, respectively, on the adsorption of the prepared PFAC were studied in batch experiments. Equilibrium data were fitted to the Langmuir, the Freundlich, and the Temkin isotherm models. The results obtained from application of these models show that the best fits were achieved with the Langmuir model, and a maximum monolayer adsorption capacity of 164 mg/g was obtained at 30 degrees C. The regeneration efficiency of spent activated carbon was studied and it was found to be 90.096.4%. The results indicated that PFAC has good capability as adsorbent for the removal of carbofuran from aqueous solutions.</t>
  </si>
  <si>
    <t>2090-9063</t>
  </si>
  <si>
    <t>2090-9071</t>
  </si>
  <si>
    <t>WOS:000307759300001</t>
  </si>
  <si>
    <t>Zain, Nur Masirah Mohd.; Mohamad, Rosli B.; Sijam, Kamaruzaman; Morshed, Md. Mahbub; Awang, Yahya</t>
  </si>
  <si>
    <t>Awang, Yahya/0000-0003-2378-308X</t>
  </si>
  <si>
    <t>Effect of Selected Herbicides In Vitro and in Soil on Growth and Development of Soil Fungi from Oil Palm Plantation</t>
  </si>
  <si>
    <t>INTERNATIONAL JOURNAL OF AGRICULTURE AND BIOLOGY</t>
  </si>
  <si>
    <t>Herbicides are commonly used in integrated weed management programs in oil palm plantation. Their usage not only controls the weed populations but also affects microbial populations especially fungi in soil, and hence modify soil biochemical and biological processes critical for ecosystem functioning. The response of fungal population from oil palm soil exposed to paraquat, glyphosate, glufosinate-ammonium and metsulfuron-methyl at 0.5, 1 and 2 times their recommended field application rates, in vitro and in soil environment was assessed in present studies. Herbicides both in vitro and in incubated soil caused significant inhibition of fungal growth. Inhibition of fungal growth increased with increased herbicide rates. The degree of growth inhibition by the herbicides tested in vitro was in order of paraquat and glufosinate-ammonium &gt; glyphosate &gt; metsulfuron-methyl. Species-specific inhibition and influence of exposure periods were also evaluated and found to vary for fungal species, herbicides and their rates of application. (C) 2013 Friends Science Publishers</t>
  </si>
  <si>
    <t>1560-8530</t>
  </si>
  <si>
    <t>1814-9596</t>
  </si>
  <si>
    <t>WOS:000324999800003</t>
  </si>
  <si>
    <t>Shavandi, Mohammad Amin; Haddadian, Zahra; Ismail, Mohd Halim Shah; Abdullah, Norhafizah</t>
  </si>
  <si>
    <t>Eun, Heesoo/H-5370-2012; Shavandi, Amin/I-3028-2019; Abdullah, Norhafizah/G-6026-2017</t>
  </si>
  <si>
    <t>Shavandi, Amin/0000-0002-0188-3090; Abdullah, Norhafizah/0000-0001-5130-5400</t>
  </si>
  <si>
    <t>Continuous metal and residual oil removal from palm oil mill effluent using natural zeolite-packed column</t>
  </si>
  <si>
    <t>JOURNAL OF THE TAIWAN INSTITUTE OF CHEMICAL ENGINEERS</t>
  </si>
  <si>
    <t>10.1016/j.jtice.2012.07.001</t>
  </si>
  <si>
    <t>NOV 2012</t>
  </si>
  <si>
    <t>In this paper, fixed bed column studies were carried out to evaluate the performance of natural zeolite in removing heavy metals (Fe, Mn and Zn) and residual oil from palm oil mill effluent (POME) under varying experimental conditions such as flow rate and bed height. The maximum uptakes of Fe, Zn and Mn in a fixed bed adsorption column were 1.466, 0.203 and 0.019 mg/g at pH 6, bed height 15 cm and flow rate 3 ml/min,while maximum sorption of residual oil was 100 mg/g at pH 3 and same bed height and flow rate. Bohart-Adams and the bed depth service time (BDST) models were applied to the data for predicting breakthrough curves and to determine the characteristic parameters such as service time adsorption, adsorption rate, capacity and time required for 50% breakthrough. (C) 2012 Taiwan Institute of Chemical Engineers. Published by Elsevier B.V. All rights reserved.</t>
  </si>
  <si>
    <t>1876-1070</t>
  </si>
  <si>
    <t>1876-1089</t>
  </si>
  <si>
    <t>WOS:000313155000017</t>
  </si>
  <si>
    <t>Muhamad, Halimah; Zainudin, Badrul Hisyam; Abu Bakar, Nor Kartini</t>
  </si>
  <si>
    <t>ABU BAKAR, NOR KARTINI/B-9320-2010; Hisyam, Badrul/B-3493-2010</t>
  </si>
  <si>
    <t>ABU BAKAR, NOR KARTINI/0000-0002-4380-6704; Hisyam, Badrul/0000-0003-2080-173X</t>
  </si>
  <si>
    <t>Comparative study of different clean-up techniques for the determination of lambda-cyhalothrin and cypermethrin in palm oil matrices by gas chromatography with electron capture detection</t>
  </si>
  <si>
    <t>10.1016/j.foodchem.2012.04.095</t>
  </si>
  <si>
    <t>OCT 15 2012</t>
  </si>
  <si>
    <t>Solid phase extraction (SPE) and dispersive solid-phase extraction (d-SPE) were compared and evaluated for the determination of lambda-cyhalothrin and cypermethrin in palm oil matrices by gas chromatography with an electron capture detector (GC-ECD). Several SPE sorbents such as graphitised carbon black (GCB), primary secondary amine (PSA), C-18, silica, and florisil were tested in order to minimise fat residues. The results show that mixed sorbents using GCB and PSA obtained cleaner extracts than a single GCB and PSA sorbents. The average srecoveries obtained for each pesticide ranged between 81% and 114% at five fortification levels with the relative standard deviation of less than 7% in all cases. The limits of detection for these pesticides were ranged between 0.025 and 0.05 mu g/g. The proposed method was applied successfully for the residue determination of both lambda-cyhalothrin and cypermethrin in crude palm oil samples obtained from local mills throughout Malaysia. (C) 2012 Elsevier Ltd. All rights reserved.</t>
  </si>
  <si>
    <t>WOS:000305859800105</t>
  </si>
  <si>
    <t>Shavandi, M. A.; Haddadian, Z.; Ismail, M. H. S.; Abdullah, N.; Abidin, Z. Z.</t>
  </si>
  <si>
    <t>Abdullah, Norhafizah/G-6026-2017; Shavandi, Amin/I-3028-2019; Abidin, Zurina Zainal/AAL-2706-2020</t>
  </si>
  <si>
    <t>Abdullah, Norhafizah/0000-0001-5130-5400; Shavandi, Amin/0000-0002-0188-3090; Abidin, Zurina Zainal/0000-0002-3998-2545</t>
  </si>
  <si>
    <t>Removal of Fe(III), Mn(II) and Zn(II) from palm oil mill effluent (POME) by natural zeolite</t>
  </si>
  <si>
    <t>10.1016/j.jtice.2012.02.014</t>
  </si>
  <si>
    <t>SEP 2012</t>
  </si>
  <si>
    <t>The adsorption capacity of natural zeolite for the removal of heavy metal ions, zinc Zn(II), manganese Mn(II) and iron Fe(III), found in palm oil mill effluent was investigated in this study. The effects of contact time, agitation speed, pH, and sorbent dosage on the sorption of heavy metals were evaluated. The desorption potential of zeolite was also investigated. The sorption was fast with equilibrium reached within 180 min. The metal sorption increased with pH, and adsorption capacities ranged between 0.015 and 1.157 mg/g of zeolite. Equilibrium data followed the Langmuir isotherm model while the kinetic data were well described by the pseudo-second-order model. Maximum desorption was attained by HCl with 69.638, 58.575 and 61.516% of the initial adsorbed amount for Fe, Zn and Mn, respectively. More than 50% of Zn(II) and Mn(II) and about 60% of Fe(III) could be removed in the experiments. (C) 2012 Taiwan Institute of Chemical Engineers. Published by Elsevier B.V. All rights reserved.</t>
  </si>
  <si>
    <t>WOS:000309895000014</t>
  </si>
  <si>
    <t>Muhamad, Halimah; Zainol, Maznah; Sahid, Ismail; Abu Seman, Idris</t>
  </si>
  <si>
    <t>Determination of hexaconazole in field samples of an oil palm plantation</t>
  </si>
  <si>
    <t>10.1002/dta.1351</t>
  </si>
  <si>
    <t>AUG 2012</t>
  </si>
  <si>
    <t>In oil palm plantations, the fungicide hexaconazole is used to control Ganoderma infection that threatens to destroy or compromisethe palm. The application of hexaconazole is usually through soil drenching, trunk injection, or a combination of these two methods. It is therefore important to have a method to determine the residual amount of hexaconazole in the field such as in samples of water, soil, and leaf to monitor the use and fate of the fungicide in oil palm plantations. This study on the behaviour of hexaconazole in oil palm agro-environment was carried out at the UKM-MPOB Research Station, Bangi Lama, Selangor. Three experimental plots in this estate with 7-year-old Dura x Pisifera (DxP) palms were selected for the field trial. One plot was sprayed with hexaconazole at the manufacturer's recommended dosage, one at double the recommended dosage, and the third plot was untreated control. Hexaconazole residues in the soil, leaf, and water were determined before and after fungicide treatment. Soil samples were randomly collected from three locations at different depths (050 cm) and soil collected fromthe same depth were bulked together. Soil, water, and palm leaf were collected at -1 (day before treatment), 0 (day of treatment), 1, 3, 7, 14, 21, 70, 90, and 120 days after treatment. Hexaconazole was detected in soil and oil palm leaf, but was not detected in water from the nearby stream. (c) 2012 John Wiley &amp; Sons, Ltd.</t>
  </si>
  <si>
    <t>WOS:000306957000014</t>
  </si>
  <si>
    <t>Llacer, Elena; Negre, Maria; Jacas, Josep A.</t>
  </si>
  <si>
    <t>Llacer, Elena/K-6433-2014; Jaques, Josep A./B-8352-2009</t>
  </si>
  <si>
    <t>Llacer, Elena/0000-0002-3530-8764; Jaques, Josep A./0000-0003-1353-1727</t>
  </si>
  <si>
    <t>Evaluation of an oil dispersion formulation of imidacloprid as a drench against Rhynchophorus ferrugineus (Coleoptera, Curculionidae) in young palm trees</t>
  </si>
  <si>
    <t>10.1002/ps.3245</t>
  </si>
  <si>
    <t>JUN 2012</t>
  </si>
  <si>
    <t>BACKGROUND: The red palm weevil, Rhynchophorus ferrugineus (Olivier), is a phytophagous insect that feeds on soft succulent tissues of most palm species and is considered the main palm pest in the Middle East and the Mediterranean Basin. The aim of this study was to test the efficacy of imidacloprid oil dispersion (OD) as a drench in preventive and curative treatments against R. ferrugineus in Phoenix canariensis, Washingtonia robusta, Washingtonia filifera and Trachycarpus fortunei. RESULTS: Levels of infestation were highest in P. canariensis. There was no infestation in W. filifera. Mean efficacies of 100 and 94% were obtained in preventive and curative treatments respectively. High efficacies in preventive treatments (mean 95.4%) lasted for up to 45 days after application. CONCLUSION: The high efficacies and persistence of imidacloprid OD applied as a drench in young palms show the potential of this product for the management of R. ferrugineus. Copyright (C) 2011 Society of Chemical Industry</t>
  </si>
  <si>
    <t>WOS:000303918800010</t>
  </si>
  <si>
    <t>Azura, A. Aini; Fauziah, C. I.; Samsuri, A. W.</t>
  </si>
  <si>
    <t>Samsuri, Wahid A/H-1763-2015</t>
  </si>
  <si>
    <t>Samsuri, Wahid A/0000-0002-5450-0604</t>
  </si>
  <si>
    <t>Cadmium and Zinc Concentrations in Soils and Oil Palm Tissues as Affected by Long-Term Application of Phosphate Rock Fertilizers</t>
  </si>
  <si>
    <t>10.1080/15320383.2012.672485</t>
  </si>
  <si>
    <t>The study was conducted to determine Cd and Zn concentrations in soils with three different ages of oil palm trees (&lt;10, &gt;15, &gt;20 years) and plant parts as affected by long-term application of phosphate rock fertilizers. To investigate this issue on Malaysia's oil palm plantations, six soil series that undergo a scheduled fertilizer program were collected. Jawa, Selangor, and Sedu Series were selected from a plantation in the coastal area, whilst Munchong, Rengam, and Segamat Series were collected from a plantation in the inland area. Fronds and fruitlets were also collected along with the soils (paired sampling). To verify the findings of the field study, Cd and Zn adsorption isotherms were prepared. Competitive adsorption between Zn and Cd was also conducted. There was no accumulation of Cd in all the soil series but Zn accumulated in the Selangor and Segamat Series. Fruitlets (edible part) show no increase in Cd and Zn concentrations, but Jawa and Selangor Series show increasing values of Zn concentrations in the fronds. A correlation study reveals that soil pH and clay content were the soil properties that controlled Cd and Zn concentrations in soils. Cadmium in soils and soil solutions most probably contributed to the Cd concentrations in fruitlets, whereas Cd and Zn in soils may influence the uptake of these elements by the oil palm trees. The highest Cd and Zn accumulation in Segamat Series Soil had been shown in the adsorption isotherm study. Cadmium adsorption was decreased in the presence of Zn, leading to no accumulation of Cd in all the soil series.</t>
  </si>
  <si>
    <t>WOS:000308719700003</t>
  </si>
  <si>
    <t>Comte, Irina; Colin, Francois; Whalen, Joann K.; Gruenberger, Olivier; Caliman, Jean-Pierre</t>
  </si>
  <si>
    <t>Olivier, Grunberger/J-9921-2013; Whalen, Joann K/F-7419-2013</t>
  </si>
  <si>
    <t>Olivier, Grunberger/0000-0003-1285-7637; Whalen, Joann K/0000-0001-8774-0594</t>
  </si>
  <si>
    <t>AGRICULTURAL PRACTICES IN OIL PALM PLANTATIONS AND THEIR IMPACT ON HYDROLOGICAL CHANGES, NUTRIENT FLUXES AND WATER QUALITY IN INDONESIA: A REVIEW</t>
  </si>
  <si>
    <t>ADVANCES IN AGRONOMY, VOL 116</t>
  </si>
  <si>
    <t>10.1016/B978-0-12-394277-7.00003-8</t>
  </si>
  <si>
    <t>Rapid expansion of oil palm (Elaeis guineensis Jacq.) cultivation in Southeast Asia raises environmental concerns about deforestation and greenhouse gas emissions. However, less attention was paid to the possible perturbation of hydrological functions and water quality degradation. This work aimed to review (i) the agricultural practices commonly used in oil palm plantations, which potentially impact hydrological processes and water quality and (ii) the hydrological changes and associated nutrient fluxes from plantations. Although many experimental trials provide clear recommendations for water and fertilizer management, we found that few studies investigated the agricultural practices actually followed by planters. Our review of hydrological studies in oil palm plantations showed that the main hydrological changes occurred during the first years after land clearing and seemed to dissipate with plant growth, as low nutrient losses were generally reported from plantations. However, most of those studies were carried out at the plot scale and often focus on one hydrological process at a single plantation age. So, there is insufficient information to evaluate the spatiotemporal fluctuations in nutrient losses throughout the entire lifespan of a plantation. Furthermore, few studies provided an integrated view at the watershed scale of the agricultural practices and hydrological processes that contribute to nutrient losses from oil palm plantations and the consequences for surface and groundwater quality. Future research efforts need to understand and assess the potential of oil palm plantations to change hydrological functions and related nutrient fluxes, considering agricultural practices and assessing water quality at the watershed scale.</t>
  </si>
  <si>
    <t>978-0-12-394277-7</t>
  </si>
  <si>
    <t>WOS:000306817000003</t>
  </si>
  <si>
    <t>Hooijer, A.; Page, S.; Jauhiainen, J.; Lee, W. A.; Lu, X. X.; Idris, A.; Anshari, G.</t>
  </si>
  <si>
    <t>Lu, Xi Xi/C-5609-2008; Anshari, Gusti/H-8792-2019</t>
  </si>
  <si>
    <t>Lu, Xi Xi/0000-0002-2528-4631; Anshari, Gusti/0000-0001-9639-0266; Page, Susan/0000-0002-3392-9241; Jauhiainen, Jyrki/0000-0001-7023-859X</t>
  </si>
  <si>
    <t>Subsidence and carbon loss in drained tropical peatlands</t>
  </si>
  <si>
    <t>10.5194/bg-9-1053-2012</t>
  </si>
  <si>
    <t>Conversion of tropical peatlands to agriculture leads to a release of carbon from previously stable, long-term storage, resulting in land subsidence that can be a surrogate measure of CO2 emissions to the atmosphere. We present an analysis of recent large-scale subsidence monitoring studies in Acacia and oil palm plantations on peatland in SE Asia, and compare the findings with previous studies. Subsidence in the first 5 yr after drainage was found to be 142 cm, of which 75 cm occurred in the first year. After 5 yr, the subsidence rate in both plantation types, at average water table depths of 0.7 m, remained constant at around 5 cm yr(-1). The results confirm that primary consolidation contributed substantially to total subsidence only in the first year after drainage, that secondary consolidation was negligible, and that the amount of compaction was also much reduced within 5 yr. Over 5 yr after drainage, 75 % of cumulative subsidence was caused by peat oxidation, and after 18 yr this was 92 %. The average rate of carbon loss over the first 5 yr was 178 t CO2eq ha(-1) yr(-1), which reduced to 73 t CO2eq ha(-1) yr(-1) over subsequent years, potentially resulting in an average loss of 100 t CO2eq ha(-1) yr(-1) over 25 yr. Part of the observed range in subsidence and carbon loss values is explained by differences in water table depth, but vegetation cover and other factors such as addition of fertilizers also influence peat oxidation. A relationship with groundwater table depth shows that subsidence and carbon loss are still considerable even at the highest water levels theoretically possible in plantations. This implies that improved plantation water management will reduce these impacts by 20 % at most, relative to current conditions, and that high rates of carbon loss and land subsidence are inevitable consequences of conversion of forested tropical peatlands to other land uses.</t>
  </si>
  <si>
    <t>WOS:000302179500014</t>
  </si>
  <si>
    <t>Islami, N.; Taib, S.; Yusoff, I.; Ghani, A. Abdul</t>
  </si>
  <si>
    <t>YUSOFF, ISMAIL/B-8674-2010; A, GHANI AZMAN/B-8308-2010; Islami, Nur/AAB-7063-2021</t>
  </si>
  <si>
    <t>YUSOFF, ISMAIL/0000-0001-9599-4359; Islami, Nur/0000-0003-2596-9320</t>
  </si>
  <si>
    <t>Time lapse chemical fertilizer monitoring in agriculture sandy soil</t>
  </si>
  <si>
    <t>10.1007/BF03326260</t>
  </si>
  <si>
    <t>FAL 2011</t>
  </si>
  <si>
    <t>Geoelectrical resistivity, hydrogeochemical and soil properties analysis methods were used for chemical fertilizer monitoring in sandy soil at a palm oil plantation in Machang, Malaysia. The time lapse monitoring was done using these methods five times within a three-month period. The hydrogeochemical analysis was conducted over three auger holes to a depth of 1 m and sampled at 25 cm intervals. Chemical fertilizer was applied to the 21 x 21 m(2) area after the first data set measurement. The areas outside of this fertilized zone are considered a nonfertilized zone. The other four data sets were acquired at about equal time intervals, thus giving a four-post fertilization data set. The hydrogeochemical measurements indicate that the cations content are relatively similar for every time lapse measurement. However, relatively higher changes of anions content occur at the surface level to a depth of 1 m. The nitrate concentration above the limit for safe human consumption as it returns to the initial value about 100 days after fertilization. The geoelectrical model prior to fertilization showed similar resistivity values at near surface to a depth of about 75 cm with no significant occurrences of low resistivity values. Lower resistivity values were obtained during the second, third, fourth and fifth measurements within the chemically fertilized zone. In the last measurement, the resistivity values in the fertilized zone are almost similar to the nonfertilized zone. This indicates that the contaminant has dissolved into the surrounding environment within this time period.</t>
  </si>
  <si>
    <t>WOS:000294776500010</t>
  </si>
  <si>
    <t>Muhamad, Halimah; Ismail, B. Sahid; Sameni, Mehdi; Mat, Nashriyah</t>
  </si>
  <si>
    <t>Adsorption study of C-14-paraquat in two Malaysian agricultural soils</t>
  </si>
  <si>
    <t>1-4</t>
  </si>
  <si>
    <t>10.1007/s10661-010-1565-6</t>
  </si>
  <si>
    <t>MAY 2011</t>
  </si>
  <si>
    <t>The adsorption equilibrium time and effects of pH and concentration of C-14-labeled paraquat (1,1(')-dimethyl-4,4(')-bipyridylium dichloride) in two types of Malaysian soil were investigated. The soils used in the study were clay loam and clay soils from rice fields. Equilibrium studies of paraquat in a soil and pesticide solution were conducted. Adsorption equilibrium time was achieved within 2 h for both soil types. The amount of C-14-labeled paraquat adsorbed onto glass surfaces increased with increasing shaking time and remained constant after 10 h. It was found that paraquat adsorbed by the two soils was very similar: 51.73 (clay loam) and 51.59 mu g g (-1) (clay) at 1 mu g/ml. The adsorption of paraquat onto both types of soil was higher at high pH, and adsorption decreased with decreasing pH. At pH 11, the amounts of C-14-labeled paraquat adsorbed onto the clay loam and clay soil samples were 4.08 and 4.05 mu g g(-1), respectively, whereas at pH 2, the amounts adsorbed were 3.72 and 3.57 mu g g(-1), respectively. Results also suggested that paraquat sorption by soil is concentration dependent.</t>
  </si>
  <si>
    <t>WOS:000289255100004</t>
  </si>
  <si>
    <t>Oviasogie, P. O.; Aghimien, A. E.; Ndiokwere, C. L.</t>
  </si>
  <si>
    <t>Fractionation and bioaccumulation of copper and zinc in wetland soils of the Niger Delta determined by the oil palm</t>
  </si>
  <si>
    <t>CHEMICAL SPECIATION AND BIOAVAILABILITY</t>
  </si>
  <si>
    <t>10.3184/095422911X13028018264633</t>
  </si>
  <si>
    <t>The concentration, mobility, bioavailability, distribution and associations of two essential micronutrient elements (copper and zinc) to the oil palm in wetland soils of the Niger delta region of Nigeria was assessed by means of chemical fractionation analysis. The water soluble and plant available fractions were introduced into the sequential extraction scheme. Also assessed were the bioaccumulation (concentration and distribution) of these metals in the leaves and fruits of the oil palm of various ages found around the soil profiles. Copper was obtained more in the amorphous Fe-oxide fraction (151.05 mg kg(-1)), but evenly distributed in the exchangeable component (16.16%) with a maximum value of 126.6 mg kg(-1). The water soluble and plant available fractions had 16.15 and 7.54% distribution of Cu respectively. Zinc had 2.35 and 30.42% distribution in the water soluble and plant available fractions respectively. The lowest mean amount of Cu (1.33mg kg(-1)) was determined in the leaves of palms of ages 15-32 years. Palms greater than 60 years had the highest mean concentration of copper (3.91 mg kg(-1)) in the leaves while the endosperm (kernel) of palms between 2 and 10 years had concentration of 9.07 mg kg(-1). The fibrous oily mesocarp had the highest amount (16.78 mg kg(-1)) of copper in the older palms (460 years). Similarly, Zn was dominant in the older palms with a mean concentration of 187.14 mg kg(-1) obtained in the endosperm (kernel). The bioaccumulation pattern of both metals by the palms irrespective of age and the fractionation analysis revealed sufficient bioavailable and reserved amounts of Zn and Cu in the wetland soils.</t>
  </si>
  <si>
    <t>0954-2299</t>
  </si>
  <si>
    <t>2047-6523</t>
  </si>
  <si>
    <t>WOS:000295044400005</t>
  </si>
  <si>
    <t>Uwumarongie-Ilori, E. G.; Okieimen, F. E.; Uwumarongie, O. H.</t>
  </si>
  <si>
    <t>Speciation of trace metals in chromated-copper-arsenate contaminated sediment of Ogba River</t>
  </si>
  <si>
    <t>10.3184/095422911X13032334445780</t>
  </si>
  <si>
    <t>The impact of storm water run-off from a location of intensive application of CCA in wood treatment on the quality of sediment of the receiving water body was examined. Sediment samples were collected along Ogba River. Physico-chemical characteristics as well as total levels of As, Cr and Cu in sediment samples were determined. Physico-chemical analysis of composite sediment samples upstream and downstream showed pH of sediments to be neutral (6.95 upstream and 6.90 downstream). The sand content for downstream sediment was 90.52 and 87.52% for upstream sediment sample. Total levels of 3.3-14.9 mg kg(-1) As, 3.1-116.6 mg kg(-1) Cr, and 13.7-16.4 mg kg(-1) Cu were obtained for downstream sediment samples and 2.2-2.3 mg kg(-1) As, 8.1-13.1 mg kg(-1) Cr, and 6.0-7.4 mg kg(-1) Cu were obtained for upstream samples. Sequential extraction procedure involving six steps was used to evaluate the partitioning of As, Cr and Cu in the sediments. The results showed that the bioavailable fraction of sediment 20 m downstream was 10%, 100% and 20% of the total levels of As, Cr and Cu respectively in the sediment.</t>
  </si>
  <si>
    <t>WOS:000295044400007</t>
  </si>
  <si>
    <t>Sobhanzadeh, Elham; Abu Bakar, Nor Kartini; Bin Abas, Mhd Radzi; Nemati, Keivan</t>
  </si>
  <si>
    <t>ABAS, MHD RADZI/B-9002-2010; ABU BAKAR, NOR KARTINI/B-9320-2010</t>
  </si>
  <si>
    <t>ABU BAKAR, NOR KARTINI/0000-0002-4380-6704</t>
  </si>
  <si>
    <t>Low temperature followed by matrix solid-phase dispersion-sonication procedure for the determination of multiclass pesticides in palm oil using LC-TOF-MS</t>
  </si>
  <si>
    <t>2-3</t>
  </si>
  <si>
    <t>10.1016/j.jhazmat.2010.12.001</t>
  </si>
  <si>
    <t>FEB 28 2011</t>
  </si>
  <si>
    <t>A simple and effective multiresidue method based on precipitation at low temperature followed by matrix solid-phase dispersion-sonication was developed and validated to determine dimethoate, malathion, carbaryl, simazine, terbuthylazine, atrazine and diuron in palm oil using liquid chromatography time-of-flight mass spectrometry (LC-TOF-MS). Liquid-liquid extraction (LLE) followed by low temperature method were optimized by studying the effect of type and volume of organic solvent (acetonitrile, acetonitrile:n-hexane (3:2 v/v) and acetone) and time of freezing to obtain high recovery yield and low co-extract fat residue in the final extract. The optimal conditions for matrix solid-phase dispersion (MSPD) were obtained using 5 g of palm oil, 2 g of primary secondary amine (PSA) as dispersing sorbent, 1 g of graphitized carbon black (GCB) as clean-up sorbent and 15 mL of acetonitrile as eluting solvent under conditions of 15 min ultrasonication at room temperature. Method validation was performed in order to study sensitivity, linearity, precision, and accuracy. Average recoveries at three concentration levels (25, 50 and 100 mu g kg(-1)) were found in the range of 72.6-91.3% with relative standard deviations between 5.3% and 14.2%. Detection and quantification limits ranged from 1.5 to 5 mu g kg(-1) and from 2.5 to 9 mu g kg(-1), respectively. (C) 2010 Elsevier B.V. All rights reserved.</t>
  </si>
  <si>
    <t>WOS:000288344000046</t>
  </si>
  <si>
    <t>Ahmad, Tanweer; Rafatullah, Mohd; Ghazali, Arniza; Sulaiman, Othman; Hashim, Rokiah</t>
  </si>
  <si>
    <t>Sulaiman, Othman/G-1901-2010; Ahmad, Tanweer/J-3651-2019; GHAZALI, ARNIZA/AAK-7070-2021; Rafatullah, Mohd/C-8191-2009</t>
  </si>
  <si>
    <t>Sulaiman, Othman/0000-0002-3711-3768; GHAZALI, ARNIZA/0000-0002-9188-351X; Rafatullah, Mohd/0000-0002-4590-3153; Ahmad, Tanweer/0000-0001-9666-5012</t>
  </si>
  <si>
    <t>Oil Palm Biomass-Based Adsorbents for the Removal of Water Pollutants-A Review</t>
  </si>
  <si>
    <t>JOURNAL OF ENVIRONMENTAL SCIENCE AND HEALTH PART C-ENVIRONMENTAL CARCINOGENESIS &amp; ECOTOXICOLOGY REVIEWS</t>
  </si>
  <si>
    <t>10.1080/10590501.2011.601847</t>
  </si>
  <si>
    <t>This article presents a review on the role of oil palm biomass (trunks, fronds, leaves, empty fruit bunches, shells, etc.) as adsorbents in the removal of water pollutants such as acid and basic dyes, heavy metals, phenolic compounds, various gaseous pollutants, and so on. Numerous studies on adsorption properties of various low-cost adsorbents, such as agricultural wastes and its based activated carbons, have been reported in recent years. Studies have shown that oil palm-based adsorbent, among the low-cost adsorbents mentioned, is the most promising adsorbent for removing water pollutants. Further, these bioadsorbents can be chemically modified for better efficiency and can undergo multiple reuses to enhance their applicability at an industrial scale. It is evident from a literature survey of more than 100 recent papers that low-cost adsorbents have demonstrated outstanding removal capabilities for various pollutants. The conclusion is been drawn from the reviewed literature, and suggestions for future research are proposed.</t>
  </si>
  <si>
    <t>1059-0501</t>
  </si>
  <si>
    <t>1532-4095</t>
  </si>
  <si>
    <t>WOS:000298324300001</t>
  </si>
  <si>
    <t>Cristancho, Jose A.; Hanafi, Mohamed M.; Omar, Syed R. Syed; Rafii, Mohamed Y.</t>
  </si>
  <si>
    <t>Hanafi, Mohamed Musa/B-3110-2010; Rafii, M.Y./G-9925-2015; Hanafi, Mohamed M./AAU-5611-2021</t>
  </si>
  <si>
    <t>Hanafi, Mohamed Musa/0000-0003-1898-6819; Rafii, M.Y./0000-0003-4763-6367; Hanafi, Mohamed M./0000-0003-1898-6819</t>
  </si>
  <si>
    <t>Alleviation of soil acidity improves the performance of oil palm progenies planted on an acid Ultisol</t>
  </si>
  <si>
    <t>ACTA AGRICULTURAE SCANDINAVICA SECTION B-SOIL AND PLANT SCIENCE</t>
  </si>
  <si>
    <t>10.1080/09064710.2010.506448</t>
  </si>
  <si>
    <t>Soil acidity is one of the main factors that limit profitable and sustained agricultural production. Oil palm (Elaeis guineensis Jacq.) is mainly planted in acidic soils. In the last years, there has been a stagnated yield and increases in disease incidence and severity worldwide that could be attributed in some extent to soil acidity. This study was conducted to determine the effects of soil acidity alleviation on oil palm seedlings. The effects of ground magnesium limestone or dolomite and magnesium carbonate (0, 1.1, 2.2, 3.3 and 4.4 t ha(-1)) applied to an Ultisol dominated by kaolinite (pH in water 4.4) were evaluated on selected morphological, physiological and nutritional characteristics of hybrid (Deli dura x AVROS pisifera) and clonal (clone 366) oil palm progenies under nursery conditions for 8 months. Increasing rates of ground magnesium limestone and magnesium carbonate showed a significant effect on improving soil pH and lowering exchangeable aluminium. The hybrid oil palm showed significant either linear or quadratic trends for most of the parameters evaluated, indicating that the best responses for morphological and physiological traits were achieved from 2.5 to 4.23 t ha(-1) with ground magnesium limestone and 2.87 to 3.45 t ha(-1) with magnesium carbonate. Positive effects of increasing rates of ground magnesium limestone and magnesium carbonate were observed on nitrogen and magnesium uptake. Aluminium concentration in the third frond decreased significantly with increasing ground magnesium limestone rate. A significant reduction of manganese uptake was also observed with increasing rates of both ameliorants. The clonal oil palm progeny exhibited a better performance on un-amended treatment. This may be explained by the significant higher root growth of this progeny. Soil acidity alleviation improved the oil palm seedling growth. These results are important for the oil palm industry and could be applied in the nursery stage as well as extended to the immature stage.</t>
  </si>
  <si>
    <t>0906-4710</t>
  </si>
  <si>
    <t>1651-1913</t>
  </si>
  <si>
    <t>WOS:000294890700001</t>
  </si>
  <si>
    <t>Rafatullah, M.; Sulaiman, O.; Hashim, R.; Amini, M. H. M.</t>
  </si>
  <si>
    <t>Rafatullah, Mohd/C-8191-2009; Amini, Mohd Hazim Mohamad/P-2926-2015; Sulaiman, Othman/G-1901-2010</t>
  </si>
  <si>
    <t>Rafatullah, Mohd/0000-0002-4590-3153; Amini, Mohd Hazim Mohamad/0000-0003-0758-9869; Sulaiman, Othman/0000-0002-3711-3768</t>
  </si>
  <si>
    <t>Adsorption of Copper (II) Ions onto Surfactant-Modified Oil Palm Leaf Powder</t>
  </si>
  <si>
    <t>JOURNAL OF DISPERSION SCIENCE AND TECHNOLOGY</t>
  </si>
  <si>
    <t>10.1080/01932691.2010.528340</t>
  </si>
  <si>
    <t>Il palm leaf powder (OPLP), an agricultural solid waste was used as adsorbent for the removal of copper (II) ions after modification with an anionic surfactant, sodium dodecyl benzene sulfonate (SDBS), CH(3)(CH(2))(11)C(6)H(4)SO(3)Na. The copper (II) ions adsorption is highly dependent on pH and maximum removal was observed at pH 6, above which copper (II) started to precipitate. The equilibrium adsorption data were fitted into the Langmuir and Freundlich isotherms. The Freundlich isotherm model fitted well to data with 0.989 regression coefficient (R(2)). The kinetics of the adsorption of copper (II) ions onto the surfactant-modified OPLP was best described by a pseudo-second-order model. Comparison of this SDBS-modified-OPLP to previously investigated adsorbents showed comparably good result, offering this material as a promising adsorbent for the treatment of waste waters containing lower concentrations of copper (II) ions.</t>
  </si>
  <si>
    <t>0193-2691</t>
  </si>
  <si>
    <t>WOS:000298239300013</t>
  </si>
  <si>
    <t>Stichnothe, Heinz; Schuchardt, Frank</t>
  </si>
  <si>
    <t>Comparison of different treatment options for palm oil production waste on a life cycle basis</t>
  </si>
  <si>
    <t>10.1007/s11367-010-0223-0</t>
  </si>
  <si>
    <t>NOV 2010</t>
  </si>
  <si>
    <t>Globally, 45 million metric tonnes of palm oil has been produced in 2009. The production of 1 t crude palm oil requires 5 t of fresh fruit bunches (FFB). On average, processing of 1 t FFB in palm oil mills generates 230 kg empty fruit bunches (EFB) and 650 kg palm oil mill effluent (POME) as residues. These residues cause considerable environmental burdens, particularly greenhouse gas emissions. In order to reduce those emissions, four waste management options are compared in the present study using 1,000 kg of FFB as functional unit.A detailed life cycle model has been used to calculate the environmental impacts of POME and EFB treatment. The options under investigation are: (1) dumping EFB and storing POME and ponds, (2) returning EFB to the plantation and POME as before, (3) using EFB and POME for co-composting and returning the produced compost to the plantation, (4) generating biogas from POME and thereafter as in (3). The CML 2001 method included in the GABI 4.3 software package has been used for the impact calculations. Sensitivity analysis has been carried out in order to estimate the influence of good and poor management practice on the environmental performance.The main contributor to the GWP is methane from POME and EFB dumping. The GWP of palm oil mill waste treatment can be reduced from 245 kg CO2eq per ton FFB to up to 5 kg CO2eq per ton FFB due to reduced methane emissions and nutrient recycling. Co-composting of POME and EFB leads to considerable nutrient recovery, in addition to GWP reduction. Thus, the composting process reduces not only environmental burdens; it also leads to net environmental benefit regarding most environmental impact categories, e.g., acidification potential, eutrophication potential, ozone layer depletion potential, etc. due to the avoided emissions from inorganic fertilizer production. The recovery of nutrients in EFB can be achieved by solely returning it to the plantation, but only the combined treatment of EFB and POME allows nutrient recovery from POME while methane emissions from pond systems are avoided simultaneously. The fermentation of POME to produce biogas reduces environmental burdens when operating under best practice conditions. However, fugitive biogas emissions of more than 2% reverse that beneficial effect.A life-cycle-based comparison of conventional and advanced treatment systems for EFB and POME can support decision makers regarding waste treatment options and provide information on technology risks involved. The results of this study may be used as basic calculation data for clean development mechanism for palm oil mills. LCA is shown to be a powerful tool to estimate and compare environmental impacts of different options. Unfortunately, it is rarely used in the palm oil industry in order to improve or optimize palm oil production systems. This study has shown that nutrient recovery from POME and EFB offers considerable environmental and economic benefits to palm oil production systems. However, using EFB for energy production, as it is discussed and realized by some palm oil mills, prohibits environmental beneficial POME utilization. Best waste management practice reduces emissions at palm oil mills and consequently the carbon footprint of palm oil products. Co-composting of EFB and POME, with or without prefermentation of POME in a biogas plant, is a profitable way to use the nutrients from both POME and EFB.</t>
  </si>
  <si>
    <t>WOS:000283244900004</t>
  </si>
  <si>
    <t>Ibrahim, M. N. Mohamad; Ngah, W. S. Wan; Norliyana, M. S.; Daud, W. R. Wan; Rafatullah, M.; Sulaiman, O.; Hashim, R.</t>
  </si>
  <si>
    <t>Ngah, Wan Saime Wan/AAP-2305-2020; Salleh, Norliyana Mohd/AAK-2064-2020; Ngah, Wan Saime Wan/A-3557-2009; Sulaiman, Othman/G-1901-2010; Rafatullah, Mohd/C-8191-2009; Hashim, Rokiah/G-5403-2010; Ibrahim, Mohamad Nasir Mohamad/A-7073-2011</t>
  </si>
  <si>
    <t>Sulaiman, Othman/0000-0002-3711-3768; Rafatullah, Mohd/0000-0002-4590-3153; Hashim, Rokiah/0000-0001-6907-1411; Ibrahim, Mohamad Nasir Mohamad/0000-0002-6784-5775</t>
  </si>
  <si>
    <t>A novel agricultural waste adsorbent for the removal of lead (II) ions from aqueous solutions</t>
  </si>
  <si>
    <t>1-3</t>
  </si>
  <si>
    <t>10.1016/j.jhazmat.2010.06.044</t>
  </si>
  <si>
    <t>OCT 15 2010</t>
  </si>
  <si>
    <t>The present study explores the ability of modified soda lignin (MSL) extracted from oil palm empty fruit bunches (EFB) in removing lead (II) ions from aqueous solutions. The effect of contact time, point zero charge (pH(pzc)) and pH of the solution, initial metal ion concentration and adsorbent dosage on the removal process were investigated. Furthermore, the MSL is characterized by SEM, XRF, FT-IR and surface area analysis. Equilibrium adsorption isotherms and kinetics were investigated. The experimental data were analyzed by the Langmuir, Freundlich and Temkin models of adsorption. The kinetic data obtained at different initial concentrations were analyzed using pseudo-first-order and pseudo-second-order models. The results provide strong evidence to support the hypothesis of adsorption mechanism. (C) 2010 Elsevier B.V. All rights reserved.</t>
  </si>
  <si>
    <t>WOS:000282240800050</t>
  </si>
  <si>
    <t>Wibawa, Wahyu; Mohamad, Rosli B.; Omar, Dzolkhifli; Zain, Nurmasirah Mohd; Puteh, Adam B.; Awang, Yahya</t>
  </si>
  <si>
    <t>Comparative impact of a single application of selected broad spectrum herbicides on ecological components of oil palm plantation</t>
  </si>
  <si>
    <t>AFRICAN JOURNAL OF AGRICULTURAL RESEARCH</t>
  </si>
  <si>
    <t>AUG 18 2010</t>
  </si>
  <si>
    <t>Proper choice and use of herbicides are important for the effective control of weed and environmental safety. Herbicides which possess both characteristics are preferred for use in weed control operation. A study was, therefore, conducted to compare the performance of common broad-spectrum herbicides of paraquat, glyphosate and glufosinate-ammonium to control weeds and their impact to the surrounding ecological components of an oil palm plantation. Field experiments set up in the oil palm plantation were sprayed accordingly with recommended rates of the herbicides (paraquat, 600 g a.i. ha(-1); glufosinate-ammonium, 600 g a.i. ha(-1) and glyphosate, 1200 g a.i. ha(-1)) at 200 L ha(-1), using knapsack sprayer fitted with a 2.5 deflector nozzle. Untreated control plots were included in the experiment. The effectiveness of the herbicides on weed population, their residues in the soil and indirect effects on oil palm crop plants were evaluated. Paraquat killed 74% of the weed population with effective control period of 8.8 WAT, whereas, both glyphosate and glufosinate-ammonium caused maximum killed of 99% and remained effective until 14.8 WAT. The measurements of weed dry weight and growth reduction also indicated that the herbicides caused significant reduction compared with the control, but paraquat was comparatively less effective than glyphosate and glufosinate-ammonium. Minimal and insignificant residue levels of the herbicides were detected in the soil after application which caused no significant detrimental effect on oil palm crop development and production, or the microorganism populations (fungi and bacteria) in the soil. The study indicated that the use of the herbicides can be effective in controlling the mixed weed population in oil palm plantation; glyphosate and glufosinate-ammonium showed greater effectiveness than paraquat. The herbicides, applied at their recommended rates, left no residual effects on the surrounding ecological components of oil palm plantation.</t>
  </si>
  <si>
    <t>1991-637X</t>
  </si>
  <si>
    <t>WOS:000282050400003</t>
  </si>
  <si>
    <t>Cherry, Ron; Nuessly, Gregg</t>
  </si>
  <si>
    <t>REPELLENCY OF THE BIOPESTICIDE, AZADIRACHTIN, TO WIREWORMS (COLEOPTERA: ELATERIDAE)</t>
  </si>
  <si>
    <t>10.1653/024.093.0107</t>
  </si>
  <si>
    <t>MAR 2010</t>
  </si>
  <si>
    <t>The neem tree Azadirachta indica A. Juss produces numerous allelochemical compounds. The most effective active ingredient in A. indica based insecticides is azadirachtin. We found that azadirachtin did not cause mortality, antifeeding responses, or change growth rate of Melanotus communis (Gyllenbal) wireworms. However, azadirachtin treated soil was repellent to the wireworms. This is the first report of azadirachtin being repellent to any of the large and economically important family of Elateridae.</t>
  </si>
  <si>
    <t>WOS:000275630200007</t>
  </si>
  <si>
    <t>Nahounou, S. C.; Koua, H. K.; Aboua, L. R. N.; Agnakpa, G. J.; Seri-Kouassi, B. P.</t>
  </si>
  <si>
    <t>Comparison of two sanitary control methods of Coelaenomenodera lameensis Berti. and Mariau (Coleoptera, Chrysomelidae: Hispinae), an oil palm (Elaeis guineensis Jacq.) leaf miner in West Africa</t>
  </si>
  <si>
    <t>JAN 18 2010</t>
  </si>
  <si>
    <t>Coelaenomenodera lameensis (Coleoptera, Chrysomelidae: Hispinae) is a dangerous pest of oil palm (Elaeis guineensis, Jacquin 1963). Two sanitary control methods (IRHO/CIRAD method) were compared for the first time on the agro-industrial unit of Toumanguie (Cote d'Ivoire). PRIOU method examines twice more trees and 4 times more palms than the IRHO-CIRAD's. Yet the latter presented a rate of sampling of leaflets 10 times superior to the first method and was more economic and sensitive in the detection of the infestation zone (23 against 15). However the PRIOU method detected, a larger total infestation zone (150 ha against 94). IRHO/CIRAD method provides a better anticipation of probable damage before it occurs. The PRIOU method circumscribed a larger total surface of infested zones. These results are essential in the sanitary management of palm plantations.</t>
  </si>
  <si>
    <t>WOS:000275379700002</t>
  </si>
  <si>
    <t>Salamatinia, Babak; Kamaruddin, Azlina Harun; Abdullah, Ahmad Zuhairi</t>
  </si>
  <si>
    <t>Abdullah, Ahmad Zuhairi/G-8445-2014; Kamaruddin, Azlina Harun/D-7110-2016; Harun @ Kamaruddin, Professor Dr. Azlina/E-3970-2012</t>
  </si>
  <si>
    <t>Abdullah, Ahmad Zuhairi/0000-0001-6394-2917; Kamaruddin, Azlina Harun/0000-0002-4757-8809; Salamatinia, Babak/0000-0002-1436-4871</t>
  </si>
  <si>
    <t>Regeneration and reuse of spent NaOH-treated oil palm frond for copper and zinc removal from wastewater</t>
  </si>
  <si>
    <t>CHEMICAL ENGINEERING JOURNAL</t>
  </si>
  <si>
    <t>10.1016/j.cej.2009.10.010</t>
  </si>
  <si>
    <t>JAN 1 2010</t>
  </si>
  <si>
    <t>The use of NaOH-treated oil palm frond (OPF) sorbent for Cu and Zn removal and its subsequent regeneration process are reported. The regeneration of the spent sorbent was achieved by desorbing the metals in 0.1M of sodium hydroxide (NaOH), ethylene diamine tetraacetic acid (EDTA), hydrochloric acid (HCl) and nitric acid (HNO3) solutions. The reusability study of the sorbent was conducted using 100 mg/l of Cu and Zn at a pH of 4.5 and 5.5, respectively for 1 h. The results were to be correlated with the mechanism of the metal uptake. Freundlich isotherm fitted the data to indicate the presence of heterogeneous metal sorption sites. Zn showed better regeneration efficiency of up to 88% and HCl was the best regeneration agent. The results confirmed that ion exchange was the main mechanism for the metal uptake. The desorption efficiency dropped by merely about 20% while the sorption capacity experienced a drastic drop after reuse for the fourth cycle. The damage occurred on the heavy metal binding sites by the strong acid was responsible for this drop. (C) 2009 Elsevier B. V. All rights reserved.</t>
  </si>
  <si>
    <t>1385-8947</t>
  </si>
  <si>
    <t>1873-3212</t>
  </si>
  <si>
    <t>WOS:000274770800019</t>
  </si>
  <si>
    <t>Sulaiman, Othman; Amini, Mohd Hazim Mohamad; Rafatullah, Mohd; Hashim, Rokiah; Ahmad, Anees</t>
  </si>
  <si>
    <t>AHMAD, ASHFAQ/I-4426-2019; Rafatullah, Mohd/C-8191-2009; Sulaiman, Othman/G-1901-2010; Hashim, Rokiah/G-5403-2010; Ahmad, Anees/F-7346-2010; Amini, Mohd Hazim Mohamad/P-2926-2015</t>
  </si>
  <si>
    <t>AHMAD, ASHFAQ/0000-0002-8706-5223; Rafatullah, Mohd/0000-0002-4590-3153; Sulaiman, Othman/0000-0002-3711-3768; Hashim, Rokiah/0000-0001-6907-1411; Ahmad, Anees/0000-0002-9169-7979; Amini, Mohd Hazim Mohamad/0000-0003-0758-9869</t>
  </si>
  <si>
    <t>Adsorption Equilibrium and Thermodynamic Studies of Copper (II) Ions from Aqueous Solutions by Oil Palm Leaves</t>
  </si>
  <si>
    <t>INTERNATIONAL JOURNAL OF CHEMICAL REACTOR ENGINEERING</t>
  </si>
  <si>
    <t>A108</t>
  </si>
  <si>
    <t>Oil palm leaf powders (OPLP), an agricultural waste material, were used as new non-conventional and low-cost adsorbents for the removal of copper (II) ions from aqueous solution. Batch studies were performed to evaluate and optimize the effects of various parameters such as contact time, pH of the solution, initial metal ion concentrations and adsorbent dosage. Langmuir, Freundlich and Temkin isotherms were used to analyze the equilibrium data at different temperatures. The experimental data fit well with the Langmuir adsorption isotherm, indicating thereby the mono layer adsorption of the copper (II) ions. The monolayer sorption capacity of OPLP for copper (II) ions was found to be 11.22 mg/g at 30 degrees C. The thermodynamic parameters like standard free energy, standard enthalpy, and standard entropy changes for the adsorption of copper (II) ions have also been computed and discussed. The heat of adsorption [Delta H degrees = -39.84 kJ/mol] implied that the adsorption was exothermic in nature.</t>
  </si>
  <si>
    <t>2194-5748</t>
  </si>
  <si>
    <t>1542-6580</t>
  </si>
  <si>
    <t>WOS:000280497700022</t>
  </si>
  <si>
    <t>Diabate, S.; de Franqueville, H.; Adon, B.; Coulibaly, O. A.; Ake, S.</t>
  </si>
  <si>
    <t>The role of phenolic compounds in the determination of wilt disease tolerance of oil palm (Elaeis guineensis JACQ)</t>
  </si>
  <si>
    <t>AFRICAN JOURNAL OF BIOTECHNOLOGY</t>
  </si>
  <si>
    <t>NOV 2 2009</t>
  </si>
  <si>
    <t>Oil palm defence reaction to the vascular wilt disease was characterized by the production of phenolic compounds in the roots and pseudobulbs infected at the prenursery stage. The study was aimed at discriminating between tolerant and sensitive ones by the phenolic reaction of the roots and pseudobulbs after their infection with the Fusarium oxysporum f.sp.elaeidis, the pathogenic agent of vascular wilt disease of oil palm. Principal Component Analysis (PCA) and Discriminant Analysis (DA) show that although the phenolic metabolism was different in both organs; all the phenols belonged to the flavonoids and can be used to distinguish the tolerant clones and sensitive ones.</t>
  </si>
  <si>
    <t>1684-5315</t>
  </si>
  <si>
    <t>WOS:000273718700009</t>
  </si>
  <si>
    <t>Teixeira, Paulo Cesar; Rodrigues, Haroldo Silva; Alves Lima, Wanderlei Antonio; Carvalho Rocha, Raimundo Nonato; Vieira Cunha, Raimundo Nonato; Lopes, Ricardo</t>
  </si>
  <si>
    <t>CONTAINER DISTRIBUTION AND SLOW RELEASE FERTILIZERS APPLICATION ALONG THE PRE-NURSERY INFLUENCING OIL PALM SEEDLINGS GROWTH</t>
  </si>
  <si>
    <t>CIENCIA FLORESTAL</t>
  </si>
  <si>
    <t>MAR-JUN 2009</t>
  </si>
  <si>
    <t>This research had as objective to verify the influence in growth, nutrition and dry matter partition in oil palm seedling by type and dosages of slow release fertilizers (SRF) and percentage of tray occupation by plastic containers during pre-nursery. The experiment consisted of 16 treatments, in factorial scheme: two types of SRF (Osmocote (R) e Basacote mini), two dosages (0 and 3 kg/m(3)) and four schemes for the container distribution used to attain 100%, 66%, 50% and 25% of tray occupation. An additional treatment composed of 15 x 15 cm plastic bags filled with soil was added. Pre-germinated seeds of oil palm were put In plastic containers of 120 cm(3) containing Substratum and in plastic bags containing soil. After three months, the seedlings were transplanted to 40 x 40 cm plastic bags containing soil. At this time, height, diameter, dry matter and concentration of N, P, K, Ca and Mg were evaluated. After 10 months, seedlings were evaluated for height and diameter and after 16 months, seedlings had the height, diameter and dry matter weight evaluated. Addition of SRF was fundamental for seedlings development. Different percentages of tray occupation by containers during pre-nursery did not influence height and diameter of oil palm seedlings at 10 and 16 months old. The evaluation after 10 months showed that plants fertilized with Osmocote (R) were higher than those fertilized with Basacote mini. The evaluations after 16 months showed that plants fertilized during the pre-nursery had higher height, diameter and leaflets, leaf, aboveground and total dry matter than plants not fertilized.</t>
  </si>
  <si>
    <t>0103-9954</t>
  </si>
  <si>
    <t>WOS:000270007700016</t>
  </si>
  <si>
    <t>Wibawa, Wahyu; Bin Mohamad, Rosli; Bin Puteh, Adam; Omar, Dzolkhifli; Juraimi, Abdul Shukor; Abdullah, Sheikh Awadz</t>
  </si>
  <si>
    <t>Residual Phytotoxicity Effects of Paraquat, Glyphosate and Glufosinate-Ammonium Herbicides in Soils from Field-Treated Plots</t>
  </si>
  <si>
    <t>MAR 2009</t>
  </si>
  <si>
    <t>Soil residual phytotoxicity of commonly used herbicides in plantation crops in Malaysia were investigated through bioassay. Paraquat (Gramoxone(R)) and glufosinate-ammonium (Basta(R)) at 200, 400, 600 and 800 g a.i. ha(-1), and glyphosate (Round-up(R)) at 400, 800, 1200 and 1600 g a.i. ha(-1) were applied to field plots of 5 x 20 m(2). Cucumber and corn were used in the bioassay to test the residual effect of herbicides in the soil of the treated plots. Soil, sampled at I day after treatment (DAT) and until 2 weeks (WAT) later, did not affect the seed germination and seedling development of cucumber and corn. Recommended rates, paraquat (400-600 g a.i. ha(-1)), glufosinate-ammonium (500 g a.i.ha(-1)) and glyphosate (1000 g a.i. ha(-1)) applied to field to control weeds in oil palm plantation, therefore leave no phytotoxic residue in the soil.</t>
  </si>
  <si>
    <t>WOS:000269031000020</t>
  </si>
  <si>
    <t>Webb, Michael J.</t>
  </si>
  <si>
    <t>WEBB, Michael John/A-5188-2012</t>
  </si>
  <si>
    <t>WEBB, Michael John/0000-0003-2657-4232</t>
  </si>
  <si>
    <t>A conceptual framework for determining economically optimal fertiliser use in oil palm plantations with factorial fertiliser trials</t>
  </si>
  <si>
    <t>10.1007/s10705-008-9207-x</t>
  </si>
  <si>
    <t>FEB 2009</t>
  </si>
  <si>
    <t>The theory, and the statistics and mathematics of using factorial fertiliser trials to assist in making fertiliser recommendations for neighbouring commercial plantings is presented as a conceptual framework and in a format for practical application. As an example, the yield and leaf nutrient levels from a typical factorial fertiliser rate trial (nitrogen by potassium) were modelled using multiple linear regression and the resulting response surfaces used to determine the maximum agronomic yield and optimum economic yield and to calculate the requirement for 'basal' fertiliser. Leaf nutrient data in both the trial and commercial plantings was used to estimate the requirement for 'corrective' fertiliser, where necessary, to increase the leaf nutrient levels to the target leaf nutrient level for maximum yield. All the mathematics required can be incorporated into a spreadsheet calculator that uses costs (e.g. fertiliser) and prices (e.g. oil) to calculate optimum economic fertiliser application rates. Problems with extrapolating the results of fertiliser trials to commercial plantings can be overcome by matching each trial with a corresponding commercial planting domain.</t>
  </si>
  <si>
    <t>WOS:000262550800006</t>
  </si>
  <si>
    <t>Fontes, H. R.; Procopio, S. O.; Cargnelutti Filho, A.; Ferreira, J. M. S.; Fernandes, M. F.</t>
  </si>
  <si>
    <t>Fernandes, Marcelo F/F-9360-2012; de Oliveira Procopio, Sergio/AAC-5963-2021</t>
  </si>
  <si>
    <t>Fernandes, Marcelo F/0000-0001-9095-2133; de Oliveira Procopio, Sergio/0000-0002-4350-7288; Cargnelutti Filho, Alberto/0000-0002-8608-9960</t>
  </si>
  <si>
    <t>Herbicide Selection for Chemical Eradication of Coconut Palms Infected with Stem-Bleeding</t>
  </si>
  <si>
    <t>PLANTA DANINHA</t>
  </si>
  <si>
    <t>10.1590/S0100-83582009000400024</t>
  </si>
  <si>
    <t>The objective of this work was to select herbicides that can be used to chemically eradicate coconut palms infected with stem-bleeding. The experiment Was carried out in Neopolis, Sergipe, firorn June toJuly 2007.7lie area had been cultivated with the coconut variety green-dwa f for I I years. The experiment Was laid Out in a completely randomized design, in split-plots andflue replicates (each experimental unit was composed by one coconut tree). Treatments comprised. combinations of ten herbicides (MSMA (36 g per plant); glyphosate (18 g per plant): paraquat (18 g per plant); [2,4-D + piclorarn] (18 + 1,125 g perplant): [2,4-D + picloranil + paraquat ([9 + 0,5625] + 5 g per plant); MSMA + glyphosate (18 + 9 g per plant); MSMA + paraquat (18 + 5 9 per plant); glyphosate + paraquat (9 + 5 g per plant): [2,4-D + picloram] + MSMA ([9 + 0,5625] + 18 g per plant): control treatment with no application) andfour evaluation times (7. 14. 21 and 28 days after herbicide application). The herbicides were injected in the stein of tile palm plants through a hole 25 cm deep x 5 cm in diameter and 45 degrees inclinatior-L located at I m height. Me application Was made with a graded syringe immediately after drilling of the holes using undiluted herbicide. The herbicide MSMA resulted in the quickest desiccation qf infected coconut trees and killed all the tested plants. Given these results. MSMA was chosen to be tested in Jurther studies aiming to elaborate a techniqUefior the chenlical eradication Of Coconut trees infected with stem-bleeding.</t>
  </si>
  <si>
    <t>0100-8358</t>
  </si>
  <si>
    <t>WOS:000273212400024</t>
  </si>
  <si>
    <t>Nair, K. P. Prabhakaran</t>
  </si>
  <si>
    <t>THE AGRONOMY AND ECONOMY OF SOME IMPORTANT INDUSTRIAL CROPS</t>
  </si>
  <si>
    <t>ADVANCES IN AGRONOMY, VOL 101</t>
  </si>
  <si>
    <t>10.1016/S0065-2113(08)00804-3</t>
  </si>
  <si>
    <t>A range of perennial tropical crops represent the industrial crops of great economic value to the developing world. Among these, arecanut, cardamom, cashew, cinchona, cocoa, coconut, coffee, oil palm, palmyra, rubber, tea, and wattle are the most important ones with much commercial value to the economy of the third world. This chapter describes the agronomy and economy of the most important of these, arecanut, cashew nut, and coconut. All the three are grown to varying extent on the Asian, African, and the Latin American continents, and individually and collectively, contribute much to the economy of the nations in these three continents. And each of them has a checkered history of its own. For instance, cashew nut came from Brazil, the country of its origin, to the coast of Malabar, along the Arabian Sea, in Southern India to the State of Kerala with the Portuguese colonizers and spread from thereon, within the country and to its neighboring regions, after the British colonizers began patronizing it, as a delicious nut that goes very well with the pre-dinner evening Scotch, which is now a common feature in many social functions and is now contributing much to the Indian economy. While arecanut and coconut contribute much to the economy of Asian and Southeast Asian countries, cashew nut has come to occupy an important position in the Asian economy, in particular Indian, and to some extent African. Arecanut is primarily grown for its masticatory nuts, popularly known as betel nut or supari, as is popularly known in Northern India and Pakistan. No social or religious function in either of these two countries is complete without the supari being offered to the guest or participant in the festivities. India exports considerable quantity of arecanut to Pakistan. Each section of the chapter devoted to the individual crop deals with several aspects of production, the crop's place in world economy vis-a-vis the countries where it is grown, and the ravages of pestilence, such as which is caused by the tea mosquito bug (TMB) in cashew nut, for which there still is no permanent cure which can be devastating to the cashew crop or the root wilt of coconut or the koleroga or Mahali (fruit rot) of arecanut. The review also includes the relevance of a refreshing new concept, developed by the author, which is now universally known as The Nutrient Buffer Power Concept, in the nutrition of these crops, which offers much scope for a breakthrough in productivity.</t>
  </si>
  <si>
    <t>978-0-12-374817-1</t>
  </si>
  <si>
    <t>WOS:000264638100004</t>
  </si>
  <si>
    <t>Tanaka, Sota; Tachibe, Sayaka; Wasli, Mohd Effendi Bin; Lat, Jonathan; Seman, Logie; Kendawang, Joseph Jawa; Iwasaki, Kozo; Sakurai, Katsutoshi</t>
  </si>
  <si>
    <t>Wasli, Mohd Effendi/N-6106-2019; Wasli, Mohd Effendi/C-3783-2019</t>
  </si>
  <si>
    <t>Wasli, Mohd Effendi/0000-0002-8784-7049; Wasli, Mohd Effendi/0000-0002-8784-7049</t>
  </si>
  <si>
    <t>Soil characteristics under cash crop farming in upland areas of Sarawak, Malaysia</t>
  </si>
  <si>
    <t>10.1016/j.agee.2008.10.001</t>
  </si>
  <si>
    <t>JAN 2009</t>
  </si>
  <si>
    <t>This study discusses soil fertility under perennial cash crop farming (para rubber, Hevea brasiliensis; black pepper, Piper nigrum; oil palm, Elaeis guineensis) conducted by local farmers and an oil palm estate in an upland area of Sarawak, Malaysia, in comparison with the surrounding secondary forests. In the farmlands of the local farmers, rubber farming was conducted without fertilizer application, while 2-5 t ha(-1) of NPK compounds were applied annually on pepper farms. Soils under rubber farming were acidic with poor nutrient contents, resembling soils in secondary forests. In pepper farms, soils were less acidic and showed high nutrient contents, especially with respect to available P and exchangeable Ca. This trend became stronger with increasing farming duration. Fertilizers applied around pepper vines appeared to migrate and spread across the fields. Bulk density and hardness of surface soils were higher in pepper farms than in secondary forests, indicating soil compaction due to field works. In the oil palm estate, annual fertilizer application rates were moderate at 0.4-0.8 t ha(-1) of NPK compound fertilizers. However, the soil properties in the oil palm estate were similar to those of the small-scale pepper farms. Close to the bases of the palms where fertilizers usually are applied, the contents of exchangeable Ca and available P were high. Nutrient uptake by the dense root systems of the palms seemed to prevent excessive loss of nutrients through leaching. Loss of soil organic matter and deterioration of soil physical properties were brought about by terrace bench construction, but the soils seemed to recover to some extent over time. In conclusion, technologies such as intercropping and the appropriate allocation of different crops to specific locations as well as the proper selection and dosage of fertilizers should be developed and adopted to improve fertilizer efficiency and prevent water pollution due to fertilizer wash-off from farmlands. (C) 2008 Elsevier B.V. All rights reserved.</t>
  </si>
  <si>
    <t>WOS:000261964100036</t>
  </si>
  <si>
    <t>Wu, Ta Yeong; Mohammad, Abdul Wahab; Jahim, Jamaliah Md.; Anuar, Nurina</t>
  </si>
  <si>
    <t>Mohammad, Abdul Wahab/AAO-3399-2020; Mohammad, Abdul Wahab/A-3578-2011; Wu, Ta Yeong/I-8436-2019</t>
  </si>
  <si>
    <t>Mohammad, Abdul Wahab/0000-0002-0714-0984</t>
  </si>
  <si>
    <t>A holistic approach to managing palm oil mill effluent (POME): Biotechnological advances in the sustainable reuse of POME</t>
  </si>
  <si>
    <t>BIOTECHNOLOGY ADVANCES</t>
  </si>
  <si>
    <t>10.1016/j.biotechadv.2008.08.005</t>
  </si>
  <si>
    <t>JAN-FEB 2009</t>
  </si>
  <si>
    <t>During the last century. a great deal of research and development as well as applications has been devoted to waste. These include waste minimization and treatment, the environmental assessment of waste, minimization of environmental impact, life cycle assessment and others. The major reason for such huge efforts is that waste generation constitutes one of the major environmental problems where production industries are concerned. Until now, an increasing pressure has been put on finding methods of reusing waste. for instance through cleaner production, thus mirroring rapid changes in environmental policies. The palm oil industry is one of the leading industries in Malaysia with a yearly production of more than 13 million tons of crude palm oil and plantations covering 11% of the Malaysian land area. However, the production of such amounts of crude palm oil result in even larger amounts of palm oil mill effluent (POME), estimated at nearly three times the quantity of crude palm oil. Normally, POME is treated using end-of-pipe processes, but it is worth considering the potential value of POME prior to its treatment through introduction of a cleaner production. It is envisaged that POME can be sustainably reused as a fermentation substrate in the production of various metabolites, fertilizers and animal feeds through biotechnological advances. The present paper thus discusses various technically feasible and economically beneficial means of transforming the POME into low or preferably high value added products. (C) 2008 Elsevier Inc. All rights reserved.</t>
  </si>
  <si>
    <t>0734-9750</t>
  </si>
  <si>
    <t>1873-1899</t>
  </si>
  <si>
    <t>WOS:000262596000004</t>
  </si>
  <si>
    <t>Abdullah, Saiful Arif; Hezri, Adnan A.</t>
  </si>
  <si>
    <t>From Forest Landscape to Agricultural Landscape in the Developing Tropical Country of Malaysia: Pattern, Process, and Their Significance on Policy</t>
  </si>
  <si>
    <t>ENVIRONMENTAL MANAGEMENT</t>
  </si>
  <si>
    <t>10.1007/s00267-008-9178-3</t>
  </si>
  <si>
    <t>NOV 2008</t>
  </si>
  <si>
    <t>Agricultural expansion and deforestation are spatial processes of land transformation that impact on landscape pattern. In peninsular Malaysia, the conversion of forested areas into two major cash crops-rubber and oil palm plantations-has been identified as driving significant environmental change. To date, there has been insufficient literature studying the link between changes in landscape patterns and land-related development policies. Therefore, this paper examines: (i) the links between development policies and changes in land use/land cover and landscape pattern and (ii) the significance and implications of these links for future development policies. The objective is to generate insights on the changing process of land use/land cover and landscape pattern as a functional response to development policies and their consequences for environmental conditions. Over the last century, the development of cash crops has changed the country from one dominated by natural landscapes to one dominated by agricultural landscapes. But the last decade of the century saw urbanization beginning to impact significantly. This process aligned with the establishment of various development policies, from land development for agriculture between the mid 1950s and the 1970s to an emphasis on manufacturing from the 1980s onward. Based on a case study in Selangor, peninsular Malaysia, a model of landscape pattern change is presented. It contains three stages according to the relative importance of rubber (first stage: 1900-1950s), oil palm (second stage: 1960s-1970s), and urban (third stage: 1980s-1990s) development that influenced landscape fragmentation and heterogeneity. The environmental consequences of this change have been depicted through loss of biodiversity, geohazard incidences, and the spread of vector-borne diseases. The spatial ecological information can be useful to development policy formulation, allowing diagnosis of the country's health and sustainability. The final section outlines the usefulness of landscape analysis in the policy-making process to prevent further fragmentation of the landscape and forest loss in Malaysia in the face of rapid economic development.</t>
  </si>
  <si>
    <t>0364-152X</t>
  </si>
  <si>
    <t>1432-1009</t>
  </si>
  <si>
    <t>WOS:000259964700013</t>
  </si>
  <si>
    <t>Muhamad, Halimah B.; Al, Tan Yew; Sahid, Ismail B.</t>
  </si>
  <si>
    <t>Determination of the herbicide fluroxypyr in oil matrices</t>
  </si>
  <si>
    <t>JOURNAL OF ENVIRONMENTAL SCIENCE AND HEALTH PART B-PESTICIDES FOOD CONTAMINANTS AND AGRICULTURAL WASTES</t>
  </si>
  <si>
    <t>10.1080/03601230701795072</t>
  </si>
  <si>
    <t>FEB 2008</t>
  </si>
  <si>
    <t>The purpose of this study was to develop a method for the determination of fluroxypyr (4-amino-3,5-dichloro-6-fluro-2-pyridyloxyacetic acid) residue in palm oil namely crude palm oil (CPO) and crude palm kernel oil (CPKO). The method involves the extraction of the herbicide from the oil matrix followed by low temperature precipitation and finally quantification of the residues using the high performance liquid chromatography (HPLC). The extraction efficiency of the method was evaluated by conducting recovery studies. The recovery of fluroxypyr from the fortified CPO samples ranged from 78%-111% with the relative values for the coefficient of variation ranging from 1.4 to 8.6%. Furthermore, the recovery of fluroxypyr from the spiked CPKO samples ranged from 91-107% with the relative values for the coefficient of variation ranging from 0.6 to 4.5%. The minimum detection limit of fluroxypyr in CPO and CPKO was 0.05 mu g/g. The method was used to determine fluroxypyr residues from the field-treated samples of CPO and CPKO. When fluroxypyr was used for weed control in oil palm plantations no residue was detected in CPO and CPKO irrespective of the sampling interval and the dosage applied at the recommended or double the manufacturer's recommended dosage.</t>
  </si>
  <si>
    <t>0360-1234</t>
  </si>
  <si>
    <t>WOS:000253376000005</t>
  </si>
  <si>
    <t>Pfeiffer, Martin; Tuck, Ho Cheng; Lay, Teh Chong</t>
  </si>
  <si>
    <t>Pfeiffer, Martin/A-6989-2012</t>
  </si>
  <si>
    <t>Exploring arboreal ant community composition and co-occurrence patterns in plantations of oil palm Elaeis guineensis in Borneo and Peninsular Malaysia</t>
  </si>
  <si>
    <t>ECOGRAPHY</t>
  </si>
  <si>
    <t>10.1111/j.2007.0906-7590.05172.x</t>
  </si>
  <si>
    <t>The oil palm, Elaeis guineensis, is a native of West Africa and is now extensively grown in south-east Asia. In 2005, the crop covered four million ha of Malaysia. We examined the arboreal ant fauna in two oil palm plantations that had been farmed with integrated pest management practices for at least 10 yr. Having cut and examined palm fronds from 595 and 503 palms in Borneo and Peninsular Malaysia respectively, we studied diversity in ant assemblages, analysed composition of ant mosaics by stepwise use of null-models, and explored the influence of exotic vs native species on community structure. Altogether we sampled 52 species of canopy ants, of which 23 species were shared between Borneo and Peninsular Malaysia. Seventeen species in Borneo and 24 species in Peninsular Malaysia accounted for 95% of all species occurrences (SOCs). Fortysix percent of all SOCs belonged to 12 tramp ant species with pan-tropical distributions. Forty percent of all SOCs were exotic ants. Six dominant species were found in Borneo, five in the Peninsula. The three most abundant species, Anoplolepis gracilipes, Oecophylla smaragdina and Technomyrmex albipes were dominant in both sites. Three dominants were invasive species that were found on more palms than the native group. Dominant tramp species coexisted with non-dominants more often and tolerated more species of non-dominant ants than native dominants. Null model analyses indicated that species were arranged in mosaics at both the Peninsular Malaysia and Borneo sites. Dominant species showed much less co-occurrence than expected by chance, pointing towards species segregation (even in presence of introduced, invasive species). Similar results were obtained for all species. Non-dominant ants were either positively associated with their dominants, or co-occurred randomly in the presence of dominant species. In contrast, ant assemblages on palms without dominants showed species segregation.</t>
  </si>
  <si>
    <t>0906-7590</t>
  </si>
  <si>
    <t>1600-0587</t>
  </si>
  <si>
    <t>WOS:000253477500005</t>
  </si>
  <si>
    <t>Banabas, Murom; Turner, Max A.; Scotter, David R.; Nelson, Paul N.</t>
  </si>
  <si>
    <t>Banabas, Murom/AAM-9177-2021; Nelson, Paul/A-7377-2011</t>
  </si>
  <si>
    <t>Nelson, Paul/0000-0002-0615-6407</t>
  </si>
  <si>
    <t>Losses of nitrogen fertiliser under oil palm in Papua New Guinea: 1. Water balance, and nitrogen in soil solution and runoff</t>
  </si>
  <si>
    <t>AUSTRALIAN JOURNAL OF SOIL RESEARCH</t>
  </si>
  <si>
    <t>10.1071/SR07171</t>
  </si>
  <si>
    <t>Nitrogen (N) fertiliser is an important and expensive input to oil palm in Papua New Guinea. Of about 3000mm/ year of rainfall, about 1300mm is lost as evaporation. This leaves an excess of &gt; 1000 mm/year lost as surface runoff and/or deep drainage, and with it the potential for N loss. Approximately 11% of rainfall reached the ground as stem flow. Throughfall was generally lowest near the trunk and highest where canopies overlapped, but random spatial variability was large. The difference between the measured rainfall and stem flow plus throughfall was 6%, indicating relatively little interception.Surface runoff from the volcanic ash soils was 6% of rainfall at one site, but only 1.4% at the other. Less than 2% of the applied N was lost in the surface runoff after an ammonium chloride application. Calculations of N leaching losses made using suction cup data and the water balance indicated that significant losses occur, but the estimates were not reliable due to the huge spatial variability in the suction cup and throughfall data. Therefore, another technique is needed to study N leaching in oil palm plantations.</t>
  </si>
  <si>
    <t>0004-9573</t>
  </si>
  <si>
    <t>1446-568X</t>
  </si>
  <si>
    <t>WOS:000256940900006</t>
  </si>
  <si>
    <t>Gamliel, Abraham; Gullino, Maria Lodovica; Stack, James P.</t>
  </si>
  <si>
    <t>Gullino, ML; Fletcher, J; Gamliel, A; Stack, JP</t>
  </si>
  <si>
    <t>Crop biosecurity: Local, national, regional and global perspectives</t>
  </si>
  <si>
    <t>CROP BIOSECURITY: ASSURING OUR GLOBAL FOOD SUPPLY</t>
  </si>
  <si>
    <t>NATO Science for Peace and Security Series C-Environmental Security</t>
  </si>
  <si>
    <t>10.1007/978-1-4020-8476-8_5</t>
  </si>
  <si>
    <t>The deliberate introduction of a new plant pathogen into all agro-ecosystem could have serious negative impacts oil human health, crop production and trade. Long-term effects on societies and communities Surrounding the agricultural environment and agricultural industry are also possible. Invasions by new pathogens significantly increase the costs of short and long-term disease management. The production of many crops worldwide and outside their origin, together with the intensive trade of agricultural inputs and products, has increased the risk of exposure to new pathogens wherever crops are cultivated. Many of the major food staples are grown worldwide. Thus, the significance of a disease outbreak and its devastating consequences are magnified oil a global scale, far beyond the region that produces that crop. The significance of crop biosecurity can increase or diminish along four major sectors (local, national, regional and global), depending upon the geographical location, the size of the area, and the nature of the agricultural system. Various aspects of crop biosecurity threats across these sectors are discussed below.</t>
  </si>
  <si>
    <t>Conference on Tools for Crop BiosecurityConference on Tools for Crop Biosecurity</t>
  </si>
  <si>
    <t>MAR 23-27, 2006MAR 23-27, 2006</t>
  </si>
  <si>
    <t>Bet Dagan, ISRAELBet Dagan, ISRAEL</t>
  </si>
  <si>
    <t>1871-4668</t>
  </si>
  <si>
    <t>978-1-4020-8475-1</t>
  </si>
  <si>
    <t>WOS:000256667500005</t>
  </si>
  <si>
    <t>Wibawa, Wahyu; Mohamad, Rosli; Omar, Dzolkhifli; Juraimi, Abdul Shukor</t>
  </si>
  <si>
    <t>Less hazardous alternative herbicides to control weeds in immature oil palm</t>
  </si>
  <si>
    <t>WEED BIOLOGY AND MANAGEMENT</t>
  </si>
  <si>
    <t>10.1111/j.1445-6664.2007.00263.x</t>
  </si>
  <si>
    <t>DEC 2007</t>
  </si>
  <si>
    <t>In 2002, the Malaysian government had banned the use of the hazardous herbicide, paraquat. Most growers perceive that paraquat is the most effective herbicide and provides the fastest mode of action to control weeds. An experiment was conducted at MAB Agriculture-Horticulture, Sepang, Selangor, Malaysia, from February 2004 to February 2005 to evaluate the efficacy and ability of the less hazardous herbicides, glufosinate ammonium and glyphosate, as an alternative to the hazardous herbicide, paraquat, in controlling weeds in immature oil palm (&lt; 3 years old). The results showed that paraquat needed high rates, 600 and 800 g ha(-1), to control weeds effectively. However, lower rates of glufosinate ammonium (200 g ha(-1)) and glyphosate (400 g ha(-1)) gave excellent weed control. The results showed that the efficacy of glufosinate ammonium and glyphosate were much better than paraquat. The results also showed that, with no direct contact with the plants, paraquat, glufosinate ammonium, and glyphosate had no adverse effect on the vegetative and generative growth of oil palm in this study. These results proved that the less hazardous herbicides, glufosinate ammonium and glyphosate, could be used as an alternative to paraquat to control weeds in immature oil palm.</t>
  </si>
  <si>
    <t>1444-6162</t>
  </si>
  <si>
    <t>1445-6664</t>
  </si>
  <si>
    <t>WOS:000250650000007</t>
  </si>
  <si>
    <t>Mondal, Sacheindra N.; Morgan, Kelly T.; Timmer, L. W. (Pete)</t>
  </si>
  <si>
    <t>Fla State Hort Soc</t>
  </si>
  <si>
    <t>Effect of Water Management and Soil Application of Nitrogen Fertilizers, Petroleum Oils, and Lime on Inoculum Production by Mycosphaerella citri, the Cause of Citrus Greasy Spot</t>
  </si>
  <si>
    <t>PROCEEDINGS OF THE FLORIDA STATE HORTICULTURAL SOCIETY, VOL 120</t>
  </si>
  <si>
    <t>PROCEEDINGS OF THE FLORIDA STATE HORTICULTURAL SOCIETY</t>
  </si>
  <si>
    <t>Greasy spot, caused by Mycosphaerella citri, produces leaf spots and defoliation of citrus trees, which reduces tree vigor and yield. The fungus produces airborne ascospores from pseudothecia in decomposing leaf litter on the grove floor. Factors affecting production of inoculum on decomposing leaves were evaluated. Pseudothecial formation and ascospore production increased as greasy spot severity on the leaves increased. Applications of urea, dolomite, or increased irrigation frequency on leaf litter reduced inoculum production by 70% to 90%. Of the N fertilizer materials evaluated, urea and ammonium sulfate were very effective in reducing inoculum, whereas nitrate fertilizers were ineffective. The effects of ammonium fertilizer are thought to be due to the toxicity of ammonia gas to the fungus. Soil surface applications of petroleum oils also reduced inoculum, but had to he applied in large volumes of water for maximum effectiveness. These measures may provide practical methods of lowering inoculum levels of M. citri and may reduce fungicide applications to foliage. However, inoculum levels must be reduced greatly to delay symptom development and reduce disease severity.</t>
  </si>
  <si>
    <t>Annual Meeting of the Florida-State-Horticultural-SocietyAnnual Meeting of the Florida-State-Horticultural-Society</t>
  </si>
  <si>
    <t>JUN 03-05, 2007JUN 03-05, 2007</t>
  </si>
  <si>
    <t>Florida State Horticultural SocFlorida State Horticultural Soc</t>
  </si>
  <si>
    <t>Palm Beach Gardens, FLPalm Beach Gardens, FL</t>
  </si>
  <si>
    <t>0886-7283</t>
  </si>
  <si>
    <t>WOS:000691994400021</t>
  </si>
  <si>
    <t>Obahiagbon, K. O.; Olowojoba, G. B.</t>
  </si>
  <si>
    <t>Ibhadode, A</t>
  </si>
  <si>
    <t>Distribution of some heavy metals in leachates from a municipal waste dumpsite</t>
  </si>
  <si>
    <t>ADVANCES IN MATERIALS AND SYSTEMS TECHNOLOGIES</t>
  </si>
  <si>
    <t>ADVANCED MATERIALS RESEARCH</t>
  </si>
  <si>
    <t>18-19</t>
  </si>
  <si>
    <t>10.4028/www.scientific.net/AMR.18-19.495</t>
  </si>
  <si>
    <t>The distribution of heavy metals in leachates from a waste dumpsite was investigated. Soil samples were taken from a major dumpsite in Edo State located at Oluku near the National Institute for Oil Palm Research (NIFOR) and analyzed. The heavy metals considered were Iron, Lead, Zinc, Mercury, Chromium, Cadmium, Arsenic, Nickel, and Copper. The concentrations, in mg/l, of these heavy metals in the leachates from the soil samples over a distance of 80 meters were determined using the Atomic Absorption Spectrophotometer (AAS). The following results were obtained, the concentration of Iron ranged between 1.25-1.85 mg/l, Chromium: 0.01-0.07 mg/l, Zinc: 0.45-3.45 mg/l, Copper: 0.01-0.03 mg/l, Lead, Mercury, Cadmium, Arsenic, and Nickel had negligible values, i.e. less than 0.01 mg/l. From the results the concentrations of iron and zinc fell within Federal Environmental Protection Agency (FEPA) limits,</t>
  </si>
  <si>
    <t>International Conference on Engineering Research and DevelopmentInternational Conference on Engineering Research and Development</t>
  </si>
  <si>
    <t>ExxonMobil; Nigerian Gas Co; Raw Mat Res &amp; Dev Council; Natl Off Technol Acquisit &amp; Promot; Energy Commiss Nigeria; Natl Automot CouncilExxonMobil; Nigerian Gas Co; Raw Mat Res &amp; Dev Council; Natl Off Technol Acquisit &amp; Promot; Energy Commiss Nigeria; Natl Automot Council</t>
  </si>
  <si>
    <t>Univ Benin, Benin City, NIGERIAUniv Benin, Benin City, NIGERIA</t>
  </si>
  <si>
    <t>1022-6680</t>
  </si>
  <si>
    <t>978-0-87849-450-7</t>
  </si>
  <si>
    <t>WOS:000250835400065</t>
  </si>
  <si>
    <t>Yau, P. Y.; Ahmad, S.; Illias, M. K.; Ganisan, K.</t>
  </si>
  <si>
    <t>Kamaruddin, R; Rukunuddin, IH; Hamad, NRA</t>
  </si>
  <si>
    <t>Evaluation of cabbage cultivars (Brassica oleracea var. capitata) under plastic rain-shelter on mineral soils in the lowlands</t>
  </si>
  <si>
    <t>PROCEEDINGS OF THE INTERNATIONAL SYMPOSIUM ON GREENHOUSES, ENVIRONMENTAL CONTROLS AND IN-HOUSE MECHANIZATION FOR CROP PRODUCTION IN THE TROPICS AND SUB-TROPICS: CONTROLLED ENVIRONMENT PRODUCTION SYSTEM FOR SUSTAINABLE AGRICULTURAL PRODUCTION</t>
  </si>
  <si>
    <t>Acta Horticulturae</t>
  </si>
  <si>
    <t>10.17660/ActaHortic.2006.710.39</t>
  </si>
  <si>
    <t>Six heat-tolerant cabbage cultivars were evaluated under plastic rain-shelters on mineral soils at MARDI Kluang, Johor. The cultivars were 'KK cross', 'Summer Autumn', 'King of Kings', 'Beijing Siji', 'Orient Express' and 'Magic Ball'. The normal fertilization system using 5 tons/ha of organic fertilizer (oil palm empty fruit bunch or EFB compost) as basal dressing supplemented with 1.5 tons/ha of NPK 12:12:17:2 compound fertilizer was compared to 20 tons/ha EFB compost and 0.3 ton/ha of NPK compound fertilizer. The results showed that 20 tons EFB compost/ha with 0.3 ton/ha inorganic fertilizer supplements resulted in higher yield and lower disease incidence compared to 5 tons compost/ha and 1.5 tons/ha of NPK fertilizer. Among the six cultivars tested, though 'Summer Autumn' resulted in highest yield of 25.8 tons/ha; its yield showed no significant difference with 'Beijing Siji', 'KK cross' and 'King of Kings' with yields ranging from 23.8 tons/ha to 24.6 tons/ha. 'Magic Ball' and 'Orient Express' significantly resulted in lower yields (13.3 tons/ha and 15.9 tons/ha respectively) than the rest. However, 'Magic Ball' and 'Orient Express' cultivars were relatively very tolerant to bacterial soft rot attacks. The least tolerant to bacterial soft rot attacks was the 'Beijing Siji'cultivar.</t>
  </si>
  <si>
    <t>International Symposium on Greenhouses, Environmental Controls and In-House Mechanization for Crop Production in the Tropics and Sub-TropicsInternational Symposium on Greenhouses, Environmental Controls and In-House Mechanization for Crop Production in the Tropics and Sub-Tropics</t>
  </si>
  <si>
    <t>JUN 15-17, 2004JUN 15-17, 2004</t>
  </si>
  <si>
    <t>Malaysian Agr Res &amp; Dev Inst; Int Soc Hort Sci; ISHS Commiss Hort Engn; ISHS Commiss Protected Cultivat; ISHS Sect Trop &amp; Subtrop Fruits; AFETD, IEM; Malaysian Soc Hort SciMalaysian Agr Res &amp; Dev Inst; Int Soc Hort Sci; ISHS Commiss Hort Engn; ISHS Commiss Protected Cultivat; ISHS Sect Trop &amp; Subtrop Fruits; AFETD, IEM; Malaysian Soc Hort Sci</t>
  </si>
  <si>
    <t>Cameron Highlands, MALAYSIACameron Highlands, MALAYSIA</t>
  </si>
  <si>
    <t>0567-7572</t>
  </si>
  <si>
    <t>90-6605-519-7</t>
  </si>
  <si>
    <t>WOS:000241003600039</t>
  </si>
  <si>
    <t>Aladesanwa, RD; Oladimeji, MO</t>
  </si>
  <si>
    <t>Optimizing herbicidal efficacy of glyphosate isopropylamine salt through ammonium sulphate as surfactant in oil palm (Elaeis guineensis) plantation in a rainforest area of Nigeria</t>
  </si>
  <si>
    <t>CROP PROTECTION</t>
  </si>
  <si>
    <t>10.1016/j.cropro.2005.02.013</t>
  </si>
  <si>
    <t>DEC 2005</t>
  </si>
  <si>
    <t>A randomized complete block field trial was conducted over 2 years to evaluate the herbicidal efficacy of glyphosate isopropylamine salt (Roundupl (R)) applied singly at 1.41 kg a.e. ha(-1) or in combination with ammonium sulphate (AMS) as surfactant at 0.5, 1.0, 1.5, and 2.0% (wt/v) in a 5-year old oil palm plantation of the Federal University of Technology, Akure located in the rainforest vegetation zone of Nigeria. Assessment of herbicidal efficacy based on the Henderson-Tilton formula indicated that glyphosate applied singly or in combination with varying concentrations of AMS proved highly effective in controlling most of the grasses and broadleaved weeds prevalent in the experimental plots. Herbicidal efficacy on total weed density, weed fresh weight as well as on weed dry weight was found to increase in the order of increasing concentration of AMS. Regressing percentage herbicidal efficacy (Y) against increasing concentration levels of AMS (X) indicated significant (P &lt;= 0.001) positive relationships with an average correlation coefficient (r) of +0.95 in both years. These results confirm the potential of AMS as an effective surfactant that can be exploited in glyphosate-based weed management schemes in the sub-humid tropical environment. (c) 2005 Elsevier Ltd. All rights reserved.</t>
  </si>
  <si>
    <t>0261-2194</t>
  </si>
  <si>
    <t>WOS:000233332000006</t>
  </si>
  <si>
    <t>Nomanbhay, SM; Palanisamy, K</t>
  </si>
  <si>
    <t>Removal of heavy metal from industrial wastewater using chitosan coated oil palm shell charcoal</t>
  </si>
  <si>
    <t>ELECTRONIC JOURNAL OF BIOTECHNOLOGY</t>
  </si>
  <si>
    <t>APR 15 2005</t>
  </si>
  <si>
    <t>This research focuses on understanding biosorption process and developing a cost effective technology for treatment of heavy metals-contaminated industrial wastewater. A new composite biosorbent has been prepared by coating chitosan onto acid treated oil palm shell charcoal (AOPSC). Chitosan loading on the AOPSC support is about 21% by weight. The shape of the adsorbent is nearly spherical with particle diameter ranging 100 similar to 150 mu m. The adsorption capacity of the composite biosorbent was evaluated by measuring the extent of adsorption of chromium metal ions from water under equilibrium conditions at 25 degrees C. Using Langmuir isotherm model, the equilibrium data yielded the following ultimate capacity values for the coated biosorbent on a per gram basis of chitosan: 154 mg Cr/g. Bioconversion of Cr ( VI) to Cr (III) by chitosan was also observed and had been shown previously in other studies using plant tissues and mineral surfaces. After the biosorbent was saturated with the metal ions, the adsorbent was regenerated with 0.1 M sodium hydroxide. Maximum desorption of the metal takes place within 5 bed volumes while complete desorption occurs within 10 bed volumes. Details of preparation of the biosorbent, characterization, and adsorption studies are presented. Dominant sorption mechanisms are ionic interactions and complexation.</t>
  </si>
  <si>
    <t>0717-3458</t>
  </si>
  <si>
    <t>WOS:000228895800006</t>
  </si>
  <si>
    <t>Halimah, M; Tan, YA; Ismail, BS</t>
  </si>
  <si>
    <t>The fate of fluroxypyr in the soil in an oil palm agroecosystem</t>
  </si>
  <si>
    <t>10.1111/j.1445-6664.2005.00179.x</t>
  </si>
  <si>
    <t>A study on the fate of fluroxypyr in Malaysian agricultural soils was carried out under natural conditions in an oil palm plantation. Three experimental plots in the oil palm estate were selected and three types of treatments were administered, namely fluroxypyr at the recommended dosage, double the recommended rate, and the untreated control. residues of fluroxypyr in the soil, water, and oil palm leaf were monitored at regular intervals up to 90 days after treatment (DAT). The recovery of fluroxypyr in the water and soil samples ranged from 91-102% when fortified at 1-25 p.p.b. and 91-98% when fortified at 4-50 p.p.b. The recovery from the oil palm leaf ranged from 76-114% when the oil palm leaf sample was fortified at 0.05-1.0 p.p.m. The results showed that fluroxypyr leached down to 50 cm depth at 1 DAT when the plots were treated with either dosage. However, fluroxypyr was not detected in the soil residue at 14 and 21 DAT. Fluroxypyr was not detected in the oil palm leaf samples irrespective of the rates of herbicide application or sampling intervals. The residue of fluroxypyr was detected in water from a nearby stream up to 5 DAT at levels ranging from 0.06-0.21 mu g L-1. This result suggests that fluroxypyr persists for a short period in the soil and water ecosystems, but not in the oil palm leaf.</t>
  </si>
  <si>
    <t>WOS:000234441100004</t>
  </si>
  <si>
    <t>Method development for determination of fluroxypyr in soil</t>
  </si>
  <si>
    <t>5-6</t>
  </si>
  <si>
    <t>10.1081/LESB-200030857</t>
  </si>
  <si>
    <t>Four methods were developed for the analysis of fluroxypyr in soil samples from oil palm plantations. The first method involved the extraction of the herbicide with 0.05M NaOH in methanol followed by purification using acid base partition. The concentrated material was subjected to derivatization and then cleaning process using a florisil column and finally analyzed by gas chromatography, (GC) equipped with electron capture detector (ECD). By this method, the recovery of fluroxypyr from the spiked soil ranged from 70 to 104% with the minimum detection limit at 5 mug/kg. The second method involved solid liquid extraction of fluroxypyr using a horizontal shaker followed by quantification using high performance liquid chromatography (HPLC) equipped with UV detector. The recovery of fluroxypyr using this method, ranged from 80 to 120% when the soil was spiked with fluroxypyr at 0.1-0.2 mug/g soil. In the third method, the recovery of fluroxypyr was determined by solid liquid extraction using an ultrasonic bath. The recovery of fluroxypyr at spiking levels of 4-50 mug/L ranged from 88 to 98% with relative standard deviations of 3.0-5.8% with a minimum detection limit of 4 mug/kg. In the fourth method, fluroxypyr was extracted using the solid liquid extraction method followed by the cleaning up step with OASIS(R) HLB (polyvinyl dibenzene). The recovery of fluroxypyr was between 91 and 95% with relative standard deviations of 4.2-6.2%, respectively. The limit of detection in method 4 was further improved to 1 mug/kg. When the weight of soil used was increased 4 fold, the recovery of fluroxypyr at spiking level of 1-50 mug/kg ranged from 82-107% with relative standard deviations of 0.5-4.7%.</t>
  </si>
  <si>
    <t>1532-4109</t>
  </si>
  <si>
    <t>WOS:000225575500007</t>
  </si>
  <si>
    <t>Ulloa, JB; van Weerd, JH; Huisman, EA; Verreth, JAJ</t>
  </si>
  <si>
    <t>Verreth, Johan/ABD-7198-2020</t>
  </si>
  <si>
    <t>Verreth, Johan/0000-0001-7277-5129</t>
  </si>
  <si>
    <t>Tropical agricultural residues and their potential uses in fish feeds: the Costa Rican situation</t>
  </si>
  <si>
    <t>WASTE MANAGEMENT</t>
  </si>
  <si>
    <t>10.1016/j.wasman.2003.09.003</t>
  </si>
  <si>
    <t>In Costa Rica as many other tropical countries, the disposal problem of agricultural wastes is widely recognized but efforts to find solutions are not equal for different sectors. This study describes the situation of major agricultural residues in Costa Rica, identifying the activities with higher amounts produced and, the potential use of these residues in fish feeds. In Costa Rica, during the 1993-1994 production season, major agricultural sectors (crop and livestock) generated a total amount of 3.15-3.25 million MT of residues (classified in by-products: used residues and wastes: not used residues). Some residues are treated to turn them into valuable items or to diminish their polluting effects (e.g., the so-called by-products). About 1.56-1.63 million NIT of by-products were used for different purposes (e.g. fertilization, animal feeding, fuel, substrates in greenhouses). However, the remainder (1.59-1.62 million MT) was discharged into environment causing pollution. About 1.07-1.2 million NIT wastes came from major crop systems (banana, coffee, sugarcane and oil palm) whereas the remainder came from animal production systems (porcine and poultry production, slaughtering). These data are further compared to residues estimates for the 2001-2002 production season coming from the biggest crops activities. Unfortunately, most of the studied wastes contain high levels of moisture and low levels of protein, and also contain variable amounts of antinutritional factors (e.g., polyphenols, tannins, caffeine), high fibre levels and some toxic substances and pesticides. All these reasons may limit the use of these agricultural wastes for animal feeding, especially in fish feeds. The potential use of the major vegetable and animal residues in fish feeds is discussed based on their nutritional composition, on their amount available over the year and on their pollution risks. Other constraints to use these wastes in fish feeds are the extra costs of drying and, in most cases, of transportation from several dispersed locations. It was stated that most interesting wastes are rejected green banana and coffee pulp. (C) 2003 Elsevier Ltd. All rights reserved.</t>
  </si>
  <si>
    <t>0956-053X</t>
  </si>
  <si>
    <t>1879-2456</t>
  </si>
  <si>
    <t>WOS:000188120900008</t>
  </si>
  <si>
    <t>Matthews, G; Wiles, T; Baleguel, P</t>
  </si>
  <si>
    <t>A survey of pesticide application in Cameroon</t>
  </si>
  <si>
    <t>10.1016/S0261-2194(03)00008-5</t>
  </si>
  <si>
    <t>JUN 2003</t>
  </si>
  <si>
    <t>Surveys of those applying pesticides in Cameroon was made as an initial part of a programme to introduce the adoption of minimum requirements for pesticide application equipment as the initial part of a programme for the sustainable improvement of rural workers and family health, to protect the environment and improve crop production efficiency. The survey considered those growing cocoa, coffee, oil palm, maize, cotton, tomatoes, groundnuts, plantains, bananas and various other crops. The main herbicides used by the growers were paraquat and glyphosate, while metalaxyl, maneb and copper were the principle fungicides. Cypermethrin and chlorpyrifos were the main insecticides. The survey showed that lever-operated knapsack sprayers are the most widely used type of equipment, but in the drier areas where water supplies are less readily available, CDA rotary atomiser sprayers are used, especially on cotton. Hand carried thermal foggers and motorised knapsack mistblowers were also used especilly in cocoa. Various problems with the equipment caused leakage on operators who generally did not wear protective clothing. The need for further training and dissemmination of information throughout Africa is stressed. (C) 2003 Elsevier Science Ltd. All rights reserved.</t>
  </si>
  <si>
    <t>WOS:000183454600003</t>
  </si>
  <si>
    <t>Halimah, M; Tan, YA; Aini, K; Ismail, BS</t>
  </si>
  <si>
    <t>Method development for determination of fluroxypyr in water</t>
  </si>
  <si>
    <t>10.1081/PFC-120021663</t>
  </si>
  <si>
    <t>Improved methods for extraction and clean up of fluroxypyr residue in water have been established. Two methods of fluroxypyr extraction were used, namely, Direct Measurement of fluroxypyr and Concentration of fluroxypyr onto A Solid Phase Extraction (SPE) Adsorbent, followed by elution with solvent before determination of fluroxypyr. The recovery for Direct Measurement of fluroxypyr in water containing 8-100 mug L-1, ranged from 86 to 110% with relative standard deviation of 0.7 to 2,15%. For the second method, three types of SPE were used, viz. C18, C18 end-capped and polyvinyl dibenzene (ISOLUTE ENV+). The procedure involved concentrating the analyte from fluroxypyr-spiked water at pH 3, followed by elution of the analyte with 4 mL of acentonitrile. The recovery of fluroxypyr from the spiked sample at I to 50 mug L-1 after eluting through either C18 or C 18 end-capped ranged from 40-64% (with relative standard deviation of 0.7 to 2.15) and 41-65% (with standard deviation of 1.52 to 11.9). The use of ISOLUTE ENV+, gave better results than the C 18, C 18 end-capped or the Direct Measurement Methods. The recovery and standard deviation of fluroxypyr from spiked water using ISOLUTE ENV+ ranged from 91-102% and 2.5 to 5.3, respectively.</t>
  </si>
  <si>
    <t>WOS:000183924700003</t>
  </si>
  <si>
    <t>Zakaria, ZZ; Khalid, HA; Tarmizi, M; Hamdan, AB</t>
  </si>
  <si>
    <t>Rajan, SSS; Chien, SH</t>
  </si>
  <si>
    <t>Use of phosphate rock fertilizers for oil palm in Malaysia</t>
  </si>
  <si>
    <t>DIRECT APPLICATION OF PHOSPHATE ROCK AND RELATED APPROPRIATE TECHNOLOGY-LATEST DEVELOPMENTS AND PRACTICAL EXPERIENCES, PROCEEDINGS</t>
  </si>
  <si>
    <t>International Meeting on Direct Application of Phosphate Rock and Related Appropriate Technology-Latest Developments and Practical ExperienceInternational Meeting on Direct Application of Phosphate Rock and Related Appropriate Technology-Latest Developments and Practical Experience</t>
  </si>
  <si>
    <t>JUL 16-20, 2001JUL 16-20, 2001</t>
  </si>
  <si>
    <t>Int Ctr Soil Fertil &amp; Agr Dev; Malaysian Soc Soil Sci; E &amp; SE Asia Program; Summit-QuinphosInt Ctr Soil Fertil &amp; Agr Dev; Malaysian Soc Soil Sci; E &amp; SE Asia Program; Summit-Quinphos</t>
  </si>
  <si>
    <t>KUALA LUMPUR, MALAYSIAKUALA LUMPUR, MALAYSIA</t>
  </si>
  <si>
    <t>0-88090-138-1</t>
  </si>
  <si>
    <t>WOS:000189040300007</t>
  </si>
  <si>
    <t>Chu, KH; Hashim, MA</t>
  </si>
  <si>
    <t>HASHIM, MOHD ALI/B-9065-2010</t>
  </si>
  <si>
    <t>HASHIM, MOHD ALI/0000-0002-0570-6788</t>
  </si>
  <si>
    <t>Adsorption and desorption characteristics of zinc on ash particles derived from oil palm waste</t>
  </si>
  <si>
    <t>JOURNAL OF CHEMICAL TECHNOLOGY AND BIOTECHNOLOGY</t>
  </si>
  <si>
    <t>10.1002/jctb.621</t>
  </si>
  <si>
    <t>JUN 2002</t>
  </si>
  <si>
    <t>Solid waste such as palm fibre and shell produced by the palm oil industry is used by palm oil mills as boiler fuel to produce steam for electricity generation. The ash produced after combustion creates a disposal problem for the palm oil industry. This study explored the potential of oil palm ash as an adsorbent material for removal and recovery of zinc ions from aqueous solutions. The equilibrium uptake of zinc was found to increase with solution pH in the range 3-6, yielding a maximum adsorption capacity of 0.163 mmol g(-1) of ash at a pH of 6. The affinity constant of oil palm ash was found to greatly exceed that of a commercial ion exchange resin, suggesting that oil palm ash may find potential application in treating dilute zinc-containing waste streams. Four isotherm models were used to fit the constant pH equilibrium isotherms obtained at four different pH values. The entire data set was successfully simulated using two of the isotherm models: a Langmuir model with pH-dependent parameters and an extended Langmuir-Freundlich model with pH-independent parameters. The rates of adsorption and desorption for zinc were measured using a stirred-batch contactor. The contact time required to reach apparent adsorption equilibrium was found to decrease with increasing adsorbent dosage. Both the rate and the extent of zinc desorption were affected by the pH of the desorbing solution. The adsorption and desorption rates were consistent with simple first-order rate models. (C) 2002 Society of Chemical Industry.</t>
  </si>
  <si>
    <t>0268-2575</t>
  </si>
  <si>
    <t>1097-4660</t>
  </si>
  <si>
    <t>WOS:000175538300009</t>
  </si>
  <si>
    <t>Mazariego-Arana, MA; Ramirez-San Juan, E; Alejandre-Aguilar, R; Nogueda-Torres, B</t>
  </si>
  <si>
    <t>/0000-0001-9564-7066; Ramirez-San Juan, Eduardo/0000-0002-4071-5380</t>
  </si>
  <si>
    <t>Activity and residual effect of two formulations of lambdacyhalothrin sprayed on palm leaves to Rhodnius prolixus</t>
  </si>
  <si>
    <t>MEMORIAS DO INSTITUTO OSWALDO CRUZ</t>
  </si>
  <si>
    <t>10.1590/S0074-02762002000300014</t>
  </si>
  <si>
    <t>APR 2002</t>
  </si>
  <si>
    <t>The insecticidal activity and residual effect of two formulations of lambdacyhalothrin were evaluated with Rhodnius prolixus; laboratory and field tests were conducted in the State of Chiapas, Mexico.The results indicate that the lethal concentrations of the active ingredient of SC (LC50 = 2.37 and LC90 = 8.5 mg, a.i/m(2)) were 4-8 times than those with the insecticide UT applied on R. prolixus bugs in palm leaves, a common building material for thatched roofs. Other investigators in South America recommended applying 30 mg a.i./m(2) in pot-oils materials: we obtained that the products HIP and SC were 3.5 and 16 times more effective on palm leaves. Regarding the evaluation of the residual effects in field spraying, there was tip to 15 months persistence after the application of WP in two doses (8.6 mg a.i./m(2) and 3.752 mg a.i/m(2)) with SC Me consider R. prolixus highly susceptible to the employed pyrethroids: they could be used to control this vector in the state of Chiapas, Mexico.</t>
  </si>
  <si>
    <t>0074-0276</t>
  </si>
  <si>
    <t>1678-8060</t>
  </si>
  <si>
    <t>WOS:000175405500014</t>
  </si>
  <si>
    <t>Edem, DO</t>
  </si>
  <si>
    <t>Palm oil: Biochemical, physiological, nutritional, hematological, and toxicological aspects: A review</t>
  </si>
  <si>
    <t>PLANT FOODS FOR HUMAN NUTRITION</t>
  </si>
  <si>
    <t>10.1023/A:1021828132707</t>
  </si>
  <si>
    <t>The link between dietary fats and cardiovascular diseases has necessitated a growing research interest in palm oil, the second largest consumed vegetable oil in the world. Palm oil, obtained from a tropical plant, Elaeis guineensis contains 50% saturated fatty acids, yet it does not promote atherosclerosis and arterial thrombosis. The saturated fatty acid to unsaturated fatty acid ratio of palm oil is close to unity and it contains a high amount of the antioxidants, beta-carotene, and vitamin E. Although palm oil-based diets induce a higher blood cholesterol level than do corn, soybean, safflower seed, and sunflower oils, the consumption of palm oil causes the endogenous cholesterol level to drop. This phenomenon seems to arise from the presence of the tocotrienols and the peculiar isomeric position of its fatty acids. The benefits of palm oil to health include reduction in risk of arterial thrombosis and atherosclerosis, inhibition of endogenous cholesterol biosynthesis, platelet aggregation, and reduction in blood pressure. Palm oil has been used in the fresh state and/or at various levels of oxidation. Oxidation is a result of processing the oil for various culinary purposes. However, a considerable amount of the commonly used palm oil is in the oxidized state, which poses potential dangers to the biochemical and physiological functions of the body. Unlike fresh palm oil, oxidized palm oil induces an adverse lipid profile, reproductive toxicity and toxicity of the kidney, lung, liver, and heart. This may be as a result of the generation of toxicants brought on by oxidation. In contrast to oxidized palm oil, red or refined palm oil at moderate levels in the diet of experimental animals promotes efficient utilization of nutrients, favorable body weight gains, induction of hepatic drug metabolizing enzymes, adequate hemoglobinization of red cells and improvement of immune function. However, high palm oil levels in the diet induce toxicity to the liver as shown by loss of cellular radial architecture and cell size reductions which are corroborated by alanine transaminase to aspartate transaminase ratios which are higher than unity. The consumption of moderate amounts of palm oil and reduction in the level of oxidation may reduce the health risk believed to be associated with the consumption of palm oil. Red palm oil, by virtue of its beta-carotene content, may protect against vitamin A deficiency and certain forms of cancer.</t>
  </si>
  <si>
    <t>0921-9668</t>
  </si>
  <si>
    <t>1573-9104</t>
  </si>
  <si>
    <t>WOS:000180267600011</t>
  </si>
  <si>
    <t>Cheyns, E; Kouame, YS; Nai, SN</t>
  </si>
  <si>
    <t>Palm oil seeds and production systems adopted by smallholders in the Lagune region (Ivory Coast)</t>
  </si>
  <si>
    <t>OCL-OLEAGINEUX CORPS GRAS LIPIDES</t>
  </si>
  <si>
    <t>10.1051/ocl.2001.0524</t>
  </si>
  <si>
    <t>SEP-OCT 2001</t>
  </si>
  <si>
    <t>In the Lagune region (Ivory Coast), smallholders frequently use unselected palm oil seeds. A survey based on 150 planters (401 plots) revealed that 40% of palm oil fields are grown with unselected seeds. In this region, the practice started during the second government-sponsored programme (1985-1990), probably because the demand for seeds was higher than the supply at the time. However, since access to selected seeds was liberalised (1995), the use of unselected seeds is still widespread, On the whole, since the privatisation took place, production systems have tended to be less intensive (associated crops, few fertilisers, etc.).Although the high cost of inputs and the end of the credit scheme for investment in palm plantations are largely responsible for the reduction of intensive production, other factors such as the diverse uses of palm, the convenience of the Abidjan market for selling red palm and palm wine, and the interest in diverse crops, need to be taken into account, Nevertheless, lack of information does not seem, in this region, to be a preponderant factor in the continuous use of unselected seeds.</t>
  </si>
  <si>
    <t>Conference on Products, Networks, and TerritoriesConference on Products, Networks, and Territories</t>
  </si>
  <si>
    <t>MAY 21-23, 2001MAY 21-23, 2001</t>
  </si>
  <si>
    <t>TOULOUSE, FRANCETOULOUSE, FRANCE</t>
  </si>
  <si>
    <t>1258-8210</t>
  </si>
  <si>
    <t>WOS:000173223700011</t>
  </si>
  <si>
    <t>Schroth, G; Rodrigues, MRL; D'Angelo, SA</t>
  </si>
  <si>
    <t>Spatial patterns of nitrogen mineralization, fertilizer distribution and roots explain nitrate leaching from mature Amazonian oil palm plantation</t>
  </si>
  <si>
    <t>SOIL USE AND MANAGEMENT</t>
  </si>
  <si>
    <t>SEP 2000</t>
  </si>
  <si>
    <t>The African oil palm (Elaeis guineensis) is relatively well adapted to the pedoclimatic conditions of central Amazonia. The clayey upland soils of the region are well supplied with nitrogen, although they are deficient in most other nutrients. Under these conditions, oil palm does not respond to N fertilization with yield increases. In this research, the N status of a central Amazonian upland soil was evaluated after having supported a productive oil palm plantation for 15 years without N fertilization. Mineral N in the upper 2 m of soil showed pronounced spatial patterns, with very low concentrations close to the palms, indicative of efficient N uptake by the palms, and evidence for nitrate leaching into the subsoil in the inter-tree spaces despite the near-absence of a leguminous cover crop during the previous ten years. The pronounced increases of mineral N with increasing tree distance were explained by increases in N mineralization and a strong decrease in fine mot length density of the palms, especially in the subsoil. Failure of the palms to fully occupy the available soil volume with their roots was apparently related to fertilizer placement close to the stem base, which over the years had led to steep fertility gradients between the soil under the trees and the inter-tree spaces. Broadcast fertilization would have presumably favoured a more extensive lateral root development of the palms, and consequently improved nutrient and water uptake from the inter-tree spaces. The incomplete soil occupation by the palm roots also suggests that young oil palms can be associated with shade tolerant crops without much risk of root competition. These conclusions may be valid also for other tree crops and may help to reduce nitrate leaching and consequently the need for N fertilization in Amazonian tree crop agriculture.</t>
  </si>
  <si>
    <t>0266-0032</t>
  </si>
  <si>
    <t>WOS:000165404400009</t>
  </si>
  <si>
    <t>Caudwell, RW</t>
  </si>
  <si>
    <t>BCPC; BCPC</t>
  </si>
  <si>
    <t>A sustainable IPM system for oil palm in Papua New Guinea</t>
  </si>
  <si>
    <t>BCPC CONFERENCE: PESTS &amp; DISEASES 2000, VOLS 1-3, PROCEEDINGS</t>
  </si>
  <si>
    <t>PROCEEDINGS - BRIGHTON CROP PROTECTION CONFERENCE</t>
  </si>
  <si>
    <t>Oil palm is an important cash crop in Papua New Guinea (PNG), with about 80,000 hectares in cultivation, grown both on large-scale plantations and by smallholders. The principal pests of oil palm in PNG are a group of insect species from the Tettigoniidae family (Orthoptera), known collectively as sexava. Three species of sexava are pests of oil palm in PNG, Segestes decoratus, S. defoliaria and S. novaeguineae. These insects cause damage by feeding on oil palm fronds and defoliation levels call be very severe where high populations occur. Severe defoliation causes reductions in photosynthesis resulting in yield loss from lower fruit production. During the last five years an integrated system has been developed for the management of sexava. The integrated pest management (IPM) system described here has the following components:- (1) a knowledge of the biology and ecology of the pest, (2) economic thresholds, (3) monitoring system for the pest, (4) precise targeting of chemical control agents, (5) biological control and (6) cultural and physical control. The IPM system is sustainable and environmentally acceptable to the industry. Future research involving the development of strepsipteran parasites for biological control is likely to improve this system still further.</t>
  </si>
  <si>
    <t>International Conference on Pests and DiseasesInternational Conference on Pests and Diseases</t>
  </si>
  <si>
    <t>NOV 13-16, 2000NOV 13-16, 2000</t>
  </si>
  <si>
    <t>British Crop Protect CouncilBritish Crop Protect Council</t>
  </si>
  <si>
    <t>BRIGHTON, ENGLANDBRIGHTON, ENGLAND</t>
  </si>
  <si>
    <t>0955-1506</t>
  </si>
  <si>
    <t>1-901396-57-6</t>
  </si>
  <si>
    <t>WOS:000166809600030</t>
  </si>
  <si>
    <t>Eng, OK; Omar, D; McAuliffe, D</t>
  </si>
  <si>
    <t>Improving the quality of herbicide applications to oil palm in Malaysia using the CFValve - a constant flow valve</t>
  </si>
  <si>
    <t>NOV 1999</t>
  </si>
  <si>
    <t>Flow control is essential for accurate, consistent applications of pesticides. Two constant flow valves, the CFValve and the SMV, were retrofitted to a knapsack sprayer and the spray equipment was used to control weeds in oil palm grown in Malaysia. Visual evaluations of weed control as well as assessments of spray deposition and worker exposure were compared for each sprayer configuration. Deposition of spray and the resulting weed control was more efficient with equipment that included the flow control valves. These equipment configurations also significantly reduced the amount of spray solution found on the thigh of the applicator when compared to the standard equipment. (C) 2000 Elsevier Science Ltd. All rights reserved.</t>
  </si>
  <si>
    <t>WOS:000084488000009</t>
  </si>
  <si>
    <t>Mortimer, AM; Hill, JE</t>
  </si>
  <si>
    <t>Marshal, G</t>
  </si>
  <si>
    <t>Weed species shifts in response to broad spectrum herbicides in sub-tropical and tropical crops</t>
  </si>
  <si>
    <t>1999 BRIGHTON CONFERENCE: WEEDS, VOLS 1-3</t>
  </si>
  <si>
    <t>Weed species shifts in response to broad spectrum herbicide use in cotton, maize, rice, citrus and rubber and oil palm plantations are reviewed using data from long term studies available from the literature. Broad spectrum herbicide use has changed the composition of the weed flora in all of these crops. In maize and cotton, zero tillage regimes have resulted in successional changes towards ephemeral broadleaf weed species. Shorter term shifts and cyclical changes in abundance of weeds have been documented in citrus and in oil palm and rubber plantations; in the latter the response of perennial grasses to non-selective herbicides is strongly influenced by mulching. In irrigated rice, weed species shifts (species composition and abundance) are rapid and responsive to both method of crop establishment and herbicide use, competitive release being one mechanism by which relative abundance is altered. The absence of sufficient knowledge of life histories of tropical and sub-tropical weeds means that it is difficult to speculate on the impact of long-term use of non-selective herbicides in resistant crops on the weed flora and emphasises the need for experimental assessment.</t>
  </si>
  <si>
    <t>1999 International Brighton Conference on Weeds1999 International Brighton Conference on Weeds</t>
  </si>
  <si>
    <t>NOV 15-18, 1999NOV 15-18, 1999</t>
  </si>
  <si>
    <t>1-901396-53-3</t>
  </si>
  <si>
    <t>WOS:000084242900063</t>
  </si>
  <si>
    <t>Ikuenobe, CE; Ayeni, AO</t>
  </si>
  <si>
    <t>Herbicidal control of Chromolaena odorata in oil palm</t>
  </si>
  <si>
    <t>WEED RESEARCH</t>
  </si>
  <si>
    <t>DEC 1998</t>
  </si>
  <si>
    <t>A range of herbicides was evaluated for the control of Chromolaena odorata (L.) K &amp; R in oil palm at the Nigerian Institute for Oil Palm Research. Glufosinate-ammonium quickly dessicated treated foliage but weed plants soon recovered. Glyphosate-isopropylamine and glyphosate-trimesium produced similar results, both formulations controlling treated vegetation and suppressing regrowth for up to 12 weeks after treatment. Triclopyr and hexazinone + diuron were effective for up to 20 WAT, whereas imazapyr controlled regrowth for up to 36 WAT. Regrowth of the weed from its roots was better suppressed when the foliage was left undisturbed for 4-7 days after herbicide treatment. Repeated annual applications of triclopyr, hexazinone + diuron, the two formulations of glyphosate or imazapyr progressively reduced the biomass of C. odorata in the plots. In particular, imazapyr effectively eliminated the weed after the second application. Taking crop tolerance into consideration, the most promising herbicide treatments were glyphosate at 2.4 kg a.i. ha(-1) and low rates (0.5 kg a.i. ha(-1) or less) of imazapyr.</t>
  </si>
  <si>
    <t>0043-1737</t>
  </si>
  <si>
    <t>WOS:000078334300001</t>
  </si>
  <si>
    <t>Tailliez, B</t>
  </si>
  <si>
    <t>Oil palm: a new crop ... for what future?</t>
  </si>
  <si>
    <t>MAR-APR 1998</t>
  </si>
  <si>
    <t>While Africa, the birthplace of the oil palm, has exploited this wealth since immemorial time on a gathering economy basis, it is only since the beginning of the 20th century that this high yield per hectare oil crop has really been cultivated, on an ever-increasing scale. Conditions for the sustainable nature of the crop are discussed: the choice of site is very important, combining a gentle topography, deep soils, rainfall well distributed throughout the year, environment-friendly land preparation techniques, crop management sequences, input use (intensive fertilization), integrated disease and pest control, oil mill quality and pollution risks. However, the sustainability of such a crop is not measured in physical and technical terms only; economic aspects, price fluctuations on the world market, currency parity or instability are all factors that boost or drag down the system: the examples of Africa in the franc zone in the 1980s and Indonesia today illustrate the point.</t>
  </si>
  <si>
    <t>WOS:000074594400009</t>
  </si>
  <si>
    <t>Poeloengan, Z; Sugiyono, Y; Adiwiganda, T</t>
  </si>
  <si>
    <t>Johnston, AE; Syers, JK</t>
  </si>
  <si>
    <t>The use of phosphatic fertilizer in oil palm cultivation</t>
  </si>
  <si>
    <t>NUTRIENT MANAGEMENT FOR SUSTAINABLE CROP PRODUCTION IN ASIA</t>
  </si>
  <si>
    <t>Conference on Nutrient Management for Sustainable Food Production in AsiaConference on Nutrient Management for Sustainable Food Production in Asia</t>
  </si>
  <si>
    <t>DEC 09-12, 1996DEC 09-12, 1996</t>
  </si>
  <si>
    <t>World Phosphate Inst; Ctr Soil &amp; Agroclimate Res; Int Fertilizer Ind Assoc; Fertilizer Advisory Dev &amp; Informat Network; Potash &amp; Phosphate Inst; Australian Ctr Int Agr Res; Int Board Soil Res &amp; Management; Acad SinicaWorld Phosphate Inst; Ctr Soil &amp; Agroclimate Res; Int Fertilizer Ind Assoc; Fertilizer Advisory Dev &amp; Informat Network; Potash &amp; Phosphate Inst; Australian Ctr Int Agr Res; Int Board Soil Res &amp; Management; Acad Sinica</t>
  </si>
  <si>
    <t>WORLD PHOSPHATE INST, BALI, INDONESIAWORLD PHOSPHATE INST, BALI, INDONESIA</t>
  </si>
  <si>
    <t>0-85199-240-4</t>
  </si>
  <si>
    <t>WOS:000077132500036</t>
  </si>
  <si>
    <t>Tan, GH</t>
  </si>
  <si>
    <t>Kennedy, IR; Skerritt, JH; Johnson, GI; Highley, E</t>
  </si>
  <si>
    <t>Dissipation of organochlorines into Malaysian river systems: a survey</t>
  </si>
  <si>
    <t>SEEKING AGRICULTURAL PRODUCE FREE OF PESTICIDE RESIDUES</t>
  </si>
  <si>
    <t>ACIAR PROCEEDINGS SERIES</t>
  </si>
  <si>
    <t>A systematic study of organochlorine chemical pollution in Peninsular Malaysian waterways has been undertaken in anticipation of the enactment of the Malaysian Water Quality Standards pertaining to river water pollution from industrial, agricultural, and domestic sources. This study is also helping to verify the baseline levels for the implementation of water quality standards for various beneficial uses of water.Malaysia is a country in which large areas of land have been used for agriculture. Rubber and oil palm are two major plantation crops which occupy 3.8 million hectares, about 70% of the total agricultural land area. In addition to this, rice-growing is also an important agricultural activity, contributing nearly 75% of the country's annual rice requirements. The use of pesticides in the agricultural sector in Malaysia has been increasing over the years, with use of some of the organochlorine pesticides such as lindane (gamma-HCH), endosulfan, and dieldrin still being permitted. The distribution and fate of these organochlorine pesticides in the aquatic environment as a result of agricultural development has been studied by monitoring their residue levels in water and sediment samples from selected rivers in Peninsular Malaysia. The monitoring program was carried out in two major rivers flowing through rice-growing areas on the west coast of Peninsular Malaysia. A survey of organochlorine pesticides residue levels was also undertaken for water samples from 25 major rivers in Peninsular Malaysia.The survey has shown that levels of organochlorine pesticides are still tolerable in terms of water quality for domestic use but that some have exceeded the critical levels to maintain aquatic life. Endosulfan, dieldrin, lindane, and DDT are some typical organochlorines found in the river water and sediment samples from Peninsular Malaysia.</t>
  </si>
  <si>
    <t>International Workshop on Seeking Agriculture Produce Free of Pesticide ResiduesInternational Workshop on Seeking Agriculture Produce Free of Pesticide Residues</t>
  </si>
  <si>
    <t>FEB 17-19, 1998FEB 17-19, 1998</t>
  </si>
  <si>
    <t>Agcy Agr Res &amp; Dev, Indonesia; Australian Agcy Int Dev; Australian Ctr Int Agr ResAgcy Agr Res &amp; Dev, Indonesia; Australian Agcy Int Dev; Australian Ctr Int Agr Res</t>
  </si>
  <si>
    <t>YOGYAKARTA, INDONESIAYOGYAKARTA, INDONESIA</t>
  </si>
  <si>
    <t>1-86320-227-7</t>
  </si>
  <si>
    <t>WOS:000082289000018</t>
  </si>
  <si>
    <t>Zulkifli, H; Zaharah, AR; Sharifuddin, HAH</t>
  </si>
  <si>
    <t>The effectiveness of natural phosphate rocks for oil palm seedlings determined using the P-32 isotope dilution technique</t>
  </si>
  <si>
    <t>WOS:000077132500051</t>
  </si>
  <si>
    <t>Habib, MAB; Yusoff, FM; Phang, SM; Ang, KJ; Mohamed, S</t>
  </si>
  <si>
    <t>Yusoff, Fatimah M/N-7065-2018; Phang, Siew Moi/A-7653-2008</t>
  </si>
  <si>
    <t xml:space="preserve">Yusoff, Fatimah M/0000-0003-4438-9065; </t>
  </si>
  <si>
    <t>Nutritional values of chironomid larvae grown in palm oil mill effluent and algal culture</t>
  </si>
  <si>
    <t>AQUACULTURE</t>
  </si>
  <si>
    <t>10.1016/S0044-8486(97)00176-2</t>
  </si>
  <si>
    <t>DEC 1 1997</t>
  </si>
  <si>
    <t>Chironomid larvae were grown in nine 70-1 tanks containing palm oil mill effluent (POME) and algal culture. The algal culture was obtained by inoculating 200 mi pure culture of Chlorella vulgaris Beijerinck initially in 20-1 tap water containing inorganic fertilizer N:P:K (1:0.2:0.2). Each treatment was done in triplicate. Dissolved oxygen, pH, total nitrogen, total ammonia nitrogen, ortho-phosphate, chemical oxygen demand (GOD), total suspended solids and total dissolved solids of the media in each tank were analyzed. Protein, lipid, ash, amino acids, fatty acids, total carotene and minerals were determined for POME, chironomid larvae, and algae. The culture was terminated after 25 days and chironomid production was determined. The production of chironomid larvae was significantly (P &lt; 0.01) higher in POME tanks (580 g/20 1 POME) than in algal culture (35 g/201 algal culture). Raw palm oil mill effluents contained significantly higher (P&lt;0.05) arginine, methionine, isoleucine and phenylalanine than algae grown in fertilizer. The essential amino acids of chironomid larvae grown in POME such as histidine, arginine, methionine, isoleucine, phenylalanine and lysine were significantly (P &lt; 0.05) higher than in chironomid larvae grown on algal culture. The polyunsaturated fatty acids (PUFA) with the exception of Upsilon-linolenic acid (18:3r2 - 6), were higher in chironomid larvae grown in POME than those grown on algal culture. Twenty seven minerals were detected by electron microscope but 23 minerals were analyzed and quantified in POME, algae, and chironomid larvae grown in POME and algal culture. The quantity of sulfur was significantly higher(P &lt; 0.05) in POME than algae, which probably induced the synthesis of methionine, a S-containing essential amino acid in chironomid larvae cultured in POME. Experiments showed that POR-IE did nut only induce high production of chironomid larvae, but also produced high quality live food for the aquaculture industry. (C) 1997 Elsevier Science B.V.</t>
  </si>
  <si>
    <t>0044-8486</t>
  </si>
  <si>
    <t>WOS:000071268500009</t>
  </si>
  <si>
    <t>Zaharah, AR; Zulkifli, H; Sharifuddin, HAH</t>
  </si>
  <si>
    <t>Evaluating the efficacy of various phosphate fertiliser sources for oil palm seedlings</t>
  </si>
  <si>
    <t>Isotope dilution techniques were used in a glasshouse experiment to compare seven P sources for oil palm seedlings grown on Rengam series soil (Typic Paleudult). The P sources were triple superphosphate (TSP) and six phosphate rocks from North Carolina, USA (NCPR), Tunisia (Gafsa PR), Jordan (JPR), Morocco (MPR), Christmas Island (CIPR) and China (CPR). The percent P derived from fertilisers (%PdfF) in the 3, 6, 9 and 12 months of growth ranged from 81% to 99%, indicating the poor P supplying power of the soil used. TSP was far superior than PR in supplying the required P at all times of measurement. Total amount of P taken up during the 12 months growing period was equivalent to 15.0% of the added P as TSP, it was 5.2% from NCPR, 4.2% from JPR, 4:1% from MPR, 3.2% from GPR, 4% from CIPR and 2.2% from CPR. The PR effectiveness based on the amounts of fertilizer P taken up by the oil palm seedlings at 12 months of growth was in the sequence of triple superphosphate &gt; North Carolina PR &gt; Gafsa PR greater than or equal to Jordan PR greater than or equal to Morocco PR greater than or equal to Christmas Island PR &gt; China PR. This was due to the reactivity of these P sources when applied into the soil, triple superphosphate being water soluble is immediately available. PR sources reacted with the soil solution with time, making P slowly available. PR solubilised by neutral ammonium citrate (NAG) expressed as percentage of rock was shown to correlate better than 2% citric acid and 2% formic acid with plant P uptake. Thus this method of extracting P from PR can be used as a basis for comparing PR effectiveness to oil palm seedlings.</t>
  </si>
  <si>
    <t>WOS:A1997XG59900001</t>
  </si>
  <si>
    <t>Jalani, BS; Ma, AN; Ariffin, D</t>
  </si>
  <si>
    <t>Nath, B; Lang, I; Meszaros, E; Robinson, JP; Hens, L</t>
  </si>
  <si>
    <t>Pollution abatement in the oil palm industry: The Malaysian experience</t>
  </si>
  <si>
    <t>INTERNATIONAL CONFERENCE ON ENVIRONMENTAL POLLUTION, THE PROCEEDINGS: VOLS 1 AND 2</t>
  </si>
  <si>
    <t>The Malaysia oil palm industry produces tremendous amount of biomass and wastes. In the 1960s there were no treatment systems and no regulations to control pollution caused by palm oil mill effluent (POME) which was disposed into the waterways. The quantity was small and the waterways could absorb these wastes.By 1970s the industry grew fivefold and the waterways could not handle the POME pollution. The palm oil processing became synonymous to POME pollution which is 100 times more potent than domestic sewage.The introduction of the Environmental Quality Acts in 1974 and 1978 led to a concerted effort in the abatement of pollution developing effective POME treatment technologies such as pending system, open tank digester and extended aeration system, and close anaerobic digester system. The industry was able to reduce the population equivalent of POME pollution load from 33 million to 0.08 million people.The biological oxygen demand (BOD) was reduced from 25,000 mg/l to 5,000 mg/l in 1978 and to 100 mg/l at the current level. The by-products of POME treatment could also be converted into value added co-products such as fertilizer, fuel, animal feed and biogas.Two new technologies were recently introduced to further improve the abatement of pollution. The first is the 'Quick-EVA', which is a novel process employing evaporation technology to treat POME. With a BOD value of 20 mg/l, the distillate could be recycled, thus reducing the water intake, treatment cost and no liquid effluent discharge.The second technology is the 'zero-burning' approach during replanting. No burning means no air pollution and the felled palm biomass decompose in situ, thus replenishing the soil organic matter, improving soil conditions and reducing the fallow period.The Environmental Quality Acts and the strict guidelines in the abatement of pollution do not hinder the growth of the oil palm industry. Rather it triggers the development of technologies which benefited for the industry, by reducing effluent while raising their affluence.</t>
  </si>
  <si>
    <t>International Conference on Environmental Pollution (ICEP-3)International Conference on Environmental Pollution (ICEP-3)</t>
  </si>
  <si>
    <t>APR 15-19, 1996APR 15-19, 1996</t>
  </si>
  <si>
    <t>European Ctr Pollut Res, London; Hungarian Acad Sci, Budapest; Hungarian Minist Environm &amp; Reg Policy, Budapest; UN Environm Programme, Nairobi; UNESCO, Paris; Green Cross Hungary, Budapest; Hungarian Oil &amp; Gas Co Ltd, Budapest; Natl Comm Tech Dev, Budapest; Okocentrum Ltd, Budapest; Tisza Chem Works Ltd, TiszaujvarosEuropean Ctr Pollut Res, London; Hungarian Acad Sci, Budapest; Hungarian Minist Environm &amp; Reg Policy, Budapest; UN Environm Programme, Nairobi; UNESCO, Paris; Green Cross Hungary, Budapest; Hungarian Oil &amp; Gas Co Ltd, Budapest; Natl Comm Tech Dev, Budapest; Okocentrum Ltd, Budapest; Tisza Chem Works Ltd, Tiszaujvaros</t>
  </si>
  <si>
    <t>BUDAPEST, HUNGARYBUDAPEST, HUNGARY</t>
  </si>
  <si>
    <t>0-9521673-3-6</t>
  </si>
  <si>
    <t>WOS:A1996BH90B00041</t>
  </si>
  <si>
    <t>Hirsinger, F; Schick, KP; Stalmans, M</t>
  </si>
  <si>
    <t>A life-cycle inventory for the production of oleochemical raw materials</t>
  </si>
  <si>
    <t>TENSIDE SURFACTANTS DETERGENTS</t>
  </si>
  <si>
    <t>SEP-OCT 1995</t>
  </si>
  <si>
    <t>An overview is given of the resource and energy requirements and tire environmental emissions arising from the production of the oleochemical raw materials crude palm oil (CPO), crude palm kernel oil (CPKO), crude coconut oil (CCNO) and tallow (Ta). The total energy requirements range from 47 GJ/1000 kg (CPO) to 65 GJ/1000 kg (CCNO), die energy of material resource ranges from 66% (Ta) to 96% (CCNO) of the total energy. Fossil energy sources comprise only 4% (CCNO) to 21% (Ta) of the total energy input. For CPO, process related emissions contribute most of the particulates, sulphur oxides, methane, sulphur and non-fossil CO2 whereas NOx, CO and fossil CO2 comprise most of the fuel related emissions. For CPKO, particulates, methane, hydrocarbons, SOx, CO and fossil CO2 emissions are process related. For CCNO, process emissions contribute most of the particulates and non-fossil CO2 emissions whereas fuel related emissions are mostly related to NOx, hydrocarbons, SOx and fossil CO2. For tallow, most of the process related emissions are methane, amonia, non-fossil CO2 and N2O whereas fuel-related emissions contribute to most of the NOx, hydrocarbons, SOx, CO and fossil CO2. Fur all the oleochemical raw materials, waterborne emissions are primarily process related For tallow, many of the process related waterborne emissions are associated with phosphate fertilizer production whereas, for the vegetable oils, most of the BOD and COD emissions are associated with the clarification processes and wastewater treatment during the milling processes. For all raw materials, process related solid waste accounts for about 90% of the total solid waste. In the case of CPO and CPKO, the listed process-related solid waste is actually ''fuel-related'' because of self sufficient energy production by the burning of fibres and shells. Most of the process related solid waste for coconut oil or for crude coconut oil production comes from coconut harvesting and husking, since coconut husks are not being utilized as compost in the plantation for 1% of all coconuts in the Philippines. For tallow, most of the process related solid waste is due to clay ''slime'' resulting from the processing of phosphate fertilizer from phosphate rock.</t>
  </si>
  <si>
    <t>0932-3414</t>
  </si>
  <si>
    <t>WOS:A1995TP33500006</t>
  </si>
  <si>
    <t>PERICH, MJ; HOCH, AL; RIZZO, N; ROWTON, ED</t>
  </si>
  <si>
    <t>Rowton, Edgar D/A-4474-2012; Rowton, Edgar D./A-1975-2011</t>
  </si>
  <si>
    <t>Rowton, Edgar D./0000-0002-1979-1485</t>
  </si>
  <si>
    <t>INSECTICIDE BARRIER SPRAYING FOR THE CONTROL OF SAND FLY VECTORS OF CUTANEOUS LEISHMANIASIS IN RURAL GUATEMALA</t>
  </si>
  <si>
    <t>AMERICAN JOURNAL OF TROPICAL MEDICINE AND HYGIENE</t>
  </si>
  <si>
    <t>10.4269/ajtmh.1995.52.485</t>
  </si>
  <si>
    <t>JUN 1995</t>
  </si>
  <si>
    <t>An initial evaluation of insecticide barrier spraying directed against sand fly vectors of cutaneous leishmaniasis was done in a nonclimax forested area with heavy undergrowth in Peten, Guatemala. A 100 m-wide swath of vegetation was sprayed once with a 1:3 mixture of cyfluthrin insecticide and a palm oil carrier using back-pack sprayers to simulate a central cantonment area in one site while another site remained as an untreated control. Prior to spraying and throughout 87 days post-treatment, sand fly populations were monitored at both sites with light traps set at ground and canopy levels at 50-m intervals radiating out from the centers of the cantonments, 150-m in the four cardinal directions. A total of 2,876 female sand flies were captured, representing 16 species. Three species, Brumptomyia galindoi, Lutzomyia panamensis, and Lu. ovallesi, comprised 70% of the total collection. The single insecticide barrier significantly reduced sand flies from reaching the cantonment area for more than 80 days, while sand fly populations outside the treated cantonment and in the untreated (control) cantonment remained high (52 sand flies in the treated cantonment versus 235 sand flies in the untreated cantonment).</t>
  </si>
  <si>
    <t>0002-9637</t>
  </si>
  <si>
    <t>WOS:A1995RK69600002</t>
  </si>
  <si>
    <t>MARIAU, D</t>
  </si>
  <si>
    <t>INSECTICIDES RECOMMENDED AGAINST OIL PALM AND COCONUT PESTS</t>
  </si>
  <si>
    <t>OLEAGINEUX</t>
  </si>
  <si>
    <t>DEC 1993</t>
  </si>
  <si>
    <t>0030-2082</t>
  </si>
  <si>
    <t>WOS:A1993MX50000005</t>
  </si>
  <si>
    <t>INTEGRATED CONTROL IN PALM PLANTATIONS - RESULTS</t>
  </si>
  <si>
    <t>JUL 1993</t>
  </si>
  <si>
    <t>Systematic chemical control is giving way to interventions limited in both number and area, through better knowledge of population dynamics. Insecticide application methods need to be diversified and selective products found. Agronomical techniques have been developed (e.g. Oryctes) to limit pest populations. It is important to protect and encourage the development of predators (case of the Pseudotheraptus - Oecophylla complex) and parasitoids by increasing the number of attractive plants (Solanaceae - Malvaceae). Entomopathogenic organisms:fungi and especially viruses, discovered in 39 lepidopteran species, can sometimes be used to replace chemical insecticides. Lastly, semiochemical substances (kairomones and aggregation and sexual pheromones) can also be included in integrated control programmes.</t>
  </si>
  <si>
    <t>WOS:A1993LU60600001</t>
  </si>
  <si>
    <t>LOW, KS; LEE, CK; LEE, KP</t>
  </si>
  <si>
    <t>SORPTION OF COPPER BY DYE-TREATED OIL-PALM FIBERS</t>
  </si>
  <si>
    <t>BIORESOURCE TECHNOLOGY</t>
  </si>
  <si>
    <t>10.1016/0960-8524(93)90183-C</t>
  </si>
  <si>
    <t>Both dye-treated and natural oil-palm fibres from a palm-oil mill were used to remove copper and related heavy metal cations from solutions. The sorption of copper for both types of fibres was studied under various conditions, the parameters being effect of pH, initial concentrations, presence of other metal cations and chelators. The results showed that dye coating had a pronounced effect on metal sorption. A comparative study on the uptake by the fibres of metal cations from electroplating wastes was also undertaken.</t>
  </si>
  <si>
    <t>0960-8524</t>
  </si>
  <si>
    <t>WOS:A1993LA98000004</t>
  </si>
  <si>
    <t>VANDELANDE, HL</t>
  </si>
  <si>
    <t>SPATIOTEMPORAL ANALYSIS OF SPEAR ROT AND MARCHITEZ-SORPRESIVA IN AFRICAN OIL PALM IN SURINAM</t>
  </si>
  <si>
    <t>NETHERLANDS JOURNAL OF PLANT PATHOLOGY</t>
  </si>
  <si>
    <t>Spatial patterns of spear rot and 'marchitez sorpresiva' epidemics in oil palm in Surinam were analyzed using geostatistics. Semivariogram analysis generally led to linear and spherical graphs of respectively, spear rot and marchitez incidence in areas where the diseases were not yet under control. In both, spear rot and marchitez, semivariograms indicated focal development in the initial stage of the epidemics, illustrated through disease maps and described by gradient analysis. In case of spear rot, the linear model of semivariograms suggested a disease dispersal with a spreading mechanism which operated over long distances within sampled area. Disease dispersal in marchitez was localized, suggesting tree to tree transmission within the range of the spherical semivariograms.</t>
  </si>
  <si>
    <t>0028-2944</t>
  </si>
  <si>
    <t>WOS:A1993NN50500013</t>
  </si>
  <si>
    <t>SARMANI, S; ABDULLAH, MP; BABA, I; MAJID, AA</t>
  </si>
  <si>
    <t>INVENTORY OF HEAVY-METALS AND ORGANIC MICROPOLLUTANTS IN AN URBAN WATER CATCHMENT DRAINAGE-BASIN</t>
  </si>
  <si>
    <t>HYDROBIOLOGIA</t>
  </si>
  <si>
    <t>10.1007/BF00026255</t>
  </si>
  <si>
    <t>JUL 17 1992</t>
  </si>
  <si>
    <t>The Linggi River drainage basin in Negeri Sembilan Malaysia is the major source of potable water for the townships of Seremban and Port Dickson. Water quality is threatened by industrial and commercial development taking place in the basin. This study investigated the concentrations and distribution of organic micro-pollutants and heavy metals within the catchment. Arsenic, copper, cadmium, lead, mercury and zinc were determined in water and sediment samples. All heavy metal concentrations were increased down the basin; arsenic and copper concentration in particular were elevated probably due respectively to flow in of arsenical herbicides in rubber and oil palm plantations and copper sulphate and an additive in pig food.Total phenol concentration also increased considerably within the catchment as a result of urbanisation. Five priority phenolic pollutants (2,4-dimethylphenol; 4-chloro-3-methylphenol; 2,4,6-trichlorophenol; 4-introphenol; pentachlorophenol) were found.</t>
  </si>
  <si>
    <t>0018-8158</t>
  </si>
  <si>
    <t>WOS:A1992JM30800061</t>
  </si>
  <si>
    <t>SINGH, G</t>
  </si>
  <si>
    <t>Aziz, A; Kadir, SA; Barlow, HS</t>
  </si>
  <si>
    <t>MANAGEMENT OF OIL PALM PESTS AND DISEASES IN MALAYSIA IN 2000</t>
  </si>
  <si>
    <t>PEST MANAGEMENT AND THE ENVIRONMENT IN 2000</t>
  </si>
  <si>
    <t>INTERNATIONAL SEMINAR ON PEST MANAGEMENT AND THE ENVIRONMENT IN THE YEAR 2000INTERNATIONAL SEMINAR ON PEST MANAGEMENT AND THE ENVIRONMENT IN THE YEAR 2000</t>
  </si>
  <si>
    <t>MAY 07-08, 1991MAY 07-08, 1991</t>
  </si>
  <si>
    <t>AGR INST MALAYSIA; CAB INTAGR INST MALAYSIA; CAB INT</t>
  </si>
  <si>
    <t>0-85198-775-3</t>
  </si>
  <si>
    <t>WOS:A1992BX62T00013</t>
  </si>
  <si>
    <t>CRUZ, MA; REYES, YA</t>
  </si>
  <si>
    <t>INITIAL RESULTS IN CONTROLLING EUPROSTERNA-ELAESA DYAR A LEAF-EATING PEST ON OIL PALM (ELAEIS-GUINEENSIS JACQ) USING TRIFLUMURON AND TEFLUBENZURON, CHITIN SYNTHESIS INHIBITORS</t>
  </si>
  <si>
    <t>APR 1991</t>
  </si>
  <si>
    <t>Field tests attempting to establish control over the caterpillars of Euprosterna elaeasa Dyar, a Limacodid lepidopteran, at various larva instars, were conducted at the Monterrey plantation at Puerto Wilches in Colombia, by spraying them from the ground and from the air with Alsystine and Dart, chitin synthesis inhibitors. These treatments were compared with Dipel biological insecticide. The results, when applied from the ground, reveal total control when Alsystine (triflumuron) is used at a dose of 75 g a.i;/ha, compared to a control rate of 83.4% obtained with Dart (teflubenzuron) at 49.5 g a.i./ha and 69.4% with Dipel (Bacillus thuringiensis) at 800 g C.P./ha. The results obtained with the same doses applied from the air did not give results as impressive as those when applied from the ground. The effects of triflumuron and B. thuringiensis were observed in the fields on pre-pupa and pupa stages from E. elaelasa caterpillars fed for several hours in the fields applied with insecticides.</t>
  </si>
  <si>
    <t>WOS:A1991FR36100001</t>
  </si>
  <si>
    <t>CHULAN, HA</t>
  </si>
  <si>
    <t>EFFECT OF FERTILIZER AND ENDOMYCORRHIZAL INOCULUM ON GROWTH AND NUTRIENT-UPTAKE OF COCOA (THEOBROMA-CACAO L) SEEDLINGS</t>
  </si>
  <si>
    <t>BIOLOGY AND FERTILITY OF SOILS</t>
  </si>
  <si>
    <t>A greenhouse experiment was carried out to evaluate the influence of vesicular-arbuscular mycorrhiza (VAM) on growth and nutrient uptake of cocoa seedlings treated with five levels of palm oil mill effluent, in an unsterilized Oxisol and an Ultisol, either with or without addition of the VAM fungus Scutellospora calospora (Nicol. &amp; Gred.) Walker and Sanders. Inoculation with the VAM fungi significantly increased nutrient uptake and plant growth in both soils. The dry matter yield, and the tissue N and K concentration in the plant tops increased significantly with increasing levels of palm oil mill effluent applied to both the Oxisol and the Ultisol. The maximum tissue P concentration, however, was obtained from plants grown in the Ultisol that was given 50.0 g palm oil mill effluent per kg while the maximum P recovery of 26% was obtained from plants given only 16.7 g effluent per kg. Overall, the percentage of P recovery decreased with the addition of increasing levels of palm oil mill effluent. In the Oxisol, the tissue P concentration increased with the addition of increasing levels of palm oil mill effluent, but the maximum recovery of P was recorded from plants given only 0.3 g effluent per kg. The percentage P recovery decreased with subsequent additions of the effluent.</t>
  </si>
  <si>
    <t>0178-2762</t>
  </si>
  <si>
    <t>WOS:A1991GA58400003</t>
  </si>
  <si>
    <t>KHAN, ISAN; LIM, RP</t>
  </si>
  <si>
    <t>Lim, Richard/0000-0002-4916-5688</t>
  </si>
  <si>
    <t>DISTRIBUTION OF METALS IN THE LINGGI RIVER BASIN, MALAYSIA, WITH REFERENCE TO POLLUTION</t>
  </si>
  <si>
    <t>AUSTRALIAN JOURNAL OF MARINE AND FRESHWATER RESEARCH</t>
  </si>
  <si>
    <t>Pollution inputs into the Linggi River Basin comprise domestic sewage, agroindustrial effluent (especially from rubber factories and plam-oil mills), and effluent from animal-husbandry activities. Total metals were analysed at eight sampling stations located at three highly polluted sub-basins: Linggi, Simin and Kundor. Dissolved metals were analysed occasionally at 21 major tributaries. The following concentrations were found (mg L-1; d.l., detection limit): Na, 0.93-117.73; K, 0.88-77.03; Ca, 1.89-24.00; Mg, 0.30-14.78; Fe, 0.47-12.2; Zn, 0.06-5.12; Cu, &lt; d.l.-2.88; Mn, &lt; d.l.-0.18. Pb, Ni and Cr were not detectable in their dissolved or total forms. Organic sewage inputs greatly increased the concentration of metal ions in reaches just downstream of discharge points. Ion concentrations generally decreased, but not substantially so, in the recovery reaches. Various pollutants contributed differentially to the concentrations of specific metal ions; rubber-factory effluent contributed slightly lower amounts of these ions than did industrial, urban, or palm-oil-mill effluents. No seasonal changes can be readily detected because of the influence of rainfall patterns, variable effluent discharges, and a complex combination of physical, chemical and biological processes occurring in the river.</t>
  </si>
  <si>
    <t>0067-1940</t>
  </si>
  <si>
    <t>WOS:A1991GB00700009</t>
  </si>
  <si>
    <t>TAMPUBOLON, FH; DANIEL, C; OCHS, R</t>
  </si>
  <si>
    <t>OIL PALM RESPONSES TO NITROGEN AND PHOSPHATE FERTILIZER IN SUMATRA</t>
  </si>
  <si>
    <t>NOV 1990</t>
  </si>
  <si>
    <t>Over the past several years, the experimental network set up on the SOCFINDO plantations in northern Sumatra has revealed a nitrogen deficiency on soils of volcanic or sedimentary origin, very often accompanied by an insufficient level of phosphorus nutrition. This explains why the simultaneous application of urea and triple superphosphate increased mean production in an experiment from 12.5 to 22 tonnes of bunches/hectare/year between 17 and 28 years. As of the end of the 1970's, we were able to define critical leaf N content levels, at the same time as showing that for P, the notion of a critical level should be replaced by that of an optimum N/P balance, expressed by the following equation: P % = 0.0487 N % + 0.039 (1) which was valid at the time for trees aged 15. Ten years later, the exploitation of results from eight experiments in the SOCFINDO network permitted the study of evolutions in critical N content and the N/P balance equation according to tree age. These studies were conducted by adjusting response curves according to Mitscherlich's law on less than proportional increases, and by determining so-called &lt;&lt;economic&gt;&gt; critical levels, depending upon market factors (fertilizer and palm oil prices). The critical N level diminishes with age, rapidly between 4 and 20 years, dropping from 2.90 % to 2.50 % over this period, then more slowly after 20 years, since it is still 2.40 % at 28 years. The critical level is not very sensitive to fluctuating market factors. Critical P levels, calculated in the same way as those for N, fall along the balance line (1), regardless of tree age, between 17 and 28 years. The new N/P balance line for the situations and ages studied as a whole is as follows: P % = 0.0347 N % + 0.075 (moderately favorable economic conditions, with 5 kg of bunches covering the cost of 1 kg of phosphate).Compared with the graph for the balance in trees aged 15 (1), optimum P level variations are low, i.e. a + 4.9 % difference for an N content of 2.10 %, and only - 0.6 % for an N content of 2.70 %. These results are obviously of considerable practical importance for the rational and economic management of nitrogen and phosphate fertilizers throughout the life of a plantation. In addition, it has so far been impossible to contradict the N/P balance defined in Sumatra in any other area of the world.</t>
  </si>
  <si>
    <t>WOS:A1990FA22700001</t>
  </si>
  <si>
    <t>HORNUS, P; NGUIMJEU, E; KOUOTOU, M; KAMGA, E</t>
  </si>
  <si>
    <t>CHEMICAL UPKEEP OF OIL PALM CIRCLES - HERBICIDE TRIALS - GLYPHOSATE GLUFOSINATE .2. ECONOMIC INTEREST AND STRATEGY OF APPLICATION</t>
  </si>
  <si>
    <t>MAR 1990</t>
  </si>
  <si>
    <t>WOS:A1990DP89800002</t>
  </si>
  <si>
    <t>BLAL, B; MOREL, C; GIANINAZZIPEARSON, V; FARDEAU, JC; GIANINAZZI, S</t>
  </si>
  <si>
    <t>MOREL, Christian/E-4276-2012; MOREL, Christian/ABB-1323-2020</t>
  </si>
  <si>
    <t>MOREL, Christian/0000-0002-7192-955X</t>
  </si>
  <si>
    <t>INFLUENCE OF VESICULAR-ARBUSCULAR MYCORRHIZAE ON PHOSPHATE FERTILIZER EFFICIENCY IN 2 TROPICAL ACID SOILS PLANTED WITH MICROPROPAGATED OIL PALM (ELAEIS-GUINEENSIS JACQ)</t>
  </si>
  <si>
    <t>10.1007/BF00335860</t>
  </si>
  <si>
    <t>1432-0789</t>
  </si>
  <si>
    <t>WOS:A1990CP33400007</t>
  </si>
  <si>
    <t>KENDALL, SJ</t>
  </si>
  <si>
    <t>SENSITIVITY INVITRO OF CERTAIN FUNGAL PATHOGENS OF OIL PALM TO SELECTED FUNGICIDES</t>
  </si>
  <si>
    <t>ANNALS OF APPLIED BIOLOGY</t>
  </si>
  <si>
    <t>APR 1987</t>
  </si>
  <si>
    <t>0003-4746</t>
  </si>
  <si>
    <t>WOS:A1987H230100028</t>
  </si>
  <si>
    <t>IREMIREN, GO; ATAGA, DO; THOMAS, GO</t>
  </si>
  <si>
    <t>FREQUENCIES OF APPLYING 2 FERTILIZER MIXTURES TO POLYBAG OIL-PALM SEEDLINGS</t>
  </si>
  <si>
    <t>FERTILIZER RESEARCH</t>
  </si>
  <si>
    <t>10.1007/BF01049353</t>
  </si>
  <si>
    <t>0167-1731</t>
  </si>
  <si>
    <t>WOS:A1986F405200005</t>
  </si>
  <si>
    <t>NANTWI, A; ADJEIMAAFO, IK; DERY, SK</t>
  </si>
  <si>
    <t>CARBOFURAN, AS FURADAN-5G, TESTED AS AN OIL PALM NURSERY INSECTICIDE</t>
  </si>
  <si>
    <t>INSECT SCIENCE AND ITS APPLICATION</t>
  </si>
  <si>
    <t>10.1017/S1742758400009164</t>
  </si>
  <si>
    <t>0191-9040</t>
  </si>
  <si>
    <t>WOS:A1985AVD8500008</t>
  </si>
  <si>
    <t>OLLAGNIER, M</t>
  </si>
  <si>
    <t>IONIC REACTIONS AND FERTILIZER MANAGEMENT IN RELATION TO DROUGHT RESISTANCE OF PERENNIAL OIL CROPS (OIL PALM AND COCONUT)</t>
  </si>
  <si>
    <t>WOS:A1985AJU8300001</t>
  </si>
  <si>
    <t>GENTY, P; GARZON, MA; GARCIA, R</t>
  </si>
  <si>
    <t>DAMAGE AND CONTROL OF THE LEPTOPHARSA-PESTALOTIOPSIS COMPLEX IN OIL PALM</t>
  </si>
  <si>
    <t>WOS:A1983RN46000001</t>
  </si>
  <si>
    <t>RENARD, JL; QUILLEC, G</t>
  </si>
  <si>
    <t>CONTROL OF CERCOSPORA OF OIL PALM IN THE NURSERY - COMPARISON OF SEVERAL FUNGICIDES - RESULTS OF 4 SERIES OF TRIALS</t>
  </si>
  <si>
    <t>WOS:A1983SM13100001</t>
  </si>
  <si>
    <t>DANDY, AJ; MORRISON, RJ; CHASE, LDC</t>
  </si>
  <si>
    <t>PHOSPHATE SORPTION ISOTHERMS AND FERTILIZER RESPONSE OF OIL PALMS ON SOLOMON-ISLANDS SOILS</t>
  </si>
  <si>
    <t>TROPICAL AGRICULTURE</t>
  </si>
  <si>
    <t>0041-3216</t>
  </si>
  <si>
    <t>WOS:A1982MY25200009</t>
  </si>
  <si>
    <t>OLLAGNIER, M; OCHS, R</t>
  </si>
  <si>
    <t>MANAGEMENT OF MINERAL-NUTRITION ON INDUSTRIAL OIL PALM PLANTATIONS - FERTILIZER SAVINGS</t>
  </si>
  <si>
    <t>8-9</t>
  </si>
  <si>
    <t>WOS:A1981MT38500001</t>
  </si>
  <si>
    <t>VESSEY, JC</t>
  </si>
  <si>
    <t>CONTROL OF A FUNGAL LEAF-BLIGHT ON OIL PALM WITH INSECTICIDES</t>
  </si>
  <si>
    <t>PHYTOPATHOLOGY</t>
  </si>
  <si>
    <t>0031-949X</t>
  </si>
  <si>
    <t>WOS:A1981LN69500549</t>
  </si>
  <si>
    <t>MARIAU, D; PHILIPPE, R; MORIN, JP</t>
  </si>
  <si>
    <t>METHOD OF CONTROL OF COELAENOMENODERA (COLEOPTERA, HISPIDAE) BY INJECTION OF SYSTEMIC INSECTICIDES INTO THE OIL PALM TRUNK</t>
  </si>
  <si>
    <t>WOS:A1979GX17900001</t>
  </si>
  <si>
    <t>[Anonymous]</t>
  </si>
  <si>
    <t>METHOD OF CONTROL OF COELAENOMENODERA BY INTRODUCTION OF SYSTEMIC INSECTICIDE INTO THE OIL PALM TRUNK</t>
  </si>
  <si>
    <t>WOS:A1979HJ83700002</t>
  </si>
  <si>
    <t>MORIN, JP</t>
  </si>
  <si>
    <t>INSECTICIDES AND MITE-KILLERS USED TO PROTECT OIL PALM AND COCONUT CROPS</t>
  </si>
  <si>
    <t>WOS:A1978FF18700002</t>
  </si>
  <si>
    <t>TEOH, CH; TOH, PY; CHONG, CF; EVANS, RC</t>
  </si>
  <si>
    <t>RECENT DEVELOPMENTS IN THE USE OF HERBICIDES IN RUBBER AND OIL PALM</t>
  </si>
  <si>
    <t>PANS</t>
  </si>
  <si>
    <t>10.1080/09670877809414144</t>
  </si>
  <si>
    <t>WOS:A1978GF16000011</t>
  </si>
  <si>
    <t>MARTIN, G</t>
  </si>
  <si>
    <t>USE OF HERBICIDE PRODUCTS IN OIL PALM GROWING</t>
  </si>
  <si>
    <t>WOS:A1977EE59400003</t>
  </si>
  <si>
    <t>RAJARATNAM, JA</t>
  </si>
  <si>
    <t>APPLICATION, ABSORPTION AND TRANSLOCATION OF BORON IN OIL PALM .1. METHODS OF APPLICATION AND TYPES OF BORON FERTILIZER</t>
  </si>
  <si>
    <t>10.1017/S0014479700005597</t>
  </si>
  <si>
    <t>WOS:A1973P328500005</t>
  </si>
  <si>
    <t xml:space="preserve">Author </t>
  </si>
  <si>
    <t>year</t>
  </si>
  <si>
    <t>study_location</t>
  </si>
  <si>
    <t>crop</t>
  </si>
  <si>
    <t>type_of _chemical</t>
  </si>
  <si>
    <t>active_ingredient</t>
  </si>
  <si>
    <t>application concentration</t>
  </si>
  <si>
    <t>units</t>
  </si>
  <si>
    <t>area</t>
  </si>
  <si>
    <t>applications</t>
  </si>
  <si>
    <t>medium</t>
  </si>
  <si>
    <t>environmental concentration</t>
  </si>
  <si>
    <t>time after application</t>
  </si>
  <si>
    <t>type of paper</t>
  </si>
  <si>
    <t xml:space="preserve">Darras et al. </t>
  </si>
  <si>
    <t xml:space="preserve">regency of Batanghari Jambi, Sumatra, Indonesia </t>
  </si>
  <si>
    <t>palm oil</t>
  </si>
  <si>
    <t>fertiliser</t>
  </si>
  <si>
    <t>Nitrogen</t>
  </si>
  <si>
    <r>
      <t>kg ha</t>
    </r>
    <r>
      <rPr>
        <vertAlign val="superscript"/>
        <sz val="11"/>
        <rFont val="Calibri"/>
        <family val="2"/>
        <scheme val="minor"/>
      </rPr>
      <t>−1</t>
    </r>
    <r>
      <rPr>
        <sz val="11"/>
        <rFont val="Calibri"/>
        <family val="2"/>
        <scheme val="minor"/>
      </rPr>
      <t xml:space="preserve"> yr</t>
    </r>
    <r>
      <rPr>
        <vertAlign val="superscript"/>
        <sz val="11"/>
        <rFont val="Calibri"/>
        <family val="2"/>
        <scheme val="minor"/>
      </rPr>
      <t>−1</t>
    </r>
  </si>
  <si>
    <r>
      <t>2500m</t>
    </r>
    <r>
      <rPr>
        <vertAlign val="superscript"/>
        <sz val="11"/>
        <rFont val="Calibri"/>
        <family val="2"/>
        <scheme val="minor"/>
      </rPr>
      <t>2</t>
    </r>
  </si>
  <si>
    <t>twice annually</t>
  </si>
  <si>
    <t>NA</t>
  </si>
  <si>
    <t>comparison of reduced applications than conventional</t>
  </si>
  <si>
    <t>Phosphorus</t>
  </si>
  <si>
    <t>Potassium</t>
  </si>
  <si>
    <t xml:space="preserve">Ab Manan et al. </t>
  </si>
  <si>
    <t>Felda Jengka, Pahang, Malaysia</t>
  </si>
  <si>
    <t>metal</t>
  </si>
  <si>
    <t>Copper</t>
  </si>
  <si>
    <t>33.64 ha</t>
  </si>
  <si>
    <t>soil</t>
  </si>
  <si>
    <t>0.76–2.00</t>
  </si>
  <si>
    <r>
      <t>mg kg</t>
    </r>
    <r>
      <rPr>
        <vertAlign val="superscript"/>
        <sz val="11"/>
        <rFont val="Calibri"/>
        <family val="2"/>
        <scheme val="minor"/>
      </rPr>
      <t>–1</t>
    </r>
  </si>
  <si>
    <t>0–45 cm</t>
  </si>
  <si>
    <t>determination of soil concentrations in palm oil plantation</t>
  </si>
  <si>
    <t>Zinc</t>
  </si>
  <si>
    <t>0.29–1.58</t>
  </si>
  <si>
    <t>Lead</t>
  </si>
  <si>
    <t>0.07–0.22</t>
  </si>
  <si>
    <t>Nickel</t>
  </si>
  <si>
    <t>0.01–0.05</t>
  </si>
  <si>
    <t xml:space="preserve">Elfikrie et al. </t>
  </si>
  <si>
    <t>Tengi river, Tanjung Karang, Selangor, Malaysia, point 6 near plantation</t>
  </si>
  <si>
    <t>pesticide</t>
  </si>
  <si>
    <t>Pymetrozine</t>
  </si>
  <si>
    <t>water</t>
  </si>
  <si>
    <t>2.7-4.8</t>
  </si>
  <si>
    <r>
      <t>ng L</t>
    </r>
    <r>
      <rPr>
        <vertAlign val="superscript"/>
        <sz val="11"/>
        <rFont val="Calibri"/>
        <family val="2"/>
        <scheme val="minor"/>
      </rPr>
      <t>-1</t>
    </r>
  </si>
  <si>
    <t>determination of pesticides concentrations in river water near palm oil plantation</t>
  </si>
  <si>
    <t>Imidacloprid</t>
  </si>
  <si>
    <t>Tricyclazole</t>
  </si>
  <si>
    <r>
      <t>ng L</t>
    </r>
    <r>
      <rPr>
        <vertAlign val="superscript"/>
        <sz val="11"/>
        <rFont val="Calibri"/>
        <family val="2"/>
        <scheme val="minor"/>
      </rPr>
      <t>-1</t>
    </r>
    <r>
      <rPr>
        <sz val="11"/>
        <color theme="1"/>
        <rFont val="Calibri"/>
        <family val="2"/>
        <scheme val="minor"/>
      </rPr>
      <t/>
    </r>
  </si>
  <si>
    <t>Chlorantraniliprole</t>
  </si>
  <si>
    <t>Azoxystrobin</t>
  </si>
  <si>
    <t>Isoprothiolane</t>
  </si>
  <si>
    <t>Tebuconazole</t>
  </si>
  <si>
    <t>Propiconazole</t>
  </si>
  <si>
    <t>Difenoconazole</t>
  </si>
  <si>
    <t>Trifloxystrobin</t>
  </si>
  <si>
    <t>Buprofezin</t>
  </si>
  <si>
    <t xml:space="preserve">Maznah et al. </t>
  </si>
  <si>
    <t>Changkat Sulaiman, Sungkai, Perak, Malaysia. RISDA nursery  03°18′N and 101°17′E</t>
  </si>
  <si>
    <t>fungicide</t>
  </si>
  <si>
    <t>Thiram</t>
  </si>
  <si>
    <t>g a.i. 16L-1</t>
  </si>
  <si>
    <t>0.5 ha</t>
  </si>
  <si>
    <t>14.34 ± 2.34</t>
  </si>
  <si>
    <t>mg kg−1</t>
  </si>
  <si>
    <t>0-10</t>
  </si>
  <si>
    <t>leaching and persistance of fungicide in soil following recommneded application (and higher)</t>
  </si>
  <si>
    <t>8.36 ± 0.75</t>
  </si>
  <si>
    <t>10_20</t>
  </si>
  <si>
    <t>&lt;0.1</t>
  </si>
  <si>
    <t>20-30</t>
  </si>
  <si>
    <t>30-40</t>
  </si>
  <si>
    <t>40-50</t>
  </si>
  <si>
    <t>7.05 ± 3.18</t>
  </si>
  <si>
    <t>0.67 ± 1.71</t>
  </si>
  <si>
    <t>0.22 ± 0.23</t>
  </si>
  <si>
    <t>Changkat Sulaiman, Sungkai, Perak, Malaysia. RISDA nursery  03°18′N and 101°17′E. Samples were taken from the drains around the plots into Amber Schott glass bottle. The distance between drains (sampling points) and oil palm seedlings was approximately 1.5 m</t>
  </si>
  <si>
    <t>mg L−1</t>
  </si>
  <si>
    <t>1.26 ± 0.01</t>
  </si>
  <si>
    <t>0.53 ± 0.13</t>
  </si>
  <si>
    <t xml:space="preserve">0.27 ± 0.01 </t>
  </si>
  <si>
    <t>Changkat Sulaiman, Sungkai, Perak, Malaysia. RISDA nursery  03°18′N and 101°17′E. Oil palm leaves were taken from each seedling in the second frond which had fully opened. The leaves were taken from five randomly chosen seedlings and were bulked together</t>
  </si>
  <si>
    <t>oil palm leaf</t>
  </si>
  <si>
    <t>11.78 ± 0.15</t>
  </si>
  <si>
    <t>5.12 ± 0.20</t>
  </si>
  <si>
    <t>mg kg−2</t>
  </si>
  <si>
    <t>1.34 ± 0.06</t>
  </si>
  <si>
    <t>mg kg−3</t>
  </si>
  <si>
    <t>&lt; 0.1</t>
  </si>
  <si>
    <t>mg kg−4</t>
  </si>
  <si>
    <t xml:space="preserve">Braz et al. </t>
  </si>
  <si>
    <t xml:space="preserve"> Brazilian Amazon 2◦13′18′′S,48◦47′52′′W</t>
  </si>
  <si>
    <t>5, 234</t>
  </si>
  <si>
    <t>Long Term Application of Fertilizers in Eastern Amazon andEffect on Uranium and Thorium Levels in Soils</t>
  </si>
  <si>
    <t>Calcium</t>
  </si>
  <si>
    <t>mmolc kg−1</t>
  </si>
  <si>
    <t xml:space="preserve">Uranium </t>
  </si>
  <si>
    <t xml:space="preserve">Thorium </t>
  </si>
  <si>
    <t>leaf tissue</t>
  </si>
  <si>
    <t>Phosphorus pentoxide</t>
  </si>
  <si>
    <t>unknown</t>
  </si>
  <si>
    <t xml:space="preserve">Abidin et al. </t>
  </si>
  <si>
    <t>Sahabat 17, FGV Agri Services Sdn Bhd, Lahad Datu, Sabah, Malaysia</t>
  </si>
  <si>
    <t>rodenticide</t>
  </si>
  <si>
    <t>Chlorophacinone</t>
  </si>
  <si>
    <t>0.005% wax bait</t>
  </si>
  <si>
    <t>per palm</t>
  </si>
  <si>
    <t>307.61 ha</t>
  </si>
  <si>
    <t xml:space="preserve">comparison of effectiveness of wax baits vs owls </t>
  </si>
  <si>
    <t xml:space="preserve">De Vos et al. </t>
  </si>
  <si>
    <t>Kotawaringin Barat District and  Seruyan District, Central Borneo non-certified smallholders</t>
  </si>
  <si>
    <t>Urea</t>
  </si>
  <si>
    <t>bags ha−1 yr−1</t>
  </si>
  <si>
    <t>mixed</t>
  </si>
  <si>
    <t>comparison of certified vs non-certified practises of plantations</t>
  </si>
  <si>
    <t>Kotawaringin Barat District and  Seruyan District, Central Borneo certified smallholders</t>
  </si>
  <si>
    <t>NPK Ponska</t>
  </si>
  <si>
    <t xml:space="preserve">Wong et al. </t>
  </si>
  <si>
    <t>Sime Darby Tennamaram Palm Oil Mill, Bestari Jaya, Selangor</t>
  </si>
  <si>
    <t>POME</t>
  </si>
  <si>
    <t>ug/L</t>
  </si>
  <si>
    <t>Iron</t>
  </si>
  <si>
    <t xml:space="preserve">Cadmium </t>
  </si>
  <si>
    <t xml:space="preserve">Hashiguchi et al. </t>
  </si>
  <si>
    <t xml:space="preserve">Negeri Sembilan palm oil mill equipped with a bio-polishing plant, an additional treatment unit after the lagoon treatment which consisted of an extended aeration basin and clarifier, to further treat the effluent before its discharge into the river. sampled March–April 2017. </t>
  </si>
  <si>
    <t>Arsenic</t>
  </si>
  <si>
    <t>mg/L</t>
  </si>
  <si>
    <t>Toxicity of POME to Daphnia magna determined in TU</t>
  </si>
  <si>
    <t xml:space="preserve">Negeri Sembilan palm oil mill equipped with a bio-polishing plant, an additional treatment unit after the lagoon treatment which consisted of an extended aeration basin and clarifier, to further treat the effluent before its discharge into the river. sampled second in October–November 2017. </t>
  </si>
  <si>
    <t>Barium</t>
  </si>
  <si>
    <t>Cadmium</t>
  </si>
  <si>
    <t>Manganese</t>
  </si>
  <si>
    <t>Mercury</t>
  </si>
  <si>
    <t>Selenium</t>
  </si>
  <si>
    <t>Sodium</t>
  </si>
  <si>
    <t>Magnesium</t>
  </si>
  <si>
    <t> Terengganu, Malaysia palm oil mill sampled second in March–April 2017. Site B</t>
  </si>
  <si>
    <t> Terengganu, Malaysia palm oil mill sampled second in October–November 2017. Site B</t>
  </si>
  <si>
    <t> Terengganu, Malaysia palm oil mill sampled second in March–April 2017. Site C</t>
  </si>
  <si>
    <t> Terengganu, Malaysia palm oil mill sampled second in October–November 2017. Site C</t>
  </si>
  <si>
    <t>Negeri Sembilan palm oil mill. open lagoon systems in their POME treatment and the mill A was the only one equipped with a bio-polishing plant, an additional treatment unit after the lagoon treatment</t>
  </si>
  <si>
    <t>0.09 ± 0.04</t>
  </si>
  <si>
    <t>Same values as study above, but toxicity to zebra fish determined*</t>
  </si>
  <si>
    <t>0.19 ± 0.05</t>
  </si>
  <si>
    <t>0.10 ± 0.02</t>
  </si>
  <si>
    <t>0.04 ± 0.01</t>
  </si>
  <si>
    <t>0.25 ± 0.04</t>
  </si>
  <si>
    <t>0.05 ± 0.00</t>
  </si>
  <si>
    <t>0.99 ± 0.32</t>
  </si>
  <si>
    <t>2.10 ± 1.15</t>
  </si>
  <si>
    <t>0.75 ± 0.41</t>
  </si>
  <si>
    <t>Terengganu, Malaysia palm oil mill with anaerobic, facultative, and aerobic ponds for biological treatments without any additional advanced treatment process. Site B</t>
  </si>
  <si>
    <t>0.31 ± 0.09</t>
  </si>
  <si>
    <t>0.07 ± 0.02</t>
  </si>
  <si>
    <t>0.94 ± 0.24</t>
  </si>
  <si>
    <t>0.06 ± 0.03</t>
  </si>
  <si>
    <t>Terengganu, Malaysia palm oil mill with anaerobic, facultative, and aerobic ponds for biological treatments without any additional advanced treatment process. Site C</t>
  </si>
  <si>
    <t>0.01 ± 0.00</t>
  </si>
  <si>
    <t>0.08 ± 0.04</t>
  </si>
  <si>
    <t>0.32 ± 0.03</t>
  </si>
  <si>
    <t>0.02 ± 0.01</t>
  </si>
  <si>
    <t>0.20 ± 0.10</t>
  </si>
  <si>
    <t>4.54 ± 1.29</t>
  </si>
  <si>
    <t xml:space="preserve">Maluin et al. </t>
  </si>
  <si>
    <t>Teluk Intan, Perak, Malaysia owned by the Malaysian Palm Oil Board (MPOB)</t>
  </si>
  <si>
    <t>chitosan-hexaconazole nanoparticles</t>
  </si>
  <si>
    <t>g a.i./palm</t>
  </si>
  <si>
    <t>10.43ha</t>
  </si>
  <si>
    <t>crude palm oil</t>
  </si>
  <si>
    <t>ng/g</t>
  </si>
  <si>
    <t>crude palm kernal oil</t>
  </si>
  <si>
    <t>stem tissue</t>
  </si>
  <si>
    <t>Conc peaked 1 day aftyer injection of fungicide and stays at this level until 60 days after when conc starts to decline</t>
  </si>
  <si>
    <t xml:space="preserve">Value taken at day 60 (peak) as it took time for fungicide to reach leaves before slowly declining. </t>
  </si>
  <si>
    <t xml:space="preserve">Formaglio et al. </t>
  </si>
  <si>
    <t>Jambi province, Indonesia (1∘43′8′′ S, 103∘23′53′′ E, 73 m above sea level)</t>
  </si>
  <si>
    <t>kg ha−1 yr−1</t>
  </si>
  <si>
    <t>2025 ha</t>
  </si>
  <si>
    <t xml:space="preserve">Leaching of nutrients and water through soil in relation to fertiliser applications. </t>
  </si>
  <si>
    <t>Sungai Buloh Oil Palm Estate, Selangor</t>
  </si>
  <si>
    <t>herbicide</t>
  </si>
  <si>
    <t>metsulfuron-methyl</t>
  </si>
  <si>
    <t>g a.i/ha</t>
  </si>
  <si>
    <t>1.5 ha</t>
  </si>
  <si>
    <t>% residue</t>
  </si>
  <si>
    <t>20-30cm deep</t>
  </si>
  <si>
    <t xml:space="preserve">residies and dissipation of the herbicide in soil </t>
  </si>
  <si>
    <t xml:space="preserve">Farid et al. </t>
  </si>
  <si>
    <t>Pangsoon, Langat River Basin, Malaysia collected September 2015</t>
  </si>
  <si>
    <t>river water</t>
  </si>
  <si>
    <t>1.59 ± 0.30</t>
  </si>
  <si>
    <t>(µg/L)</t>
  </si>
  <si>
    <t>Lolo, Langat River Basin, Malaysia September 2015</t>
  </si>
  <si>
    <t>2.62 ± 1.00</t>
  </si>
  <si>
    <t>Serai, Langat River Basin, Malaysia September 2015</t>
  </si>
  <si>
    <t>1.82 ± 0.15</t>
  </si>
  <si>
    <t>Langat, Langat River Basin, Malaysia September 2015</t>
  </si>
  <si>
    <t>2.00 ± 0.65</t>
  </si>
  <si>
    <t>Cheras, Langat River Basin, Malaysia September 2015</t>
  </si>
  <si>
    <t>2.24 ± 1.18</t>
  </si>
  <si>
    <t>Bukit, Langat River Basin, Malaysia September 2015</t>
  </si>
  <si>
    <t>1.78 ± 1.14</t>
  </si>
  <si>
    <t>Salak, Langat River Basin, Malaysia September 2015</t>
  </si>
  <si>
    <t>0.67 ± 0.07</t>
  </si>
  <si>
    <t>Labu, Langat River Basin, Malaysia September 2015</t>
  </si>
  <si>
    <t>0.44 ± 0.03</t>
  </si>
  <si>
    <t xml:space="preserve">Sulaiman et al. </t>
  </si>
  <si>
    <t>Sepang district, Selangor, Malaysia owned by Yuwang Plantation Group</t>
  </si>
  <si>
    <t>insecticide</t>
  </si>
  <si>
    <t>Cypermethrin</t>
  </si>
  <si>
    <t>ml per L</t>
  </si>
  <si>
    <t xml:space="preserve">2.4 hectares </t>
  </si>
  <si>
    <t>0.64 L/min for a duration of 9.36 s/palm using a mist blower</t>
  </si>
  <si>
    <t>μg/g)</t>
  </si>
  <si>
    <t>0-36</t>
  </si>
  <si>
    <t>0-50cm deep</t>
  </si>
  <si>
    <t>ground water</t>
  </si>
  <si>
    <t>leaves</t>
  </si>
  <si>
    <t>fresh fruit bunch</t>
  </si>
  <si>
    <t xml:space="preserve">Hakin et al. </t>
  </si>
  <si>
    <t>140 palm oil plantations across Riau, Jambi, West Kalimantan, Central Kalimantan in Indonesia</t>
  </si>
  <si>
    <t>Glyphosate</t>
  </si>
  <si>
    <t>L/ha</t>
  </si>
  <si>
    <t>&lt;2-&gt;4ha</t>
  </si>
  <si>
    <t>1 to 3</t>
  </si>
  <si>
    <t xml:space="preserve">Production efficiency of herbicides in palm oil </t>
  </si>
  <si>
    <t>141 palm oil plantations across Riau, Jambi, West Kalimantan, Central Kalimantan in Indonesia</t>
  </si>
  <si>
    <t>Paraquat</t>
  </si>
  <si>
    <t xml:space="preserve">Luke et al. </t>
  </si>
  <si>
    <t>Riau Province in central Sumatra, Indonesia (0° 56′0″ N, 101°18′0″ E)</t>
  </si>
  <si>
    <t>2.25 ha</t>
  </si>
  <si>
    <t>3 to 5</t>
  </si>
  <si>
    <t>Sustainability and BEFTA PROGRAMME</t>
  </si>
  <si>
    <t>Metsulfuron- methyl</t>
  </si>
  <si>
    <t>4 to 5</t>
  </si>
  <si>
    <t>Fluroxypyr </t>
  </si>
  <si>
    <t>5 to 5</t>
  </si>
  <si>
    <t>Paraquat Dichloride</t>
  </si>
  <si>
    <t>6 to 5</t>
  </si>
  <si>
    <t>Ammonium glufocinate</t>
  </si>
  <si>
    <t>7 to 5</t>
  </si>
  <si>
    <t>Kadarsah et al.</t>
  </si>
  <si>
    <t>Kuala  Tambangan  mangrove  ecosystem  in  South  Kalimantan polluted by oil palm plantation  September to November 2019</t>
  </si>
  <si>
    <t>Water and Sediment Quality and HeavyMetal Pollution (Pb) at South KalimantanMangrove Ecosystem</t>
  </si>
  <si>
    <t>Angsana mangrove  ecosystem  in  South  Kalimantan polluted by oil palm plantation  September to November 2019</t>
  </si>
  <si>
    <t xml:space="preserve">Mohamed et al. </t>
  </si>
  <si>
    <t>Benut River at Simpang Renggam, Johor near oil palm plantations in April and July 2019</t>
  </si>
  <si>
    <t xml:space="preserve">0.04 – 0.08 </t>
  </si>
  <si>
    <t>Determination of Heavy Metal Concentration ofBenut River at Simpang Renggam, Johor</t>
  </si>
  <si>
    <t>Aluminium</t>
  </si>
  <si>
    <t xml:space="preserve"> 0.0014 to 0.005</t>
  </si>
  <si>
    <t>Chromium</t>
  </si>
  <si>
    <t>0.0011 to 0.0066</t>
  </si>
  <si>
    <t xml:space="preserve">0.0155 to 0.0205 </t>
  </si>
  <si>
    <t xml:space="preserve">Olafisoye et al. </t>
  </si>
  <si>
    <t>Abak in the Nigeria Institute for Oil Palm Research</t>
  </si>
  <si>
    <t>1.09 ± 0.2</t>
  </si>
  <si>
    <t>mg/kg</t>
  </si>
  <si>
    <t>0-15cm deep</t>
  </si>
  <si>
    <t>Cobalt</t>
  </si>
  <si>
    <t>9.42 ± 0.3</t>
  </si>
  <si>
    <t>109.56 ± 0.1</t>
  </si>
  <si>
    <t>39.11 ± 0.2</t>
  </si>
  <si>
    <t>30.99 ± 0.3</t>
  </si>
  <si>
    <t>0.88 ± 0.1</t>
  </si>
  <si>
    <t>40.66 ± 0.1</t>
  </si>
  <si>
    <t>63.11 ± 0.1</t>
  </si>
  <si>
    <t>virgin palm oil</t>
  </si>
  <si>
    <t>12.7 ± 0.001</t>
  </si>
  <si>
    <t>9.8 ± 0.003</t>
  </si>
  <si>
    <t>5.6 ± 0.004</t>
  </si>
  <si>
    <t>7.0 ± 0.002</t>
  </si>
  <si>
    <t>21.1 ± 0.007</t>
  </si>
  <si>
    <t>6.6 ± 0.001</t>
  </si>
  <si>
    <t>6.8 ± 0.001</t>
  </si>
  <si>
    <t>8.3 ± 0.002</t>
  </si>
  <si>
    <t>Acharu in the Nigeria Institute for Oil Palm Research</t>
  </si>
  <si>
    <t>13.9 ± 0.001</t>
  </si>
  <si>
    <t>10.4 ± 0.001</t>
  </si>
  <si>
    <t>4.7 ± 0.001</t>
  </si>
  <si>
    <t>11.7 ± 0.001</t>
  </si>
  <si>
    <t>9.1 ± 0.004</t>
  </si>
  <si>
    <t>7.3 ± 0.004</t>
  </si>
  <si>
    <t>16.4 ± 0.003</t>
  </si>
  <si>
    <t>34.2 ± 0.001</t>
  </si>
  <si>
    <t>1.16 ± 0.1</t>
  </si>
  <si>
    <t>2.17 ± 0.1</t>
  </si>
  <si>
    <t>45.67 ± 0.1</t>
  </si>
  <si>
    <t>12.92 ± 0.1</t>
  </si>
  <si>
    <t>40.34 ± 0.1</t>
  </si>
  <si>
    <t>19.22 ± 0.1</t>
  </si>
  <si>
    <t>37.24 ± 0.2</t>
  </si>
  <si>
    <t>89.33 ± 0.2</t>
  </si>
  <si>
    <t>Agbarho in the Nigeria Institute for Oil Palm Research</t>
  </si>
  <si>
    <t>68.3 ± 0.001</t>
  </si>
  <si>
    <t>23.9 ± 0.001</t>
  </si>
  <si>
    <t>3.4 ± 0.002</t>
  </si>
  <si>
    <t>7.5 ± 0.001</t>
  </si>
  <si>
    <t>15.9 ± 0.005</t>
  </si>
  <si>
    <t>2.3 ± 0.001</t>
  </si>
  <si>
    <t>8.9 ± 0.005</t>
  </si>
  <si>
    <t>12.6 ± 0.001</t>
  </si>
  <si>
    <t>1.66 ± 0.1</t>
  </si>
  <si>
    <t>3.98 ± 0.2</t>
  </si>
  <si>
    <t>132.21 ± 0.1</t>
  </si>
  <si>
    <t>45.06 ± 0.4</t>
  </si>
  <si>
    <t>12.34 ± 0.1</t>
  </si>
  <si>
    <t>0.23 ± 0.2</t>
  </si>
  <si>
    <t>39.11 ± 0.1</t>
  </si>
  <si>
    <t>23.01 ± 0.1</t>
  </si>
  <si>
    <t>Ago-Emokpae in the Nigeria Institute for Oil Palm Research</t>
  </si>
  <si>
    <t>14.0 ± 0.001</t>
  </si>
  <si>
    <t>7.0 ± 0.003</t>
  </si>
  <si>
    <t>16.8 ± 0.013</t>
  </si>
  <si>
    <t>6.4 ± 0.001</t>
  </si>
  <si>
    <t>20.2 ± 0.004</t>
  </si>
  <si>
    <t>18.2 ± 0.002</t>
  </si>
  <si>
    <t>0.64 ± 0.2</t>
  </si>
  <si>
    <t>2.07 ± 0.1</t>
  </si>
  <si>
    <t>25.50 ± 0.3</t>
  </si>
  <si>
    <t>35.08 ± 0.1</t>
  </si>
  <si>
    <t>9.11 ± 0.2</t>
  </si>
  <si>
    <t>30.27 ± 0.1</t>
  </si>
  <si>
    <t>92.48 ± 0.1</t>
  </si>
  <si>
    <t>Apoje in the Nigeria Institute for Oil Palm Research</t>
  </si>
  <si>
    <t>26.6 ± 0.002</t>
  </si>
  <si>
    <t>45.8 ± 0.001</t>
  </si>
  <si>
    <t>77.8 ± 0.002</t>
  </si>
  <si>
    <t>15.2 ± 0.009</t>
  </si>
  <si>
    <t>45.6 ± 0.002</t>
  </si>
  <si>
    <t>78.6 ± 0.001</t>
  </si>
  <si>
    <t>162.1 ± 0.073</t>
  </si>
  <si>
    <t>1.28 ± 0.1</t>
  </si>
  <si>
    <t>1.03 ± 0.1</t>
  </si>
  <si>
    <t>99.92 ± 0.1</t>
  </si>
  <si>
    <t>33.22 ± 0.1</t>
  </si>
  <si>
    <t>6.63 ± 0.1</t>
  </si>
  <si>
    <t>0.45 ± 0.1</t>
  </si>
  <si>
    <t>35.67 ± 0.1</t>
  </si>
  <si>
    <t>96.67 ± 0.1</t>
  </si>
  <si>
    <t>Badagry in the Nigeria Institute for Oil Palm Research</t>
  </si>
  <si>
    <t>9.1 ± 0.002</t>
  </si>
  <si>
    <t>2.8 ± 0.003</t>
  </si>
  <si>
    <t>18.4 ± 0.003</t>
  </si>
  <si>
    <t>17.4 ± 0.043</t>
  </si>
  <si>
    <t>7.1 ± 0.001</t>
  </si>
  <si>
    <t>9.6 ± 0.001</t>
  </si>
  <si>
    <t>4.26 ± 0.2</t>
  </si>
  <si>
    <t>2.61 ± 0.1</t>
  </si>
  <si>
    <t>108.67 ± 0.1</t>
  </si>
  <si>
    <t>69.11 ± 0.1</t>
  </si>
  <si>
    <t>1.81 ± 0.2</t>
  </si>
  <si>
    <t>1.33 ± 0.2</t>
  </si>
  <si>
    <t>49.08 ± 0.1</t>
  </si>
  <si>
    <t>53.82 ± 0.2</t>
  </si>
  <si>
    <t>Benin city in the Nigeria Institute for Oil Palm Research</t>
  </si>
  <si>
    <t>55.7 ± 0.002</t>
  </si>
  <si>
    <t>33.2 ± 0.001</t>
  </si>
  <si>
    <t>66.1 ± 0.002</t>
  </si>
  <si>
    <t>13.9 ± 0.005</t>
  </si>
  <si>
    <t>7.3 ± 0.001</t>
  </si>
  <si>
    <t>76.0 ± 0.002</t>
  </si>
  <si>
    <t>10.0 ± 0.001</t>
  </si>
  <si>
    <t>1.33 ± 0.1</t>
  </si>
  <si>
    <t>1.32 ± 0.2</t>
  </si>
  <si>
    <t>78.11 ± 0.1</t>
  </si>
  <si>
    <t>23.02 ± 0.2</t>
  </si>
  <si>
    <t>2.02 ± 0.1</t>
  </si>
  <si>
    <t>29.38 ± 0.1</t>
  </si>
  <si>
    <t>32.35 ± 0.3</t>
  </si>
  <si>
    <t>107.33 ± 0.2</t>
  </si>
  <si>
    <t>Igede-Ekiti in the Nigeria Institute for Oil Palm Research</t>
  </si>
  <si>
    <t>76.2 ± 0.002</t>
  </si>
  <si>
    <t>55.1 ± 0.002</t>
  </si>
  <si>
    <t>43.0 ± 0.002</t>
  </si>
  <si>
    <t>9.0 ± 0.001</t>
  </si>
  <si>
    <t>13.7 ± 0.002</t>
  </si>
  <si>
    <t>7.6 ± 0.001</t>
  </si>
  <si>
    <t>17.7 ± 0.001</t>
  </si>
  <si>
    <t>5.3 ± 0.003</t>
  </si>
  <si>
    <t>0.39 ± 0.2</t>
  </si>
  <si>
    <t>1.45 ± 0.1</t>
  </si>
  <si>
    <t>56.45 ± 0.1</t>
  </si>
  <si>
    <t>33.41 ± 0.1</t>
  </si>
  <si>
    <t>0.05 ± 0.1</t>
  </si>
  <si>
    <t>0.76 ± 0.1</t>
  </si>
  <si>
    <t>39.46 ± 0.2</t>
  </si>
  <si>
    <t>78.62 ± 0.2</t>
  </si>
  <si>
    <t>Ikire</t>
  </si>
  <si>
    <t>13.8 ± 0.001</t>
  </si>
  <si>
    <t>10.3 ± 0.001</t>
  </si>
  <si>
    <t>3.2 ± 0.001</t>
  </si>
  <si>
    <t>10.9 ± 0.001</t>
  </si>
  <si>
    <t>18.4 ± 0.005</t>
  </si>
  <si>
    <t>7.0 ± 0.001</t>
  </si>
  <si>
    <t>9.2 ± 0.001</t>
  </si>
  <si>
    <t>0.27 ± 0.1</t>
  </si>
  <si>
    <t>1.05 ± 0.2</t>
  </si>
  <si>
    <t>34.99 ± 0.2</t>
  </si>
  <si>
    <t>22.63 ± 0.1</t>
  </si>
  <si>
    <t>1.10 ± 0.1</t>
  </si>
  <si>
    <t>1.49 ± 0.2</t>
  </si>
  <si>
    <t>44.76 ± 0.2</t>
  </si>
  <si>
    <t>94.42 ± 0.1</t>
  </si>
  <si>
    <t>Iresaapa</t>
  </si>
  <si>
    <t>13.1 ± 0.001</t>
  </si>
  <si>
    <t>4.6 ± 0.001</t>
  </si>
  <si>
    <t>8.2 ± 0.002</t>
  </si>
  <si>
    <t>13.6 ± 0.001</t>
  </si>
  <si>
    <t>16.7 ± 0.001</t>
  </si>
  <si>
    <t>32.9 ± 0.001</t>
  </si>
  <si>
    <t>1.32 ± 0.1</t>
  </si>
  <si>
    <t>2.55 ± 0.1</t>
  </si>
  <si>
    <t>111.08 ± 0.1</t>
  </si>
  <si>
    <t>30.82 ± 0.2</t>
  </si>
  <si>
    <t>0.75 ± 0.1</t>
  </si>
  <si>
    <t>45.34 ± 0.1</t>
  </si>
  <si>
    <t>12.36 ± 0.1</t>
  </si>
  <si>
    <t>Nsukka</t>
  </si>
  <si>
    <t>61.1 ± 0.001</t>
  </si>
  <si>
    <t>66.5 ± 0.004</t>
  </si>
  <si>
    <t>33.4 ± 0.002</t>
  </si>
  <si>
    <t>2.2 ± 0.001</t>
  </si>
  <si>
    <t>3.3 ± 0.002</t>
  </si>
  <si>
    <t>48.2 ± 0.001</t>
  </si>
  <si>
    <t>67.2 ± 0.003</t>
  </si>
  <si>
    <t>45.2 ± 0.001</t>
  </si>
  <si>
    <t>1.12 ± 0.1</t>
  </si>
  <si>
    <t>2.23 ± 0.1</t>
  </si>
  <si>
    <t>124.42 ± 0.3</t>
  </si>
  <si>
    <t>28.56 ± 0.1</t>
  </si>
  <si>
    <t>1.01 ± 0.2</t>
  </si>
  <si>
    <t>0.12 ± 01</t>
  </si>
  <si>
    <t>49.22 ± 0.1</t>
  </si>
  <si>
    <t>37.43 ± 0.1</t>
  </si>
  <si>
    <t>Okitipupa</t>
  </si>
  <si>
    <t>38.9 ± 0.002</t>
  </si>
  <si>
    <t>31.1 ± 0.002</t>
  </si>
  <si>
    <t>2.8 ± 0.001</t>
  </si>
  <si>
    <t>33.2 ± 0.002</t>
  </si>
  <si>
    <t>11.2 ± 0.001</t>
  </si>
  <si>
    <t>11.1 ± 0.001</t>
  </si>
  <si>
    <t>0.12 ± 0.1</t>
  </si>
  <si>
    <t>2.61 ± 0.2</t>
  </si>
  <si>
    <t>66.89 ± 0.1</t>
  </si>
  <si>
    <t>33.78 ± 0.2</t>
  </si>
  <si>
    <t>1.01 ± 0.1</t>
  </si>
  <si>
    <t>0.99 ± 0.2</t>
  </si>
  <si>
    <t>34.04 ± 0.1</t>
  </si>
  <si>
    <t>60.28 ± 0.1</t>
  </si>
  <si>
    <t>Onishere</t>
  </si>
  <si>
    <t>44.5 ± 0.0050</t>
  </si>
  <si>
    <t>88.7 ± 0.002</t>
  </si>
  <si>
    <t>1.1 ± 0.001</t>
  </si>
  <si>
    <t>44.6 ± 0.006</t>
  </si>
  <si>
    <t>67.3 ± 0.003</t>
  </si>
  <si>
    <t>11.3 ± 0.002</t>
  </si>
  <si>
    <t>54.3 ± 0.003</t>
  </si>
  <si>
    <t>66.3 ± 0.002</t>
  </si>
  <si>
    <t>0.37 ± 0.1</t>
  </si>
  <si>
    <t>0.80 ± 0.1</t>
  </si>
  <si>
    <t>111.11 ± 0.3</t>
  </si>
  <si>
    <t>37.99 ± 0.1</t>
  </si>
  <si>
    <t>0.62 ± 0.1</t>
  </si>
  <si>
    <t>50.62 ± 0.2</t>
  </si>
  <si>
    <t>75.07 ± 0.1</t>
  </si>
  <si>
    <t>Ubiaja</t>
  </si>
  <si>
    <t>13.7 ± 0.001</t>
  </si>
  <si>
    <t>10.2 ± 0.001</t>
  </si>
  <si>
    <t>99.8 ± 0.001</t>
  </si>
  <si>
    <t>7.6 ± 0.005</t>
  </si>
  <si>
    <t>18.7 ± 0.023</t>
  </si>
  <si>
    <t>3.7 ± 0.002</t>
  </si>
  <si>
    <t>17.4 ± 0.001</t>
  </si>
  <si>
    <t>64.2 ± 0.001</t>
  </si>
  <si>
    <t>0.32 ± 0.1</t>
  </si>
  <si>
    <t>2.45 ± 0.1</t>
  </si>
  <si>
    <t>42.90 ± 0.2</t>
  </si>
  <si>
    <t>30.22 ± 0.1</t>
  </si>
  <si>
    <t>1.06 ± 0.2</t>
  </si>
  <si>
    <t>1.51 ± 0.1</t>
  </si>
  <si>
    <t>59.11 ± 0.1</t>
  </si>
  <si>
    <t>91.64 ± 0.3</t>
  </si>
  <si>
    <t>Umuabi</t>
  </si>
  <si>
    <t>4.0 ± 0.001</t>
  </si>
  <si>
    <t>10.1 ± 0.007</t>
  </si>
  <si>
    <t>17.0 ± 0.003</t>
  </si>
  <si>
    <t>26.4 ± 0.003</t>
  </si>
  <si>
    <t>17.8 ± 0.002</t>
  </si>
  <si>
    <t>77.9 ± 0.001</t>
  </si>
  <si>
    <t>1.14 ± 0.1</t>
  </si>
  <si>
    <t>111.02 ± 0.1</t>
  </si>
  <si>
    <t>25.52 ± 0.1</t>
  </si>
  <si>
    <t>1.13 ± 0.1</t>
  </si>
  <si>
    <t>0.18 ± 0.1</t>
  </si>
  <si>
    <t>51.02 ± 0.1</t>
  </si>
  <si>
    <t>90.88 ± 0.2</t>
  </si>
  <si>
    <t xml:space="preserve">Sinuraya et al. </t>
  </si>
  <si>
    <t>oil  palm  plantation  land  located  in  Tuah Karya  Village,  Kampar Regency, Riau Province, Indonesia</t>
  </si>
  <si>
    <t>top soil</t>
  </si>
  <si>
    <t>Magnetic Susceptibility and Heavy Metal Contentof Palm Oil Plantations Soil as a Function of itsDepth</t>
  </si>
  <si>
    <t>30cm deep</t>
  </si>
  <si>
    <t>nutrient</t>
  </si>
  <si>
    <t>Silicon</t>
  </si>
  <si>
    <t>Titanium</t>
  </si>
  <si>
    <t>Silver</t>
  </si>
  <si>
    <t>Strontium</t>
  </si>
  <si>
    <t xml:space="preserve">Ayanda et al. </t>
  </si>
  <si>
    <t>Bera, Pahang (GPS 03.27362 N, 102.58044 E) Malaysia</t>
  </si>
  <si>
    <t>0.12- 1.44</t>
  </si>
  <si>
    <t>Impact of Mg rich synthetic gypsum application on the environment and palm oil quality. Measurements taken from before experimetnal treatment</t>
  </si>
  <si>
    <t>Cerium</t>
  </si>
  <si>
    <t>1.61-4.96</t>
  </si>
  <si>
    <t>Lanthanum</t>
  </si>
  <si>
    <t>0.91-2.26</t>
  </si>
  <si>
    <t>1.09-2.07</t>
  </si>
  <si>
    <t>1.5-2.31</t>
  </si>
  <si>
    <t>0.13-0.98</t>
  </si>
  <si>
    <t>13.93-16.6</t>
  </si>
  <si>
    <t>Boron</t>
  </si>
  <si>
    <t>0.66-1.75</t>
  </si>
  <si>
    <t>144.97-709.61</t>
  </si>
  <si>
    <t>surface river water</t>
  </si>
  <si>
    <t>μg/L</t>
  </si>
  <si>
    <t xml:space="preserve">Anifowose et al. </t>
  </si>
  <si>
    <t>Osun River originates from Igede-Ekiti (in Ekiti State) and flows southwards through Southwestern Nigeria into the Lagos lagoon and the Atlantic Gulf of Guinea sampled July (2017), February (2018) and July (2018)</t>
  </si>
  <si>
    <t>≤0.04</t>
  </si>
  <si>
    <t>≤0.05</t>
  </si>
  <si>
    <t>≤0.03</t>
  </si>
  <si>
    <t>0.01–0.06</t>
  </si>
  <si>
    <t>≤0.08</t>
  </si>
  <si>
    <t>0.01–4.47</t>
  </si>
  <si>
    <t>0.01–0.75</t>
  </si>
  <si>
    <t>0.02–0.36</t>
  </si>
  <si>
    <t>≤0.41 </t>
  </si>
  <si>
    <t>Che Nadzi et al.</t>
  </si>
  <si>
    <t>12 sampling points along the  Pahang  River  near  Jerantut  Ferry  with  latitude  N  3o  07’’  and longitude E 102o 82’’ which covered 1.2 km in distance in Malaysia. August 2016</t>
  </si>
  <si>
    <t>oil palm nursery located at Changkat Sulaiman, Sungkai, Perak, which is under the management of RISDA Semaian dan Landskap Sdn. Bhd. (RSSB). The geographical coordinates of RISDA nursery were 03°18′N and 101°17′E.</t>
  </si>
  <si>
    <t>g a.i./ha</t>
  </si>
  <si>
    <t>0.5 hectares</t>
  </si>
  <si>
    <t>14.34 ± 2.34</t>
  </si>
  <si>
    <r>
      <t>mg kg</t>
    </r>
    <r>
      <rPr>
        <vertAlign val="superscript"/>
        <sz val="11"/>
        <rFont val="Calibri"/>
        <family val="2"/>
        <scheme val="minor"/>
      </rPr>
      <t>−1</t>
    </r>
  </si>
  <si>
    <t>0–10cm deep</t>
  </si>
  <si>
    <t>8.36 ± 0.75</t>
  </si>
  <si>
    <t>10–20cm deep</t>
  </si>
  <si>
    <t>&lt; 0.1</t>
  </si>
  <si>
    <t>20–30cm deep</t>
  </si>
  <si>
    <t>30–40cm deep</t>
  </si>
  <si>
    <t>40–50cm deep</t>
  </si>
  <si>
    <t>7.05 ± 3.18</t>
  </si>
  <si>
    <r>
      <t>mg kg</t>
    </r>
    <r>
      <rPr>
        <vertAlign val="superscript"/>
        <sz val="11"/>
        <rFont val="Calibri"/>
        <family val="2"/>
        <scheme val="minor"/>
      </rPr>
      <t>−1</t>
    </r>
    <r>
      <rPr>
        <sz val="11"/>
        <color theme="1"/>
        <rFont val="Calibri"/>
        <family val="2"/>
        <scheme val="minor"/>
      </rPr>
      <t/>
    </r>
  </si>
  <si>
    <t>0.67 ± 1.71</t>
  </si>
  <si>
    <t>0.22 ± 0.23</t>
  </si>
  <si>
    <t>oil palm nursery located at Changkat Sulaiman, Sungkai, Perak, which is under the management of RISDA Semaian dan Landskap Sdn. Bhd. (RSSB). The geographical coordinates of RISDA nursery were 03°18′N and 101°17′E. water were taken from the drains around the plots into Amber Schott glass bottle. The distance between drains (sampling points) and oil palm seedlings was approximately 1.5 m. </t>
  </si>
  <si>
    <r>
      <t>mg L</t>
    </r>
    <r>
      <rPr>
        <vertAlign val="superscript"/>
        <sz val="11"/>
        <rFont val="Calibri"/>
        <family val="2"/>
        <scheme val="minor"/>
      </rPr>
      <t>−1</t>
    </r>
  </si>
  <si>
    <t>1.26 ± 0.01</t>
  </si>
  <si>
    <t>0.53 ± 0.13</t>
  </si>
  <si>
    <r>
      <t>mg L</t>
    </r>
    <r>
      <rPr>
        <vertAlign val="superscript"/>
        <sz val="11"/>
        <rFont val="Calibri"/>
        <family val="2"/>
        <scheme val="minor"/>
      </rPr>
      <t>−1</t>
    </r>
    <r>
      <rPr>
        <sz val="11"/>
        <color theme="1"/>
        <rFont val="Calibri"/>
        <family val="2"/>
        <scheme val="minor"/>
      </rPr>
      <t/>
    </r>
  </si>
  <si>
    <t>0.27 ± 0.01</t>
  </si>
  <si>
    <t>11.78 ± 0.15</t>
  </si>
  <si>
    <t>5.12 ± 0.20</t>
  </si>
  <si>
    <t>1.34 ± 0.06</t>
  </si>
  <si>
    <t>MPOBUKM Research Centre (101º47’E, 02º54’N), Malaysia</t>
  </si>
  <si>
    <t>Hexaconazole</t>
  </si>
  <si>
    <t xml:space="preserve">Wibawa et al. </t>
  </si>
  <si>
    <t>MAB Agriculture-Horticulture Sdn. Bhd. Plantation, in Sepang, Malaysia from February 2004 to October 2005</t>
  </si>
  <si>
    <t>g a.i. ha-1</t>
  </si>
  <si>
    <t>4.8 x 20.5 m</t>
  </si>
  <si>
    <t>Efficacy and cost-effectiveness of three broad-spectrum herbicides to control weeds in immature oil palm plantation</t>
  </si>
  <si>
    <t>Glufosinate ammonium</t>
  </si>
  <si>
    <t xml:space="preserve">Sharip et al </t>
  </si>
  <si>
    <r>
      <t>Sembrong Lake (1.96°–2.08° N, 103.12°–103.3° E) is a large (~ 8.5 km</t>
    </r>
    <r>
      <rPr>
        <vertAlign val="superscript"/>
        <sz val="11"/>
        <rFont val="Calibri"/>
        <family val="2"/>
        <scheme val="minor"/>
      </rPr>
      <t>2</t>
    </r>
    <r>
      <rPr>
        <sz val="11"/>
        <rFont val="Calibri"/>
        <family val="2"/>
        <scheme val="minor"/>
      </rPr>
      <t>) and shallow (mean depth ~ 3 m) reservoir located roughly 20 km from the Kluang town. more than 95% of the land use within the lake catchment is employed for agriculture. Sampled monthly from May 2016 to October 2016</t>
    </r>
  </si>
  <si>
    <r>
      <t>δ</t>
    </r>
    <r>
      <rPr>
        <sz val="11"/>
        <rFont val="Calibri"/>
        <family val="2"/>
        <scheme val="minor"/>
      </rPr>
      <t>-BHC</t>
    </r>
  </si>
  <si>
    <t>surface water</t>
  </si>
  <si>
    <t>ng/L</t>
  </si>
  <si>
    <t>frequency of detection=  29.8</t>
  </si>
  <si>
    <r>
      <t>Sembrong Lake (1.96°–2.08° N, 103.12°–103.3° E) is a large (~ 8.5 km</t>
    </r>
    <r>
      <rPr>
        <vertAlign val="superscript"/>
        <sz val="11"/>
        <rFont val="Calibri"/>
        <family val="2"/>
        <scheme val="minor"/>
      </rPr>
      <t>2</t>
    </r>
    <r>
      <rPr>
        <sz val="11"/>
        <rFont val="Calibri"/>
        <family val="2"/>
        <scheme val="minor"/>
      </rPr>
      <t>) and shallow (mean depth ~ 3 m) reservoir located roughly 20 km from the Kluang town. more than 95% of the land use within the lake catchment is employed for agriculture. Sampled monthly from May 2016 to October 2017</t>
    </r>
    <r>
      <rPr>
        <sz val="11"/>
        <color theme="1"/>
        <rFont val="Calibri"/>
        <family val="2"/>
        <scheme val="minor"/>
      </rPr>
      <t/>
    </r>
  </si>
  <si>
    <r>
      <t>α</t>
    </r>
    <r>
      <rPr>
        <sz val="11"/>
        <rFont val="Calibri"/>
        <family val="2"/>
        <scheme val="minor"/>
      </rPr>
      <t>-BHC</t>
    </r>
  </si>
  <si>
    <t>frequency of detection= 14.9</t>
  </si>
  <si>
    <r>
      <t>Sembrong Lake (1.96°–2.08° N, 103.12°–103.3° E) is a large (~ 8.5 km</t>
    </r>
    <r>
      <rPr>
        <vertAlign val="superscript"/>
        <sz val="11"/>
        <rFont val="Calibri"/>
        <family val="2"/>
        <scheme val="minor"/>
      </rPr>
      <t>2</t>
    </r>
    <r>
      <rPr>
        <sz val="11"/>
        <rFont val="Calibri"/>
        <family val="2"/>
        <scheme val="minor"/>
      </rPr>
      <t>) and shallow (mean depth ~ 3 m) reservoir located roughly 20 km from the Kluang town. more than 95% of the land use within the lake catchment is employed for agriculture. Sampled monthly from May 2016 to October 2018</t>
    </r>
    <r>
      <rPr>
        <sz val="11"/>
        <color theme="1"/>
        <rFont val="Calibri"/>
        <family val="2"/>
        <scheme val="minor"/>
      </rPr>
      <t/>
    </r>
  </si>
  <si>
    <r>
      <t>ɣ</t>
    </r>
    <r>
      <rPr>
        <sz val="11"/>
        <rFont val="Calibri"/>
        <family val="2"/>
        <scheme val="minor"/>
      </rPr>
      <t>-BHC</t>
    </r>
  </si>
  <si>
    <t>frequency of detection= 12.8</t>
  </si>
  <si>
    <r>
      <t>Sembrong Lake (1.96°–2.08° N, 103.12°–103.3° E) is a large (~ 8.5 km</t>
    </r>
    <r>
      <rPr>
        <vertAlign val="superscript"/>
        <sz val="11"/>
        <rFont val="Calibri"/>
        <family val="2"/>
        <scheme val="minor"/>
      </rPr>
      <t>2</t>
    </r>
    <r>
      <rPr>
        <sz val="11"/>
        <rFont val="Calibri"/>
        <family val="2"/>
        <scheme val="minor"/>
      </rPr>
      <t>) and shallow (mean depth ~ 3 m) reservoir located roughly 20 km from the Kluang town. more than 95% of the land use within the lake catchment is employed for agriculture. Sampled monthly from May 2016 to October 2019</t>
    </r>
    <r>
      <rPr>
        <sz val="11"/>
        <color theme="1"/>
        <rFont val="Calibri"/>
        <family val="2"/>
        <scheme val="minor"/>
      </rPr>
      <t/>
    </r>
  </si>
  <si>
    <r>
      <t>β</t>
    </r>
    <r>
      <rPr>
        <sz val="11"/>
        <rFont val="Calibri"/>
        <family val="2"/>
        <scheme val="minor"/>
      </rPr>
      <t>-BHC</t>
    </r>
  </si>
  <si>
    <t>frequency of detection= 6.4</t>
  </si>
  <si>
    <r>
      <t>Sembrong Lake (1.96°–2.08° N, 103.12°–103.3° E) is a large (~ 8.5 km</t>
    </r>
    <r>
      <rPr>
        <vertAlign val="superscript"/>
        <sz val="11"/>
        <rFont val="Calibri"/>
        <family val="2"/>
        <scheme val="minor"/>
      </rPr>
      <t>2</t>
    </r>
    <r>
      <rPr>
        <sz val="11"/>
        <rFont val="Calibri"/>
        <family val="2"/>
        <scheme val="minor"/>
      </rPr>
      <t>) and shallow (mean depth ~ 3 m) reservoir located roughly 20 km from the Kluang town. more than 95% of the land use within the lake catchment is employed for agriculture. Sampled monthly from May 2016 to October 2020</t>
    </r>
    <r>
      <rPr>
        <sz val="11"/>
        <color theme="1"/>
        <rFont val="Calibri"/>
        <family val="2"/>
        <scheme val="minor"/>
      </rPr>
      <t/>
    </r>
  </si>
  <si>
    <r>
      <t>α</t>
    </r>
    <r>
      <rPr>
        <sz val="11"/>
        <rFont val="Calibri"/>
        <family val="2"/>
        <scheme val="minor"/>
      </rPr>
      <t>-Chlordane</t>
    </r>
  </si>
  <si>
    <t>frequency of detection= 8.5</t>
  </si>
  <si>
    <r>
      <t>Sembrong Lake (1.96°–2.08° N, 103.12°–103.3° E) is a large (~ 8.5 km</t>
    </r>
    <r>
      <rPr>
        <vertAlign val="superscript"/>
        <sz val="11"/>
        <rFont val="Calibri"/>
        <family val="2"/>
        <scheme val="minor"/>
      </rPr>
      <t>2</t>
    </r>
    <r>
      <rPr>
        <sz val="11"/>
        <rFont val="Calibri"/>
        <family val="2"/>
        <scheme val="minor"/>
      </rPr>
      <t>) and shallow (mean depth ~ 3 m) reservoir located roughly 20 km from the Kluang town. more than 95% of the land use within the lake catchment is employed for agriculture. Sampled monthly from May 2016 to October 2021</t>
    </r>
    <r>
      <rPr>
        <sz val="11"/>
        <color theme="1"/>
        <rFont val="Calibri"/>
        <family val="2"/>
        <scheme val="minor"/>
      </rPr>
      <t/>
    </r>
  </si>
  <si>
    <t>Aldrin</t>
  </si>
  <si>
    <t>frequency of detection= 27.7</t>
  </si>
  <si>
    <r>
      <t>Sembrong Lake (1.96°–2.08° N, 103.12°–103.3° E) is a large (~ 8.5 km</t>
    </r>
    <r>
      <rPr>
        <vertAlign val="superscript"/>
        <sz val="11"/>
        <rFont val="Calibri"/>
        <family val="2"/>
        <scheme val="minor"/>
      </rPr>
      <t>2</t>
    </r>
    <r>
      <rPr>
        <sz val="11"/>
        <rFont val="Calibri"/>
        <family val="2"/>
        <scheme val="minor"/>
      </rPr>
      <t>) and shallow (mean depth ~ 3 m) reservoir located roughly 20 km from the Kluang town. more than 95% of the land use within the lake catchment is employed for agriculture. Sampled monthly from May 2016 to October 2022</t>
    </r>
    <r>
      <rPr>
        <sz val="11"/>
        <color theme="1"/>
        <rFont val="Calibri"/>
        <family val="2"/>
        <scheme val="minor"/>
      </rPr>
      <t/>
    </r>
  </si>
  <si>
    <t>Dieldrin</t>
  </si>
  <si>
    <r>
      <t>Sembrong Lake (1.96°–2.08° N, 103.12°–103.3° E) is a large (~ 8.5 km</t>
    </r>
    <r>
      <rPr>
        <vertAlign val="superscript"/>
        <sz val="11"/>
        <rFont val="Calibri"/>
        <family val="2"/>
        <scheme val="minor"/>
      </rPr>
      <t>2</t>
    </r>
    <r>
      <rPr>
        <sz val="11"/>
        <rFont val="Calibri"/>
        <family val="2"/>
        <scheme val="minor"/>
      </rPr>
      <t>) and shallow (mean depth ~ 3 m) reservoir located roughly 20 km from the Kluang town. more than 95% of the land use within the lake catchment is employed for agriculture. Sampled monthly from May 2016 to October 2023</t>
    </r>
    <r>
      <rPr>
        <sz val="11"/>
        <color theme="1"/>
        <rFont val="Calibri"/>
        <family val="2"/>
        <scheme val="minor"/>
      </rPr>
      <t/>
    </r>
  </si>
  <si>
    <t>4,4-DDT</t>
  </si>
  <si>
    <r>
      <t>Sembrong Lake (1.96°–2.08° N, 103.12°–103.3° E) is a large (~ 8.5 km</t>
    </r>
    <r>
      <rPr>
        <vertAlign val="superscript"/>
        <sz val="11"/>
        <rFont val="Calibri"/>
        <family val="2"/>
        <scheme val="minor"/>
      </rPr>
      <t>2</t>
    </r>
    <r>
      <rPr>
        <sz val="11"/>
        <rFont val="Calibri"/>
        <family val="2"/>
        <scheme val="minor"/>
      </rPr>
      <t>) and shallow (mean depth ~ 3 m) reservoir located roughly 20 km from the Kluang town. more than 95% of the land use within the lake catchment is employed for agriculture. Sampled monthly from May 2016 to October 2024</t>
    </r>
    <r>
      <rPr>
        <sz val="11"/>
        <color theme="1"/>
        <rFont val="Calibri"/>
        <family val="2"/>
        <scheme val="minor"/>
      </rPr>
      <t/>
    </r>
  </si>
  <si>
    <t>4,4-DDD</t>
  </si>
  <si>
    <t>frequency of detection= 2.1</t>
  </si>
  <si>
    <r>
      <t>Sembrong Lake (1.96°–2.08° N, 103.12°–103.3° E) is a large (~ 8.5 km</t>
    </r>
    <r>
      <rPr>
        <vertAlign val="superscript"/>
        <sz val="11"/>
        <rFont val="Calibri"/>
        <family val="2"/>
        <scheme val="minor"/>
      </rPr>
      <t>2</t>
    </r>
    <r>
      <rPr>
        <sz val="11"/>
        <rFont val="Calibri"/>
        <family val="2"/>
        <scheme val="minor"/>
      </rPr>
      <t>) and shallow (mean depth ~ 3 m) reservoir located roughly 20 km from the Kluang town. more than 95% of the land use within the lake catchment is employed for agriculture. Sampled monthly from May 2016 to October 2025</t>
    </r>
    <r>
      <rPr>
        <sz val="11"/>
        <color theme="1"/>
        <rFont val="Calibri"/>
        <family val="2"/>
        <scheme val="minor"/>
      </rPr>
      <t/>
    </r>
  </si>
  <si>
    <t>4,4-DDE</t>
  </si>
  <si>
    <t>frequency of detection= 4.2</t>
  </si>
  <si>
    <r>
      <t>Sembrong Lake (1.96°–2.08° N, 103.12°–103.3° E) is a large (~ 8.5 km</t>
    </r>
    <r>
      <rPr>
        <vertAlign val="superscript"/>
        <sz val="11"/>
        <rFont val="Calibri"/>
        <family val="2"/>
        <scheme val="minor"/>
      </rPr>
      <t>2</t>
    </r>
    <r>
      <rPr>
        <sz val="11"/>
        <rFont val="Calibri"/>
        <family val="2"/>
        <scheme val="minor"/>
      </rPr>
      <t>) and shallow (mean depth ~ 3 m) reservoir located roughly 20 km from the Kluang town. more than 95% of the land use within the lake catchment is employed for agriculture. Sampled monthly from May 2016 to October 2026</t>
    </r>
    <r>
      <rPr>
        <sz val="11"/>
        <color theme="1"/>
        <rFont val="Calibri"/>
        <family val="2"/>
        <scheme val="minor"/>
      </rPr>
      <t/>
    </r>
  </si>
  <si>
    <t>Endrin</t>
  </si>
  <si>
    <t>frequency of detection= 21.2</t>
  </si>
  <si>
    <r>
      <t>Sembrong Lake (1.96°–2.08° N, 103.12°–103.3° E) is a large (~ 8.5 km</t>
    </r>
    <r>
      <rPr>
        <vertAlign val="superscript"/>
        <sz val="11"/>
        <rFont val="Calibri"/>
        <family val="2"/>
        <scheme val="minor"/>
      </rPr>
      <t>2</t>
    </r>
    <r>
      <rPr>
        <sz val="11"/>
        <rFont val="Calibri"/>
        <family val="2"/>
        <scheme val="minor"/>
      </rPr>
      <t>) and shallow (mean depth ~ 3 m) reservoir located roughly 20 km from the Kluang town. more than 95% of the land use within the lake catchment is employed for agriculture. Sampled monthly from May 2016 to October 2027</t>
    </r>
    <r>
      <rPr>
        <sz val="11"/>
        <color theme="1"/>
        <rFont val="Calibri"/>
        <family val="2"/>
        <scheme val="minor"/>
      </rPr>
      <t/>
    </r>
  </si>
  <si>
    <t>Heptachlor</t>
  </si>
  <si>
    <t>frequency of detection= 29.8</t>
  </si>
  <si>
    <r>
      <t>Sembrong Lake (1.96°–2.08° N, 103.12°–103.3° E) is a large (~ 8.5 km</t>
    </r>
    <r>
      <rPr>
        <vertAlign val="superscript"/>
        <sz val="11"/>
        <rFont val="Calibri"/>
        <family val="2"/>
        <scheme val="minor"/>
      </rPr>
      <t>2</t>
    </r>
    <r>
      <rPr>
        <sz val="11"/>
        <rFont val="Calibri"/>
        <family val="2"/>
        <scheme val="minor"/>
      </rPr>
      <t>) and shallow (mean depth ~ 3 m) reservoir located roughly 20 km from the Kluang town. more than 95% of the land use within the lake catchment is employed for agriculture. Sampled monthly from May 2016 to October 2028</t>
    </r>
    <r>
      <rPr>
        <sz val="11"/>
        <color theme="1"/>
        <rFont val="Calibri"/>
        <family val="2"/>
        <scheme val="minor"/>
      </rPr>
      <t/>
    </r>
  </si>
  <si>
    <t>Methoxychlor</t>
  </si>
  <si>
    <r>
      <t>Sembrong Lake (1.96°–2.08° N, 103.12°–103.3° E) is a large (~ 8.5 km</t>
    </r>
    <r>
      <rPr>
        <vertAlign val="superscript"/>
        <sz val="11"/>
        <rFont val="Calibri"/>
        <family val="2"/>
        <scheme val="minor"/>
      </rPr>
      <t>2</t>
    </r>
    <r>
      <rPr>
        <sz val="11"/>
        <rFont val="Calibri"/>
        <family val="2"/>
        <scheme val="minor"/>
      </rPr>
      <t>) and shallow (mean depth ~ 3 m) reservoir located roughly 20 km from the Kluang town. more than 95% of the land use within the lake catchment is employed for agriculture. Sampled monthly from May 2016 to October 2029</t>
    </r>
    <r>
      <rPr>
        <sz val="11"/>
        <color theme="1"/>
        <rFont val="Calibri"/>
        <family val="2"/>
        <scheme val="minor"/>
      </rPr>
      <t/>
    </r>
  </si>
  <si>
    <r>
      <t>α</t>
    </r>
    <r>
      <rPr>
        <sz val="11"/>
        <rFont val="Calibri"/>
        <family val="2"/>
        <scheme val="minor"/>
      </rPr>
      <t>-Endosulfan</t>
    </r>
  </si>
  <si>
    <t>frequency of detection= 4.3</t>
  </si>
  <si>
    <r>
      <t>Sembrong Lake (1.96°–2.08° N, 103.12°–103.3° E) is a large (~ 8.5 km</t>
    </r>
    <r>
      <rPr>
        <vertAlign val="superscript"/>
        <sz val="11"/>
        <rFont val="Calibri"/>
        <family val="2"/>
        <scheme val="minor"/>
      </rPr>
      <t>2</t>
    </r>
    <r>
      <rPr>
        <sz val="11"/>
        <rFont val="Calibri"/>
        <family val="2"/>
        <scheme val="minor"/>
      </rPr>
      <t>) and shallow (mean depth ~ 3 m) reservoir located roughly 20 km from the Kluang town. more than 95% of the land use within the lake catchment is employed for agriculture. Sampled monthly from May 2016 to October 2030</t>
    </r>
    <r>
      <rPr>
        <sz val="11"/>
        <color theme="1"/>
        <rFont val="Calibri"/>
        <family val="2"/>
        <scheme val="minor"/>
      </rPr>
      <t/>
    </r>
  </si>
  <si>
    <r>
      <t>β</t>
    </r>
    <r>
      <rPr>
        <sz val="11"/>
        <rFont val="Calibri"/>
        <family val="2"/>
        <scheme val="minor"/>
      </rPr>
      <t>-Endosulfan</t>
    </r>
  </si>
  <si>
    <r>
      <t>Sembrong Lake (1.96°–2.08° N, 103.12°–103.3° E) is a large (~ 8.5 km</t>
    </r>
    <r>
      <rPr>
        <vertAlign val="superscript"/>
        <sz val="11"/>
        <rFont val="Calibri"/>
        <family val="2"/>
        <scheme val="minor"/>
      </rPr>
      <t>2</t>
    </r>
    <r>
      <rPr>
        <sz val="11"/>
        <rFont val="Calibri"/>
        <family val="2"/>
        <scheme val="minor"/>
      </rPr>
      <t>) and shallow (mean depth ~ 3 m) reservoir located roughly 20 km from the Kluang town. more than 95% of the land use within the lake catchment is employed for agriculture. Sampled monthly from May 2016 to October 2031</t>
    </r>
    <r>
      <rPr>
        <sz val="11"/>
        <color theme="1"/>
        <rFont val="Calibri"/>
        <family val="2"/>
        <scheme val="minor"/>
      </rPr>
      <t/>
    </r>
  </si>
  <si>
    <t>Endosulfan sulphate</t>
  </si>
  <si>
    <t>frequency of detection= 10.6</t>
  </si>
  <si>
    <t xml:space="preserve">Tayeb et al. </t>
  </si>
  <si>
    <t>Tasik Chini oil palm plantation area and Tasik Chini Lake are situated near Kuantan City, Pahang, Malaysia. 3°22′30″ to 3°28′00″ N and 102°52′40″ to 102°58′10″ E</t>
  </si>
  <si>
    <t>Triclopyr</t>
  </si>
  <si>
    <t>0.5 ha</t>
  </si>
  <si>
    <t>0.061 ± 0.006</t>
  </si>
  <si>
    <t>μg/kg</t>
  </si>
  <si>
    <t>0–10</t>
  </si>
  <si>
    <t>0.054 ± 0.009</t>
  </si>
  <si>
    <t>0.049 ± 0.007</t>
  </si>
  <si>
    <t>0.041 ± 0.005</t>
  </si>
  <si>
    <t>0.020 ± 0.003</t>
  </si>
  <si>
    <t>0.004 ± 0.001</t>
  </si>
  <si>
    <t>ND</t>
  </si>
  <si>
    <t>0.034 ± 0.004</t>
  </si>
  <si>
    <t>10–20</t>
  </si>
  <si>
    <t>0.025 ± 0.002</t>
  </si>
  <si>
    <t>0.011 ± 0.003</t>
  </si>
  <si>
    <t>0.002 ± 0.001</t>
  </si>
  <si>
    <t>field runoff leachate</t>
  </si>
  <si>
    <t>–</t>
  </si>
  <si>
    <t>0.031 ± 0.004</t>
  </si>
  <si>
    <t>0.020 ± 0.002</t>
  </si>
  <si>
    <t>0.009 ± 0.001</t>
  </si>
  <si>
    <t>0.006 ± 0.001</t>
  </si>
  <si>
    <t>surface runoff</t>
  </si>
  <si>
    <r>
      <t>μgL</t>
    </r>
    <r>
      <rPr>
        <vertAlign val="superscript"/>
        <sz val="11"/>
        <rFont val="Calibri"/>
        <family val="2"/>
        <scheme val="minor"/>
      </rPr>
      <t>̶1</t>
    </r>
  </si>
  <si>
    <t>0.029 ± 0.004</t>
  </si>
  <si>
    <t>0.019 ± 0.002</t>
  </si>
  <si>
    <t>0.010 ± 0.005</t>
  </si>
  <si>
    <t>0.005 ± 0.001</t>
  </si>
  <si>
    <r>
      <t>μgL</t>
    </r>
    <r>
      <rPr>
        <vertAlign val="superscript"/>
        <sz val="11"/>
        <rFont val="Calibri"/>
        <family val="2"/>
        <scheme val="minor"/>
      </rPr>
      <t>̶1</t>
    </r>
    <r>
      <rPr>
        <sz val="11"/>
        <color theme="1"/>
        <rFont val="Calibri"/>
        <family val="2"/>
        <scheme val="minor"/>
      </rPr>
      <t/>
    </r>
  </si>
  <si>
    <t>lake sediment</t>
  </si>
  <si>
    <t>0-45</t>
  </si>
  <si>
    <t>lake surface water</t>
  </si>
  <si>
    <t>0.036 ± 0.003</t>
  </si>
  <si>
    <t>0.029 ± 0.005</t>
  </si>
  <si>
    <t>0.021 ± 0.001</t>
  </si>
  <si>
    <t>0.018 ± 0.002</t>
  </si>
  <si>
    <t>0.017 ± 0.003</t>
  </si>
  <si>
    <t>0.023 ± 0.008</t>
  </si>
  <si>
    <t>0.015 ± 0.003</t>
  </si>
  <si>
    <t>0.008 ± 0.001</t>
  </si>
  <si>
    <t>0.003 ± 0.001</t>
  </si>
  <si>
    <t xml:space="preserve">Sim et al. </t>
  </si>
  <si>
    <t xml:space="preserve">Nakan rivera E114°29′08.0″ N03°26′39.6″ Northern Sarawk Malaysia. </t>
  </si>
  <si>
    <t>0.01 + 0.02</t>
  </si>
  <si>
    <t>0.16 + 0.01</t>
  </si>
  <si>
    <t>0.01 + 0.00</t>
  </si>
  <si>
    <t>0.02 + 0.03</t>
  </si>
  <si>
    <t xml:space="preserve">Nakan rivera E114°29′08.0″ N03°26′39.6″ Northern Sarawk Malaysia. 30 cm below the water level </t>
  </si>
  <si>
    <t>river sediment</t>
  </si>
  <si>
    <t>46,780.00 ± 1658.81</t>
  </si>
  <si>
    <t>25.63 ± 0.92</t>
  </si>
  <si>
    <t>13.06 ± 0.29</t>
  </si>
  <si>
    <t>21,864.00 ± 282.39</t>
  </si>
  <si>
    <t>343.97 ± 6.65</t>
  </si>
  <si>
    <t>14.31 ± 1.27</t>
  </si>
  <si>
    <t>59.04 ± 6.82</t>
  </si>
  <si>
    <t xml:space="preserve">Dubos et al. </t>
  </si>
  <si>
    <t>Ecuadorean Amazon Basin (76°36′W, 0°17′S) 2013</t>
  </si>
  <si>
    <t>Carbon</t>
  </si>
  <si>
    <t>g/kg</t>
  </si>
  <si>
    <t>4 months</t>
  </si>
  <si>
    <t>within fertilisation area 0–20 cm</t>
  </si>
  <si>
    <t>within fertilisation area</t>
  </si>
  <si>
    <t>Phosphorus monoxide</t>
  </si>
  <si>
    <t>cmol/kg</t>
  </si>
  <si>
    <t>otside of fertilised area (between palms)</t>
  </si>
  <si>
    <t>western part of the country on the Andean foothills (79°26′W, 0°13′N) Equador. 2011</t>
  </si>
  <si>
    <t>outside of fertilised area</t>
  </si>
  <si>
    <t>Moulin et al.</t>
  </si>
  <si>
    <t>districts of Indonesia: Siak and Kampar districts (Riau province, 0.532898°N, 101.441962°E) and Bungo district (Jambi province, −1.590313°N, 103.609295°E) all located on Sumatra island, Indonesia</t>
  </si>
  <si>
    <t>paraquat</t>
  </si>
  <si>
    <t>g/ha/yr</t>
  </si>
  <si>
    <t>glyphosate</t>
  </si>
  <si>
    <t>Sulaiman et al</t>
  </si>
  <si>
    <t xml:space="preserve">UiTM Pahang, which is situated in Jengka, Maran district, Pahang, Malaysia </t>
  </si>
  <si>
    <t xml:space="preserve">mg kg-1 </t>
  </si>
  <si>
    <t xml:space="preserve">20 cm depth </t>
  </si>
  <si>
    <t xml:space="preserve">Preliminary assessment of selected metals in agricultural soils in Jengka, Pahang, Malaysia </t>
  </si>
  <si>
    <t xml:space="preserve">ug kg-1 </t>
  </si>
  <si>
    <t>Research Station in Bangi, Selangor (101° 47′ E, 02° 54′ N) owned by Universiti Kebangsaan Malaysia (UKM) and jointly developed by Malaysian Palm Oil Board (MPOB)</t>
  </si>
  <si>
    <t>g a.i. per palm</t>
  </si>
  <si>
    <t>225 palm trees</t>
  </si>
  <si>
    <t>mg kg−1 </t>
  </si>
  <si>
    <t>0–10 cm depth</t>
  </si>
  <si>
    <t>50cm</t>
  </si>
  <si>
    <t>0-50</t>
  </si>
  <si>
    <t>0.78 </t>
  </si>
  <si>
    <t>Comte et al.</t>
  </si>
  <si>
    <t>Petapahan area in the Kampar District, Riau Province, in the Sumatran Central Basin</t>
  </si>
  <si>
    <t>kg ha−1 year−1</t>
  </si>
  <si>
    <t>26 ha</t>
  </si>
  <si>
    <t>empty fruit bunch</t>
  </si>
  <si>
    <t>40,000–60,000</t>
  </si>
  <si>
    <t>35–560</t>
  </si>
  <si>
    <r>
      <t>kg ha−1 year−1</t>
    </r>
    <r>
      <rPr>
        <sz val="11"/>
        <color theme="1"/>
        <rFont val="Calibri"/>
        <family val="2"/>
        <scheme val="minor"/>
      </rPr>
      <t/>
    </r>
  </si>
  <si>
    <t>triple super phosphate</t>
  </si>
  <si>
    <t>35–350</t>
  </si>
  <si>
    <t>muriate of potash (KCl)</t>
  </si>
  <si>
    <t>35–700</t>
  </si>
  <si>
    <t>rock phosphate</t>
  </si>
  <si>
    <t>105–490</t>
  </si>
  <si>
    <t>diammonium phosphate</t>
  </si>
  <si>
    <t>Kieserite</t>
  </si>
  <si>
    <t>35–280</t>
  </si>
  <si>
    <t>Dolomite</t>
  </si>
  <si>
    <t>70–210</t>
  </si>
  <si>
    <t xml:space="preserve">Muhamad et al. </t>
  </si>
  <si>
    <t>Research Station, Bangi Lama, Selangor owned by Malaysian Palm Oil Board (MPOB) and University Kebangsaan Malaysia (UKM)</t>
  </si>
  <si>
    <t>% a.i. in 10l per palm</t>
  </si>
  <si>
    <t>0-50cm depth</t>
  </si>
  <si>
    <t xml:space="preserve">Matthews et al. </t>
  </si>
  <si>
    <t>three different zones in Cameroon, 741 surveys of palm oil plantations</t>
  </si>
  <si>
    <t>Bentazone</t>
  </si>
  <si>
    <t>Metalaxyl</t>
  </si>
  <si>
    <t>Copper hydroxide</t>
  </si>
  <si>
    <t>Maneb</t>
  </si>
  <si>
    <t>Captan</t>
  </si>
  <si>
    <t>Pirimiphos methyl</t>
  </si>
  <si>
    <t>Chlorpyrifos</t>
  </si>
  <si>
    <t>Endosulfan</t>
  </si>
  <si>
    <t>Gamma HCH</t>
  </si>
  <si>
    <t>Carbaryl</t>
  </si>
  <si>
    <t>Diazinon</t>
  </si>
  <si>
    <t>Deltamethrin</t>
  </si>
  <si>
    <t> MAB Agriculture-Horticulture, Sepang, Selangor, Malaysia, from February 2004 to February 2005</t>
  </si>
  <si>
    <t> MAB Agriculture-Horticulture, Sepang, Selangor, Malaysia, from February 2004 to February 2006</t>
  </si>
  <si>
    <t>Oviasogie et al.</t>
  </si>
  <si>
    <t>80,000 ha, is located between longitudes 6180 and 6300 E and between latitude 4500 and 4660 N, in the Yenagoa local government area of Bayelsa state, Nigeria</t>
  </si>
  <si>
    <t>0-15</t>
  </si>
  <si>
    <t>two-year old oil palm plantation of MAB Agriculture-Horticulture Sdn. Bhd., Sepang, Selangor, Malaysia</t>
  </si>
  <si>
    <t>400-600</t>
  </si>
  <si>
    <t>g/ai/ha</t>
  </si>
  <si>
    <t>Glufosinate-amminium</t>
  </si>
  <si>
    <t>Selangor, Peninsular Malaysia, at an altitude of 70–100 m above sea level. The study plot was on hilly land of slope 45° with predominantly clayey soil. </t>
  </si>
  <si>
    <t>Fluroxypyr</t>
  </si>
  <si>
    <t>6ha</t>
  </si>
  <si>
    <t>μg/mL</t>
  </si>
  <si>
    <t>oil palm plantation Malaysian Agriculture Horticulture Sdn Bhd. central Selangor, Peninsular Malaysia</t>
  </si>
  <si>
    <t>6 ha</t>
  </si>
  <si>
    <t xml:space="preserve">water </t>
  </si>
  <si>
    <t>0.06 ± 0.006</t>
  </si>
  <si>
    <t>0.21 ± 0.006</t>
  </si>
  <si>
    <t>0.30 ± 0.010</t>
  </si>
  <si>
    <t>15 ± 1.1</t>
  </si>
  <si>
    <t>28 ± 2.1</t>
  </si>
  <si>
    <t>44 ± 1.4</t>
  </si>
  <si>
    <t>35 ± 2.1</t>
  </si>
  <si>
    <t>42 ± 0.7</t>
  </si>
  <si>
    <t>29 ± 0.7</t>
  </si>
  <si>
    <t>25 ± 1.3</t>
  </si>
  <si>
    <t>25 ± 0.7</t>
  </si>
  <si>
    <t>11 ± 0.7</t>
  </si>
  <si>
    <t xml:space="preserve">Eng et al. </t>
  </si>
  <si>
    <t>Sungai Buloh, Selangor, Malaysia in March 1998</t>
  </si>
  <si>
    <t>Metsulfuron methyl</t>
  </si>
  <si>
    <t>Improving the quality of herbicide applications to oil palm in Malaysia using the CFValve — a constant flow valve</t>
  </si>
  <si>
    <t xml:space="preserve">Ikuenobe et al. </t>
  </si>
  <si>
    <t>Nigerian Institute for Oil Palm Research (NIFOR) near Benin City, Nigeria</t>
  </si>
  <si>
    <t>Glufosinate-ammonium</t>
  </si>
  <si>
    <t>g/ a.i./ L/yr</t>
  </si>
  <si>
    <t>15 m x 6 m</t>
  </si>
  <si>
    <t>Glyphosate-isopropylamine</t>
  </si>
  <si>
    <t>Glyphosate-trimesium</t>
  </si>
  <si>
    <t>hexazinone + diuron</t>
  </si>
  <si>
    <t>13.2% + 46.8% WP</t>
  </si>
  <si>
    <t xml:space="preserve">Imazapyr </t>
  </si>
  <si>
    <t xml:space="preserve">Hart &amp; Sly et al. </t>
  </si>
  <si>
    <t>Linggi River drainage basin in Negeri Sembilan Malaysia average across 13 sample sites</t>
  </si>
  <si>
    <t>Inventory of heavy metals and organic micropollutants in an urban watercatchment drainage basin</t>
  </si>
  <si>
    <t>Karn &amp; Lim</t>
  </si>
  <si>
    <t>sub-basins: Linggi, Simin and Kundor in Linggi River Basin, Malaysia</t>
  </si>
  <si>
    <t>0.93-117.73</t>
  </si>
  <si>
    <t>Distribution of metals in the Linggi River Basin, Malaysia, with reference to pollution</t>
  </si>
  <si>
    <t>sub-basins: Linggi, Simin and Kundor in Linggi River Basin</t>
  </si>
  <si>
    <t>0.88-77.03</t>
  </si>
  <si>
    <t>1.89-24.00</t>
  </si>
  <si>
    <t>0.30-14.78</t>
  </si>
  <si>
    <t>0.47-12.2</t>
  </si>
  <si>
    <t> 0.06-5.12</t>
  </si>
  <si>
    <t xml:space="preserve">Teoh et al. </t>
  </si>
  <si>
    <t>two semi-commercial scale trials were established on Sepang Estate in February 1976</t>
  </si>
  <si>
    <t>MCPA + diuron + amitrole, 2:3:6</t>
  </si>
  <si>
    <t>kg a.i.ha</t>
  </si>
  <si>
    <t>0.8 ha</t>
  </si>
  <si>
    <t>Recent Developments in the Use of Herbicides in Rubber and Oil Palm</t>
  </si>
  <si>
    <t>Paraquat + diuron, 1:1</t>
  </si>
  <si>
    <t>2, 4-D amine</t>
  </si>
  <si>
    <t>NPK Phonska</t>
  </si>
  <si>
    <t xml:space="preserve">Hakim et al. </t>
  </si>
  <si>
    <t>Fertiliser</t>
  </si>
  <si>
    <t>Fungicide</t>
  </si>
  <si>
    <t>Rodenticide</t>
  </si>
  <si>
    <t>Herbicide</t>
  </si>
  <si>
    <t>Insecticide</t>
  </si>
  <si>
    <t>Paper</t>
  </si>
  <si>
    <t>Rock phosphate</t>
  </si>
  <si>
    <t>Diammonium phosphate</t>
  </si>
  <si>
    <t>TSP</t>
  </si>
  <si>
    <t>Potassium Chloride</t>
  </si>
  <si>
    <t>Magnesium sulphate</t>
  </si>
  <si>
    <t xml:space="preserve">Hexazinone </t>
  </si>
  <si>
    <t>Diuron</t>
  </si>
  <si>
    <t>MCPA</t>
  </si>
  <si>
    <t>2,4-d Amine</t>
  </si>
  <si>
    <t>Coumatetralyl</t>
  </si>
  <si>
    <r>
      <t xml:space="preserve">Darras </t>
    </r>
    <r>
      <rPr>
        <i/>
        <sz val="11"/>
        <rFont val="Calibri"/>
        <family val="2"/>
        <scheme val="minor"/>
      </rPr>
      <t xml:space="preserve">et al. </t>
    </r>
    <r>
      <rPr>
        <sz val="11"/>
        <rFont val="Calibri"/>
        <family val="2"/>
        <scheme val="minor"/>
      </rPr>
      <t>2019</t>
    </r>
  </si>
  <si>
    <r>
      <t xml:space="preserve">Braz </t>
    </r>
    <r>
      <rPr>
        <i/>
        <sz val="11"/>
        <rFont val="Calibri"/>
        <family val="2"/>
        <scheme val="minor"/>
      </rPr>
      <t>et al.</t>
    </r>
    <r>
      <rPr>
        <sz val="11"/>
        <rFont val="Calibri"/>
        <family val="2"/>
        <scheme val="minor"/>
      </rPr>
      <t xml:space="preserve"> 2021</t>
    </r>
  </si>
  <si>
    <r>
      <t xml:space="preserve">Abidin </t>
    </r>
    <r>
      <rPr>
        <i/>
        <sz val="11"/>
        <rFont val="Calibri"/>
        <family val="2"/>
        <scheme val="minor"/>
      </rPr>
      <t>et al</t>
    </r>
    <r>
      <rPr>
        <sz val="11"/>
        <rFont val="Calibri"/>
        <family val="2"/>
        <scheme val="minor"/>
      </rPr>
      <t>. 2021</t>
    </r>
  </si>
  <si>
    <t>0.005% wax bait 2x per year</t>
  </si>
  <si>
    <r>
      <t xml:space="preserve">De Vos </t>
    </r>
    <r>
      <rPr>
        <i/>
        <sz val="11"/>
        <rFont val="Calibri"/>
        <family val="2"/>
        <scheme val="minor"/>
      </rPr>
      <t>et al</t>
    </r>
    <r>
      <rPr>
        <sz val="11"/>
        <rFont val="Calibri"/>
        <family val="2"/>
        <scheme val="minor"/>
      </rPr>
      <t>. 2021</t>
    </r>
  </si>
  <si>
    <r>
      <t xml:space="preserve">Formaglio </t>
    </r>
    <r>
      <rPr>
        <i/>
        <sz val="11"/>
        <rFont val="Calibri"/>
        <family val="2"/>
        <scheme val="minor"/>
      </rPr>
      <t>et al</t>
    </r>
    <r>
      <rPr>
        <sz val="11"/>
        <rFont val="Calibri"/>
        <family val="2"/>
        <scheme val="minor"/>
      </rPr>
      <t>. 2020</t>
    </r>
  </si>
  <si>
    <r>
      <t xml:space="preserve">Hakim </t>
    </r>
    <r>
      <rPr>
        <i/>
        <sz val="11"/>
        <rFont val="Calibri"/>
        <family val="2"/>
        <scheme val="minor"/>
      </rPr>
      <t>et al</t>
    </r>
    <r>
      <rPr>
        <sz val="11"/>
        <rFont val="Calibri"/>
        <family val="2"/>
        <scheme val="minor"/>
      </rPr>
      <t>. 2019</t>
    </r>
  </si>
  <si>
    <t>1.59 (kg/ha)</t>
  </si>
  <si>
    <t>1.15 kg/plant</t>
  </si>
  <si>
    <r>
      <t xml:space="preserve">Luke </t>
    </r>
    <r>
      <rPr>
        <i/>
        <sz val="11"/>
        <rFont val="Calibri"/>
        <family val="2"/>
        <scheme val="minor"/>
      </rPr>
      <t>et al</t>
    </r>
    <r>
      <rPr>
        <sz val="11"/>
        <rFont val="Calibri"/>
        <family val="2"/>
        <scheme val="minor"/>
      </rPr>
      <t>. 2020</t>
    </r>
  </si>
  <si>
    <t>✔️</t>
  </si>
  <si>
    <r>
      <t xml:space="preserve">Wibawa </t>
    </r>
    <r>
      <rPr>
        <i/>
        <sz val="11"/>
        <rFont val="Calibri"/>
        <family val="2"/>
        <scheme val="minor"/>
      </rPr>
      <t>et al.</t>
    </r>
    <r>
      <rPr>
        <sz val="11"/>
        <rFont val="Calibri"/>
        <family val="2"/>
        <scheme val="minor"/>
      </rPr>
      <t xml:space="preserve"> 2010</t>
    </r>
  </si>
  <si>
    <t>g a.i. ha-1 up to 9 applications a year</t>
  </si>
  <si>
    <r>
      <t xml:space="preserve">Moulin </t>
    </r>
    <r>
      <rPr>
        <i/>
        <sz val="11"/>
        <rFont val="Calibri"/>
        <family val="2"/>
        <scheme val="minor"/>
      </rPr>
      <t xml:space="preserve">et al. </t>
    </r>
    <r>
      <rPr>
        <sz val="11"/>
        <rFont val="Calibri"/>
        <family val="2"/>
        <scheme val="minor"/>
      </rPr>
      <t>2016</t>
    </r>
  </si>
  <si>
    <t>30310-112870</t>
  </si>
  <si>
    <t>21230- 190040</t>
  </si>
  <si>
    <t>221-537</t>
  </si>
  <si>
    <t>93-1011</t>
  </si>
  <si>
    <r>
      <t xml:space="preserve">Comte </t>
    </r>
    <r>
      <rPr>
        <i/>
        <sz val="11"/>
        <rFont val="Calibri"/>
        <family val="2"/>
        <scheme val="minor"/>
      </rPr>
      <t>et al.</t>
    </r>
    <r>
      <rPr>
        <sz val="11"/>
        <rFont val="Calibri"/>
        <family val="2"/>
        <scheme val="minor"/>
      </rPr>
      <t xml:space="preserve"> 2013</t>
    </r>
  </si>
  <si>
    <r>
      <t xml:space="preserve">Matthews </t>
    </r>
    <r>
      <rPr>
        <i/>
        <sz val="11"/>
        <rFont val="Calibri"/>
        <family val="2"/>
        <scheme val="minor"/>
      </rPr>
      <t>et al.</t>
    </r>
    <r>
      <rPr>
        <sz val="11"/>
        <rFont val="Calibri"/>
        <family val="2"/>
        <scheme val="minor"/>
      </rPr>
      <t xml:space="preserve"> 2003</t>
    </r>
  </si>
  <si>
    <t>uknown</t>
  </si>
  <si>
    <r>
      <t xml:space="preserve">Wibawa </t>
    </r>
    <r>
      <rPr>
        <i/>
        <sz val="11"/>
        <rFont val="Calibri"/>
        <family val="2"/>
        <scheme val="minor"/>
      </rPr>
      <t>et al.</t>
    </r>
    <r>
      <rPr>
        <sz val="11"/>
        <rFont val="Calibri"/>
        <family val="2"/>
        <scheme val="minor"/>
      </rPr>
      <t xml:space="preserve"> 2007</t>
    </r>
  </si>
  <si>
    <r>
      <t xml:space="preserve">Eng </t>
    </r>
    <r>
      <rPr>
        <i/>
        <sz val="11"/>
        <rFont val="Calibri"/>
        <family val="2"/>
        <scheme val="minor"/>
      </rPr>
      <t>et al.</t>
    </r>
    <r>
      <rPr>
        <sz val="11"/>
        <rFont val="Calibri"/>
        <family val="2"/>
        <scheme val="minor"/>
      </rPr>
      <t xml:space="preserve"> 1999</t>
    </r>
  </si>
  <si>
    <t>g/ha</t>
  </si>
  <si>
    <r>
      <t xml:space="preserve">Oviasogie </t>
    </r>
    <r>
      <rPr>
        <i/>
        <sz val="11"/>
        <rFont val="Calibri"/>
        <family val="2"/>
        <scheme val="minor"/>
      </rPr>
      <t>et al</t>
    </r>
    <r>
      <rPr>
        <sz val="11"/>
        <rFont val="Calibri"/>
        <family val="2"/>
        <scheme val="minor"/>
      </rPr>
      <t>. 2011</t>
    </r>
  </si>
  <si>
    <r>
      <t xml:space="preserve">Wibawa </t>
    </r>
    <r>
      <rPr>
        <i/>
        <sz val="11"/>
        <rFont val="Calibri"/>
        <family val="2"/>
        <scheme val="minor"/>
      </rPr>
      <t>et al.</t>
    </r>
    <r>
      <rPr>
        <sz val="11"/>
        <rFont val="Calibri"/>
        <family val="2"/>
        <scheme val="minor"/>
      </rPr>
      <t xml:space="preserve"> 2009</t>
    </r>
  </si>
  <si>
    <r>
      <t xml:space="preserve">Maznah </t>
    </r>
    <r>
      <rPr>
        <i/>
        <sz val="11"/>
        <rFont val="Calibri"/>
        <family val="2"/>
        <scheme val="minor"/>
      </rPr>
      <t>et al.</t>
    </r>
    <r>
      <rPr>
        <sz val="11"/>
        <rFont val="Calibri"/>
        <family val="2"/>
        <scheme val="minor"/>
      </rPr>
      <t xml:space="preserve"> 2018</t>
    </r>
  </si>
  <si>
    <t>4.5g per palm</t>
  </si>
  <si>
    <r>
      <t xml:space="preserve">Ikuenobe </t>
    </r>
    <r>
      <rPr>
        <i/>
        <sz val="11"/>
        <rFont val="Calibri"/>
        <family val="2"/>
        <scheme val="minor"/>
      </rPr>
      <t>et al.</t>
    </r>
    <r>
      <rPr>
        <sz val="11"/>
        <rFont val="Calibri"/>
        <family val="2"/>
        <scheme val="minor"/>
      </rPr>
      <t xml:space="preserve"> 1998</t>
    </r>
  </si>
  <si>
    <r>
      <t xml:space="preserve">Teoh </t>
    </r>
    <r>
      <rPr>
        <i/>
        <sz val="11"/>
        <rFont val="Calibri"/>
        <family val="2"/>
        <scheme val="minor"/>
      </rPr>
      <t>et al.</t>
    </r>
    <r>
      <rPr>
        <sz val="11"/>
        <rFont val="Calibri"/>
        <family val="2"/>
        <scheme val="minor"/>
      </rPr>
      <t xml:space="preserve"> 1978</t>
    </r>
  </si>
  <si>
    <r>
      <t xml:space="preserve">Maluin </t>
    </r>
    <r>
      <rPr>
        <i/>
        <sz val="11"/>
        <rFont val="Calibri"/>
        <family val="2"/>
        <scheme val="minor"/>
      </rPr>
      <t>et al.</t>
    </r>
    <r>
      <rPr>
        <sz val="11"/>
        <rFont val="Calibri"/>
        <family val="2"/>
        <scheme val="minor"/>
      </rPr>
      <t xml:space="preserve"> 2020</t>
    </r>
  </si>
  <si>
    <r>
      <t xml:space="preserve">Maznah </t>
    </r>
    <r>
      <rPr>
        <i/>
        <sz val="11"/>
        <rFont val="Calibri"/>
        <family val="2"/>
        <scheme val="minor"/>
      </rPr>
      <t>et al.</t>
    </r>
    <r>
      <rPr>
        <sz val="11"/>
        <rFont val="Calibri"/>
        <family val="2"/>
        <scheme val="minor"/>
      </rPr>
      <t xml:space="preserve"> 2020</t>
    </r>
  </si>
  <si>
    <r>
      <t xml:space="preserve">Sulaiman </t>
    </r>
    <r>
      <rPr>
        <i/>
        <sz val="11"/>
        <rFont val="Calibri"/>
        <family val="2"/>
        <scheme val="minor"/>
      </rPr>
      <t>et al</t>
    </r>
    <r>
      <rPr>
        <sz val="11"/>
        <rFont val="Calibri"/>
        <family val="2"/>
        <scheme val="minor"/>
      </rPr>
      <t>. 2019</t>
    </r>
  </si>
  <si>
    <r>
      <t xml:space="preserve">Tayeb </t>
    </r>
    <r>
      <rPr>
        <i/>
        <sz val="11"/>
        <rFont val="Calibri"/>
        <family val="2"/>
        <scheme val="minor"/>
      </rPr>
      <t>et al</t>
    </r>
    <r>
      <rPr>
        <sz val="11"/>
        <rFont val="Calibri"/>
        <family val="2"/>
        <scheme val="minor"/>
      </rPr>
      <t>. 2017</t>
    </r>
  </si>
  <si>
    <r>
      <t xml:space="preserve">Maznah </t>
    </r>
    <r>
      <rPr>
        <i/>
        <sz val="11"/>
        <rFont val="Calibri"/>
        <family val="2"/>
        <scheme val="minor"/>
      </rPr>
      <t>et al</t>
    </r>
    <r>
      <rPr>
        <sz val="11"/>
        <rFont val="Calibri"/>
        <family val="2"/>
        <scheme val="minor"/>
      </rPr>
      <t>. 2015</t>
    </r>
  </si>
  <si>
    <t>g/palm</t>
  </si>
  <si>
    <r>
      <t xml:space="preserve">Muhamad </t>
    </r>
    <r>
      <rPr>
        <i/>
        <sz val="11"/>
        <rFont val="Calibri"/>
        <family val="2"/>
        <scheme val="minor"/>
      </rPr>
      <t>et al</t>
    </r>
    <r>
      <rPr>
        <sz val="11"/>
        <rFont val="Calibri"/>
        <family val="2"/>
        <scheme val="minor"/>
      </rPr>
      <t>. 2012</t>
    </r>
  </si>
  <si>
    <r>
      <t xml:space="preserve">Muhamad </t>
    </r>
    <r>
      <rPr>
        <i/>
        <sz val="11"/>
        <rFont val="Calibri"/>
        <family val="2"/>
        <scheme val="minor"/>
      </rPr>
      <t>et al</t>
    </r>
    <r>
      <rPr>
        <sz val="11"/>
        <rFont val="Calibri"/>
        <family val="2"/>
        <scheme val="minor"/>
      </rPr>
      <t>. 2008</t>
    </r>
  </si>
  <si>
    <r>
      <t xml:space="preserve">Muhamad </t>
    </r>
    <r>
      <rPr>
        <i/>
        <sz val="11"/>
        <rFont val="Calibri"/>
        <family val="2"/>
        <scheme val="minor"/>
      </rPr>
      <t>et al.</t>
    </r>
    <r>
      <rPr>
        <sz val="11"/>
        <rFont val="Calibri"/>
        <family val="2"/>
        <scheme val="minor"/>
      </rPr>
      <t xml:space="preserve"> 2005</t>
    </r>
  </si>
  <si>
    <t>Andru et al. 2013</t>
  </si>
  <si>
    <t>Verwilghen 2015</t>
  </si>
  <si>
    <t>3 to 40</t>
  </si>
  <si>
    <t>╳</t>
  </si>
  <si>
    <t>30.31-112.87</t>
  </si>
  <si>
    <t>21.23- 190.04</t>
  </si>
  <si>
    <t>Imazapyr</t>
  </si>
  <si>
    <r>
      <t xml:space="preserve">Hakim </t>
    </r>
    <r>
      <rPr>
        <i/>
        <sz val="11"/>
        <color theme="1"/>
        <rFont val="Calibri"/>
        <family val="2"/>
        <scheme val="minor"/>
      </rPr>
      <t>et al</t>
    </r>
    <r>
      <rPr>
        <sz val="11"/>
        <color theme="1"/>
        <rFont val="Calibri"/>
        <family val="2"/>
        <scheme val="minor"/>
      </rPr>
      <t>. 2019</t>
    </r>
  </si>
  <si>
    <r>
      <t xml:space="preserve">Luke </t>
    </r>
    <r>
      <rPr>
        <i/>
        <sz val="11"/>
        <color theme="1"/>
        <rFont val="Calibri"/>
        <family val="2"/>
        <scheme val="minor"/>
      </rPr>
      <t>et al</t>
    </r>
    <r>
      <rPr>
        <sz val="11"/>
        <color theme="1"/>
        <rFont val="Calibri"/>
        <family val="2"/>
        <scheme val="minor"/>
      </rPr>
      <t>. 2020</t>
    </r>
  </si>
  <si>
    <r>
      <t xml:space="preserve">Wibawa </t>
    </r>
    <r>
      <rPr>
        <i/>
        <sz val="11"/>
        <color theme="1"/>
        <rFont val="Calibri"/>
        <family val="2"/>
        <scheme val="minor"/>
      </rPr>
      <t>et al.</t>
    </r>
    <r>
      <rPr>
        <sz val="11"/>
        <color theme="1"/>
        <rFont val="Calibri"/>
        <family val="2"/>
        <scheme val="minor"/>
      </rPr>
      <t xml:space="preserve"> 2010</t>
    </r>
  </si>
  <si>
    <t xml:space="preserve">g a.i. ha-1 </t>
  </si>
  <si>
    <t xml:space="preserve">400-600 </t>
  </si>
  <si>
    <t>*can be up to 9 applications per year</t>
  </si>
  <si>
    <r>
      <t xml:space="preserve">Moulin </t>
    </r>
    <r>
      <rPr>
        <i/>
        <sz val="11"/>
        <color theme="1"/>
        <rFont val="Calibri"/>
        <family val="2"/>
        <scheme val="minor"/>
      </rPr>
      <t xml:space="preserve">et al. </t>
    </r>
    <r>
      <rPr>
        <sz val="11"/>
        <color theme="1"/>
        <rFont val="Calibri"/>
        <family val="2"/>
        <scheme val="minor"/>
      </rPr>
      <t>2016</t>
    </r>
  </si>
  <si>
    <t>g/ha/year</t>
  </si>
  <si>
    <r>
      <t xml:space="preserve">Matthews </t>
    </r>
    <r>
      <rPr>
        <i/>
        <sz val="11"/>
        <color theme="1"/>
        <rFont val="Calibri"/>
        <family val="2"/>
        <scheme val="minor"/>
      </rPr>
      <t>et al.</t>
    </r>
    <r>
      <rPr>
        <sz val="11"/>
        <color theme="1"/>
        <rFont val="Calibri"/>
        <family val="2"/>
        <scheme val="minor"/>
      </rPr>
      <t xml:space="preserve"> 2003</t>
    </r>
  </si>
  <si>
    <r>
      <t xml:space="preserve">Wibawa </t>
    </r>
    <r>
      <rPr>
        <i/>
        <sz val="11"/>
        <color theme="1"/>
        <rFont val="Calibri"/>
        <family val="2"/>
        <scheme val="minor"/>
      </rPr>
      <t>et al.</t>
    </r>
    <r>
      <rPr>
        <sz val="11"/>
        <color theme="1"/>
        <rFont val="Calibri"/>
        <family val="2"/>
        <scheme val="minor"/>
      </rPr>
      <t xml:space="preserve"> 2007</t>
    </r>
  </si>
  <si>
    <r>
      <t xml:space="preserve">Eng </t>
    </r>
    <r>
      <rPr>
        <i/>
        <sz val="11"/>
        <color theme="1"/>
        <rFont val="Calibri"/>
        <family val="2"/>
        <scheme val="minor"/>
      </rPr>
      <t>et al.</t>
    </r>
    <r>
      <rPr>
        <sz val="11"/>
        <color theme="1"/>
        <rFont val="Calibri"/>
        <family val="2"/>
        <scheme val="minor"/>
      </rPr>
      <t xml:space="preserve"> 1999</t>
    </r>
  </si>
  <si>
    <r>
      <t xml:space="preserve">Wibawa </t>
    </r>
    <r>
      <rPr>
        <i/>
        <sz val="11"/>
        <color theme="1"/>
        <rFont val="Calibri"/>
        <family val="2"/>
        <scheme val="minor"/>
      </rPr>
      <t>et al.</t>
    </r>
    <r>
      <rPr>
        <sz val="11"/>
        <color theme="1"/>
        <rFont val="Calibri"/>
        <family val="2"/>
        <scheme val="minor"/>
      </rPr>
      <t xml:space="preserve"> 2009</t>
    </r>
  </si>
  <si>
    <r>
      <t xml:space="preserve">Ikuenobe </t>
    </r>
    <r>
      <rPr>
        <i/>
        <sz val="11"/>
        <color theme="1"/>
        <rFont val="Calibri"/>
        <family val="2"/>
        <scheme val="minor"/>
      </rPr>
      <t>et al.</t>
    </r>
    <r>
      <rPr>
        <sz val="11"/>
        <color theme="1"/>
        <rFont val="Calibri"/>
        <family val="2"/>
        <scheme val="minor"/>
      </rPr>
      <t xml:space="preserve"> 1998</t>
    </r>
  </si>
  <si>
    <r>
      <t xml:space="preserve">Teoh </t>
    </r>
    <r>
      <rPr>
        <i/>
        <sz val="11"/>
        <color theme="1"/>
        <rFont val="Calibri"/>
        <family val="2"/>
        <scheme val="minor"/>
      </rPr>
      <t>et al.</t>
    </r>
    <r>
      <rPr>
        <sz val="11"/>
        <color theme="1"/>
        <rFont val="Calibri"/>
        <family val="2"/>
        <scheme val="minor"/>
      </rPr>
      <t xml:space="preserve"> 1978</t>
    </r>
  </si>
  <si>
    <r>
      <t xml:space="preserve">Maznah </t>
    </r>
    <r>
      <rPr>
        <i/>
        <sz val="11"/>
        <color theme="1"/>
        <rFont val="Calibri"/>
        <family val="2"/>
        <scheme val="minor"/>
      </rPr>
      <t>et al.</t>
    </r>
    <r>
      <rPr>
        <sz val="11"/>
        <color theme="1"/>
        <rFont val="Calibri"/>
        <family val="2"/>
        <scheme val="minor"/>
      </rPr>
      <t xml:space="preserve"> 2020</t>
    </r>
  </si>
  <si>
    <r>
      <t xml:space="preserve">Tayeb </t>
    </r>
    <r>
      <rPr>
        <i/>
        <sz val="11"/>
        <color theme="1"/>
        <rFont val="Calibri"/>
        <family val="2"/>
        <scheme val="minor"/>
      </rPr>
      <t>et al</t>
    </r>
    <r>
      <rPr>
        <sz val="11"/>
        <color theme="1"/>
        <rFont val="Calibri"/>
        <family val="2"/>
        <scheme val="minor"/>
      </rPr>
      <t>. 2017</t>
    </r>
  </si>
  <si>
    <r>
      <t xml:space="preserve">Muhamad </t>
    </r>
    <r>
      <rPr>
        <i/>
        <sz val="11"/>
        <color theme="1"/>
        <rFont val="Calibri"/>
        <family val="2"/>
        <scheme val="minor"/>
      </rPr>
      <t>et al</t>
    </r>
    <r>
      <rPr>
        <sz val="11"/>
        <color theme="1"/>
        <rFont val="Calibri"/>
        <family val="2"/>
        <scheme val="minor"/>
      </rPr>
      <t>. 2008</t>
    </r>
  </si>
  <si>
    <r>
      <t xml:space="preserve">Muhamad </t>
    </r>
    <r>
      <rPr>
        <i/>
        <sz val="11"/>
        <color theme="1"/>
        <rFont val="Calibri"/>
        <family val="2"/>
        <scheme val="minor"/>
      </rPr>
      <t>et al.</t>
    </r>
    <r>
      <rPr>
        <sz val="11"/>
        <color theme="1"/>
        <rFont val="Calibri"/>
        <family val="2"/>
        <scheme val="minor"/>
      </rPr>
      <t xml:space="preserve"> 2005</t>
    </r>
  </si>
  <si>
    <t>colour</t>
  </si>
  <si>
    <t>Application rate (g/ha)</t>
  </si>
  <si>
    <t>1-200</t>
  </si>
  <si>
    <t>201-400</t>
  </si>
  <si>
    <t>401-600</t>
  </si>
  <si>
    <t>600+</t>
  </si>
  <si>
    <t>wax bait 2x per year</t>
  </si>
  <si>
    <t>Chitosan-hexaconazole nanoparticles</t>
  </si>
  <si>
    <t>sample_site</t>
  </si>
  <si>
    <t>country</t>
  </si>
  <si>
    <t>Type</t>
  </si>
  <si>
    <t>organic_type</t>
  </si>
  <si>
    <t>range</t>
  </si>
  <si>
    <t>conversion_to_universal</t>
  </si>
  <si>
    <t>units_universal</t>
  </si>
  <si>
    <t>Log</t>
  </si>
  <si>
    <t>Malaysia</t>
  </si>
  <si>
    <t>Trace metal</t>
  </si>
  <si>
    <t>Organic</t>
  </si>
  <si>
    <r>
      <t>µg L</t>
    </r>
    <r>
      <rPr>
        <vertAlign val="superscript"/>
        <sz val="11"/>
        <rFont val="Calibri"/>
        <family val="2"/>
        <scheme val="minor"/>
      </rPr>
      <t>-1</t>
    </r>
  </si>
  <si>
    <r>
      <t>μg L</t>
    </r>
    <r>
      <rPr>
        <vertAlign val="superscript"/>
        <sz val="11"/>
        <rFont val="Calibri"/>
        <family val="2"/>
        <scheme val="minor"/>
      </rPr>
      <t>−1</t>
    </r>
  </si>
  <si>
    <t>Brazil</t>
  </si>
  <si>
    <t>Major ion</t>
  </si>
  <si>
    <t>&lt;1.6</t>
  </si>
  <si>
    <t>ng/ml</t>
  </si>
  <si>
    <t>&lt;1.9</t>
  </si>
  <si>
    <t xml:space="preserve"> </t>
  </si>
  <si>
    <t>1 TO 3</t>
  </si>
  <si>
    <t>0-10CM</t>
  </si>
  <si>
    <t>0.8-1.2</t>
  </si>
  <si>
    <t xml:space="preserve">10-20CM </t>
  </si>
  <si>
    <t>range dependant on simulated rainfall</t>
  </si>
  <si>
    <t>0.3-0.7</t>
  </si>
  <si>
    <t>0.3-0.6</t>
  </si>
  <si>
    <t>1.59 </t>
  </si>
  <si>
    <t>2.62 </t>
  </si>
  <si>
    <t>1.82 </t>
  </si>
  <si>
    <t>2.00 </t>
  </si>
  <si>
    <t>2.24 </t>
  </si>
  <si>
    <t>1.78 </t>
  </si>
  <si>
    <t>lake water</t>
  </si>
  <si>
    <t>μg/g</t>
  </si>
  <si>
    <t>Indonesia</t>
  </si>
  <si>
    <t>mangrove water</t>
  </si>
  <si>
    <t>0.0014-0.005</t>
  </si>
  <si>
    <t>0.0011-0.0066</t>
  </si>
  <si>
    <t>0.0155-0.0205</t>
  </si>
  <si>
    <t>Nigeria</t>
  </si>
  <si>
    <t xml:space="preserve"> river water</t>
  </si>
  <si>
    <t>14.34 </t>
  </si>
  <si>
    <t>8.36 </t>
  </si>
  <si>
    <t>7.05 </t>
  </si>
  <si>
    <t>0.67 </t>
  </si>
  <si>
    <t>0.22 </t>
  </si>
  <si>
    <t>5.12 </t>
  </si>
  <si>
    <t>1.34 </t>
  </si>
  <si>
    <t>0.031 </t>
  </si>
  <si>
    <t>0.020 </t>
  </si>
  <si>
    <t>0.009 </t>
  </si>
  <si>
    <t>0.006 </t>
  </si>
  <si>
    <t>0.029 </t>
  </si>
  <si>
    <t>0.019 </t>
  </si>
  <si>
    <t>0.010 </t>
  </si>
  <si>
    <t>0.005 </t>
  </si>
  <si>
    <t>0.017 </t>
  </si>
  <si>
    <t>https://www.researchgate.net/publication/229959906_The_fate_of_fluroxypyr_in_the_soil_in_an_oil_palm_agroecosystem</t>
  </si>
  <si>
    <t>0.023 </t>
  </si>
  <si>
    <t>0.015 </t>
  </si>
  <si>
    <t>0.008 </t>
  </si>
  <si>
    <t>0.01 </t>
  </si>
  <si>
    <t>0.16 </t>
  </si>
  <si>
    <t>0.02 </t>
  </si>
  <si>
    <t>25.63 </t>
  </si>
  <si>
    <t>13.06 </t>
  </si>
  <si>
    <t>21,864.00 </t>
  </si>
  <si>
    <t>343.97 </t>
  </si>
  <si>
    <t>14.31 </t>
  </si>
  <si>
    <t>59.04 </t>
  </si>
  <si>
    <t>Ecuador</t>
  </si>
  <si>
    <t>&lt;0.005</t>
  </si>
  <si>
    <t>&lt;1</t>
  </si>
  <si>
    <t>ppb</t>
  </si>
  <si>
    <t>Khan &amp; Lim</t>
  </si>
  <si>
    <t>µg L-1</t>
  </si>
  <si>
    <t>μg L−1</t>
  </si>
  <si>
    <r>
      <t>d</t>
    </r>
    <r>
      <rPr>
        <sz val="11"/>
        <rFont val="Calibri"/>
        <family val="2"/>
        <scheme val="minor"/>
      </rPr>
      <t>elta-BHC</t>
    </r>
  </si>
  <si>
    <r>
      <t>a</t>
    </r>
    <r>
      <rPr>
        <sz val="11"/>
        <rFont val="Calibri"/>
        <family val="2"/>
        <scheme val="minor"/>
      </rPr>
      <t>lpha-BHC</t>
    </r>
  </si>
  <si>
    <r>
      <t>g</t>
    </r>
    <r>
      <rPr>
        <sz val="11"/>
        <rFont val="Calibri"/>
        <family val="2"/>
        <scheme val="minor"/>
      </rPr>
      <t>amma-BHC</t>
    </r>
  </si>
  <si>
    <r>
      <t>b</t>
    </r>
    <r>
      <rPr>
        <sz val="11"/>
        <rFont val="Calibri"/>
        <family val="2"/>
        <scheme val="minor"/>
      </rPr>
      <t>eta-BHC</t>
    </r>
  </si>
  <si>
    <r>
      <t>μg L</t>
    </r>
    <r>
      <rPr>
        <vertAlign val="superscript"/>
        <sz val="11"/>
        <rFont val="Calibri"/>
        <family val="2"/>
        <scheme val="minor"/>
      </rPr>
      <t>−2</t>
    </r>
    <r>
      <rPr>
        <sz val="11"/>
        <color theme="1"/>
        <rFont val="Calibri"/>
        <scheme val="minor"/>
      </rPr>
      <t/>
    </r>
  </si>
  <si>
    <r>
      <t>mg kg</t>
    </r>
    <r>
      <rPr>
        <vertAlign val="superscript"/>
        <sz val="11"/>
        <rFont val="Calibri"/>
        <family val="2"/>
        <scheme val="minor"/>
      </rPr>
      <t>–2</t>
    </r>
    <r>
      <rPr>
        <sz val="11"/>
        <color theme="1"/>
        <rFont val="Calibri"/>
        <scheme val="minor"/>
      </rPr>
      <t/>
    </r>
  </si>
  <si>
    <r>
      <t>mg kg</t>
    </r>
    <r>
      <rPr>
        <vertAlign val="superscript"/>
        <sz val="11"/>
        <rFont val="Calibri"/>
        <family val="2"/>
        <scheme val="minor"/>
      </rPr>
      <t>–1</t>
    </r>
    <r>
      <rPr>
        <sz val="11"/>
        <color theme="1"/>
        <rFont val="Calibri"/>
        <scheme val="minor"/>
      </rPr>
      <t/>
    </r>
  </si>
  <si>
    <r>
      <t>mg kg</t>
    </r>
    <r>
      <rPr>
        <vertAlign val="superscript"/>
        <sz val="11"/>
        <rFont val="Calibri"/>
        <family val="2"/>
        <scheme val="minor"/>
      </rPr>
      <t>–3</t>
    </r>
    <r>
      <rPr>
        <sz val="11"/>
        <color theme="1"/>
        <rFont val="Calibri"/>
        <scheme val="minor"/>
      </rPr>
      <t/>
    </r>
  </si>
  <si>
    <r>
      <t>mg kg</t>
    </r>
    <r>
      <rPr>
        <vertAlign val="superscript"/>
        <sz val="11"/>
        <rFont val="Calibri"/>
        <family val="2"/>
        <scheme val="minor"/>
      </rPr>
      <t>–4</t>
    </r>
    <r>
      <rPr>
        <sz val="11"/>
        <color theme="1"/>
        <rFont val="Calibri"/>
        <scheme val="minor"/>
      </rPr>
      <t/>
    </r>
  </si>
  <si>
    <r>
      <t>mg kg</t>
    </r>
    <r>
      <rPr>
        <vertAlign val="superscript"/>
        <sz val="11"/>
        <rFont val="Calibri"/>
        <family val="2"/>
        <scheme val="minor"/>
      </rPr>
      <t>–5</t>
    </r>
    <r>
      <rPr>
        <sz val="11"/>
        <color theme="1"/>
        <rFont val="Calibri"/>
        <scheme val="minor"/>
      </rPr>
      <t/>
    </r>
  </si>
  <si>
    <r>
      <t>mg kg</t>
    </r>
    <r>
      <rPr>
        <vertAlign val="superscript"/>
        <sz val="11"/>
        <rFont val="Calibri"/>
        <family val="2"/>
        <scheme val="minor"/>
      </rPr>
      <t>–6</t>
    </r>
    <r>
      <rPr>
        <sz val="11"/>
        <color theme="1"/>
        <rFont val="Calibri"/>
        <scheme val="minor"/>
      </rPr>
      <t/>
    </r>
  </si>
  <si>
    <r>
      <t>mg kg</t>
    </r>
    <r>
      <rPr>
        <vertAlign val="superscript"/>
        <sz val="11"/>
        <rFont val="Calibri"/>
        <family val="2"/>
        <scheme val="minor"/>
      </rPr>
      <t>–7</t>
    </r>
    <r>
      <rPr>
        <sz val="11"/>
        <color theme="1"/>
        <rFont val="Calibri"/>
        <scheme val="minor"/>
      </rPr>
      <t/>
    </r>
  </si>
  <si>
    <r>
      <t>mg kg</t>
    </r>
    <r>
      <rPr>
        <vertAlign val="superscript"/>
        <sz val="11"/>
        <rFont val="Calibri"/>
        <family val="2"/>
        <scheme val="minor"/>
      </rPr>
      <t>–8</t>
    </r>
    <r>
      <rPr>
        <sz val="11"/>
        <color theme="1"/>
        <rFont val="Calibri"/>
        <scheme val="minor"/>
      </rPr>
      <t/>
    </r>
  </si>
  <si>
    <t>Metsulfuron-methyl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</si>
</sst>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0"/>
  </numFmts>
  <fonts count="20">
    <font>
      <sz val="11"/>
      <color theme="1"/>
      <name val="Calibri"/>
      <family val="2"/>
      <scheme val="minor"/>
    </font>
    <font>
      <sz val="11"/>
      <color theme="1"/>
      <name val="Calibri"/>
      <scheme val="minor"/>
    </font>
    <font>
      <sz val="12"/>
      <color rgb="FF222222"/>
      <name val="Calibri"/>
      <family val="2"/>
      <scheme val="minor"/>
    </font>
    <font>
      <b/>
      <sz val="12"/>
      <color rgb="FF222222"/>
      <name val="Calibri"/>
      <family val="2"/>
      <scheme val="minor"/>
    </font>
    <font>
      <sz val="9"/>
      <color indexed="81"/>
      <name val="Tahoma"/>
      <family val="2"/>
    </font>
    <font>
      <b/>
      <sz val="9"/>
      <color indexed="81"/>
      <name val="Tahoma"/>
      <family val="2"/>
    </font>
    <font>
      <sz val="10"/>
      <name val="Arial"/>
      <family val="2"/>
    </font>
    <font>
      <sz val="12"/>
      <color rgb="FF333333"/>
      <name val="Segoe UI"/>
      <family val="2"/>
    </font>
    <font>
      <sz val="11"/>
      <color rgb="FF2E2E2E"/>
      <name val="Georgia"/>
      <family val="1"/>
    </font>
    <font>
      <sz val="11"/>
      <name val="Calibri"/>
      <family val="2"/>
      <scheme val="minor"/>
    </font>
    <font>
      <vertAlign val="superscript"/>
      <sz val="11"/>
      <name val="Calibri"/>
      <family val="2"/>
      <scheme val="minor"/>
    </font>
    <font>
      <sz val="11"/>
      <color rgb="FF333333"/>
      <name val="Calibri"/>
      <family val="2"/>
      <scheme val="minor"/>
    </font>
    <font>
      <i/>
      <sz val="11"/>
      <name val="Calibri"/>
      <family val="2"/>
      <scheme val="minor"/>
    </font>
    <font>
      <sz val="8"/>
      <name val="Calibri"/>
      <family val="2"/>
      <scheme val="minor"/>
    </font>
    <font>
      <b/>
      <sz val="9"/>
      <color rgb="FF000000"/>
      <name val="Tahoma"/>
      <family val="2"/>
    </font>
    <font>
      <sz val="9"/>
      <color rgb="FF000000"/>
      <name val="Tahoma"/>
      <family val="2"/>
    </font>
    <font>
      <sz val="11"/>
      <color rgb="FF000000"/>
      <name val="Calibri"/>
      <family val="2"/>
      <scheme val="minor"/>
    </font>
    <font>
      <sz val="11"/>
      <color rgb="FF202124"/>
      <name val="Calibri"/>
      <family val="2"/>
      <scheme val="minor"/>
    </font>
    <font>
      <i/>
      <sz val="11"/>
      <color theme="1"/>
      <name val="Calibri"/>
      <family val="2"/>
      <scheme val="minor"/>
    </font>
    <font>
      <sz val="11"/>
      <color theme="9" tint="0.79998168889431442"/>
      <name val="Calibri"/>
      <family val="2"/>
      <scheme val="minor"/>
    </font>
  </fonts>
  <fills count="12">
    <fill>
      <patternFill patternType="none"/>
    </fill>
    <fill>
      <patternFill patternType="gray125"/>
    </fill>
    <fill>
      <patternFill patternType="solid">
        <fgColor rgb="FFFCFCFC"/>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1"/>
        <bgColor indexed="64"/>
      </patternFill>
    </fill>
    <fill>
      <patternFill patternType="solid">
        <fgColor theme="4" tint="0.59999389629810485"/>
        <bgColor indexed="64"/>
      </patternFill>
    </fill>
    <fill>
      <patternFill patternType="solid">
        <fgColor theme="0"/>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2" tint="-9.9978637043366805E-2"/>
        <bgColor indexed="64"/>
      </patternFill>
    </fill>
  </fills>
  <borders count="14">
    <border>
      <left/>
      <right/>
      <top/>
      <bottom/>
      <diagonal/>
    </border>
    <border>
      <left style="thin">
        <color rgb="FF000000"/>
      </left>
      <right style="thin">
        <color rgb="FF000000"/>
      </right>
      <top style="thin">
        <color rgb="FF000000"/>
      </top>
      <bottom style="thin">
        <color rgb="FF000000"/>
      </bottom>
      <diagonal/>
    </border>
    <border>
      <left style="thick">
        <color rgb="FFD5D5D5"/>
      </left>
      <right style="thick">
        <color rgb="FFD5D5D5"/>
      </right>
      <top style="thick">
        <color rgb="FFD5D5D5"/>
      </top>
      <bottom style="thick">
        <color rgb="FFD5D5D5"/>
      </bottom>
      <diagonal/>
    </border>
    <border>
      <left/>
      <right/>
      <top style="medium">
        <color rgb="FFEBEBEB"/>
      </top>
      <bottom style="medium">
        <color rgb="FFEBEBEB"/>
      </bottom>
      <diagonal/>
    </border>
    <border>
      <left/>
      <right/>
      <top/>
      <bottom style="medium">
        <color rgb="FFEBEBEB"/>
      </bottom>
      <diagonal/>
    </border>
    <border>
      <left/>
      <right/>
      <top style="medium">
        <color rgb="FFEBEBEB"/>
      </top>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style="thin">
        <color theme="0" tint="-0.14999847407452621"/>
      </left>
      <right style="thin">
        <color theme="0" tint="-0.14999847407452621"/>
      </right>
      <top style="thin">
        <color theme="0" tint="-0.14999847407452621"/>
      </top>
      <bottom/>
      <diagonal/>
    </border>
    <border>
      <left/>
      <right style="thin">
        <color theme="0" tint="-0.14999847407452621"/>
      </right>
      <top style="thin">
        <color theme="0" tint="-0.14999847407452621"/>
      </top>
      <bottom style="thin">
        <color theme="0" tint="-0.14999847407452621"/>
      </bottom>
      <diagonal/>
    </border>
    <border>
      <left style="thin">
        <color theme="0" tint="-0.14999847407452621"/>
      </left>
      <right style="thin">
        <color theme="0" tint="-0.14999847407452621"/>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diagonal/>
    </border>
  </borders>
  <cellStyleXfs count="2">
    <xf numFmtId="0" fontId="0" fillId="0" borderId="0"/>
    <xf numFmtId="0" fontId="6" fillId="0" borderId="0"/>
  </cellStyleXfs>
  <cellXfs count="81">
    <xf numFmtId="0" fontId="0" fillId="0" borderId="0" xfId="0"/>
    <xf numFmtId="0" fontId="0" fillId="0" borderId="1" xfId="0" applyBorder="1" applyAlignment="1">
      <alignment vertical="top"/>
    </xf>
    <xf numFmtId="0" fontId="2" fillId="0" borderId="1" xfId="0" applyFont="1" applyBorder="1" applyAlignment="1">
      <alignment vertical="center"/>
    </xf>
    <xf numFmtId="0" fontId="3" fillId="0" borderId="0" xfId="0" applyFont="1" applyAlignment="1">
      <alignment vertical="center"/>
    </xf>
    <xf numFmtId="3" fontId="0" fillId="0" borderId="0" xfId="0" applyNumberFormat="1"/>
    <xf numFmtId="0" fontId="6" fillId="0" borderId="0" xfId="1"/>
    <xf numFmtId="0" fontId="0" fillId="0" borderId="0" xfId="0" applyAlignment="1">
      <alignment wrapText="1"/>
    </xf>
    <xf numFmtId="0" fontId="8" fillId="0" borderId="0" xfId="0" applyFont="1" applyAlignment="1">
      <alignment vertical="center" wrapText="1"/>
    </xf>
    <xf numFmtId="0" fontId="8" fillId="0" borderId="5" xfId="0" applyFont="1" applyBorder="1" applyAlignment="1">
      <alignment vertical="center" wrapText="1"/>
    </xf>
    <xf numFmtId="0" fontId="0" fillId="0" borderId="4" xfId="0" applyBorder="1"/>
    <xf numFmtId="0" fontId="7" fillId="2" borderId="6" xfId="0" applyFont="1" applyFill="1" applyBorder="1" applyAlignment="1">
      <alignment horizontal="left" vertical="top" wrapText="1"/>
    </xf>
    <xf numFmtId="0" fontId="0" fillId="0" borderId="6" xfId="0" applyBorder="1"/>
    <xf numFmtId="0" fontId="0" fillId="2" borderId="6" xfId="0" applyFill="1" applyBorder="1"/>
    <xf numFmtId="0" fontId="0" fillId="0" borderId="8" xfId="0" applyBorder="1"/>
    <xf numFmtId="0" fontId="8" fillId="0" borderId="6" xfId="0" applyFont="1" applyBorder="1" applyAlignment="1">
      <alignment vertical="center" wrapText="1"/>
    </xf>
    <xf numFmtId="0" fontId="9" fillId="0" borderId="0" xfId="0" applyFont="1" applyAlignment="1">
      <alignment horizontal="right" wrapText="1"/>
    </xf>
    <xf numFmtId="0" fontId="9" fillId="0" borderId="0" xfId="0" applyFont="1" applyAlignment="1">
      <alignment horizontal="right" vertical="center" wrapText="1"/>
    </xf>
    <xf numFmtId="0" fontId="9" fillId="2" borderId="6" xfId="0" applyFont="1" applyFill="1" applyBorder="1" applyAlignment="1">
      <alignment horizontal="right" vertical="top" wrapText="1"/>
    </xf>
    <xf numFmtId="0" fontId="12" fillId="2" borderId="6" xfId="0" applyFont="1" applyFill="1" applyBorder="1" applyAlignment="1">
      <alignment horizontal="right" vertical="top" wrapText="1"/>
    </xf>
    <xf numFmtId="0" fontId="9" fillId="2" borderId="7" xfId="0" applyFont="1" applyFill="1" applyBorder="1" applyAlignment="1">
      <alignment horizontal="right" vertical="top" wrapText="1"/>
    </xf>
    <xf numFmtId="0" fontId="9" fillId="0" borderId="6" xfId="0" applyFont="1" applyBorder="1" applyAlignment="1">
      <alignment horizontal="right" wrapText="1"/>
    </xf>
    <xf numFmtId="0" fontId="9" fillId="0" borderId="6" xfId="0" applyFont="1" applyBorder="1" applyAlignment="1">
      <alignment horizontal="right" vertical="center" wrapText="1"/>
    </xf>
    <xf numFmtId="0" fontId="0" fillId="0" borderId="6" xfId="0" applyBorder="1" applyAlignment="1">
      <alignment horizontal="right"/>
    </xf>
    <xf numFmtId="0" fontId="11" fillId="2" borderId="6" xfId="0" applyFont="1" applyFill="1" applyBorder="1" applyAlignment="1">
      <alignment horizontal="right" vertical="top" wrapText="1"/>
    </xf>
    <xf numFmtId="0" fontId="0" fillId="2" borderId="6" xfId="0" applyFill="1" applyBorder="1" applyAlignment="1">
      <alignment horizontal="right"/>
    </xf>
    <xf numFmtId="14" fontId="11" fillId="2" borderId="6" xfId="0" applyNumberFormat="1" applyFont="1" applyFill="1" applyBorder="1" applyAlignment="1">
      <alignment horizontal="right" vertical="top" wrapText="1"/>
    </xf>
    <xf numFmtId="10" fontId="9" fillId="0" borderId="0" xfId="0" applyNumberFormat="1" applyFont="1" applyAlignment="1">
      <alignment horizontal="right" wrapText="1"/>
    </xf>
    <xf numFmtId="0" fontId="9" fillId="2" borderId="2" xfId="0" applyFont="1" applyFill="1" applyBorder="1" applyAlignment="1">
      <alignment horizontal="right" vertical="top" wrapText="1"/>
    </xf>
    <xf numFmtId="0" fontId="9" fillId="0" borderId="3" xfId="0" applyFont="1" applyBorder="1" applyAlignment="1">
      <alignment horizontal="right" vertical="center" wrapText="1"/>
    </xf>
    <xf numFmtId="17" fontId="9" fillId="0" borderId="0" xfId="0" applyNumberFormat="1" applyFont="1" applyAlignment="1">
      <alignment horizontal="right" wrapText="1"/>
    </xf>
    <xf numFmtId="16" fontId="9" fillId="0" borderId="0" xfId="0" applyNumberFormat="1" applyFont="1" applyAlignment="1">
      <alignment horizontal="right" wrapText="1"/>
    </xf>
    <xf numFmtId="0" fontId="9" fillId="0" borderId="5" xfId="0" applyFont="1" applyBorder="1" applyAlignment="1">
      <alignment horizontal="right" vertical="center" wrapText="1"/>
    </xf>
    <xf numFmtId="0" fontId="9" fillId="0" borderId="4" xfId="0" applyFont="1" applyBorder="1" applyAlignment="1">
      <alignment horizontal="right" vertical="center" wrapText="1"/>
    </xf>
    <xf numFmtId="0" fontId="9" fillId="0" borderId="9" xfId="0" applyFont="1" applyBorder="1" applyAlignment="1">
      <alignment horizontal="right" wrapText="1"/>
    </xf>
    <xf numFmtId="0" fontId="9" fillId="0" borderId="7" xfId="0" applyFont="1" applyBorder="1" applyAlignment="1">
      <alignment horizontal="right" wrapText="1"/>
    </xf>
    <xf numFmtId="3" fontId="9" fillId="0" borderId="0" xfId="0" applyNumberFormat="1" applyFont="1" applyAlignment="1">
      <alignment horizontal="right" wrapText="1"/>
    </xf>
    <xf numFmtId="0" fontId="9" fillId="0" borderId="0" xfId="0" applyFont="1" applyAlignment="1">
      <alignment horizontal="right"/>
    </xf>
    <xf numFmtId="0" fontId="9" fillId="0" borderId="0" xfId="0" applyFont="1" applyAlignment="1">
      <alignment horizontal="right" vertical="center"/>
    </xf>
    <xf numFmtId="17" fontId="9" fillId="0" borderId="0" xfId="0" applyNumberFormat="1" applyFont="1" applyAlignment="1">
      <alignment horizontal="right"/>
    </xf>
    <xf numFmtId="2" fontId="9" fillId="0" borderId="0" xfId="0" applyNumberFormat="1" applyFont="1" applyAlignment="1">
      <alignment horizontal="right" wrapText="1"/>
    </xf>
    <xf numFmtId="2" fontId="9" fillId="0" borderId="3" xfId="0" applyNumberFormat="1" applyFont="1" applyBorder="1" applyAlignment="1">
      <alignment horizontal="right" vertical="center" wrapText="1"/>
    </xf>
    <xf numFmtId="4" fontId="9" fillId="0" borderId="0" xfId="0" applyNumberFormat="1" applyFont="1" applyAlignment="1">
      <alignment horizontal="right" wrapText="1"/>
    </xf>
    <xf numFmtId="2" fontId="9" fillId="0" borderId="0" xfId="0" applyNumberFormat="1" applyFont="1" applyAlignment="1">
      <alignment horizontal="right" vertical="center" wrapText="1"/>
    </xf>
    <xf numFmtId="2" fontId="9" fillId="0" borderId="6" xfId="0" applyNumberFormat="1" applyFont="1" applyBorder="1" applyAlignment="1">
      <alignment horizontal="right" wrapText="1"/>
    </xf>
    <xf numFmtId="2" fontId="9" fillId="0" borderId="9" xfId="0" applyNumberFormat="1" applyFont="1" applyBorder="1" applyAlignment="1">
      <alignment horizontal="right" wrapText="1"/>
    </xf>
    <xf numFmtId="2" fontId="9" fillId="0" borderId="0" xfId="0" applyNumberFormat="1" applyFont="1" applyAlignment="1">
      <alignment horizontal="right"/>
    </xf>
    <xf numFmtId="2" fontId="0" fillId="0" borderId="0" xfId="0" applyNumberFormat="1"/>
    <xf numFmtId="0" fontId="16" fillId="0" borderId="0" xfId="0" applyFont="1"/>
    <xf numFmtId="0" fontId="17" fillId="0" borderId="0" xfId="0" applyFont="1" applyAlignment="1">
      <alignment wrapText="1"/>
    </xf>
    <xf numFmtId="0" fontId="9" fillId="0" borderId="0" xfId="0" applyFont="1" applyAlignment="1">
      <alignment horizontal="center" wrapText="1"/>
    </xf>
    <xf numFmtId="0" fontId="0" fillId="0" borderId="0" xfId="0" applyAlignment="1">
      <alignment horizontal="center"/>
    </xf>
    <xf numFmtId="0" fontId="16" fillId="0" borderId="0" xfId="0" applyFont="1" applyAlignment="1">
      <alignment horizontal="center"/>
    </xf>
    <xf numFmtId="0" fontId="17" fillId="0" borderId="0" xfId="0" applyFont="1" applyAlignment="1">
      <alignment horizontal="center" wrapText="1"/>
    </xf>
    <xf numFmtId="0" fontId="9" fillId="0" borderId="0" xfId="0" applyFont="1" applyAlignment="1">
      <alignment horizontal="center" vertical="center" wrapText="1"/>
    </xf>
    <xf numFmtId="0" fontId="9" fillId="0" borderId="0" xfId="0" applyFont="1" applyAlignment="1">
      <alignment horizontal="center" vertical="center"/>
    </xf>
    <xf numFmtId="0" fontId="9" fillId="0" borderId="3" xfId="0" applyFont="1" applyBorder="1" applyAlignment="1">
      <alignment horizontal="center" vertical="center" wrapText="1"/>
    </xf>
    <xf numFmtId="0" fontId="0" fillId="0" borderId="0" xfId="0" applyAlignment="1">
      <alignment horizontal="center" vertical="center"/>
    </xf>
    <xf numFmtId="10" fontId="9" fillId="0" borderId="0" xfId="0" applyNumberFormat="1" applyFont="1" applyAlignment="1">
      <alignment horizontal="center" vertical="center" wrapText="1"/>
    </xf>
    <xf numFmtId="17" fontId="0" fillId="0" borderId="0" xfId="0" applyNumberFormat="1"/>
    <xf numFmtId="0" fontId="19" fillId="4" borderId="0" xfId="0" applyFont="1" applyFill="1"/>
    <xf numFmtId="0" fontId="0" fillId="5" borderId="0" xfId="0" applyFill="1"/>
    <xf numFmtId="0" fontId="0" fillId="6" borderId="0" xfId="0" applyFill="1"/>
    <xf numFmtId="0" fontId="0" fillId="7" borderId="0" xfId="0" applyFill="1"/>
    <xf numFmtId="0" fontId="0" fillId="0" borderId="10" xfId="0" applyBorder="1" applyAlignment="1">
      <alignment horizontal="center" vertical="center" wrapText="1"/>
    </xf>
    <xf numFmtId="0" fontId="0" fillId="8" borderId="13" xfId="0" applyFill="1" applyBorder="1" applyAlignment="1">
      <alignment horizontal="center" vertical="center" wrapText="1"/>
    </xf>
    <xf numFmtId="2" fontId="0" fillId="0" borderId="0" xfId="0" applyNumberFormat="1" applyAlignment="1">
      <alignment horizontal="center" vertical="center"/>
    </xf>
    <xf numFmtId="0" fontId="9" fillId="9" borderId="0" xfId="0" applyFont="1" applyFill="1" applyAlignment="1">
      <alignment horizontal="right" wrapText="1"/>
    </xf>
    <xf numFmtId="0" fontId="9" fillId="10" borderId="0" xfId="0" applyFont="1" applyFill="1" applyAlignment="1">
      <alignment horizontal="right" wrapText="1"/>
    </xf>
    <xf numFmtId="0" fontId="9" fillId="3" borderId="0" xfId="0" applyFont="1" applyFill="1" applyAlignment="1">
      <alignment horizontal="right" wrapText="1"/>
    </xf>
    <xf numFmtId="0" fontId="9" fillId="11" borderId="0" xfId="0" applyFont="1" applyFill="1" applyAlignment="1">
      <alignment horizontal="right" wrapText="1"/>
    </xf>
    <xf numFmtId="0" fontId="0" fillId="0" borderId="10" xfId="0" applyBorder="1" applyAlignment="1">
      <alignment vertical="center"/>
    </xf>
    <xf numFmtId="0" fontId="0" fillId="0" borderId="13" xfId="0" applyBorder="1" applyAlignment="1">
      <alignment vertical="center"/>
    </xf>
    <xf numFmtId="0" fontId="0" fillId="0" borderId="10" xfId="0" applyBorder="1" applyAlignment="1">
      <alignment horizontal="center" vertical="center"/>
    </xf>
    <xf numFmtId="0" fontId="0" fillId="0" borderId="12" xfId="0" applyBorder="1" applyAlignment="1">
      <alignment horizontal="center" vertical="center"/>
    </xf>
    <xf numFmtId="0" fontId="0" fillId="0" borderId="11" xfId="0" applyBorder="1" applyAlignment="1">
      <alignment horizontal="center" vertical="center" wrapText="1"/>
    </xf>
    <xf numFmtId="0" fontId="0" fillId="0" borderId="11" xfId="0" applyBorder="1" applyAlignment="1">
      <alignment horizontal="center" vertical="center"/>
    </xf>
    <xf numFmtId="164" fontId="9" fillId="0" borderId="0" xfId="0" applyNumberFormat="1" applyFont="1" applyAlignment="1">
      <alignment horizontal="right" vertical="center" wrapText="1"/>
    </xf>
    <xf numFmtId="164" fontId="9" fillId="0" borderId="6" xfId="0" applyNumberFormat="1" applyFont="1" applyBorder="1" applyAlignment="1">
      <alignment horizontal="right" wrapText="1"/>
    </xf>
    <xf numFmtId="0" fontId="8" fillId="0" borderId="0" xfId="0" applyFont="1" applyAlignment="1">
      <alignment vertical="center" wrapText="1"/>
    </xf>
    <xf numFmtId="0" fontId="8" fillId="0" borderId="5" xfId="0" applyFont="1" applyBorder="1" applyAlignment="1">
      <alignment vertical="center" wrapText="1"/>
    </xf>
    <xf numFmtId="0" fontId="0" fillId="0" borderId="0" xfId="0" applyAlignment="1">
      <alignment horizontal="center" vertical="center"/>
    </xf>
  </cellXfs>
  <cellStyles count="2">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3.xml"/><Relationship Id="rId10" Type="http://schemas.openxmlformats.org/officeDocument/2006/relationships/worksheet" Target="worksheets/sheet10.xml"/><Relationship Id="rId19"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namedSheetViews/namedSheetView1.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namedSheetView name="View1" id="{725C442A-3E36-4AE7-8611-07B370D7EEBB}"/>
</namedSheetViews>
</file>

<file path=xl/persons/person.xml><?xml version="1.0" encoding="utf-8"?>
<personList xmlns="http://schemas.microsoft.com/office/spreadsheetml/2018/threadedcomments" xmlns:x="http://schemas.openxmlformats.org/spreadsheetml/2006/main">
  <person displayName="Ellie Dearlove" id="{3A0DACCC-C9A2-D04C-B4A4-534DAA21DE93}" userId="S::elespe@ceh.ac.uk::bf866351-0a53-402b-be1b-bad2cf8bd424"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P2" dT="2022-03-03T14:21:29.58" personId="{3A0DACCC-C9A2-D04C-B4A4-534DAA21DE93}" id="{F401AAFF-EF85-184D-9AB6-B49461882172}">
    <text>2-methyl-4-chlorophenoxyacetic acid</text>
  </threadedComment>
  <threadedComment ref="AQ2" dT="2022-03-03T14:23:40.50" personId="{3A0DACCC-C9A2-D04C-B4A4-534DAA21DE93}" id="{006A4E8C-1512-BB46-9AD8-D0C9D2B8E39A}">
    <text>2,4-Dichlorophenoxyacetic acid amine</text>
  </threadedComment>
</ThreadedComments>
</file>

<file path=xl/threadedComments/threadedComment10.xml><?xml version="1.0" encoding="utf-8"?>
<ThreadedComments xmlns="http://schemas.microsoft.com/office/spreadsheetml/2018/threadedcomments" xmlns:x="http://schemas.openxmlformats.org/spreadsheetml/2006/main">
  <threadedComment ref="P1" dT="2022-02-03T10:35:15.80" personId="{3A0DACCC-C9A2-D04C-B4A4-534DAA21DE93}" id="{A65A624E-897F-3E44-8076-A9F750FC8752}">
    <text>If range was provided, a median was calculated. If a value was &lt;0.1, 0.1 was used as a protecting value</text>
  </threadedComment>
  <threadedComment ref="R1" dT="2022-02-03T10:52:16.01" personId="{3A0DACCC-C9A2-D04C-B4A4-534DAA21DE93}" id="{86419292-26EB-7742-96EF-5EDC79AEFE7D}">
    <text>UNITS CHOSEN BASED ON MEDIUM ANALYSED
ND converted to half the detection limit (unless detection limit not given in paper)</text>
  </threadedComment>
  <threadedComment ref="T1" dT="2022-02-16T11:34:35.20" personId="{3A0DACCC-C9A2-D04C-B4A4-534DAA21DE93}" id="{A54098A3-D4A0-2B4A-887F-F4C9399E1379}">
    <text xml:space="preserve">LOG+1
</text>
  </threadedComment>
</ThreadedComments>
</file>

<file path=xl/threadedComments/threadedComment2.xml><?xml version="1.0" encoding="utf-8"?>
<ThreadedComments xmlns="http://schemas.microsoft.com/office/spreadsheetml/2018/threadedcomments" xmlns:x="http://schemas.openxmlformats.org/spreadsheetml/2006/main">
  <threadedComment ref="A9" dT="2022-03-03T17:31:53.33" personId="{3A0DACCC-C9A2-D04C-B4A4-534DAA21DE93}" id="{365F9531-130B-A844-9B7E-B9FBC7E2AFAC}">
    <text>Reports units as kg/plant/yr
per hectare calculated assuming 60 palms per acre as per https://land-links.org/wp-content/uploads/2018/04/USAID_Land_Tenure_PROSPER_Guide_to_Oil_Palm_Outplanting.pdf</text>
  </threadedComment>
</ThreadedComments>
</file>

<file path=xl/threadedComments/threadedComment3.xml><?xml version="1.0" encoding="utf-8"?>
<ThreadedComments xmlns="http://schemas.microsoft.com/office/spreadsheetml/2018/threadedcomments" xmlns:x="http://schemas.openxmlformats.org/spreadsheetml/2006/main">
  <threadedComment ref="M2" dT="2022-03-03T14:21:29.58" personId="{3A0DACCC-C9A2-D04C-B4A4-534DAA21DE93}" id="{4FDD67A4-C1C8-934E-94D8-B38515C1C4C8}">
    <text>2-methyl-4-chlorophenoxyacetic acid</text>
  </threadedComment>
  <threadedComment ref="N2" dT="2022-03-03T14:23:40.50" personId="{3A0DACCC-C9A2-D04C-B4A4-534DAA21DE93}" id="{3CDEBFC2-8B95-AB4F-9DAE-74B90E9FCE3E}">
    <text>2,4-Dichlorophenoxyacetic acid amine</text>
  </threadedComment>
  <threadedComment ref="C3" dT="2022-03-03T16:25:05.68" personId="{3A0DACCC-C9A2-D04C-B4A4-534DAA21DE93}" id="{25907AF7-B5B8-8B49-8C60-545C66BDD7ED}">
    <text>reported 1.9 L/ha application, assuming roundup was used (360g ai/l: 1.9*360 = 684)</text>
  </threadedComment>
  <threadedComment ref="F3" dT="2022-03-03T16:28:30.35" personId="{3A0DACCC-C9A2-D04C-B4A4-534DAA21DE93}" id="{D9892390-A05D-E348-BFA7-9FBCB185D1EA}">
    <text>2.8L/ha reported. calculated based on label assuming 250g ai/L</text>
  </threadedComment>
  <threadedComment ref="I14" dT="2022-03-03T16:29:56.81" personId="{3A0DACCC-C9A2-D04C-B4A4-534DAA21DE93}" id="{904DA57C-EBC9-3748-AA67-5E703B98047D}">
    <text>3.3L/ha reported. calculated assuming 200g ai/L</text>
  </threadedComment>
  <threadedComment ref="K14" dT="2022-03-03T16:37:08.43" personId="{3A0DACCC-C9A2-D04C-B4A4-534DAA21DE93}" id="{02EC5BE9-F0AD-2E4A-8570-EED3C62504BB}">
    <text xml:space="preserve">calculated assuming 279g/L a.i but study doesnt actually give the pesticide used. reported as 3L/ha applied 
</text>
  </threadedComment>
</ThreadedComments>
</file>

<file path=xl/threadedComments/threadedComment4.xml><?xml version="1.0" encoding="utf-8"?>
<ThreadedComments xmlns="http://schemas.microsoft.com/office/spreadsheetml/2018/threadedcomments" xmlns:x="http://schemas.openxmlformats.org/spreadsheetml/2006/main">
  <threadedComment ref="L1" dT="2022-03-03T17:28:25.70" personId="{3A0DACCC-C9A2-D04C-B4A4-534DAA21DE93}" id="{27B64C41-2827-4546-9F32-8EFED2F3DCC3}">
    <text xml:space="preserve">rate given as dose per tree. Assuming 60 palms per acre as  per recommendations given in https://land-links.org/wp-content/uploads/2018/04/USAID_Land_Tenure_PROSPER_Guide_to_Oil_Palm_Outplanting.pdf
</text>
  </threadedComment>
</ThreadedComments>
</file>

<file path=xl/threadedComments/threadedComment5.xml><?xml version="1.0" encoding="utf-8"?>
<ThreadedComments xmlns="http://schemas.microsoft.com/office/spreadsheetml/2018/threadedcomments" xmlns:x="http://schemas.openxmlformats.org/spreadsheetml/2006/main">
  <threadedComment ref="P1" dT="2022-02-03T10:35:15.80" personId="{3A0DACCC-C9A2-D04C-B4A4-534DAA21DE93}" id="{2DB29242-5C5F-7247-976B-216033A6478A}">
    <text>If range was provided, several rows were entered for the same data. If a value was &lt;0.1, 0.05 (half the detection limit) was entered as conc</text>
  </threadedComment>
  <threadedComment ref="R1" dT="2022-02-03T10:52:16.01" personId="{3A0DACCC-C9A2-D04C-B4A4-534DAA21DE93}" id="{F8FD8A92-3B07-314F-8032-4C7F3448EEBA}">
    <text>UNITS CHOSEN BASED ON MEDIUM ANALYSED
ND converted to half the detection limit (unless detection limit not given in paper)</text>
  </threadedComment>
  <threadedComment ref="T1" dT="2022-02-16T11:34:35.20" personId="{3A0DACCC-C9A2-D04C-B4A4-534DAA21DE93}" id="{822C0E95-F722-1846-B355-51CD3DE2A46F}">
    <text xml:space="preserve">LOG+1
</text>
  </threadedComment>
</ThreadedComments>
</file>

<file path=xl/threadedComments/threadedComment6.xml><?xml version="1.0" encoding="utf-8"?>
<ThreadedComments xmlns="http://schemas.microsoft.com/office/spreadsheetml/2018/threadedcomments" xmlns:x="http://schemas.openxmlformats.org/spreadsheetml/2006/main">
  <threadedComment ref="I1" dT="2022-03-15T12:27:14.69" personId="{3A0DACCC-C9A2-D04C-B4A4-534DAA21DE93}" id="{3CA46EE0-2380-8C48-9A64-9B9C3ED8C099}">
    <text xml:space="preserve">alpha beta gamma BHC are produced as by=product in production of lindane. So tox data for lindane was included but not for isomers of BHC. </text>
  </threadedComment>
  <threadedComment ref="R1" dT="2022-02-03T10:52:16.01" personId="{3A0DACCC-C9A2-D04C-B4A4-534DAA21DE93}" id="{1DE5DF86-48EF-A54B-8970-CEDDD951E993}">
    <text>UNITS CHOSEN BASED ON MEDIUM ANALYSED
ND converted to half the detection limit (unless detection limit not given in paper)</text>
  </threadedComment>
  <threadedComment ref="T1" dT="2022-02-16T11:34:35.20" personId="{3A0DACCC-C9A2-D04C-B4A4-534DAA21DE93}" id="{59E8E486-1D42-AE40-AA24-40F498BC1473}">
    <text xml:space="preserve">LOG+1
</text>
  </threadedComment>
</ThreadedComments>
</file>

<file path=xl/threadedComments/threadedComment7.xml><?xml version="1.0" encoding="utf-8"?>
<ThreadedComments xmlns="http://schemas.microsoft.com/office/spreadsheetml/2018/threadedcomments" xmlns:x="http://schemas.openxmlformats.org/spreadsheetml/2006/main">
  <threadedComment ref="P1" dT="2022-02-03T10:35:15.80" personId="{3A0DACCC-C9A2-D04C-B4A4-534DAA21DE93}" id="{40AD239D-3578-C145-A09B-7E9925B05605}">
    <text>If range was provided, a median was calculated. If a value was &lt;0.1, 0.1 was used as a protecting value</text>
  </threadedComment>
  <threadedComment ref="R1" dT="2022-02-03T10:52:16.01" personId="{3A0DACCC-C9A2-D04C-B4A4-534DAA21DE93}" id="{B88249C0-ACEB-6245-98D3-66684B11F9B0}">
    <text>UNITS CHOSEN BASED ON MEDIUM ANALYSED
ND converted to half the detection limit (unless detection limit not given in paper)</text>
  </threadedComment>
  <threadedComment ref="T1" dT="2022-02-16T11:34:35.20" personId="{3A0DACCC-C9A2-D04C-B4A4-534DAA21DE93}" id="{157645D2-0B4C-5D40-AE97-B4DECF408745}">
    <text xml:space="preserve">LOG+1
</text>
  </threadedComment>
</ThreadedComments>
</file>

<file path=xl/threadedComments/threadedComment8.xml><?xml version="1.0" encoding="utf-8"?>
<ThreadedComments xmlns="http://schemas.microsoft.com/office/spreadsheetml/2018/threadedcomments" xmlns:x="http://schemas.openxmlformats.org/spreadsheetml/2006/main">
  <threadedComment ref="P1" dT="2022-02-03T10:35:15.80" personId="{3A0DACCC-C9A2-D04C-B4A4-534DAA21DE93}" id="{538786F0-E736-3D48-B8A1-D3875BB6E7DF}">
    <text>If range was provided, a median was calculated. If a value was &lt;0.1, 0.1 was used as a protecting value</text>
  </threadedComment>
  <threadedComment ref="R1" dT="2022-02-03T10:52:16.01" personId="{3A0DACCC-C9A2-D04C-B4A4-534DAA21DE93}" id="{1772F7B7-EA55-2144-93EF-42127CB386CD}">
    <text>UNITS CHOSEN BASED ON MEDIUM ANALYSED
ND converted to half the detection limit (unless detection limit not given in paper)</text>
  </threadedComment>
  <threadedComment ref="T1" dT="2022-02-16T11:34:35.20" personId="{3A0DACCC-C9A2-D04C-B4A4-534DAA21DE93}" id="{C66B0DB7-A38B-3D40-BAE4-3E2BBF9742AE}">
    <text xml:space="preserve">LOG+1
</text>
  </threadedComment>
</ThreadedComments>
</file>

<file path=xl/threadedComments/threadedComment9.xml><?xml version="1.0" encoding="utf-8"?>
<ThreadedComments xmlns="http://schemas.microsoft.com/office/spreadsheetml/2018/threadedcomments" xmlns:x="http://schemas.openxmlformats.org/spreadsheetml/2006/main">
  <threadedComment ref="P1" dT="2022-02-03T10:35:15.80" personId="{3A0DACCC-C9A2-D04C-B4A4-534DAA21DE93}" id="{02677460-F559-EC40-8073-975648D142D8}">
    <text>If range was provided, a median was calculated. If a value was &lt;0.1, 0.1 was used as a protecting value</text>
  </threadedComment>
  <threadedComment ref="R1" dT="2022-02-03T10:52:16.01" personId="{3A0DACCC-C9A2-D04C-B4A4-534DAA21DE93}" id="{FFFF1817-B3E1-6144-9D74-484795490AB1}">
    <text>UNITS CHOSEN BASED ON MEDIUM ANALYSED
ND converted to half the detection limit (unless detection limit not given in paper)</text>
  </threadedComment>
  <threadedComment ref="T1" dT="2022-02-16T11:34:35.20" personId="{3A0DACCC-C9A2-D04C-B4A4-534DAA21DE93}" id="{FE23AA71-076E-1141-BC0B-4D33976AB900}">
    <text xml:space="preserve">LOG+1
</text>
  </threadedComment>
</ThreadedComments>
</file>

<file path=xl/worksheets/_rels/sheet10.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11.xml.rels><?xml version="1.0" encoding="UTF-8" standalone="yes"?>
<Relationships xmlns="http://schemas.openxmlformats.org/package/2006/relationships"><Relationship Id="rId3" Type="http://schemas.microsoft.com/office/2017/10/relationships/threadedComment" Target="../threadedComments/threadedComment6.xml"/><Relationship Id="rId2" Type="http://schemas.openxmlformats.org/officeDocument/2006/relationships/comments" Target="../comments8.xml"/><Relationship Id="rId1" Type="http://schemas.openxmlformats.org/officeDocument/2006/relationships/vmlDrawing" Target="../drawings/vmlDrawing8.vml"/><Relationship Id="rId4" Type="http://schemas.microsoft.com/office/2019/04/relationships/namedSheetView" Target="../namedSheetViews/namedSheetView1.xml"/></Relationships>
</file>

<file path=xl/worksheets/_rels/sheet12.xml.rels><?xml version="1.0" encoding="UTF-8" standalone="yes"?>
<Relationships xmlns="http://schemas.openxmlformats.org/package/2006/relationships"><Relationship Id="rId3" Type="http://schemas.microsoft.com/office/2017/10/relationships/threadedComment" Target="../threadedComments/threadedComment7.xml"/><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13.xml.rels><?xml version="1.0" encoding="UTF-8" standalone="yes"?>
<Relationships xmlns="http://schemas.openxmlformats.org/package/2006/relationships"><Relationship Id="rId3" Type="http://schemas.microsoft.com/office/2017/10/relationships/threadedComment" Target="../threadedComments/threadedComment8.xml"/><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14.xml.rels><?xml version="1.0" encoding="UTF-8" standalone="yes"?>
<Relationships xmlns="http://schemas.openxmlformats.org/package/2006/relationships"><Relationship Id="rId3" Type="http://schemas.microsoft.com/office/2017/10/relationships/threadedComment" Target="../threadedComments/threadedComment9.xml"/><Relationship Id="rId2" Type="http://schemas.openxmlformats.org/officeDocument/2006/relationships/comments" Target="../comments11.xml"/><Relationship Id="rId1" Type="http://schemas.openxmlformats.org/officeDocument/2006/relationships/vmlDrawing" Target="../drawings/vmlDrawing11.vml"/></Relationships>
</file>

<file path=xl/worksheets/_rels/sheet15.xml.rels><?xml version="1.0" encoding="UTF-8" standalone="yes"?>
<Relationships xmlns="http://schemas.openxmlformats.org/package/2006/relationships"><Relationship Id="rId3" Type="http://schemas.microsoft.com/office/2017/10/relationships/threadedComment" Target="../threadedComments/threadedComment10.xml"/><Relationship Id="rId2" Type="http://schemas.openxmlformats.org/officeDocument/2006/relationships/comments" Target="../comments12.xml"/><Relationship Id="rId1" Type="http://schemas.openxmlformats.org/officeDocument/2006/relationships/vmlDrawing" Target="../drawings/vmlDrawing1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9.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6.xml"/><Relationship Id="rId1"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
  <sheetViews>
    <sheetView workbookViewId="0">
      <selection activeCell="B2" sqref="B2"/>
    </sheetView>
  </sheetViews>
  <sheetFormatPr defaultColWidth="8.85546875" defaultRowHeight="15"/>
  <cols>
    <col min="1" max="1" width="2.140625" bestFit="1" customWidth="1"/>
    <col min="2" max="2" width="188.42578125" bestFit="1" customWidth="1"/>
  </cols>
  <sheetData>
    <row r="1" spans="1:3" ht="15.95">
      <c r="A1" s="1"/>
      <c r="B1" s="2" t="s">
        <v>0</v>
      </c>
      <c r="C1" t="s">
        <v>1</v>
      </c>
    </row>
    <row r="2" spans="1:3" ht="218.25" customHeight="1">
      <c r="A2" s="3">
        <v>1</v>
      </c>
      <c r="B2" s="6" t="s">
        <v>2</v>
      </c>
      <c r="C2" s="4">
        <v>2604</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X781"/>
  <sheetViews>
    <sheetView topLeftCell="E1" workbookViewId="0">
      <pane ySplit="1" topLeftCell="H282" activePane="bottomLeft" state="frozen"/>
      <selection pane="bottomLeft" activeCell="D775" sqref="D775"/>
    </sheetView>
  </sheetViews>
  <sheetFormatPr defaultColWidth="8.85546875" defaultRowHeight="15"/>
  <cols>
    <col min="4" max="4" width="66.42578125" bestFit="1" customWidth="1"/>
    <col min="5" max="5" width="66.42578125" customWidth="1"/>
    <col min="8" max="8" width="15.140625" customWidth="1"/>
    <col min="9" max="9" width="21.140625" customWidth="1"/>
    <col min="10" max="10" width="27.7109375" customWidth="1"/>
    <col min="13" max="13" width="17" customWidth="1"/>
    <col min="15" max="15" width="10.85546875" customWidth="1"/>
    <col min="16" max="16" width="29.42578125" customWidth="1"/>
    <col min="18" max="18" width="13.85546875" style="46" customWidth="1"/>
    <col min="19" max="20" width="13.85546875" customWidth="1"/>
    <col min="21" max="21" width="24" customWidth="1"/>
    <col min="23" max="23" width="53.140625" customWidth="1"/>
  </cols>
  <sheetData>
    <row r="1" spans="1:23" ht="32.1">
      <c r="A1" s="15" t="s">
        <v>2750</v>
      </c>
      <c r="B1" s="15" t="s">
        <v>2751</v>
      </c>
      <c r="C1" s="15" t="s">
        <v>3650</v>
      </c>
      <c r="D1" s="15" t="s">
        <v>2752</v>
      </c>
      <c r="E1" s="15" t="s">
        <v>3651</v>
      </c>
      <c r="F1" s="15" t="s">
        <v>2753</v>
      </c>
      <c r="G1" s="15" t="s">
        <v>3652</v>
      </c>
      <c r="H1" s="15" t="s">
        <v>3653</v>
      </c>
      <c r="I1" s="15" t="s">
        <v>2755</v>
      </c>
      <c r="J1" s="15" t="s">
        <v>2756</v>
      </c>
      <c r="K1" s="15" t="s">
        <v>2757</v>
      </c>
      <c r="L1" s="15" t="s">
        <v>2758</v>
      </c>
      <c r="M1" s="15" t="s">
        <v>2759</v>
      </c>
      <c r="N1" s="15" t="s">
        <v>2760</v>
      </c>
      <c r="O1" s="15" t="s">
        <v>3654</v>
      </c>
      <c r="P1" s="15" t="s">
        <v>2761</v>
      </c>
      <c r="Q1" s="15" t="s">
        <v>2757</v>
      </c>
      <c r="R1" s="39" t="s">
        <v>3655</v>
      </c>
      <c r="S1" s="15" t="s">
        <v>3656</v>
      </c>
      <c r="T1" s="15" t="s">
        <v>3657</v>
      </c>
      <c r="U1" s="15" t="s">
        <v>2762</v>
      </c>
      <c r="V1" s="15" t="s">
        <v>2758</v>
      </c>
      <c r="W1" s="15" t="s">
        <v>2763</v>
      </c>
    </row>
    <row r="2" spans="1:23" ht="48">
      <c r="A2" s="15" t="s">
        <v>2776</v>
      </c>
      <c r="B2" s="15">
        <v>2018</v>
      </c>
      <c r="C2" s="15">
        <v>1</v>
      </c>
      <c r="D2" s="15" t="s">
        <v>2777</v>
      </c>
      <c r="E2" s="15" t="s">
        <v>3658</v>
      </c>
      <c r="F2" s="15" t="s">
        <v>2766</v>
      </c>
      <c r="G2" s="67" t="s">
        <v>3659</v>
      </c>
      <c r="H2" s="15" t="s">
        <v>2772</v>
      </c>
      <c r="I2" s="15" t="s">
        <v>2779</v>
      </c>
      <c r="J2" s="15" t="s">
        <v>2772</v>
      </c>
      <c r="K2" s="15" t="s">
        <v>2772</v>
      </c>
      <c r="L2" s="15" t="s">
        <v>2780</v>
      </c>
      <c r="M2" s="15" t="s">
        <v>2772</v>
      </c>
      <c r="N2" s="15" t="s">
        <v>2781</v>
      </c>
      <c r="O2" s="15" t="s">
        <v>2782</v>
      </c>
      <c r="P2" s="15">
        <f>MEDIAN(0.76,2)</f>
        <v>1.38</v>
      </c>
      <c r="Q2" s="16" t="s">
        <v>2783</v>
      </c>
      <c r="R2" s="42">
        <f>P2</f>
        <v>1.38</v>
      </c>
      <c r="S2" s="16" t="s">
        <v>2783</v>
      </c>
      <c r="T2" s="16">
        <f>LOG(R2+1)</f>
        <v>0.37657695705651195</v>
      </c>
      <c r="U2" s="16" t="s">
        <v>2772</v>
      </c>
      <c r="V2" s="16" t="s">
        <v>2784</v>
      </c>
      <c r="W2" s="15" t="s">
        <v>2785</v>
      </c>
    </row>
    <row r="3" spans="1:23" ht="48">
      <c r="A3" s="15" t="s">
        <v>2776</v>
      </c>
      <c r="B3" s="15">
        <v>2018</v>
      </c>
      <c r="C3" s="15">
        <v>1</v>
      </c>
      <c r="D3" s="15" t="s">
        <v>2777</v>
      </c>
      <c r="E3" s="15" t="s">
        <v>3658</v>
      </c>
      <c r="F3" s="15" t="s">
        <v>2766</v>
      </c>
      <c r="G3" s="67" t="s">
        <v>3659</v>
      </c>
      <c r="H3" s="15" t="s">
        <v>2772</v>
      </c>
      <c r="I3" s="15" t="s">
        <v>2786</v>
      </c>
      <c r="J3" s="15" t="s">
        <v>2772</v>
      </c>
      <c r="K3" s="15" t="s">
        <v>2772</v>
      </c>
      <c r="L3" s="15" t="s">
        <v>2780</v>
      </c>
      <c r="M3" s="15" t="s">
        <v>2772</v>
      </c>
      <c r="N3" s="15" t="s">
        <v>2781</v>
      </c>
      <c r="O3" s="15" t="s">
        <v>2787</v>
      </c>
      <c r="P3" s="15">
        <f>MEDIAN(0.29,1.58)</f>
        <v>0.93500000000000005</v>
      </c>
      <c r="Q3" s="16" t="s">
        <v>2783</v>
      </c>
      <c r="R3" s="42">
        <f t="shared" ref="R3:R5" si="0">P3</f>
        <v>0.93500000000000005</v>
      </c>
      <c r="S3" s="16" t="s">
        <v>2783</v>
      </c>
      <c r="T3" s="16">
        <f t="shared" ref="T3:T94" si="1">LOG(R3+1)</f>
        <v>0.2866809693549302</v>
      </c>
      <c r="U3" s="16" t="s">
        <v>2772</v>
      </c>
      <c r="V3" s="16" t="s">
        <v>2784</v>
      </c>
      <c r="W3" s="15" t="s">
        <v>2785</v>
      </c>
    </row>
    <row r="4" spans="1:23" ht="48">
      <c r="A4" s="15" t="s">
        <v>2776</v>
      </c>
      <c r="B4" s="15">
        <v>2018</v>
      </c>
      <c r="C4" s="15">
        <v>1</v>
      </c>
      <c r="D4" s="15" t="s">
        <v>2777</v>
      </c>
      <c r="E4" s="15" t="s">
        <v>3658</v>
      </c>
      <c r="F4" s="15" t="s">
        <v>2766</v>
      </c>
      <c r="G4" s="67" t="s">
        <v>3659</v>
      </c>
      <c r="H4" s="15" t="s">
        <v>2772</v>
      </c>
      <c r="I4" s="15" t="s">
        <v>2788</v>
      </c>
      <c r="J4" s="15" t="s">
        <v>2772</v>
      </c>
      <c r="K4" s="15" t="s">
        <v>2772</v>
      </c>
      <c r="L4" s="15" t="s">
        <v>2780</v>
      </c>
      <c r="M4" s="15" t="s">
        <v>2772</v>
      </c>
      <c r="N4" s="15" t="s">
        <v>2781</v>
      </c>
      <c r="O4" s="15" t="s">
        <v>2789</v>
      </c>
      <c r="P4" s="15">
        <f>MEDIAN(0.07,0.22)</f>
        <v>0.14500000000000002</v>
      </c>
      <c r="Q4" s="16" t="s">
        <v>2783</v>
      </c>
      <c r="R4" s="42">
        <f t="shared" si="0"/>
        <v>0.14500000000000002</v>
      </c>
      <c r="S4" s="16" t="s">
        <v>2783</v>
      </c>
      <c r="T4" s="16">
        <f t="shared" si="1"/>
        <v>5.8805486675906807E-2</v>
      </c>
      <c r="U4" s="16" t="s">
        <v>2772</v>
      </c>
      <c r="V4" s="16" t="s">
        <v>2784</v>
      </c>
      <c r="W4" s="15" t="s">
        <v>2785</v>
      </c>
    </row>
    <row r="5" spans="1:23" ht="45.75">
      <c r="A5" s="15" t="s">
        <v>2776</v>
      </c>
      <c r="B5" s="15">
        <v>2018</v>
      </c>
      <c r="C5" s="15">
        <v>1</v>
      </c>
      <c r="D5" s="15" t="s">
        <v>2777</v>
      </c>
      <c r="E5" s="15" t="s">
        <v>3658</v>
      </c>
      <c r="F5" s="15" t="s">
        <v>2766</v>
      </c>
      <c r="G5" s="67" t="s">
        <v>3659</v>
      </c>
      <c r="H5" s="15" t="s">
        <v>2772</v>
      </c>
      <c r="I5" s="15" t="s">
        <v>2790</v>
      </c>
      <c r="J5" s="15" t="s">
        <v>2772</v>
      </c>
      <c r="K5" s="15" t="s">
        <v>2772</v>
      </c>
      <c r="L5" s="15" t="s">
        <v>2780</v>
      </c>
      <c r="M5" s="15" t="s">
        <v>2772</v>
      </c>
      <c r="N5" s="15" t="s">
        <v>2781</v>
      </c>
      <c r="O5" s="15" t="s">
        <v>2791</v>
      </c>
      <c r="P5" s="15">
        <f>MEDIAN(0.01,0.05)</f>
        <v>0.03</v>
      </c>
      <c r="Q5" s="16" t="s">
        <v>2783</v>
      </c>
      <c r="R5" s="42">
        <f t="shared" si="0"/>
        <v>0.03</v>
      </c>
      <c r="S5" s="16" t="s">
        <v>2783</v>
      </c>
      <c r="T5" s="16">
        <f t="shared" si="1"/>
        <v>1.2837224705172217E-2</v>
      </c>
      <c r="U5" s="16" t="s">
        <v>2772</v>
      </c>
      <c r="V5" s="16" t="s">
        <v>2784</v>
      </c>
      <c r="W5" s="15" t="s">
        <v>2785</v>
      </c>
    </row>
    <row r="6" spans="1:23" ht="30.75">
      <c r="A6" s="15" t="s">
        <v>2792</v>
      </c>
      <c r="B6" s="15">
        <v>2020</v>
      </c>
      <c r="C6" s="15">
        <v>1</v>
      </c>
      <c r="D6" s="15" t="s">
        <v>2793</v>
      </c>
      <c r="E6" s="15" t="s">
        <v>3658</v>
      </c>
      <c r="F6" s="15" t="s">
        <v>2772</v>
      </c>
      <c r="G6" s="66" t="s">
        <v>3660</v>
      </c>
      <c r="H6" s="15" t="s">
        <v>2962</v>
      </c>
      <c r="I6" s="15" t="s">
        <v>2795</v>
      </c>
      <c r="J6" s="15" t="s">
        <v>2772</v>
      </c>
      <c r="K6" s="15" t="s">
        <v>2772</v>
      </c>
      <c r="L6" s="15" t="s">
        <v>2772</v>
      </c>
      <c r="M6" s="15" t="s">
        <v>2772</v>
      </c>
      <c r="N6" s="15" t="s">
        <v>2943</v>
      </c>
      <c r="O6" s="15"/>
      <c r="P6" s="15">
        <v>2.7</v>
      </c>
      <c r="Q6" s="16" t="s">
        <v>2798</v>
      </c>
      <c r="R6" s="42">
        <f t="shared" ref="R6:R7" si="2">P6/1000</f>
        <v>2.7000000000000001E-3</v>
      </c>
      <c r="S6" s="16" t="s">
        <v>3661</v>
      </c>
      <c r="T6" s="16">
        <f t="shared" si="1"/>
        <v>1.1710149414006937E-3</v>
      </c>
      <c r="U6" s="16" t="s">
        <v>2772</v>
      </c>
      <c r="V6" s="15"/>
      <c r="W6" s="15"/>
    </row>
    <row r="7" spans="1:23" ht="30.75">
      <c r="A7" s="15" t="s">
        <v>2792</v>
      </c>
      <c r="B7" s="15">
        <v>2020</v>
      </c>
      <c r="C7" s="15">
        <v>1</v>
      </c>
      <c r="D7" s="15" t="s">
        <v>2793</v>
      </c>
      <c r="E7" s="15" t="s">
        <v>3658</v>
      </c>
      <c r="F7" s="15" t="s">
        <v>2772</v>
      </c>
      <c r="G7" s="66" t="s">
        <v>3660</v>
      </c>
      <c r="H7" s="15" t="s">
        <v>2962</v>
      </c>
      <c r="I7" s="15" t="s">
        <v>2795</v>
      </c>
      <c r="J7" s="15" t="s">
        <v>2772</v>
      </c>
      <c r="K7" s="15" t="s">
        <v>2772</v>
      </c>
      <c r="L7" s="15" t="s">
        <v>2772</v>
      </c>
      <c r="M7" s="15" t="s">
        <v>2772</v>
      </c>
      <c r="N7" s="15" t="s">
        <v>2943</v>
      </c>
      <c r="O7" s="15" t="s">
        <v>2797</v>
      </c>
      <c r="P7" s="15">
        <v>4.8</v>
      </c>
      <c r="Q7" s="16" t="s">
        <v>2798</v>
      </c>
      <c r="R7" s="42">
        <f>P7/1000</f>
        <v>4.7999999999999996E-3</v>
      </c>
      <c r="S7" s="16" t="s">
        <v>3661</v>
      </c>
      <c r="T7" s="16">
        <f t="shared" si="1"/>
        <v>2.0796263931208716E-3</v>
      </c>
      <c r="U7" s="16" t="s">
        <v>2772</v>
      </c>
      <c r="V7" s="16" t="s">
        <v>2772</v>
      </c>
      <c r="W7" s="15" t="s">
        <v>2799</v>
      </c>
    </row>
    <row r="8" spans="1:23" ht="30.75">
      <c r="A8" s="15" t="s">
        <v>2792</v>
      </c>
      <c r="B8" s="15">
        <v>2020</v>
      </c>
      <c r="C8" s="15">
        <v>1</v>
      </c>
      <c r="D8" s="15" t="s">
        <v>2793</v>
      </c>
      <c r="E8" s="15" t="s">
        <v>3658</v>
      </c>
      <c r="F8" s="15" t="s">
        <v>2772</v>
      </c>
      <c r="G8" s="66" t="s">
        <v>3660</v>
      </c>
      <c r="H8" s="15" t="s">
        <v>2962</v>
      </c>
      <c r="I8" s="15" t="s">
        <v>2800</v>
      </c>
      <c r="J8" s="15" t="s">
        <v>2772</v>
      </c>
      <c r="K8" s="15" t="s">
        <v>2772</v>
      </c>
      <c r="L8" s="15" t="s">
        <v>2772</v>
      </c>
      <c r="M8" s="15" t="s">
        <v>2772</v>
      </c>
      <c r="N8" s="15" t="s">
        <v>2943</v>
      </c>
      <c r="O8" s="15" t="s">
        <v>2772</v>
      </c>
      <c r="P8" s="15">
        <v>19.5</v>
      </c>
      <c r="Q8" s="16" t="s">
        <v>2798</v>
      </c>
      <c r="R8" s="42">
        <f t="shared" ref="R8:R44" si="3">P8/1000</f>
        <v>1.95E-2</v>
      </c>
      <c r="S8" s="16" t="s">
        <v>3661</v>
      </c>
      <c r="T8" s="16">
        <f t="shared" si="1"/>
        <v>8.3872301141588376E-3</v>
      </c>
      <c r="U8" s="16" t="s">
        <v>2772</v>
      </c>
      <c r="V8" s="16" t="s">
        <v>2772</v>
      </c>
      <c r="W8" s="15" t="s">
        <v>2799</v>
      </c>
    </row>
    <row r="9" spans="1:23" ht="30.75">
      <c r="A9" s="15" t="s">
        <v>2792</v>
      </c>
      <c r="B9" s="15">
        <v>2020</v>
      </c>
      <c r="C9" s="15">
        <v>1</v>
      </c>
      <c r="D9" s="15" t="s">
        <v>2793</v>
      </c>
      <c r="E9" s="15" t="s">
        <v>3658</v>
      </c>
      <c r="F9" s="15" t="s">
        <v>2772</v>
      </c>
      <c r="G9" s="66" t="s">
        <v>3660</v>
      </c>
      <c r="H9" s="15" t="s">
        <v>2962</v>
      </c>
      <c r="I9" s="15" t="s">
        <v>2800</v>
      </c>
      <c r="J9" s="15" t="s">
        <v>2772</v>
      </c>
      <c r="K9" s="15" t="s">
        <v>2772</v>
      </c>
      <c r="L9" s="15" t="s">
        <v>2772</v>
      </c>
      <c r="M9" s="15" t="s">
        <v>2772</v>
      </c>
      <c r="N9" s="15" t="s">
        <v>2943</v>
      </c>
      <c r="O9" s="15" t="s">
        <v>2772</v>
      </c>
      <c r="P9" s="15">
        <v>4.5999999999999996</v>
      </c>
      <c r="Q9" s="16" t="s">
        <v>2798</v>
      </c>
      <c r="R9" s="42">
        <f t="shared" si="3"/>
        <v>4.5999999999999999E-3</v>
      </c>
      <c r="S9" s="16" t="s">
        <v>3661</v>
      </c>
      <c r="T9" s="16">
        <f t="shared" si="1"/>
        <v>1.9931738235304782E-3</v>
      </c>
      <c r="U9" s="16" t="s">
        <v>2772</v>
      </c>
      <c r="V9" s="16" t="s">
        <v>2772</v>
      </c>
      <c r="W9" s="15" t="s">
        <v>2799</v>
      </c>
    </row>
    <row r="10" spans="1:23" ht="30.75">
      <c r="A10" s="15" t="s">
        <v>2792</v>
      </c>
      <c r="B10" s="15">
        <v>2020</v>
      </c>
      <c r="C10" s="15">
        <v>1</v>
      </c>
      <c r="D10" s="15" t="s">
        <v>2793</v>
      </c>
      <c r="E10" s="15" t="s">
        <v>3658</v>
      </c>
      <c r="F10" s="15" t="s">
        <v>2772</v>
      </c>
      <c r="G10" s="66" t="s">
        <v>3660</v>
      </c>
      <c r="H10" s="15" t="s">
        <v>2962</v>
      </c>
      <c r="I10" s="15" t="s">
        <v>2800</v>
      </c>
      <c r="J10" s="15" t="s">
        <v>2772</v>
      </c>
      <c r="K10" s="15" t="s">
        <v>2772</v>
      </c>
      <c r="L10" s="15" t="s">
        <v>2772</v>
      </c>
      <c r="M10" s="15" t="s">
        <v>2772</v>
      </c>
      <c r="N10" s="15" t="s">
        <v>2943</v>
      </c>
      <c r="O10" s="15" t="s">
        <v>2772</v>
      </c>
      <c r="P10" s="15">
        <v>8.5</v>
      </c>
      <c r="Q10" s="16" t="s">
        <v>2798</v>
      </c>
      <c r="R10" s="42">
        <f t="shared" si="3"/>
        <v>8.5000000000000006E-3</v>
      </c>
      <c r="S10" s="16" t="s">
        <v>3661</v>
      </c>
      <c r="T10" s="16">
        <f t="shared" si="1"/>
        <v>3.6759025487842203E-3</v>
      </c>
      <c r="U10" s="16" t="s">
        <v>2772</v>
      </c>
      <c r="V10" s="16" t="s">
        <v>2772</v>
      </c>
      <c r="W10" s="15" t="s">
        <v>2799</v>
      </c>
    </row>
    <row r="11" spans="1:23" ht="30.75">
      <c r="A11" s="15" t="s">
        <v>2792</v>
      </c>
      <c r="B11" s="15">
        <v>2020</v>
      </c>
      <c r="C11" s="15">
        <v>1</v>
      </c>
      <c r="D11" s="15" t="s">
        <v>2793</v>
      </c>
      <c r="E11" s="15" t="s">
        <v>3658</v>
      </c>
      <c r="F11" s="15" t="s">
        <v>2772</v>
      </c>
      <c r="G11" s="66" t="s">
        <v>3660</v>
      </c>
      <c r="H11" s="15" t="s">
        <v>2962</v>
      </c>
      <c r="I11" s="15" t="s">
        <v>2800</v>
      </c>
      <c r="J11" s="15" t="s">
        <v>2772</v>
      </c>
      <c r="K11" s="15" t="s">
        <v>2772</v>
      </c>
      <c r="L11" s="15" t="s">
        <v>2772</v>
      </c>
      <c r="M11" s="15" t="s">
        <v>2772</v>
      </c>
      <c r="N11" s="15" t="s">
        <v>2943</v>
      </c>
      <c r="O11" s="15" t="s">
        <v>2772</v>
      </c>
      <c r="P11" s="15">
        <v>9.8000000000000007</v>
      </c>
      <c r="Q11" s="16" t="s">
        <v>2798</v>
      </c>
      <c r="R11" s="42">
        <f t="shared" si="3"/>
        <v>9.8000000000000014E-3</v>
      </c>
      <c r="S11" s="16" t="s">
        <v>3661</v>
      </c>
      <c r="T11" s="16">
        <f t="shared" si="1"/>
        <v>4.2353663594674896E-3</v>
      </c>
      <c r="U11" s="16" t="s">
        <v>2772</v>
      </c>
      <c r="V11" s="16" t="s">
        <v>2772</v>
      </c>
      <c r="W11" s="15" t="s">
        <v>2799</v>
      </c>
    </row>
    <row r="12" spans="1:23" ht="30.75">
      <c r="A12" s="15" t="s">
        <v>2792</v>
      </c>
      <c r="B12" s="15">
        <v>2020</v>
      </c>
      <c r="C12" s="15">
        <v>1</v>
      </c>
      <c r="D12" s="15" t="s">
        <v>2793</v>
      </c>
      <c r="E12" s="15" t="s">
        <v>3658</v>
      </c>
      <c r="F12" s="15" t="s">
        <v>2772</v>
      </c>
      <c r="G12" s="66" t="s">
        <v>3660</v>
      </c>
      <c r="H12" s="15" t="s">
        <v>2962</v>
      </c>
      <c r="I12" s="15" t="s">
        <v>2800</v>
      </c>
      <c r="J12" s="15" t="s">
        <v>2772</v>
      </c>
      <c r="K12" s="15" t="s">
        <v>2772</v>
      </c>
      <c r="L12" s="15" t="s">
        <v>2772</v>
      </c>
      <c r="M12" s="15" t="s">
        <v>2772</v>
      </c>
      <c r="N12" s="15" t="s">
        <v>2943</v>
      </c>
      <c r="O12" s="15" t="s">
        <v>2772</v>
      </c>
      <c r="P12" s="15">
        <v>7.2</v>
      </c>
      <c r="Q12" s="16" t="s">
        <v>2798</v>
      </c>
      <c r="R12" s="42">
        <f t="shared" si="3"/>
        <v>7.1999999999999998E-3</v>
      </c>
      <c r="S12" s="16" t="s">
        <v>3661</v>
      </c>
      <c r="T12" s="16">
        <f t="shared" si="1"/>
        <v>3.1157170998062241E-3</v>
      </c>
      <c r="U12" s="16" t="s">
        <v>2772</v>
      </c>
      <c r="V12" s="16" t="s">
        <v>2772</v>
      </c>
      <c r="W12" s="15" t="s">
        <v>2799</v>
      </c>
    </row>
    <row r="13" spans="1:23" ht="30.75">
      <c r="A13" s="15" t="s">
        <v>2792</v>
      </c>
      <c r="B13" s="15">
        <v>2020</v>
      </c>
      <c r="C13" s="15">
        <v>1</v>
      </c>
      <c r="D13" s="15" t="s">
        <v>2793</v>
      </c>
      <c r="E13" s="15" t="s">
        <v>3658</v>
      </c>
      <c r="F13" s="15" t="s">
        <v>2772</v>
      </c>
      <c r="G13" s="66" t="s">
        <v>3660</v>
      </c>
      <c r="H13" s="15" t="s">
        <v>2962</v>
      </c>
      <c r="I13" s="15" t="s">
        <v>2800</v>
      </c>
      <c r="J13" s="15" t="s">
        <v>2772</v>
      </c>
      <c r="K13" s="15" t="s">
        <v>2772</v>
      </c>
      <c r="L13" s="15" t="s">
        <v>2772</v>
      </c>
      <c r="M13" s="15" t="s">
        <v>2772</v>
      </c>
      <c r="N13" s="15" t="s">
        <v>2943</v>
      </c>
      <c r="O13" s="15" t="s">
        <v>2772</v>
      </c>
      <c r="P13" s="15">
        <v>15.3</v>
      </c>
      <c r="Q13" s="16" t="s">
        <v>2798</v>
      </c>
      <c r="R13" s="42">
        <f t="shared" si="3"/>
        <v>1.5300000000000001E-2</v>
      </c>
      <c r="S13" s="16" t="s">
        <v>3661</v>
      </c>
      <c r="T13" s="16">
        <f t="shared" si="1"/>
        <v>6.5943861841371351E-3</v>
      </c>
      <c r="U13" s="16" t="s">
        <v>2772</v>
      </c>
      <c r="V13" s="16" t="s">
        <v>2772</v>
      </c>
      <c r="W13" s="15" t="s">
        <v>2799</v>
      </c>
    </row>
    <row r="14" spans="1:23" ht="30.75">
      <c r="A14" s="15" t="s">
        <v>2792</v>
      </c>
      <c r="B14" s="15">
        <v>2020</v>
      </c>
      <c r="C14" s="15">
        <v>1</v>
      </c>
      <c r="D14" s="15" t="s">
        <v>2793</v>
      </c>
      <c r="E14" s="15" t="s">
        <v>3658</v>
      </c>
      <c r="F14" s="15" t="s">
        <v>2772</v>
      </c>
      <c r="G14" s="66" t="s">
        <v>3660</v>
      </c>
      <c r="H14" s="15" t="s">
        <v>2962</v>
      </c>
      <c r="I14" s="15" t="s">
        <v>2800</v>
      </c>
      <c r="J14" s="15" t="s">
        <v>2772</v>
      </c>
      <c r="K14" s="15" t="s">
        <v>2772</v>
      </c>
      <c r="L14" s="15" t="s">
        <v>2772</v>
      </c>
      <c r="M14" s="15" t="s">
        <v>2772</v>
      </c>
      <c r="N14" s="15" t="s">
        <v>2943</v>
      </c>
      <c r="O14" s="15" t="s">
        <v>2772</v>
      </c>
      <c r="P14" s="15">
        <v>20.6</v>
      </c>
      <c r="Q14" s="16" t="s">
        <v>2798</v>
      </c>
      <c r="R14" s="42">
        <f t="shared" si="3"/>
        <v>2.06E-2</v>
      </c>
      <c r="S14" s="16" t="s">
        <v>3661</v>
      </c>
      <c r="T14" s="16">
        <f t="shared" si="1"/>
        <v>8.8555639962126283E-3</v>
      </c>
      <c r="U14" s="16" t="s">
        <v>2772</v>
      </c>
      <c r="V14" s="16" t="s">
        <v>2772</v>
      </c>
      <c r="W14" s="15" t="s">
        <v>2799</v>
      </c>
    </row>
    <row r="15" spans="1:23" ht="30.75">
      <c r="A15" s="15" t="s">
        <v>2792</v>
      </c>
      <c r="B15" s="15">
        <v>2020</v>
      </c>
      <c r="C15" s="15">
        <v>1</v>
      </c>
      <c r="D15" s="15" t="s">
        <v>2793</v>
      </c>
      <c r="E15" s="15" t="s">
        <v>3658</v>
      </c>
      <c r="F15" s="15" t="s">
        <v>2772</v>
      </c>
      <c r="G15" s="66" t="s">
        <v>3660</v>
      </c>
      <c r="H15" s="15" t="s">
        <v>2813</v>
      </c>
      <c r="I15" s="15" t="s">
        <v>2801</v>
      </c>
      <c r="J15" s="15" t="s">
        <v>2772</v>
      </c>
      <c r="K15" s="15" t="s">
        <v>2772</v>
      </c>
      <c r="L15" s="15" t="s">
        <v>2772</v>
      </c>
      <c r="M15" s="15" t="s">
        <v>2772</v>
      </c>
      <c r="N15" s="15" t="s">
        <v>2943</v>
      </c>
      <c r="O15" s="15" t="s">
        <v>2772</v>
      </c>
      <c r="P15" s="15">
        <v>4.4400000000000004</v>
      </c>
      <c r="Q15" s="16" t="s">
        <v>2802</v>
      </c>
      <c r="R15" s="42">
        <f t="shared" si="3"/>
        <v>4.4400000000000004E-3</v>
      </c>
      <c r="S15" s="16" t="s">
        <v>3661</v>
      </c>
      <c r="T15" s="16">
        <f t="shared" si="1"/>
        <v>1.9239993747873956E-3</v>
      </c>
      <c r="U15" s="16" t="s">
        <v>2772</v>
      </c>
      <c r="V15" s="16" t="s">
        <v>2772</v>
      </c>
      <c r="W15" s="15" t="s">
        <v>2799</v>
      </c>
    </row>
    <row r="16" spans="1:23" ht="30.75">
      <c r="A16" s="15" t="s">
        <v>2792</v>
      </c>
      <c r="B16" s="15">
        <v>2020</v>
      </c>
      <c r="C16" s="15">
        <v>1</v>
      </c>
      <c r="D16" s="15" t="s">
        <v>2793</v>
      </c>
      <c r="E16" s="15" t="s">
        <v>3658</v>
      </c>
      <c r="F16" s="15" t="s">
        <v>2772</v>
      </c>
      <c r="G16" s="66" t="s">
        <v>3660</v>
      </c>
      <c r="H16" s="15" t="s">
        <v>2962</v>
      </c>
      <c r="I16" s="15" t="s">
        <v>2803</v>
      </c>
      <c r="J16" s="15" t="s">
        <v>2772</v>
      </c>
      <c r="K16" s="15" t="s">
        <v>2772</v>
      </c>
      <c r="L16" s="15" t="s">
        <v>2772</v>
      </c>
      <c r="M16" s="15" t="s">
        <v>2772</v>
      </c>
      <c r="N16" s="15" t="s">
        <v>2943</v>
      </c>
      <c r="O16" s="15" t="s">
        <v>2772</v>
      </c>
      <c r="P16" s="15">
        <v>24.9</v>
      </c>
      <c r="Q16" s="16" t="s">
        <v>2802</v>
      </c>
      <c r="R16" s="42">
        <f t="shared" si="3"/>
        <v>2.4899999999999999E-2</v>
      </c>
      <c r="S16" s="16" t="s">
        <v>3661</v>
      </c>
      <c r="T16" s="16">
        <f t="shared" si="1"/>
        <v>1.0681493131443518E-2</v>
      </c>
      <c r="U16" s="16" t="s">
        <v>2772</v>
      </c>
      <c r="V16" s="16" t="s">
        <v>2772</v>
      </c>
      <c r="W16" s="15" t="s">
        <v>2799</v>
      </c>
    </row>
    <row r="17" spans="1:23" ht="30.75">
      <c r="A17" s="15" t="s">
        <v>2792</v>
      </c>
      <c r="B17" s="15">
        <v>2020</v>
      </c>
      <c r="C17" s="15">
        <v>1</v>
      </c>
      <c r="D17" s="15" t="s">
        <v>2793</v>
      </c>
      <c r="E17" s="15" t="s">
        <v>3658</v>
      </c>
      <c r="F17" s="15" t="s">
        <v>2772</v>
      </c>
      <c r="G17" s="66" t="s">
        <v>3660</v>
      </c>
      <c r="H17" s="15" t="s">
        <v>2962</v>
      </c>
      <c r="I17" s="15" t="s">
        <v>2803</v>
      </c>
      <c r="J17" s="15" t="s">
        <v>2772</v>
      </c>
      <c r="K17" s="15" t="s">
        <v>2772</v>
      </c>
      <c r="L17" s="15" t="s">
        <v>2772</v>
      </c>
      <c r="M17" s="15" t="s">
        <v>2772</v>
      </c>
      <c r="N17" s="15" t="s">
        <v>2943</v>
      </c>
      <c r="O17" s="15" t="s">
        <v>2772</v>
      </c>
      <c r="P17" s="15">
        <v>56.9</v>
      </c>
      <c r="Q17" s="16" t="s">
        <v>2802</v>
      </c>
      <c r="R17" s="42">
        <f t="shared" si="3"/>
        <v>5.6899999999999999E-2</v>
      </c>
      <c r="S17" s="16" t="s">
        <v>3661</v>
      </c>
      <c r="T17" s="16">
        <f t="shared" si="1"/>
        <v>2.4033897900904915E-2</v>
      </c>
      <c r="U17" s="16" t="s">
        <v>2772</v>
      </c>
      <c r="V17" s="16" t="s">
        <v>2772</v>
      </c>
      <c r="W17" s="15" t="s">
        <v>2799</v>
      </c>
    </row>
    <row r="18" spans="1:23" ht="30.75">
      <c r="A18" s="15" t="s">
        <v>2792</v>
      </c>
      <c r="B18" s="15">
        <v>2020</v>
      </c>
      <c r="C18" s="15">
        <v>1</v>
      </c>
      <c r="D18" s="15" t="s">
        <v>2793</v>
      </c>
      <c r="E18" s="15" t="s">
        <v>3658</v>
      </c>
      <c r="F18" s="15" t="s">
        <v>2772</v>
      </c>
      <c r="G18" s="66" t="s">
        <v>3660</v>
      </c>
      <c r="H18" s="15" t="s">
        <v>2813</v>
      </c>
      <c r="I18" s="15" t="s">
        <v>2804</v>
      </c>
      <c r="J18" s="15" t="s">
        <v>2772</v>
      </c>
      <c r="K18" s="15" t="s">
        <v>2772</v>
      </c>
      <c r="L18" s="15" t="s">
        <v>2772</v>
      </c>
      <c r="M18" s="15" t="s">
        <v>2772</v>
      </c>
      <c r="N18" s="15" t="s">
        <v>2943</v>
      </c>
      <c r="O18" s="15" t="s">
        <v>2772</v>
      </c>
      <c r="P18" s="15">
        <v>10.9</v>
      </c>
      <c r="Q18" s="16" t="s">
        <v>2802</v>
      </c>
      <c r="R18" s="42">
        <f t="shared" si="3"/>
        <v>1.09E-2</v>
      </c>
      <c r="S18" s="16" t="s">
        <v>3661</v>
      </c>
      <c r="T18" s="16">
        <f t="shared" si="1"/>
        <v>4.7081965443362675E-3</v>
      </c>
      <c r="U18" s="16" t="s">
        <v>2772</v>
      </c>
      <c r="V18" s="16" t="s">
        <v>2772</v>
      </c>
      <c r="W18" s="15" t="s">
        <v>2799</v>
      </c>
    </row>
    <row r="19" spans="1:23" ht="30.75">
      <c r="A19" s="15" t="s">
        <v>2792</v>
      </c>
      <c r="B19" s="15">
        <v>2020</v>
      </c>
      <c r="C19" s="15">
        <v>1</v>
      </c>
      <c r="D19" s="15" t="s">
        <v>2793</v>
      </c>
      <c r="E19" s="15" t="s">
        <v>3658</v>
      </c>
      <c r="F19" s="15" t="s">
        <v>2772</v>
      </c>
      <c r="G19" s="66" t="s">
        <v>3660</v>
      </c>
      <c r="H19" s="15" t="s">
        <v>2813</v>
      </c>
      <c r="I19" s="15" t="s">
        <v>2805</v>
      </c>
      <c r="J19" s="15" t="s">
        <v>2772</v>
      </c>
      <c r="K19" s="15" t="s">
        <v>2772</v>
      </c>
      <c r="L19" s="15" t="s">
        <v>2772</v>
      </c>
      <c r="M19" s="15" t="s">
        <v>2772</v>
      </c>
      <c r="N19" s="15" t="s">
        <v>2943</v>
      </c>
      <c r="O19" s="15" t="s">
        <v>2772</v>
      </c>
      <c r="P19" s="15">
        <v>34.9</v>
      </c>
      <c r="Q19" s="16" t="s">
        <v>2802</v>
      </c>
      <c r="R19" s="42">
        <f t="shared" si="3"/>
        <v>3.49E-2</v>
      </c>
      <c r="S19" s="16" t="s">
        <v>3661</v>
      </c>
      <c r="T19" s="16">
        <f t="shared" si="1"/>
        <v>1.489838694620566E-2</v>
      </c>
      <c r="U19" s="16" t="s">
        <v>2772</v>
      </c>
      <c r="V19" s="16" t="s">
        <v>2772</v>
      </c>
      <c r="W19" s="15" t="s">
        <v>2799</v>
      </c>
    </row>
    <row r="20" spans="1:23" ht="30.75">
      <c r="A20" s="15" t="s">
        <v>2792</v>
      </c>
      <c r="B20" s="15">
        <v>2020</v>
      </c>
      <c r="C20" s="15">
        <v>1</v>
      </c>
      <c r="D20" s="15" t="s">
        <v>2793</v>
      </c>
      <c r="E20" s="15" t="s">
        <v>3658</v>
      </c>
      <c r="F20" s="15" t="s">
        <v>2772</v>
      </c>
      <c r="G20" s="66" t="s">
        <v>3660</v>
      </c>
      <c r="H20" s="15" t="s">
        <v>2813</v>
      </c>
      <c r="I20" s="15" t="s">
        <v>2806</v>
      </c>
      <c r="J20" s="15" t="s">
        <v>2772</v>
      </c>
      <c r="K20" s="15" t="s">
        <v>2772</v>
      </c>
      <c r="L20" s="15" t="s">
        <v>2772</v>
      </c>
      <c r="M20" s="15" t="s">
        <v>2772</v>
      </c>
      <c r="N20" s="15" t="s">
        <v>2943</v>
      </c>
      <c r="O20" s="15" t="s">
        <v>2772</v>
      </c>
      <c r="P20" s="15">
        <v>17.399999999999999</v>
      </c>
      <c r="Q20" s="16" t="s">
        <v>2802</v>
      </c>
      <c r="R20" s="42">
        <f t="shared" si="3"/>
        <v>1.7399999999999999E-2</v>
      </c>
      <c r="S20" s="16" t="s">
        <v>3661</v>
      </c>
      <c r="T20" s="16">
        <f t="shared" si="1"/>
        <v>7.4917332953359315E-3</v>
      </c>
      <c r="U20" s="16" t="s">
        <v>2772</v>
      </c>
      <c r="V20" s="16" t="s">
        <v>2772</v>
      </c>
      <c r="W20" s="15" t="s">
        <v>2799</v>
      </c>
    </row>
    <row r="21" spans="1:23" ht="30.75">
      <c r="A21" s="15" t="s">
        <v>2792</v>
      </c>
      <c r="B21" s="15">
        <v>2020</v>
      </c>
      <c r="C21" s="15">
        <v>1</v>
      </c>
      <c r="D21" s="15" t="s">
        <v>2793</v>
      </c>
      <c r="E21" s="15" t="s">
        <v>3658</v>
      </c>
      <c r="F21" s="15" t="s">
        <v>2772</v>
      </c>
      <c r="G21" s="66" t="s">
        <v>3660</v>
      </c>
      <c r="H21" s="15" t="s">
        <v>2813</v>
      </c>
      <c r="I21" s="15" t="s">
        <v>2806</v>
      </c>
      <c r="J21" s="15" t="s">
        <v>2772</v>
      </c>
      <c r="K21" s="15" t="s">
        <v>2772</v>
      </c>
      <c r="L21" s="15" t="s">
        <v>2772</v>
      </c>
      <c r="M21" s="15" t="s">
        <v>2772</v>
      </c>
      <c r="N21" s="15" t="s">
        <v>2943</v>
      </c>
      <c r="O21" s="15" t="s">
        <v>2772</v>
      </c>
      <c r="P21" s="15">
        <v>5.0999999999999996</v>
      </c>
      <c r="Q21" s="16" t="s">
        <v>2802</v>
      </c>
      <c r="R21" s="42">
        <f t="shared" si="3"/>
        <v>5.0999999999999995E-3</v>
      </c>
      <c r="S21" s="16" t="s">
        <v>3661</v>
      </c>
      <c r="T21" s="16">
        <f t="shared" si="1"/>
        <v>2.2092729880147646E-3</v>
      </c>
      <c r="U21" s="16" t="s">
        <v>2772</v>
      </c>
      <c r="V21" s="16" t="s">
        <v>2772</v>
      </c>
      <c r="W21" s="15" t="s">
        <v>2799</v>
      </c>
    </row>
    <row r="22" spans="1:23" ht="30.75">
      <c r="A22" s="15" t="s">
        <v>2792</v>
      </c>
      <c r="B22" s="15">
        <v>2020</v>
      </c>
      <c r="C22" s="15">
        <v>1</v>
      </c>
      <c r="D22" s="15" t="s">
        <v>2793</v>
      </c>
      <c r="E22" s="15" t="s">
        <v>3658</v>
      </c>
      <c r="F22" s="15" t="s">
        <v>2772</v>
      </c>
      <c r="G22" s="66" t="s">
        <v>3660</v>
      </c>
      <c r="H22" s="15" t="s">
        <v>2813</v>
      </c>
      <c r="I22" s="15" t="s">
        <v>2806</v>
      </c>
      <c r="J22" s="15" t="s">
        <v>2772</v>
      </c>
      <c r="K22" s="15" t="s">
        <v>2772</v>
      </c>
      <c r="L22" s="15" t="s">
        <v>2772</v>
      </c>
      <c r="M22" s="15" t="s">
        <v>2772</v>
      </c>
      <c r="N22" s="15" t="s">
        <v>2943</v>
      </c>
      <c r="O22" s="15" t="s">
        <v>2772</v>
      </c>
      <c r="P22" s="15">
        <v>4</v>
      </c>
      <c r="Q22" s="16" t="s">
        <v>2802</v>
      </c>
      <c r="R22" s="42">
        <f t="shared" si="3"/>
        <v>4.0000000000000001E-3</v>
      </c>
      <c r="S22" s="16" t="s">
        <v>3661</v>
      </c>
      <c r="T22" s="16">
        <f t="shared" si="1"/>
        <v>1.7337128090005314E-3</v>
      </c>
      <c r="U22" s="16" t="s">
        <v>2772</v>
      </c>
      <c r="V22" s="16" t="s">
        <v>2772</v>
      </c>
      <c r="W22" s="15" t="s">
        <v>2799</v>
      </c>
    </row>
    <row r="23" spans="1:23" ht="30.75">
      <c r="A23" s="15" t="s">
        <v>2792</v>
      </c>
      <c r="B23" s="15">
        <v>2020</v>
      </c>
      <c r="C23" s="15">
        <v>1</v>
      </c>
      <c r="D23" s="15" t="s">
        <v>2793</v>
      </c>
      <c r="E23" s="15" t="s">
        <v>3658</v>
      </c>
      <c r="F23" s="15" t="s">
        <v>2772</v>
      </c>
      <c r="G23" s="66" t="s">
        <v>3660</v>
      </c>
      <c r="H23" s="15" t="s">
        <v>2813</v>
      </c>
      <c r="I23" s="15" t="s">
        <v>2806</v>
      </c>
      <c r="J23" s="15" t="s">
        <v>2772</v>
      </c>
      <c r="K23" s="15" t="s">
        <v>2772</v>
      </c>
      <c r="L23" s="15" t="s">
        <v>2772</v>
      </c>
      <c r="M23" s="15" t="s">
        <v>2772</v>
      </c>
      <c r="N23" s="15" t="s">
        <v>2943</v>
      </c>
      <c r="O23" s="15" t="s">
        <v>2772</v>
      </c>
      <c r="P23" s="15">
        <v>6.9</v>
      </c>
      <c r="Q23" s="16" t="s">
        <v>2802</v>
      </c>
      <c r="R23" s="42">
        <f t="shared" si="3"/>
        <v>6.9000000000000008E-3</v>
      </c>
      <c r="S23" s="16" t="s">
        <v>3661</v>
      </c>
      <c r="T23" s="16">
        <f t="shared" si="1"/>
        <v>2.9863408567849378E-3</v>
      </c>
      <c r="U23" s="16" t="s">
        <v>2772</v>
      </c>
      <c r="V23" s="16" t="s">
        <v>2772</v>
      </c>
      <c r="W23" s="15" t="s">
        <v>2799</v>
      </c>
    </row>
    <row r="24" spans="1:23" ht="30.75">
      <c r="A24" s="15" t="s">
        <v>2792</v>
      </c>
      <c r="B24" s="15">
        <v>2020</v>
      </c>
      <c r="C24" s="15">
        <v>1</v>
      </c>
      <c r="D24" s="15" t="s">
        <v>2793</v>
      </c>
      <c r="E24" s="15" t="s">
        <v>3658</v>
      </c>
      <c r="F24" s="15" t="s">
        <v>2772</v>
      </c>
      <c r="G24" s="66" t="s">
        <v>3660</v>
      </c>
      <c r="H24" s="15" t="s">
        <v>2813</v>
      </c>
      <c r="I24" s="15" t="s">
        <v>2806</v>
      </c>
      <c r="J24" s="15" t="s">
        <v>2772</v>
      </c>
      <c r="K24" s="15" t="s">
        <v>2772</v>
      </c>
      <c r="L24" s="15" t="s">
        <v>2772</v>
      </c>
      <c r="M24" s="15" t="s">
        <v>2772</v>
      </c>
      <c r="N24" s="15" t="s">
        <v>2943</v>
      </c>
      <c r="O24" s="15" t="s">
        <v>2772</v>
      </c>
      <c r="P24" s="15">
        <v>5.5</v>
      </c>
      <c r="Q24" s="16" t="s">
        <v>2802</v>
      </c>
      <c r="R24" s="42">
        <f t="shared" si="3"/>
        <v>5.4999999999999997E-3</v>
      </c>
      <c r="S24" s="16" t="s">
        <v>3661</v>
      </c>
      <c r="T24" s="16">
        <f t="shared" si="1"/>
        <v>2.382074932760771E-3</v>
      </c>
      <c r="U24" s="16" t="s">
        <v>2772</v>
      </c>
      <c r="V24" s="16" t="s">
        <v>2772</v>
      </c>
      <c r="W24" s="15" t="s">
        <v>2799</v>
      </c>
    </row>
    <row r="25" spans="1:23" ht="30.75">
      <c r="A25" s="15" t="s">
        <v>2792</v>
      </c>
      <c r="B25" s="15">
        <v>2020</v>
      </c>
      <c r="C25" s="15">
        <v>1</v>
      </c>
      <c r="D25" s="15" t="s">
        <v>2793</v>
      </c>
      <c r="E25" s="15" t="s">
        <v>3658</v>
      </c>
      <c r="F25" s="15" t="s">
        <v>2772</v>
      </c>
      <c r="G25" s="66" t="s">
        <v>3660</v>
      </c>
      <c r="H25" s="15" t="s">
        <v>2813</v>
      </c>
      <c r="I25" s="15" t="s">
        <v>2806</v>
      </c>
      <c r="J25" s="15" t="s">
        <v>2772</v>
      </c>
      <c r="K25" s="15" t="s">
        <v>2772</v>
      </c>
      <c r="L25" s="15" t="s">
        <v>2772</v>
      </c>
      <c r="M25" s="15" t="s">
        <v>2772</v>
      </c>
      <c r="N25" s="15" t="s">
        <v>2943</v>
      </c>
      <c r="O25" s="15" t="s">
        <v>2772</v>
      </c>
      <c r="P25" s="15">
        <v>512</v>
      </c>
      <c r="Q25" s="16" t="s">
        <v>2802</v>
      </c>
      <c r="R25" s="42">
        <f t="shared" si="3"/>
        <v>0.51200000000000001</v>
      </c>
      <c r="S25" s="16" t="s">
        <v>3661</v>
      </c>
      <c r="T25" s="16">
        <f t="shared" si="1"/>
        <v>0.17955179116518774</v>
      </c>
      <c r="U25" s="16" t="s">
        <v>2772</v>
      </c>
      <c r="V25" s="16" t="s">
        <v>2772</v>
      </c>
      <c r="W25" s="15" t="s">
        <v>2799</v>
      </c>
    </row>
    <row r="26" spans="1:23" ht="30.75">
      <c r="A26" s="15" t="s">
        <v>2792</v>
      </c>
      <c r="B26" s="15">
        <v>2020</v>
      </c>
      <c r="C26" s="15">
        <v>1</v>
      </c>
      <c r="D26" s="15" t="s">
        <v>2793</v>
      </c>
      <c r="E26" s="15" t="s">
        <v>3658</v>
      </c>
      <c r="F26" s="15" t="s">
        <v>2772</v>
      </c>
      <c r="G26" s="66" t="s">
        <v>3660</v>
      </c>
      <c r="H26" s="15" t="s">
        <v>2813</v>
      </c>
      <c r="I26" s="15" t="s">
        <v>2806</v>
      </c>
      <c r="J26" s="15" t="s">
        <v>2772</v>
      </c>
      <c r="K26" s="15" t="s">
        <v>2772</v>
      </c>
      <c r="L26" s="15" t="s">
        <v>2772</v>
      </c>
      <c r="M26" s="15" t="s">
        <v>2772</v>
      </c>
      <c r="N26" s="15" t="s">
        <v>2943</v>
      </c>
      <c r="O26" s="15" t="s">
        <v>2772</v>
      </c>
      <c r="P26" s="15">
        <v>17.7</v>
      </c>
      <c r="Q26" s="16" t="s">
        <v>2802</v>
      </c>
      <c r="R26" s="42">
        <f t="shared" si="3"/>
        <v>1.77E-2</v>
      </c>
      <c r="S26" s="16" t="s">
        <v>3661</v>
      </c>
      <c r="T26" s="16">
        <f t="shared" si="1"/>
        <v>7.6197745174033556E-3</v>
      </c>
      <c r="U26" s="16" t="s">
        <v>2772</v>
      </c>
      <c r="V26" s="16" t="s">
        <v>2772</v>
      </c>
      <c r="W26" s="15" t="s">
        <v>2799</v>
      </c>
    </row>
    <row r="27" spans="1:23" ht="30.75">
      <c r="A27" s="15" t="s">
        <v>2792</v>
      </c>
      <c r="B27" s="15">
        <v>2020</v>
      </c>
      <c r="C27" s="15">
        <v>1</v>
      </c>
      <c r="D27" s="15" t="s">
        <v>2793</v>
      </c>
      <c r="E27" s="15" t="s">
        <v>3658</v>
      </c>
      <c r="F27" s="15" t="s">
        <v>2772</v>
      </c>
      <c r="G27" s="66" t="s">
        <v>3660</v>
      </c>
      <c r="H27" s="15" t="s">
        <v>2813</v>
      </c>
      <c r="I27" s="15" t="s">
        <v>2807</v>
      </c>
      <c r="J27" s="15" t="s">
        <v>2772</v>
      </c>
      <c r="K27" s="15" t="s">
        <v>2772</v>
      </c>
      <c r="L27" s="15" t="s">
        <v>2772</v>
      </c>
      <c r="M27" s="15" t="s">
        <v>2772</v>
      </c>
      <c r="N27" s="15" t="s">
        <v>2943</v>
      </c>
      <c r="O27" s="15" t="s">
        <v>2772</v>
      </c>
      <c r="P27" s="15">
        <v>22.5</v>
      </c>
      <c r="Q27" s="16" t="s">
        <v>2802</v>
      </c>
      <c r="R27" s="42">
        <f t="shared" si="3"/>
        <v>2.2499999999999999E-2</v>
      </c>
      <c r="S27" s="16" t="s">
        <v>3661</v>
      </c>
      <c r="T27" s="16">
        <f t="shared" si="1"/>
        <v>9.6633166793793981E-3</v>
      </c>
      <c r="U27" s="16" t="s">
        <v>2772</v>
      </c>
      <c r="V27" s="16" t="s">
        <v>2772</v>
      </c>
      <c r="W27" s="15" t="s">
        <v>2799</v>
      </c>
    </row>
    <row r="28" spans="1:23" ht="30.75">
      <c r="A28" s="15" t="s">
        <v>2792</v>
      </c>
      <c r="B28" s="15">
        <v>2020</v>
      </c>
      <c r="C28" s="15">
        <v>1</v>
      </c>
      <c r="D28" s="15" t="s">
        <v>2793</v>
      </c>
      <c r="E28" s="15" t="s">
        <v>3658</v>
      </c>
      <c r="F28" s="15" t="s">
        <v>2772</v>
      </c>
      <c r="G28" s="66" t="s">
        <v>3660</v>
      </c>
      <c r="H28" s="15" t="s">
        <v>2813</v>
      </c>
      <c r="I28" s="15" t="s">
        <v>2807</v>
      </c>
      <c r="J28" s="15" t="s">
        <v>2772</v>
      </c>
      <c r="K28" s="15" t="s">
        <v>2772</v>
      </c>
      <c r="L28" s="15" t="s">
        <v>2772</v>
      </c>
      <c r="M28" s="15" t="s">
        <v>2772</v>
      </c>
      <c r="N28" s="15" t="s">
        <v>2943</v>
      </c>
      <c r="O28" s="15" t="s">
        <v>2772</v>
      </c>
      <c r="P28" s="15">
        <v>28.2</v>
      </c>
      <c r="Q28" s="16" t="s">
        <v>2802</v>
      </c>
      <c r="R28" s="42">
        <f t="shared" si="3"/>
        <v>2.8199999999999999E-2</v>
      </c>
      <c r="S28" s="16" t="s">
        <v>3661</v>
      </c>
      <c r="T28" s="16">
        <f t="shared" si="1"/>
        <v>1.2077599531015094E-2</v>
      </c>
      <c r="U28" s="16" t="s">
        <v>2772</v>
      </c>
      <c r="V28" s="16" t="s">
        <v>2772</v>
      </c>
      <c r="W28" s="15" t="s">
        <v>2799</v>
      </c>
    </row>
    <row r="29" spans="1:23" ht="30.75">
      <c r="A29" s="15" t="s">
        <v>2792</v>
      </c>
      <c r="B29" s="15">
        <v>2020</v>
      </c>
      <c r="C29" s="15">
        <v>1</v>
      </c>
      <c r="D29" s="15" t="s">
        <v>2793</v>
      </c>
      <c r="E29" s="15" t="s">
        <v>3658</v>
      </c>
      <c r="F29" s="15" t="s">
        <v>2772</v>
      </c>
      <c r="G29" s="66" t="s">
        <v>3660</v>
      </c>
      <c r="H29" s="15" t="s">
        <v>2813</v>
      </c>
      <c r="I29" s="15" t="s">
        <v>2807</v>
      </c>
      <c r="J29" s="15" t="s">
        <v>2772</v>
      </c>
      <c r="K29" s="15" t="s">
        <v>2772</v>
      </c>
      <c r="L29" s="15" t="s">
        <v>2772</v>
      </c>
      <c r="M29" s="15" t="s">
        <v>2772</v>
      </c>
      <c r="N29" s="15" t="s">
        <v>2943</v>
      </c>
      <c r="O29" s="15" t="s">
        <v>2772</v>
      </c>
      <c r="P29" s="15">
        <v>23.5</v>
      </c>
      <c r="Q29" s="16" t="s">
        <v>2802</v>
      </c>
      <c r="R29" s="42">
        <f t="shared" si="3"/>
        <v>2.35E-2</v>
      </c>
      <c r="S29" s="16" t="s">
        <v>3661</v>
      </c>
      <c r="T29" s="16">
        <f t="shared" si="1"/>
        <v>1.00878469985245E-2</v>
      </c>
      <c r="U29" s="16" t="s">
        <v>2772</v>
      </c>
      <c r="V29" s="16" t="s">
        <v>2772</v>
      </c>
      <c r="W29" s="15" t="s">
        <v>2799</v>
      </c>
    </row>
    <row r="30" spans="1:23" ht="30.75">
      <c r="A30" s="15" t="s">
        <v>2792</v>
      </c>
      <c r="B30" s="15">
        <v>2020</v>
      </c>
      <c r="C30" s="15">
        <v>1</v>
      </c>
      <c r="D30" s="15" t="s">
        <v>2793</v>
      </c>
      <c r="E30" s="15" t="s">
        <v>3658</v>
      </c>
      <c r="F30" s="15" t="s">
        <v>2772</v>
      </c>
      <c r="G30" s="66" t="s">
        <v>3660</v>
      </c>
      <c r="H30" s="15" t="s">
        <v>2813</v>
      </c>
      <c r="I30" s="15" t="s">
        <v>2807</v>
      </c>
      <c r="J30" s="15" t="s">
        <v>2772</v>
      </c>
      <c r="K30" s="15" t="s">
        <v>2772</v>
      </c>
      <c r="L30" s="15" t="s">
        <v>2772</v>
      </c>
      <c r="M30" s="15" t="s">
        <v>2772</v>
      </c>
      <c r="N30" s="15" t="s">
        <v>2943</v>
      </c>
      <c r="O30" s="15" t="s">
        <v>2772</v>
      </c>
      <c r="P30" s="15">
        <v>48.9</v>
      </c>
      <c r="Q30" s="16" t="s">
        <v>2802</v>
      </c>
      <c r="R30" s="42">
        <f t="shared" si="3"/>
        <v>4.8899999999999999E-2</v>
      </c>
      <c r="S30" s="16" t="s">
        <v>3661</v>
      </c>
      <c r="T30" s="16">
        <f t="shared" si="1"/>
        <v>2.0734085411515588E-2</v>
      </c>
      <c r="U30" s="16" t="s">
        <v>2772</v>
      </c>
      <c r="V30" s="16" t="s">
        <v>2772</v>
      </c>
      <c r="W30" s="15" t="s">
        <v>2799</v>
      </c>
    </row>
    <row r="31" spans="1:23" ht="30.75">
      <c r="A31" s="15" t="s">
        <v>2792</v>
      </c>
      <c r="B31" s="15">
        <v>2020</v>
      </c>
      <c r="C31" s="15">
        <v>1</v>
      </c>
      <c r="D31" s="15" t="s">
        <v>2793</v>
      </c>
      <c r="E31" s="15" t="s">
        <v>3658</v>
      </c>
      <c r="F31" s="15" t="s">
        <v>2772</v>
      </c>
      <c r="G31" s="66" t="s">
        <v>3660</v>
      </c>
      <c r="H31" s="15" t="s">
        <v>2813</v>
      </c>
      <c r="I31" s="15" t="s">
        <v>2807</v>
      </c>
      <c r="J31" s="15" t="s">
        <v>2772</v>
      </c>
      <c r="K31" s="15" t="s">
        <v>2772</v>
      </c>
      <c r="L31" s="15" t="s">
        <v>2772</v>
      </c>
      <c r="M31" s="15" t="s">
        <v>2772</v>
      </c>
      <c r="N31" s="15" t="s">
        <v>2943</v>
      </c>
      <c r="O31" s="15" t="s">
        <v>2772</v>
      </c>
      <c r="P31" s="15">
        <v>23.7</v>
      </c>
      <c r="Q31" s="16" t="s">
        <v>2802</v>
      </c>
      <c r="R31" s="42">
        <f t="shared" si="3"/>
        <v>2.3699999999999999E-2</v>
      </c>
      <c r="S31" s="16" t="s">
        <v>3661</v>
      </c>
      <c r="T31" s="16">
        <f t="shared" si="1"/>
        <v>1.0172703286778675E-2</v>
      </c>
      <c r="U31" s="16" t="s">
        <v>2772</v>
      </c>
      <c r="V31" s="16" t="s">
        <v>2772</v>
      </c>
      <c r="W31" s="15" t="s">
        <v>2799</v>
      </c>
    </row>
    <row r="32" spans="1:23" ht="30.75">
      <c r="A32" s="15" t="s">
        <v>2792</v>
      </c>
      <c r="B32" s="15">
        <v>2020</v>
      </c>
      <c r="C32" s="15">
        <v>1</v>
      </c>
      <c r="D32" s="15" t="s">
        <v>2793</v>
      </c>
      <c r="E32" s="15" t="s">
        <v>3658</v>
      </c>
      <c r="F32" s="15" t="s">
        <v>2772</v>
      </c>
      <c r="G32" s="66" t="s">
        <v>3660</v>
      </c>
      <c r="H32" s="15" t="s">
        <v>2813</v>
      </c>
      <c r="I32" s="15" t="s">
        <v>2807</v>
      </c>
      <c r="J32" s="15" t="s">
        <v>2772</v>
      </c>
      <c r="K32" s="15" t="s">
        <v>2772</v>
      </c>
      <c r="L32" s="15" t="s">
        <v>2772</v>
      </c>
      <c r="M32" s="15" t="s">
        <v>2772</v>
      </c>
      <c r="N32" s="15" t="s">
        <v>2943</v>
      </c>
      <c r="O32" s="15" t="s">
        <v>2772</v>
      </c>
      <c r="P32" s="15">
        <v>4493</v>
      </c>
      <c r="Q32" s="16" t="s">
        <v>2802</v>
      </c>
      <c r="R32" s="42">
        <f t="shared" si="3"/>
        <v>4.4930000000000003</v>
      </c>
      <c r="S32" s="16" t="s">
        <v>3661</v>
      </c>
      <c r="T32" s="16">
        <f t="shared" si="1"/>
        <v>0.7398095990213589</v>
      </c>
      <c r="U32" s="16" t="s">
        <v>2772</v>
      </c>
      <c r="V32" s="16" t="s">
        <v>2772</v>
      </c>
      <c r="W32" s="15" t="s">
        <v>2799</v>
      </c>
    </row>
    <row r="33" spans="1:23" ht="30.75">
      <c r="A33" s="15" t="s">
        <v>2792</v>
      </c>
      <c r="B33" s="15">
        <v>2020</v>
      </c>
      <c r="C33" s="15">
        <v>1</v>
      </c>
      <c r="D33" s="15" t="s">
        <v>2793</v>
      </c>
      <c r="E33" s="15" t="s">
        <v>3658</v>
      </c>
      <c r="F33" s="15" t="s">
        <v>2772</v>
      </c>
      <c r="G33" s="66" t="s">
        <v>3660</v>
      </c>
      <c r="H33" s="15" t="s">
        <v>2813</v>
      </c>
      <c r="I33" s="15" t="s">
        <v>2808</v>
      </c>
      <c r="J33" s="15" t="s">
        <v>2772</v>
      </c>
      <c r="K33" s="15" t="s">
        <v>2772</v>
      </c>
      <c r="L33" s="15" t="s">
        <v>2772</v>
      </c>
      <c r="M33" s="15" t="s">
        <v>2772</v>
      </c>
      <c r="N33" s="15" t="s">
        <v>2943</v>
      </c>
      <c r="O33" s="15" t="s">
        <v>2772</v>
      </c>
      <c r="P33" s="15">
        <v>48.7</v>
      </c>
      <c r="Q33" s="16" t="s">
        <v>2802</v>
      </c>
      <c r="R33" s="42">
        <f t="shared" si="3"/>
        <v>4.87E-2</v>
      </c>
      <c r="S33" s="16" t="s">
        <v>3661</v>
      </c>
      <c r="T33" s="16">
        <f t="shared" si="1"/>
        <v>2.0651268004341812E-2</v>
      </c>
      <c r="U33" s="16" t="s">
        <v>2772</v>
      </c>
      <c r="V33" s="16" t="s">
        <v>2772</v>
      </c>
      <c r="W33" s="15" t="s">
        <v>2799</v>
      </c>
    </row>
    <row r="34" spans="1:23" ht="30.75">
      <c r="A34" s="15" t="s">
        <v>2792</v>
      </c>
      <c r="B34" s="15">
        <v>2020</v>
      </c>
      <c r="C34" s="15">
        <v>1</v>
      </c>
      <c r="D34" s="15" t="s">
        <v>2793</v>
      </c>
      <c r="E34" s="15" t="s">
        <v>3658</v>
      </c>
      <c r="F34" s="15" t="s">
        <v>2772</v>
      </c>
      <c r="G34" s="66" t="s">
        <v>3660</v>
      </c>
      <c r="H34" s="15" t="s">
        <v>2813</v>
      </c>
      <c r="I34" s="15" t="s">
        <v>2808</v>
      </c>
      <c r="J34" s="15" t="s">
        <v>2772</v>
      </c>
      <c r="K34" s="15" t="s">
        <v>2772</v>
      </c>
      <c r="L34" s="15" t="s">
        <v>2772</v>
      </c>
      <c r="M34" s="15" t="s">
        <v>2772</v>
      </c>
      <c r="N34" s="15" t="s">
        <v>2943</v>
      </c>
      <c r="O34" s="15" t="s">
        <v>2772</v>
      </c>
      <c r="P34" s="15">
        <v>4.5</v>
      </c>
      <c r="Q34" s="16" t="s">
        <v>2802</v>
      </c>
      <c r="R34" s="42">
        <f t="shared" si="3"/>
        <v>4.4999999999999997E-3</v>
      </c>
      <c r="S34" s="16" t="s">
        <v>3661</v>
      </c>
      <c r="T34" s="16">
        <f t="shared" si="1"/>
        <v>1.9499410842679385E-3</v>
      </c>
      <c r="U34" s="16" t="s">
        <v>2772</v>
      </c>
      <c r="V34" s="16" t="s">
        <v>2772</v>
      </c>
      <c r="W34" s="15" t="s">
        <v>2799</v>
      </c>
    </row>
    <row r="35" spans="1:23" ht="30.75">
      <c r="A35" s="15" t="s">
        <v>2792</v>
      </c>
      <c r="B35" s="15">
        <v>2020</v>
      </c>
      <c r="C35" s="15">
        <v>1</v>
      </c>
      <c r="D35" s="15" t="s">
        <v>2793</v>
      </c>
      <c r="E35" s="15" t="s">
        <v>3658</v>
      </c>
      <c r="F35" s="15" t="s">
        <v>2772</v>
      </c>
      <c r="G35" s="66" t="s">
        <v>3660</v>
      </c>
      <c r="H35" s="15" t="s">
        <v>2813</v>
      </c>
      <c r="I35" s="15" t="s">
        <v>2808</v>
      </c>
      <c r="J35" s="15" t="s">
        <v>2772</v>
      </c>
      <c r="K35" s="15" t="s">
        <v>2772</v>
      </c>
      <c r="L35" s="15" t="s">
        <v>2772</v>
      </c>
      <c r="M35" s="15" t="s">
        <v>2772</v>
      </c>
      <c r="N35" s="15" t="s">
        <v>2943</v>
      </c>
      <c r="O35" s="15" t="s">
        <v>2772</v>
      </c>
      <c r="P35" s="15">
        <v>1620</v>
      </c>
      <c r="Q35" s="16" t="s">
        <v>2802</v>
      </c>
      <c r="R35" s="42">
        <f t="shared" si="3"/>
        <v>1.62</v>
      </c>
      <c r="S35" s="16" t="s">
        <v>3661</v>
      </c>
      <c r="T35" s="16">
        <f t="shared" si="1"/>
        <v>0.41830129131974547</v>
      </c>
      <c r="U35" s="16" t="s">
        <v>2772</v>
      </c>
      <c r="V35" s="16" t="s">
        <v>2772</v>
      </c>
      <c r="W35" s="15" t="s">
        <v>2799</v>
      </c>
    </row>
    <row r="36" spans="1:23" ht="30.75">
      <c r="A36" s="15" t="s">
        <v>2792</v>
      </c>
      <c r="B36" s="15">
        <v>2020</v>
      </c>
      <c r="C36" s="15">
        <v>1</v>
      </c>
      <c r="D36" s="15" t="s">
        <v>2793</v>
      </c>
      <c r="E36" s="15" t="s">
        <v>3658</v>
      </c>
      <c r="F36" s="15" t="s">
        <v>2772</v>
      </c>
      <c r="G36" s="66" t="s">
        <v>3660</v>
      </c>
      <c r="H36" s="15" t="s">
        <v>2813</v>
      </c>
      <c r="I36" s="15" t="s">
        <v>2809</v>
      </c>
      <c r="J36" s="15" t="s">
        <v>2772</v>
      </c>
      <c r="K36" s="15" t="s">
        <v>2772</v>
      </c>
      <c r="L36" s="15" t="s">
        <v>2772</v>
      </c>
      <c r="M36" s="15" t="s">
        <v>2772</v>
      </c>
      <c r="N36" s="15" t="s">
        <v>2943</v>
      </c>
      <c r="O36" s="15" t="s">
        <v>2772</v>
      </c>
      <c r="P36" s="15">
        <v>33.299999999999997</v>
      </c>
      <c r="Q36" s="16" t="s">
        <v>2802</v>
      </c>
      <c r="R36" s="42">
        <f t="shared" si="3"/>
        <v>3.3299999999999996E-2</v>
      </c>
      <c r="S36" s="16" t="s">
        <v>3661</v>
      </c>
      <c r="T36" s="16">
        <f t="shared" si="1"/>
        <v>1.4226429389229526E-2</v>
      </c>
      <c r="U36" s="16" t="s">
        <v>2772</v>
      </c>
      <c r="V36" s="16" t="s">
        <v>2772</v>
      </c>
      <c r="W36" s="15" t="s">
        <v>2799</v>
      </c>
    </row>
    <row r="37" spans="1:23" ht="30.75">
      <c r="A37" s="15" t="s">
        <v>2792</v>
      </c>
      <c r="B37" s="15">
        <v>2020</v>
      </c>
      <c r="C37" s="15">
        <v>1</v>
      </c>
      <c r="D37" s="15" t="s">
        <v>2793</v>
      </c>
      <c r="E37" s="15" t="s">
        <v>3658</v>
      </c>
      <c r="F37" s="15" t="s">
        <v>2772</v>
      </c>
      <c r="G37" s="66" t="s">
        <v>3660</v>
      </c>
      <c r="H37" s="15" t="s">
        <v>2813</v>
      </c>
      <c r="I37" s="15" t="s">
        <v>2809</v>
      </c>
      <c r="J37" s="15" t="s">
        <v>2772</v>
      </c>
      <c r="K37" s="15" t="s">
        <v>2772</v>
      </c>
      <c r="L37" s="15" t="s">
        <v>2772</v>
      </c>
      <c r="M37" s="15" t="s">
        <v>2772</v>
      </c>
      <c r="N37" s="15" t="s">
        <v>2943</v>
      </c>
      <c r="O37" s="15" t="s">
        <v>2772</v>
      </c>
      <c r="P37" s="15">
        <v>9.3000000000000007</v>
      </c>
      <c r="Q37" s="16" t="s">
        <v>2802</v>
      </c>
      <c r="R37" s="42">
        <f t="shared" si="3"/>
        <v>9.300000000000001E-3</v>
      </c>
      <c r="S37" s="16" t="s">
        <v>3661</v>
      </c>
      <c r="T37" s="16">
        <f t="shared" si="1"/>
        <v>4.0202732532416277E-3</v>
      </c>
      <c r="U37" s="16" t="s">
        <v>2772</v>
      </c>
      <c r="V37" s="16" t="s">
        <v>2772</v>
      </c>
      <c r="W37" s="15" t="s">
        <v>2799</v>
      </c>
    </row>
    <row r="38" spans="1:23" ht="30.75">
      <c r="A38" s="15" t="s">
        <v>2792</v>
      </c>
      <c r="B38" s="15">
        <v>2020</v>
      </c>
      <c r="C38" s="15">
        <v>1</v>
      </c>
      <c r="D38" s="15" t="s">
        <v>2793</v>
      </c>
      <c r="E38" s="15" t="s">
        <v>3658</v>
      </c>
      <c r="F38" s="15" t="s">
        <v>2772</v>
      </c>
      <c r="G38" s="66" t="s">
        <v>3660</v>
      </c>
      <c r="H38" s="15" t="s">
        <v>2813</v>
      </c>
      <c r="I38" s="15" t="s">
        <v>2809</v>
      </c>
      <c r="J38" s="15" t="s">
        <v>2772</v>
      </c>
      <c r="K38" s="15" t="s">
        <v>2772</v>
      </c>
      <c r="L38" s="15" t="s">
        <v>2772</v>
      </c>
      <c r="M38" s="15" t="s">
        <v>2772</v>
      </c>
      <c r="N38" s="15" t="s">
        <v>2943</v>
      </c>
      <c r="O38" s="15" t="s">
        <v>2772</v>
      </c>
      <c r="P38" s="15">
        <v>607.79999999999995</v>
      </c>
      <c r="Q38" s="16" t="s">
        <v>2802</v>
      </c>
      <c r="R38" s="42">
        <f t="shared" si="3"/>
        <v>0.60780000000000001</v>
      </c>
      <c r="S38" s="16" t="s">
        <v>3661</v>
      </c>
      <c r="T38" s="16">
        <f t="shared" si="1"/>
        <v>0.20623202432629986</v>
      </c>
      <c r="U38" s="16" t="s">
        <v>2772</v>
      </c>
      <c r="V38" s="16" t="s">
        <v>2772</v>
      </c>
      <c r="W38" s="15" t="s">
        <v>2799</v>
      </c>
    </row>
    <row r="39" spans="1:23" ht="30.75">
      <c r="A39" s="15" t="s">
        <v>2792</v>
      </c>
      <c r="B39" s="15">
        <v>2020</v>
      </c>
      <c r="C39" s="15">
        <v>1</v>
      </c>
      <c r="D39" s="15" t="s">
        <v>2793</v>
      </c>
      <c r="E39" s="15" t="s">
        <v>3658</v>
      </c>
      <c r="F39" s="15" t="s">
        <v>2772</v>
      </c>
      <c r="G39" s="66" t="s">
        <v>3660</v>
      </c>
      <c r="H39" s="15" t="s">
        <v>2962</v>
      </c>
      <c r="I39" s="15" t="s">
        <v>2810</v>
      </c>
      <c r="J39" s="15" t="s">
        <v>2772</v>
      </c>
      <c r="K39" s="15" t="s">
        <v>2772</v>
      </c>
      <c r="L39" s="15" t="s">
        <v>2772</v>
      </c>
      <c r="M39" s="15" t="s">
        <v>2772</v>
      </c>
      <c r="N39" s="15" t="s">
        <v>2943</v>
      </c>
      <c r="O39" s="15" t="s">
        <v>2772</v>
      </c>
      <c r="P39" s="15">
        <v>42.2</v>
      </c>
      <c r="Q39" s="16" t="s">
        <v>2802</v>
      </c>
      <c r="R39" s="42">
        <f t="shared" si="3"/>
        <v>4.2200000000000001E-2</v>
      </c>
      <c r="S39" s="16" t="s">
        <v>3661</v>
      </c>
      <c r="T39" s="16">
        <f t="shared" si="1"/>
        <v>1.7951068830742274E-2</v>
      </c>
      <c r="U39" s="16" t="s">
        <v>2772</v>
      </c>
      <c r="V39" s="16" t="s">
        <v>2772</v>
      </c>
      <c r="W39" s="15" t="s">
        <v>2799</v>
      </c>
    </row>
    <row r="40" spans="1:23" ht="30.75">
      <c r="A40" s="15" t="s">
        <v>2792</v>
      </c>
      <c r="B40" s="15">
        <v>2020</v>
      </c>
      <c r="C40" s="15">
        <v>1</v>
      </c>
      <c r="D40" s="15" t="s">
        <v>2793</v>
      </c>
      <c r="E40" s="15" t="s">
        <v>3658</v>
      </c>
      <c r="F40" s="15" t="s">
        <v>2772</v>
      </c>
      <c r="G40" s="66" t="s">
        <v>3660</v>
      </c>
      <c r="H40" s="15" t="s">
        <v>2962</v>
      </c>
      <c r="I40" s="15" t="s">
        <v>2810</v>
      </c>
      <c r="J40" s="15" t="s">
        <v>2772</v>
      </c>
      <c r="K40" s="15" t="s">
        <v>2772</v>
      </c>
      <c r="L40" s="15" t="s">
        <v>2772</v>
      </c>
      <c r="M40" s="15" t="s">
        <v>2772</v>
      </c>
      <c r="N40" s="15" t="s">
        <v>2943</v>
      </c>
      <c r="O40" s="15" t="s">
        <v>2772</v>
      </c>
      <c r="P40" s="15">
        <v>4.2</v>
      </c>
      <c r="Q40" s="16" t="s">
        <v>2802</v>
      </c>
      <c r="R40" s="42">
        <f t="shared" si="3"/>
        <v>4.2000000000000006E-3</v>
      </c>
      <c r="S40" s="16" t="s">
        <v>3661</v>
      </c>
      <c r="T40" s="16">
        <f t="shared" si="1"/>
        <v>1.8202170383280992E-3</v>
      </c>
      <c r="U40" s="16" t="s">
        <v>2772</v>
      </c>
      <c r="V40" s="16" t="s">
        <v>2772</v>
      </c>
      <c r="W40" s="15" t="s">
        <v>2799</v>
      </c>
    </row>
    <row r="41" spans="1:23" ht="30.75">
      <c r="A41" s="15" t="s">
        <v>2792</v>
      </c>
      <c r="B41" s="15">
        <v>2020</v>
      </c>
      <c r="C41" s="15">
        <v>1</v>
      </c>
      <c r="D41" s="15" t="s">
        <v>2793</v>
      </c>
      <c r="E41" s="15" t="s">
        <v>3658</v>
      </c>
      <c r="F41" s="15" t="s">
        <v>2772</v>
      </c>
      <c r="G41" s="66" t="s">
        <v>3660</v>
      </c>
      <c r="H41" s="15" t="s">
        <v>2962</v>
      </c>
      <c r="I41" s="15" t="s">
        <v>2810</v>
      </c>
      <c r="J41" s="15" t="s">
        <v>2772</v>
      </c>
      <c r="K41" s="15" t="s">
        <v>2772</v>
      </c>
      <c r="L41" s="15" t="s">
        <v>2772</v>
      </c>
      <c r="M41" s="15" t="s">
        <v>2772</v>
      </c>
      <c r="N41" s="15" t="s">
        <v>2943</v>
      </c>
      <c r="O41" s="15" t="s">
        <v>2772</v>
      </c>
      <c r="P41" s="15">
        <v>6.8</v>
      </c>
      <c r="Q41" s="16" t="s">
        <v>2802</v>
      </c>
      <c r="R41" s="42">
        <f t="shared" si="3"/>
        <v>6.7999999999999996E-3</v>
      </c>
      <c r="S41" s="16" t="s">
        <v>3661</v>
      </c>
      <c r="T41" s="16">
        <f t="shared" si="1"/>
        <v>2.9432068763250671E-3</v>
      </c>
      <c r="U41" s="16" t="s">
        <v>2772</v>
      </c>
      <c r="V41" s="16" t="s">
        <v>2772</v>
      </c>
      <c r="W41" s="15" t="s">
        <v>2799</v>
      </c>
    </row>
    <row r="42" spans="1:23" ht="30.75">
      <c r="A42" s="15" t="s">
        <v>2792</v>
      </c>
      <c r="B42" s="15">
        <v>2020</v>
      </c>
      <c r="C42" s="15">
        <v>1</v>
      </c>
      <c r="D42" s="15" t="s">
        <v>2793</v>
      </c>
      <c r="E42" s="15" t="s">
        <v>3658</v>
      </c>
      <c r="F42" s="15" t="s">
        <v>2772</v>
      </c>
      <c r="G42" s="66" t="s">
        <v>3660</v>
      </c>
      <c r="H42" s="15" t="s">
        <v>2962</v>
      </c>
      <c r="I42" s="15" t="s">
        <v>2810</v>
      </c>
      <c r="J42" s="15" t="s">
        <v>2772</v>
      </c>
      <c r="K42" s="15" t="s">
        <v>2772</v>
      </c>
      <c r="L42" s="15" t="s">
        <v>2772</v>
      </c>
      <c r="M42" s="15" t="s">
        <v>2772</v>
      </c>
      <c r="N42" s="15" t="s">
        <v>2943</v>
      </c>
      <c r="O42" s="15" t="s">
        <v>2772</v>
      </c>
      <c r="P42" s="15">
        <v>729.1</v>
      </c>
      <c r="Q42" s="16" t="s">
        <v>2802</v>
      </c>
      <c r="R42" s="42">
        <f t="shared" si="3"/>
        <v>0.72909999999999997</v>
      </c>
      <c r="S42" s="16" t="s">
        <v>3661</v>
      </c>
      <c r="T42" s="16">
        <f t="shared" si="1"/>
        <v>0.23782011079406504</v>
      </c>
      <c r="U42" s="16" t="s">
        <v>2772</v>
      </c>
      <c r="V42" s="16" t="s">
        <v>2772</v>
      </c>
      <c r="W42" s="15" t="s">
        <v>2799</v>
      </c>
    </row>
    <row r="43" spans="1:23" ht="30.75">
      <c r="A43" s="15" t="s">
        <v>2792</v>
      </c>
      <c r="B43" s="15">
        <v>2020</v>
      </c>
      <c r="C43" s="15">
        <v>1</v>
      </c>
      <c r="D43" s="15" t="s">
        <v>2793</v>
      </c>
      <c r="E43" s="15" t="s">
        <v>3658</v>
      </c>
      <c r="F43" s="15" t="s">
        <v>2772</v>
      </c>
      <c r="G43" s="66" t="s">
        <v>3660</v>
      </c>
      <c r="H43" s="15" t="s">
        <v>2962</v>
      </c>
      <c r="I43" s="15" t="s">
        <v>2810</v>
      </c>
      <c r="J43" s="15" t="s">
        <v>2772</v>
      </c>
      <c r="K43" s="15" t="s">
        <v>2772</v>
      </c>
      <c r="L43" s="15" t="s">
        <v>2772</v>
      </c>
      <c r="M43" s="15" t="s">
        <v>2772</v>
      </c>
      <c r="N43" s="15" t="s">
        <v>2943</v>
      </c>
      <c r="O43" s="15" t="s">
        <v>2772</v>
      </c>
      <c r="P43" s="15">
        <v>15.7</v>
      </c>
      <c r="Q43" s="16" t="s">
        <v>2802</v>
      </c>
      <c r="R43" s="42">
        <f t="shared" si="3"/>
        <v>1.5699999999999999E-2</v>
      </c>
      <c r="S43" s="16" t="s">
        <v>3661</v>
      </c>
      <c r="T43" s="16">
        <f t="shared" si="1"/>
        <v>6.7654524519927244E-3</v>
      </c>
      <c r="U43" s="16" t="s">
        <v>2772</v>
      </c>
      <c r="V43" s="16" t="s">
        <v>2772</v>
      </c>
      <c r="W43" s="15" t="s">
        <v>2799</v>
      </c>
    </row>
    <row r="44" spans="1:23" ht="30.75">
      <c r="A44" s="15" t="s">
        <v>2792</v>
      </c>
      <c r="B44" s="15">
        <v>2020</v>
      </c>
      <c r="C44" s="15">
        <v>1</v>
      </c>
      <c r="D44" s="15" t="s">
        <v>2793</v>
      </c>
      <c r="E44" s="15" t="s">
        <v>3658</v>
      </c>
      <c r="F44" s="15" t="s">
        <v>2772</v>
      </c>
      <c r="G44" s="66" t="s">
        <v>3660</v>
      </c>
      <c r="H44" s="15" t="s">
        <v>2962</v>
      </c>
      <c r="I44" s="15" t="s">
        <v>2810</v>
      </c>
      <c r="J44" s="15" t="s">
        <v>2772</v>
      </c>
      <c r="K44" s="15" t="s">
        <v>2772</v>
      </c>
      <c r="L44" s="15" t="s">
        <v>2772</v>
      </c>
      <c r="M44" s="15" t="s">
        <v>2772</v>
      </c>
      <c r="N44" s="15" t="s">
        <v>2943</v>
      </c>
      <c r="O44" s="15" t="s">
        <v>2772</v>
      </c>
      <c r="P44" s="15">
        <v>729.1</v>
      </c>
      <c r="Q44" s="16" t="s">
        <v>2802</v>
      </c>
      <c r="R44" s="42">
        <f t="shared" si="3"/>
        <v>0.72909999999999997</v>
      </c>
      <c r="S44" s="16" t="s">
        <v>3661</v>
      </c>
      <c r="T44" s="16">
        <f t="shared" si="1"/>
        <v>0.23782011079406504</v>
      </c>
      <c r="U44" s="16" t="s">
        <v>2772</v>
      </c>
      <c r="V44" s="16" t="s">
        <v>2772</v>
      </c>
      <c r="W44" s="15" t="s">
        <v>2799</v>
      </c>
    </row>
    <row r="45" spans="1:23" ht="30.75">
      <c r="A45" s="15" t="s">
        <v>2811</v>
      </c>
      <c r="B45" s="15">
        <v>2018</v>
      </c>
      <c r="C45" s="15">
        <v>3</v>
      </c>
      <c r="D45" s="15" t="s">
        <v>2812</v>
      </c>
      <c r="E45" s="15" t="s">
        <v>3658</v>
      </c>
      <c r="F45" s="15" t="s">
        <v>2766</v>
      </c>
      <c r="G45" s="66" t="s">
        <v>3660</v>
      </c>
      <c r="H45" s="15" t="s">
        <v>2813</v>
      </c>
      <c r="I45" s="15" t="s">
        <v>2814</v>
      </c>
      <c r="J45" s="15">
        <v>25.6</v>
      </c>
      <c r="K45" s="15" t="s">
        <v>2815</v>
      </c>
      <c r="L45" s="15" t="s">
        <v>2816</v>
      </c>
      <c r="M45" s="15">
        <v>1</v>
      </c>
      <c r="N45" s="15" t="s">
        <v>2781</v>
      </c>
      <c r="O45" s="15" t="s">
        <v>2772</v>
      </c>
      <c r="P45" s="15">
        <v>14.34</v>
      </c>
      <c r="Q45" s="16" t="s">
        <v>2818</v>
      </c>
      <c r="R45" s="42">
        <f t="shared" ref="R45:R56" si="4">P45</f>
        <v>14.34</v>
      </c>
      <c r="S45" s="16" t="s">
        <v>2783</v>
      </c>
      <c r="T45" s="16">
        <f t="shared" si="1"/>
        <v>1.1858253596129622</v>
      </c>
      <c r="U45" s="16">
        <v>0</v>
      </c>
      <c r="V45" s="15" t="s">
        <v>2819</v>
      </c>
      <c r="W45" s="15" t="s">
        <v>2820</v>
      </c>
    </row>
    <row r="46" spans="1:23" ht="30.75">
      <c r="A46" s="15" t="s">
        <v>2811</v>
      </c>
      <c r="B46" s="15">
        <v>2018</v>
      </c>
      <c r="C46" s="15">
        <v>3</v>
      </c>
      <c r="D46" s="15" t="s">
        <v>2812</v>
      </c>
      <c r="E46" s="15" t="s">
        <v>3658</v>
      </c>
      <c r="F46" s="15" t="s">
        <v>2766</v>
      </c>
      <c r="G46" s="66" t="s">
        <v>3660</v>
      </c>
      <c r="H46" s="15" t="s">
        <v>2813</v>
      </c>
      <c r="I46" s="15" t="s">
        <v>2814</v>
      </c>
      <c r="J46" s="15">
        <v>25.6</v>
      </c>
      <c r="K46" s="15" t="s">
        <v>2815</v>
      </c>
      <c r="L46" s="15" t="s">
        <v>2816</v>
      </c>
      <c r="M46" s="15">
        <v>1</v>
      </c>
      <c r="N46" s="15" t="s">
        <v>2781</v>
      </c>
      <c r="O46" s="15" t="s">
        <v>2772</v>
      </c>
      <c r="P46" s="15">
        <v>8.36</v>
      </c>
      <c r="Q46" s="16" t="s">
        <v>2818</v>
      </c>
      <c r="R46" s="42">
        <f t="shared" si="4"/>
        <v>8.36</v>
      </c>
      <c r="S46" s="16" t="s">
        <v>2783</v>
      </c>
      <c r="T46" s="16">
        <f t="shared" si="1"/>
        <v>0.97127584873810524</v>
      </c>
      <c r="U46" s="15">
        <v>0</v>
      </c>
      <c r="V46" s="29" t="s">
        <v>2822</v>
      </c>
      <c r="W46" s="15" t="s">
        <v>2820</v>
      </c>
    </row>
    <row r="47" spans="1:23" ht="30.75">
      <c r="A47" s="15" t="s">
        <v>2811</v>
      </c>
      <c r="B47" s="15">
        <v>2018</v>
      </c>
      <c r="C47" s="15">
        <v>3</v>
      </c>
      <c r="D47" s="15" t="s">
        <v>2812</v>
      </c>
      <c r="E47" s="15" t="s">
        <v>3658</v>
      </c>
      <c r="F47" s="15" t="s">
        <v>2766</v>
      </c>
      <c r="G47" s="66" t="s">
        <v>3660</v>
      </c>
      <c r="H47" s="15" t="s">
        <v>2813</v>
      </c>
      <c r="I47" s="15" t="s">
        <v>2814</v>
      </c>
      <c r="J47" s="15">
        <v>25.6</v>
      </c>
      <c r="K47" s="15" t="s">
        <v>2815</v>
      </c>
      <c r="L47" s="15" t="s">
        <v>2816</v>
      </c>
      <c r="M47" s="15">
        <v>1</v>
      </c>
      <c r="N47" s="15" t="s">
        <v>2781</v>
      </c>
      <c r="O47" s="15" t="s">
        <v>2772</v>
      </c>
      <c r="P47" s="15" t="s">
        <v>2823</v>
      </c>
      <c r="Q47" s="16" t="s">
        <v>2818</v>
      </c>
      <c r="R47" s="42">
        <v>0.05</v>
      </c>
      <c r="S47" s="16" t="s">
        <v>2783</v>
      </c>
      <c r="T47" s="16">
        <f t="shared" si="1"/>
        <v>2.1189299069938092E-2</v>
      </c>
      <c r="U47" s="15">
        <v>0</v>
      </c>
      <c r="V47" s="15" t="s">
        <v>2824</v>
      </c>
      <c r="W47" s="15" t="s">
        <v>1199</v>
      </c>
    </row>
    <row r="48" spans="1:23" ht="30.75">
      <c r="A48" s="15" t="s">
        <v>2811</v>
      </c>
      <c r="B48" s="15">
        <v>2018</v>
      </c>
      <c r="C48" s="15">
        <v>3</v>
      </c>
      <c r="D48" s="15" t="s">
        <v>2812</v>
      </c>
      <c r="E48" s="15" t="s">
        <v>3658</v>
      </c>
      <c r="F48" s="15" t="s">
        <v>2766</v>
      </c>
      <c r="G48" s="66" t="s">
        <v>3660</v>
      </c>
      <c r="H48" s="15" t="s">
        <v>2813</v>
      </c>
      <c r="I48" s="15" t="s">
        <v>2814</v>
      </c>
      <c r="J48" s="15">
        <v>25.6</v>
      </c>
      <c r="K48" s="15" t="s">
        <v>2815</v>
      </c>
      <c r="L48" s="15" t="s">
        <v>2816</v>
      </c>
      <c r="M48" s="15">
        <v>1</v>
      </c>
      <c r="N48" s="15" t="s">
        <v>2781</v>
      </c>
      <c r="O48" s="15" t="s">
        <v>2772</v>
      </c>
      <c r="P48" s="15" t="s">
        <v>2823</v>
      </c>
      <c r="Q48" s="16" t="s">
        <v>2818</v>
      </c>
      <c r="R48" s="42">
        <v>0.05</v>
      </c>
      <c r="S48" s="16" t="s">
        <v>2783</v>
      </c>
      <c r="T48" s="16">
        <f t="shared" si="1"/>
        <v>2.1189299069938092E-2</v>
      </c>
      <c r="U48" s="15">
        <v>0</v>
      </c>
      <c r="V48" s="15" t="s">
        <v>2825</v>
      </c>
      <c r="W48" s="15" t="s">
        <v>1199</v>
      </c>
    </row>
    <row r="49" spans="1:23" ht="30.75">
      <c r="A49" s="15" t="s">
        <v>2811</v>
      </c>
      <c r="B49" s="15">
        <v>2018</v>
      </c>
      <c r="C49" s="15">
        <v>3</v>
      </c>
      <c r="D49" s="15" t="s">
        <v>2812</v>
      </c>
      <c r="E49" s="15" t="s">
        <v>3658</v>
      </c>
      <c r="F49" s="15" t="s">
        <v>2766</v>
      </c>
      <c r="G49" s="66" t="s">
        <v>3660</v>
      </c>
      <c r="H49" s="15" t="s">
        <v>2813</v>
      </c>
      <c r="I49" s="15" t="s">
        <v>2814</v>
      </c>
      <c r="J49" s="15">
        <v>25.6</v>
      </c>
      <c r="K49" s="15" t="s">
        <v>2815</v>
      </c>
      <c r="L49" s="15" t="s">
        <v>2816</v>
      </c>
      <c r="M49" s="15">
        <v>1</v>
      </c>
      <c r="N49" s="15" t="s">
        <v>2781</v>
      </c>
      <c r="O49" s="15" t="s">
        <v>2772</v>
      </c>
      <c r="P49" s="15" t="s">
        <v>2823</v>
      </c>
      <c r="Q49" s="16" t="s">
        <v>2818</v>
      </c>
      <c r="R49" s="42">
        <v>0.05</v>
      </c>
      <c r="S49" s="16" t="s">
        <v>2783</v>
      </c>
      <c r="T49" s="16">
        <f t="shared" si="1"/>
        <v>2.1189299069938092E-2</v>
      </c>
      <c r="U49" s="15">
        <v>0</v>
      </c>
      <c r="V49" s="15" t="s">
        <v>2826</v>
      </c>
      <c r="W49" s="15" t="s">
        <v>1199</v>
      </c>
    </row>
    <row r="50" spans="1:23" ht="30.75">
      <c r="A50" s="15" t="s">
        <v>2811</v>
      </c>
      <c r="B50" s="15">
        <v>2018</v>
      </c>
      <c r="C50" s="15">
        <v>3</v>
      </c>
      <c r="D50" s="15" t="s">
        <v>2812</v>
      </c>
      <c r="E50" s="15" t="s">
        <v>3658</v>
      </c>
      <c r="F50" s="15" t="s">
        <v>2766</v>
      </c>
      <c r="G50" s="66" t="s">
        <v>3660</v>
      </c>
      <c r="H50" s="15" t="s">
        <v>2813</v>
      </c>
      <c r="I50" s="15" t="s">
        <v>2814</v>
      </c>
      <c r="J50" s="15">
        <v>25.6</v>
      </c>
      <c r="K50" s="15" t="s">
        <v>2815</v>
      </c>
      <c r="L50" s="15" t="s">
        <v>2816</v>
      </c>
      <c r="M50" s="15">
        <v>1</v>
      </c>
      <c r="N50" s="15" t="s">
        <v>2781</v>
      </c>
      <c r="O50" s="15" t="s">
        <v>2772</v>
      </c>
      <c r="P50" s="15">
        <v>7.05</v>
      </c>
      <c r="Q50" s="16" t="s">
        <v>2818</v>
      </c>
      <c r="R50" s="42">
        <f t="shared" si="4"/>
        <v>7.05</v>
      </c>
      <c r="S50" s="16" t="s">
        <v>2783</v>
      </c>
      <c r="T50" s="16">
        <f t="shared" si="1"/>
        <v>0.90579588036786851</v>
      </c>
      <c r="U50" s="15">
        <v>1</v>
      </c>
      <c r="V50" s="15" t="s">
        <v>2819</v>
      </c>
      <c r="W50" s="15" t="s">
        <v>1199</v>
      </c>
    </row>
    <row r="51" spans="1:23" ht="30.75">
      <c r="A51" s="15" t="s">
        <v>2811</v>
      </c>
      <c r="B51" s="15">
        <v>2018</v>
      </c>
      <c r="C51" s="15">
        <v>3</v>
      </c>
      <c r="D51" s="15" t="s">
        <v>2812</v>
      </c>
      <c r="E51" s="15" t="s">
        <v>3658</v>
      </c>
      <c r="F51" s="15" t="s">
        <v>2766</v>
      </c>
      <c r="G51" s="66" t="s">
        <v>3660</v>
      </c>
      <c r="H51" s="15" t="s">
        <v>2813</v>
      </c>
      <c r="I51" s="15" t="s">
        <v>2814</v>
      </c>
      <c r="J51" s="15">
        <v>25.6</v>
      </c>
      <c r="K51" s="15" t="s">
        <v>2815</v>
      </c>
      <c r="L51" s="15" t="s">
        <v>2816</v>
      </c>
      <c r="M51" s="15">
        <v>1</v>
      </c>
      <c r="N51" s="15" t="s">
        <v>2781</v>
      </c>
      <c r="O51" s="15" t="s">
        <v>2772</v>
      </c>
      <c r="P51" s="15">
        <v>0.67</v>
      </c>
      <c r="Q51" s="16" t="s">
        <v>2818</v>
      </c>
      <c r="R51" s="42">
        <f t="shared" si="4"/>
        <v>0.67</v>
      </c>
      <c r="S51" s="16" t="s">
        <v>2783</v>
      </c>
      <c r="T51" s="16">
        <f t="shared" si="1"/>
        <v>0.22271647114758325</v>
      </c>
      <c r="U51" s="15">
        <v>1</v>
      </c>
      <c r="V51" s="29" t="s">
        <v>2822</v>
      </c>
      <c r="W51" s="15" t="s">
        <v>1199</v>
      </c>
    </row>
    <row r="52" spans="1:23" ht="30.75">
      <c r="A52" s="15" t="s">
        <v>2811</v>
      </c>
      <c r="B52" s="15">
        <v>2018</v>
      </c>
      <c r="C52" s="15">
        <v>3</v>
      </c>
      <c r="D52" s="15" t="s">
        <v>2812</v>
      </c>
      <c r="E52" s="15" t="s">
        <v>3658</v>
      </c>
      <c r="F52" s="15" t="s">
        <v>2766</v>
      </c>
      <c r="G52" s="66" t="s">
        <v>3660</v>
      </c>
      <c r="H52" s="15" t="s">
        <v>2813</v>
      </c>
      <c r="I52" s="15" t="s">
        <v>2814</v>
      </c>
      <c r="J52" s="15">
        <v>25.6</v>
      </c>
      <c r="K52" s="15" t="s">
        <v>2815</v>
      </c>
      <c r="L52" s="15" t="s">
        <v>2816</v>
      </c>
      <c r="M52" s="15">
        <v>1</v>
      </c>
      <c r="N52" s="15" t="s">
        <v>2781</v>
      </c>
      <c r="O52" s="15" t="s">
        <v>2772</v>
      </c>
      <c r="P52" s="15" t="s">
        <v>2823</v>
      </c>
      <c r="Q52" s="16" t="s">
        <v>2818</v>
      </c>
      <c r="R52" s="42">
        <v>0.05</v>
      </c>
      <c r="S52" s="16" t="s">
        <v>2783</v>
      </c>
      <c r="T52" s="16">
        <f t="shared" si="1"/>
        <v>2.1189299069938092E-2</v>
      </c>
      <c r="U52" s="15">
        <v>1</v>
      </c>
      <c r="V52" s="15" t="s">
        <v>2824</v>
      </c>
      <c r="W52" s="15" t="s">
        <v>1199</v>
      </c>
    </row>
    <row r="53" spans="1:23" ht="30.75">
      <c r="A53" s="15" t="s">
        <v>2811</v>
      </c>
      <c r="B53" s="15">
        <v>2018</v>
      </c>
      <c r="C53" s="15">
        <v>3</v>
      </c>
      <c r="D53" s="15" t="s">
        <v>2812</v>
      </c>
      <c r="E53" s="15" t="s">
        <v>3658</v>
      </c>
      <c r="F53" s="15" t="s">
        <v>2766</v>
      </c>
      <c r="G53" s="66" t="s">
        <v>3660</v>
      </c>
      <c r="H53" s="15" t="s">
        <v>2813</v>
      </c>
      <c r="I53" s="15" t="s">
        <v>2814</v>
      </c>
      <c r="J53" s="15">
        <v>25.6</v>
      </c>
      <c r="K53" s="15" t="s">
        <v>2815</v>
      </c>
      <c r="L53" s="15" t="s">
        <v>2816</v>
      </c>
      <c r="M53" s="15">
        <v>1</v>
      </c>
      <c r="N53" s="15" t="s">
        <v>2781</v>
      </c>
      <c r="O53" s="15" t="s">
        <v>2772</v>
      </c>
      <c r="P53" s="15" t="s">
        <v>2823</v>
      </c>
      <c r="Q53" s="16" t="s">
        <v>2818</v>
      </c>
      <c r="R53" s="42">
        <v>0.05</v>
      </c>
      <c r="S53" s="16" t="s">
        <v>2783</v>
      </c>
      <c r="T53" s="16">
        <f t="shared" si="1"/>
        <v>2.1189299069938092E-2</v>
      </c>
      <c r="U53" s="15">
        <v>1</v>
      </c>
      <c r="V53" s="15" t="s">
        <v>2825</v>
      </c>
      <c r="W53" s="15" t="s">
        <v>1199</v>
      </c>
    </row>
    <row r="54" spans="1:23" ht="30.75">
      <c r="A54" s="15" t="s">
        <v>2811</v>
      </c>
      <c r="B54" s="15">
        <v>2018</v>
      </c>
      <c r="C54" s="15">
        <v>3</v>
      </c>
      <c r="D54" s="15" t="s">
        <v>2812</v>
      </c>
      <c r="E54" s="15" t="s">
        <v>3658</v>
      </c>
      <c r="F54" s="15" t="s">
        <v>2766</v>
      </c>
      <c r="G54" s="66" t="s">
        <v>3660</v>
      </c>
      <c r="H54" s="15" t="s">
        <v>2813</v>
      </c>
      <c r="I54" s="15" t="s">
        <v>2814</v>
      </c>
      <c r="J54" s="15">
        <v>25.6</v>
      </c>
      <c r="K54" s="15" t="s">
        <v>2815</v>
      </c>
      <c r="L54" s="15" t="s">
        <v>2816</v>
      </c>
      <c r="M54" s="15">
        <v>1</v>
      </c>
      <c r="N54" s="15" t="s">
        <v>2781</v>
      </c>
      <c r="O54" s="15" t="s">
        <v>2772</v>
      </c>
      <c r="P54" s="15" t="s">
        <v>2823</v>
      </c>
      <c r="Q54" s="16" t="s">
        <v>2818</v>
      </c>
      <c r="R54" s="42">
        <v>0.05</v>
      </c>
      <c r="S54" s="16" t="s">
        <v>2783</v>
      </c>
      <c r="T54" s="16">
        <f t="shared" si="1"/>
        <v>2.1189299069938092E-2</v>
      </c>
      <c r="U54" s="15">
        <v>1</v>
      </c>
      <c r="V54" s="15" t="s">
        <v>2826</v>
      </c>
      <c r="W54" s="15" t="s">
        <v>1199</v>
      </c>
    </row>
    <row r="55" spans="1:23" ht="30.75">
      <c r="A55" s="15" t="s">
        <v>2811</v>
      </c>
      <c r="B55" s="15">
        <v>2018</v>
      </c>
      <c r="C55" s="15">
        <v>3</v>
      </c>
      <c r="D55" s="15" t="s">
        <v>2812</v>
      </c>
      <c r="E55" s="15" t="s">
        <v>3658</v>
      </c>
      <c r="F55" s="15" t="s">
        <v>2766</v>
      </c>
      <c r="G55" s="66" t="s">
        <v>3660</v>
      </c>
      <c r="H55" s="15" t="s">
        <v>2813</v>
      </c>
      <c r="I55" s="15" t="s">
        <v>2814</v>
      </c>
      <c r="J55" s="15">
        <v>25.6</v>
      </c>
      <c r="K55" s="15" t="s">
        <v>2815</v>
      </c>
      <c r="L55" s="15" t="s">
        <v>2816</v>
      </c>
      <c r="M55" s="15">
        <v>1</v>
      </c>
      <c r="N55" s="15" t="s">
        <v>2781</v>
      </c>
      <c r="O55" s="15" t="s">
        <v>2772</v>
      </c>
      <c r="P55" s="15" t="s">
        <v>2823</v>
      </c>
      <c r="Q55" s="16" t="s">
        <v>2818</v>
      </c>
      <c r="R55" s="42">
        <v>0.05</v>
      </c>
      <c r="S55" s="16" t="s">
        <v>2783</v>
      </c>
      <c r="T55" s="16">
        <f t="shared" si="1"/>
        <v>2.1189299069938092E-2</v>
      </c>
      <c r="U55" s="15">
        <v>3</v>
      </c>
      <c r="V55" s="15" t="s">
        <v>2819</v>
      </c>
      <c r="W55" s="15" t="s">
        <v>1199</v>
      </c>
    </row>
    <row r="56" spans="1:23" ht="30.75">
      <c r="A56" s="15" t="s">
        <v>2811</v>
      </c>
      <c r="B56" s="15">
        <v>2018</v>
      </c>
      <c r="C56" s="15">
        <v>3</v>
      </c>
      <c r="D56" s="15" t="s">
        <v>2812</v>
      </c>
      <c r="E56" s="15" t="s">
        <v>3658</v>
      </c>
      <c r="F56" s="15" t="s">
        <v>2766</v>
      </c>
      <c r="G56" s="66" t="s">
        <v>3660</v>
      </c>
      <c r="H56" s="15" t="s">
        <v>2813</v>
      </c>
      <c r="I56" s="15" t="s">
        <v>2814</v>
      </c>
      <c r="J56" s="15">
        <v>25.6</v>
      </c>
      <c r="K56" s="15" t="s">
        <v>2815</v>
      </c>
      <c r="L56" s="15" t="s">
        <v>2816</v>
      </c>
      <c r="M56" s="15">
        <v>1</v>
      </c>
      <c r="N56" s="15" t="s">
        <v>2781</v>
      </c>
      <c r="O56" s="15" t="s">
        <v>2772</v>
      </c>
      <c r="P56" s="15">
        <v>0.22</v>
      </c>
      <c r="Q56" s="16" t="s">
        <v>2818</v>
      </c>
      <c r="R56" s="42">
        <f t="shared" si="4"/>
        <v>0.22</v>
      </c>
      <c r="S56" s="16" t="s">
        <v>2783</v>
      </c>
      <c r="T56" s="16">
        <f t="shared" si="1"/>
        <v>8.6359830674748214E-2</v>
      </c>
      <c r="U56" s="15">
        <v>3</v>
      </c>
      <c r="V56" s="29" t="s">
        <v>2822</v>
      </c>
      <c r="W56" s="15" t="s">
        <v>1199</v>
      </c>
    </row>
    <row r="57" spans="1:23" ht="30.75">
      <c r="A57" s="15" t="s">
        <v>2811</v>
      </c>
      <c r="B57" s="15">
        <v>2018</v>
      </c>
      <c r="C57" s="15">
        <v>3</v>
      </c>
      <c r="D57" s="15" t="s">
        <v>2812</v>
      </c>
      <c r="E57" s="15" t="s">
        <v>3658</v>
      </c>
      <c r="F57" s="15" t="s">
        <v>2766</v>
      </c>
      <c r="G57" s="66" t="s">
        <v>3660</v>
      </c>
      <c r="H57" s="15" t="s">
        <v>2813</v>
      </c>
      <c r="I57" s="15" t="s">
        <v>2814</v>
      </c>
      <c r="J57" s="15">
        <v>25.6</v>
      </c>
      <c r="K57" s="15" t="s">
        <v>2815</v>
      </c>
      <c r="L57" s="15" t="s">
        <v>2816</v>
      </c>
      <c r="M57" s="15">
        <v>1</v>
      </c>
      <c r="N57" s="15" t="s">
        <v>2781</v>
      </c>
      <c r="O57" s="15" t="s">
        <v>2772</v>
      </c>
      <c r="P57" s="15" t="s">
        <v>2823</v>
      </c>
      <c r="Q57" s="16" t="s">
        <v>2818</v>
      </c>
      <c r="R57" s="42">
        <v>0.05</v>
      </c>
      <c r="S57" s="16" t="s">
        <v>2783</v>
      </c>
      <c r="T57" s="16">
        <f t="shared" si="1"/>
        <v>2.1189299069938092E-2</v>
      </c>
      <c r="U57" s="15">
        <v>3</v>
      </c>
      <c r="V57" s="15" t="s">
        <v>2824</v>
      </c>
      <c r="W57" s="15" t="s">
        <v>1199</v>
      </c>
    </row>
    <row r="58" spans="1:23" ht="30.75">
      <c r="A58" s="15" t="s">
        <v>2811</v>
      </c>
      <c r="B58" s="15">
        <v>2018</v>
      </c>
      <c r="C58" s="15">
        <v>3</v>
      </c>
      <c r="D58" s="15" t="s">
        <v>2812</v>
      </c>
      <c r="E58" s="15" t="s">
        <v>3658</v>
      </c>
      <c r="F58" s="15" t="s">
        <v>2766</v>
      </c>
      <c r="G58" s="66" t="s">
        <v>3660</v>
      </c>
      <c r="H58" s="15" t="s">
        <v>2813</v>
      </c>
      <c r="I58" s="15" t="s">
        <v>2814</v>
      </c>
      <c r="J58" s="15">
        <v>25.6</v>
      </c>
      <c r="K58" s="15" t="s">
        <v>2815</v>
      </c>
      <c r="L58" s="15" t="s">
        <v>2816</v>
      </c>
      <c r="M58" s="15">
        <v>1</v>
      </c>
      <c r="N58" s="15" t="s">
        <v>2781</v>
      </c>
      <c r="O58" s="15" t="s">
        <v>2772</v>
      </c>
      <c r="P58" s="15" t="s">
        <v>2823</v>
      </c>
      <c r="Q58" s="16" t="s">
        <v>2818</v>
      </c>
      <c r="R58" s="42">
        <v>0.05</v>
      </c>
      <c r="S58" s="16" t="s">
        <v>2783</v>
      </c>
      <c r="T58" s="16">
        <f t="shared" si="1"/>
        <v>2.1189299069938092E-2</v>
      </c>
      <c r="U58" s="15">
        <v>3</v>
      </c>
      <c r="V58" s="15" t="s">
        <v>2825</v>
      </c>
      <c r="W58" s="15" t="s">
        <v>1199</v>
      </c>
    </row>
    <row r="59" spans="1:23" ht="30.75">
      <c r="A59" s="15" t="s">
        <v>2811</v>
      </c>
      <c r="B59" s="15">
        <v>2018</v>
      </c>
      <c r="C59" s="15">
        <v>3</v>
      </c>
      <c r="D59" s="15" t="s">
        <v>2812</v>
      </c>
      <c r="E59" s="15" t="s">
        <v>3658</v>
      </c>
      <c r="F59" s="15" t="s">
        <v>2766</v>
      </c>
      <c r="G59" s="66" t="s">
        <v>3660</v>
      </c>
      <c r="H59" s="15" t="s">
        <v>2813</v>
      </c>
      <c r="I59" s="15" t="s">
        <v>2814</v>
      </c>
      <c r="J59" s="15">
        <v>25.6</v>
      </c>
      <c r="K59" s="15" t="s">
        <v>2815</v>
      </c>
      <c r="L59" s="15" t="s">
        <v>2816</v>
      </c>
      <c r="M59" s="15">
        <v>1</v>
      </c>
      <c r="N59" s="15" t="s">
        <v>2781</v>
      </c>
      <c r="O59" s="15" t="s">
        <v>2772</v>
      </c>
      <c r="P59" s="15" t="s">
        <v>2823</v>
      </c>
      <c r="Q59" s="16" t="s">
        <v>2818</v>
      </c>
      <c r="R59" s="42">
        <v>0.05</v>
      </c>
      <c r="S59" s="16" t="s">
        <v>2783</v>
      </c>
      <c r="T59" s="16">
        <f t="shared" si="1"/>
        <v>2.1189299069938092E-2</v>
      </c>
      <c r="U59" s="15">
        <v>3</v>
      </c>
      <c r="V59" s="15" t="s">
        <v>2826</v>
      </c>
      <c r="W59" s="15" t="s">
        <v>1199</v>
      </c>
    </row>
    <row r="60" spans="1:23" ht="30.75">
      <c r="A60" s="15" t="s">
        <v>2811</v>
      </c>
      <c r="B60" s="15">
        <v>2018</v>
      </c>
      <c r="C60" s="15">
        <v>3</v>
      </c>
      <c r="D60" s="15" t="s">
        <v>2812</v>
      </c>
      <c r="E60" s="15" t="s">
        <v>3658</v>
      </c>
      <c r="F60" s="15" t="s">
        <v>2766</v>
      </c>
      <c r="G60" s="66" t="s">
        <v>3660</v>
      </c>
      <c r="H60" s="15" t="s">
        <v>2813</v>
      </c>
      <c r="I60" s="15" t="s">
        <v>2814</v>
      </c>
      <c r="J60" s="15">
        <v>25.6</v>
      </c>
      <c r="K60" s="15" t="s">
        <v>2815</v>
      </c>
      <c r="L60" s="15" t="s">
        <v>2816</v>
      </c>
      <c r="M60" s="15">
        <v>1</v>
      </c>
      <c r="N60" s="15" t="s">
        <v>2781</v>
      </c>
      <c r="O60" s="15" t="s">
        <v>2772</v>
      </c>
      <c r="P60" s="15" t="s">
        <v>2823</v>
      </c>
      <c r="Q60" s="16" t="s">
        <v>2818</v>
      </c>
      <c r="R60" s="42">
        <v>0.05</v>
      </c>
      <c r="S60" s="16" t="s">
        <v>2783</v>
      </c>
      <c r="T60" s="16">
        <f t="shared" si="1"/>
        <v>2.1189299069938092E-2</v>
      </c>
      <c r="U60" s="15">
        <v>5</v>
      </c>
      <c r="V60" s="15" t="s">
        <v>2819</v>
      </c>
      <c r="W60" s="15" t="s">
        <v>1199</v>
      </c>
    </row>
    <row r="61" spans="1:23" ht="30.75">
      <c r="A61" s="15" t="s">
        <v>2811</v>
      </c>
      <c r="B61" s="15">
        <v>2018</v>
      </c>
      <c r="C61" s="15">
        <v>3</v>
      </c>
      <c r="D61" s="15" t="s">
        <v>2812</v>
      </c>
      <c r="E61" s="15" t="s">
        <v>3658</v>
      </c>
      <c r="F61" s="15" t="s">
        <v>2766</v>
      </c>
      <c r="G61" s="66" t="s">
        <v>3660</v>
      </c>
      <c r="H61" s="15" t="s">
        <v>2813</v>
      </c>
      <c r="I61" s="15" t="s">
        <v>2814</v>
      </c>
      <c r="J61" s="15">
        <v>25.6</v>
      </c>
      <c r="K61" s="15" t="s">
        <v>2815</v>
      </c>
      <c r="L61" s="15" t="s">
        <v>2816</v>
      </c>
      <c r="M61" s="15">
        <v>1</v>
      </c>
      <c r="N61" s="15" t="s">
        <v>2781</v>
      </c>
      <c r="O61" s="15" t="s">
        <v>2772</v>
      </c>
      <c r="P61" s="15" t="s">
        <v>2823</v>
      </c>
      <c r="Q61" s="16" t="s">
        <v>2818</v>
      </c>
      <c r="R61" s="42">
        <v>0.05</v>
      </c>
      <c r="S61" s="16" t="s">
        <v>2783</v>
      </c>
      <c r="T61" s="16">
        <f t="shared" si="1"/>
        <v>2.1189299069938092E-2</v>
      </c>
      <c r="U61" s="15">
        <v>5</v>
      </c>
      <c r="V61" s="29" t="s">
        <v>2822</v>
      </c>
      <c r="W61" s="15" t="s">
        <v>1199</v>
      </c>
    </row>
    <row r="62" spans="1:23" ht="30.75">
      <c r="A62" s="15" t="s">
        <v>2811</v>
      </c>
      <c r="B62" s="15">
        <v>2018</v>
      </c>
      <c r="C62" s="15">
        <v>3</v>
      </c>
      <c r="D62" s="15" t="s">
        <v>2812</v>
      </c>
      <c r="E62" s="15" t="s">
        <v>3658</v>
      </c>
      <c r="F62" s="15" t="s">
        <v>2766</v>
      </c>
      <c r="G62" s="66" t="s">
        <v>3660</v>
      </c>
      <c r="H62" s="15" t="s">
        <v>2813</v>
      </c>
      <c r="I62" s="15" t="s">
        <v>2814</v>
      </c>
      <c r="J62" s="15">
        <v>25.6</v>
      </c>
      <c r="K62" s="15" t="s">
        <v>2815</v>
      </c>
      <c r="L62" s="15" t="s">
        <v>2816</v>
      </c>
      <c r="M62" s="15">
        <v>1</v>
      </c>
      <c r="N62" s="15" t="s">
        <v>2781</v>
      </c>
      <c r="O62" s="15" t="s">
        <v>2772</v>
      </c>
      <c r="P62" s="15" t="s">
        <v>2823</v>
      </c>
      <c r="Q62" s="16" t="s">
        <v>2818</v>
      </c>
      <c r="R62" s="42">
        <v>0.05</v>
      </c>
      <c r="S62" s="16" t="s">
        <v>2783</v>
      </c>
      <c r="T62" s="16">
        <f t="shared" si="1"/>
        <v>2.1189299069938092E-2</v>
      </c>
      <c r="U62" s="15">
        <v>5</v>
      </c>
      <c r="V62" s="15" t="s">
        <v>2824</v>
      </c>
      <c r="W62" s="15" t="s">
        <v>1199</v>
      </c>
    </row>
    <row r="63" spans="1:23" ht="30.75">
      <c r="A63" s="15" t="s">
        <v>2811</v>
      </c>
      <c r="B63" s="15">
        <v>2018</v>
      </c>
      <c r="C63" s="15">
        <v>3</v>
      </c>
      <c r="D63" s="15" t="s">
        <v>2812</v>
      </c>
      <c r="E63" s="15" t="s">
        <v>3658</v>
      </c>
      <c r="F63" s="15" t="s">
        <v>2766</v>
      </c>
      <c r="G63" s="66" t="s">
        <v>3660</v>
      </c>
      <c r="H63" s="15" t="s">
        <v>2813</v>
      </c>
      <c r="I63" s="15" t="s">
        <v>2814</v>
      </c>
      <c r="J63" s="15">
        <v>25.6</v>
      </c>
      <c r="K63" s="15" t="s">
        <v>2815</v>
      </c>
      <c r="L63" s="15" t="s">
        <v>2816</v>
      </c>
      <c r="M63" s="15">
        <v>1</v>
      </c>
      <c r="N63" s="15" t="s">
        <v>2781</v>
      </c>
      <c r="O63" s="15" t="s">
        <v>2772</v>
      </c>
      <c r="P63" s="15" t="s">
        <v>2823</v>
      </c>
      <c r="Q63" s="16" t="s">
        <v>2818</v>
      </c>
      <c r="R63" s="42">
        <v>0.05</v>
      </c>
      <c r="S63" s="16" t="s">
        <v>2783</v>
      </c>
      <c r="T63" s="16">
        <f t="shared" si="1"/>
        <v>2.1189299069938092E-2</v>
      </c>
      <c r="U63" s="15">
        <v>5</v>
      </c>
      <c r="V63" s="15" t="s">
        <v>2825</v>
      </c>
      <c r="W63" s="15" t="s">
        <v>1199</v>
      </c>
    </row>
    <row r="64" spans="1:23" ht="30.75">
      <c r="A64" s="15" t="s">
        <v>2811</v>
      </c>
      <c r="B64" s="15">
        <v>2018</v>
      </c>
      <c r="C64" s="15">
        <v>3</v>
      </c>
      <c r="D64" s="15" t="s">
        <v>2812</v>
      </c>
      <c r="E64" s="15" t="s">
        <v>3658</v>
      </c>
      <c r="F64" s="15" t="s">
        <v>2766</v>
      </c>
      <c r="G64" s="66" t="s">
        <v>3660</v>
      </c>
      <c r="H64" s="15" t="s">
        <v>2813</v>
      </c>
      <c r="I64" s="15" t="s">
        <v>2814</v>
      </c>
      <c r="J64" s="15">
        <v>25.6</v>
      </c>
      <c r="K64" s="15" t="s">
        <v>2815</v>
      </c>
      <c r="L64" s="15" t="s">
        <v>2816</v>
      </c>
      <c r="M64" s="15">
        <v>1</v>
      </c>
      <c r="N64" s="15" t="s">
        <v>2781</v>
      </c>
      <c r="O64" s="15" t="s">
        <v>2772</v>
      </c>
      <c r="P64" s="15" t="s">
        <v>2823</v>
      </c>
      <c r="Q64" s="16" t="s">
        <v>2818</v>
      </c>
      <c r="R64" s="42">
        <v>0.05</v>
      </c>
      <c r="S64" s="16" t="s">
        <v>2783</v>
      </c>
      <c r="T64" s="16">
        <f t="shared" si="1"/>
        <v>2.1189299069938092E-2</v>
      </c>
      <c r="U64" s="15">
        <v>5</v>
      </c>
      <c r="V64" s="15" t="s">
        <v>2826</v>
      </c>
      <c r="W64" s="15" t="s">
        <v>1199</v>
      </c>
    </row>
    <row r="65" spans="1:23" ht="60.75">
      <c r="A65" s="15" t="s">
        <v>2811</v>
      </c>
      <c r="B65" s="15">
        <v>2018</v>
      </c>
      <c r="C65" s="15">
        <v>4</v>
      </c>
      <c r="D65" s="15" t="s">
        <v>2830</v>
      </c>
      <c r="E65" s="15" t="s">
        <v>3658</v>
      </c>
      <c r="F65" s="15" t="s">
        <v>2766</v>
      </c>
      <c r="G65" s="66" t="s">
        <v>3660</v>
      </c>
      <c r="H65" s="15" t="s">
        <v>2813</v>
      </c>
      <c r="I65" s="15" t="s">
        <v>2814</v>
      </c>
      <c r="J65" s="15">
        <v>25.6</v>
      </c>
      <c r="K65" s="15" t="s">
        <v>2815</v>
      </c>
      <c r="L65" s="15" t="s">
        <v>2816</v>
      </c>
      <c r="M65" s="15">
        <v>1</v>
      </c>
      <c r="N65" s="15" t="s">
        <v>3395</v>
      </c>
      <c r="O65" s="15" t="s">
        <v>2772</v>
      </c>
      <c r="P65" s="15" t="s">
        <v>2823</v>
      </c>
      <c r="Q65" s="15" t="s">
        <v>2831</v>
      </c>
      <c r="R65" s="42">
        <v>0.05</v>
      </c>
      <c r="S65" s="20" t="s">
        <v>3662</v>
      </c>
      <c r="T65" s="16">
        <f t="shared" si="1"/>
        <v>2.1189299069938092E-2</v>
      </c>
      <c r="U65" s="15">
        <v>0</v>
      </c>
      <c r="V65" s="15" t="s">
        <v>2772</v>
      </c>
      <c r="W65" s="15" t="s">
        <v>1199</v>
      </c>
    </row>
    <row r="66" spans="1:23" ht="60.75">
      <c r="A66" s="15" t="s">
        <v>2811</v>
      </c>
      <c r="B66" s="15">
        <v>2018</v>
      </c>
      <c r="C66" s="15">
        <v>4</v>
      </c>
      <c r="D66" s="15" t="s">
        <v>2830</v>
      </c>
      <c r="E66" s="15" t="s">
        <v>3658</v>
      </c>
      <c r="F66" s="15" t="s">
        <v>2766</v>
      </c>
      <c r="G66" s="66" t="s">
        <v>3660</v>
      </c>
      <c r="H66" s="15" t="s">
        <v>2813</v>
      </c>
      <c r="I66" s="15" t="s">
        <v>2814</v>
      </c>
      <c r="J66" s="15">
        <v>25.6</v>
      </c>
      <c r="K66" s="15" t="s">
        <v>2815</v>
      </c>
      <c r="L66" s="15" t="s">
        <v>2816</v>
      </c>
      <c r="M66" s="15">
        <v>1</v>
      </c>
      <c r="N66" s="15" t="s">
        <v>3395</v>
      </c>
      <c r="O66" s="15" t="s">
        <v>2772</v>
      </c>
      <c r="P66" s="15">
        <v>1.26</v>
      </c>
      <c r="Q66" s="15" t="s">
        <v>2831</v>
      </c>
      <c r="R66" s="39">
        <f>P66*1000</f>
        <v>1260</v>
      </c>
      <c r="S66" s="20" t="s">
        <v>3662</v>
      </c>
      <c r="T66" s="16">
        <f t="shared" si="1"/>
        <v>3.1007150865730817</v>
      </c>
      <c r="U66" s="15">
        <v>2</v>
      </c>
      <c r="V66" s="15" t="s">
        <v>2772</v>
      </c>
      <c r="W66" s="15" t="s">
        <v>1199</v>
      </c>
    </row>
    <row r="67" spans="1:23" ht="60.75">
      <c r="A67" s="15" t="s">
        <v>2811</v>
      </c>
      <c r="B67" s="15">
        <v>2018</v>
      </c>
      <c r="C67" s="15">
        <v>4</v>
      </c>
      <c r="D67" s="15" t="s">
        <v>2830</v>
      </c>
      <c r="E67" s="15" t="s">
        <v>3658</v>
      </c>
      <c r="F67" s="15" t="s">
        <v>2766</v>
      </c>
      <c r="G67" s="66" t="s">
        <v>3660</v>
      </c>
      <c r="H67" s="15" t="s">
        <v>2813</v>
      </c>
      <c r="I67" s="15" t="s">
        <v>2814</v>
      </c>
      <c r="J67" s="15">
        <v>25.6</v>
      </c>
      <c r="K67" s="15" t="s">
        <v>2815</v>
      </c>
      <c r="L67" s="15" t="s">
        <v>2816</v>
      </c>
      <c r="M67" s="15">
        <v>1</v>
      </c>
      <c r="N67" s="15" t="s">
        <v>3395</v>
      </c>
      <c r="O67" s="15" t="s">
        <v>2772</v>
      </c>
      <c r="P67" s="15">
        <v>0.53</v>
      </c>
      <c r="Q67" s="15" t="s">
        <v>2831</v>
      </c>
      <c r="R67" s="39">
        <f t="shared" ref="R67:R68" si="5">P67*1000</f>
        <v>530</v>
      </c>
      <c r="S67" s="20" t="s">
        <v>3662</v>
      </c>
      <c r="T67" s="16">
        <f t="shared" si="1"/>
        <v>2.725094521081469</v>
      </c>
      <c r="U67" s="15">
        <v>3</v>
      </c>
      <c r="V67" s="15" t="s">
        <v>2772</v>
      </c>
      <c r="W67" s="15" t="s">
        <v>1199</v>
      </c>
    </row>
    <row r="68" spans="1:23" ht="60.75">
      <c r="A68" s="15" t="s">
        <v>2811</v>
      </c>
      <c r="B68" s="15">
        <v>2018</v>
      </c>
      <c r="C68" s="15">
        <v>4</v>
      </c>
      <c r="D68" s="15" t="s">
        <v>2830</v>
      </c>
      <c r="E68" s="15" t="s">
        <v>3658</v>
      </c>
      <c r="F68" s="15" t="s">
        <v>2766</v>
      </c>
      <c r="G68" s="66" t="s">
        <v>3660</v>
      </c>
      <c r="H68" s="15" t="s">
        <v>2813</v>
      </c>
      <c r="I68" s="15" t="s">
        <v>2814</v>
      </c>
      <c r="J68" s="15">
        <v>25.6</v>
      </c>
      <c r="K68" s="15" t="s">
        <v>2815</v>
      </c>
      <c r="L68" s="15" t="s">
        <v>2816</v>
      </c>
      <c r="M68" s="15">
        <v>1</v>
      </c>
      <c r="N68" s="15" t="s">
        <v>3395</v>
      </c>
      <c r="O68" s="15" t="s">
        <v>2772</v>
      </c>
      <c r="P68" s="15">
        <v>0.27</v>
      </c>
      <c r="Q68" s="15" t="s">
        <v>2831</v>
      </c>
      <c r="R68" s="39">
        <f t="shared" si="5"/>
        <v>270</v>
      </c>
      <c r="S68" s="20" t="s">
        <v>3662</v>
      </c>
      <c r="T68" s="16">
        <f t="shared" si="1"/>
        <v>2.4329692908744058</v>
      </c>
      <c r="U68" s="15">
        <v>5</v>
      </c>
      <c r="V68" s="15" t="s">
        <v>2772</v>
      </c>
      <c r="W68" s="15" t="s">
        <v>1199</v>
      </c>
    </row>
    <row r="69" spans="1:23" ht="60.75">
      <c r="A69" s="15" t="s">
        <v>2811</v>
      </c>
      <c r="B69" s="15">
        <v>2018</v>
      </c>
      <c r="C69" s="15">
        <v>4</v>
      </c>
      <c r="D69" s="15" t="s">
        <v>2830</v>
      </c>
      <c r="E69" s="15" t="s">
        <v>3658</v>
      </c>
      <c r="F69" s="15" t="s">
        <v>2766</v>
      </c>
      <c r="G69" s="66" t="s">
        <v>3660</v>
      </c>
      <c r="H69" s="15" t="s">
        <v>2813</v>
      </c>
      <c r="I69" s="15" t="s">
        <v>2814</v>
      </c>
      <c r="J69" s="15">
        <v>25.6</v>
      </c>
      <c r="K69" s="15" t="s">
        <v>2815</v>
      </c>
      <c r="L69" s="15" t="s">
        <v>2816</v>
      </c>
      <c r="M69" s="15">
        <v>1</v>
      </c>
      <c r="N69" s="15" t="s">
        <v>3395</v>
      </c>
      <c r="O69" s="15" t="s">
        <v>2772</v>
      </c>
      <c r="P69" s="15">
        <v>0.1</v>
      </c>
      <c r="Q69" s="15" t="s">
        <v>2831</v>
      </c>
      <c r="R69" s="39">
        <v>100</v>
      </c>
      <c r="S69" s="20" t="s">
        <v>3662</v>
      </c>
      <c r="T69" s="16">
        <f t="shared" si="1"/>
        <v>2.0043213737826426</v>
      </c>
      <c r="U69" s="15">
        <v>7</v>
      </c>
      <c r="V69" s="15" t="s">
        <v>2772</v>
      </c>
      <c r="W69" s="15" t="s">
        <v>1199</v>
      </c>
    </row>
    <row r="70" spans="1:23" ht="60.75">
      <c r="A70" s="15" t="s">
        <v>2811</v>
      </c>
      <c r="B70" s="15">
        <v>2018</v>
      </c>
      <c r="C70" s="15">
        <v>4</v>
      </c>
      <c r="D70" s="15" t="s">
        <v>2830</v>
      </c>
      <c r="E70" s="15" t="s">
        <v>3658</v>
      </c>
      <c r="F70" s="15" t="s">
        <v>2766</v>
      </c>
      <c r="G70" s="66" t="s">
        <v>3660</v>
      </c>
      <c r="H70" s="15" t="s">
        <v>2813</v>
      </c>
      <c r="I70" s="15" t="s">
        <v>2814</v>
      </c>
      <c r="J70" s="15">
        <v>25.6</v>
      </c>
      <c r="K70" s="15" t="s">
        <v>2815</v>
      </c>
      <c r="L70" s="15" t="s">
        <v>2816</v>
      </c>
      <c r="M70" s="15">
        <v>1</v>
      </c>
      <c r="N70" s="15" t="s">
        <v>3395</v>
      </c>
      <c r="O70" s="15" t="s">
        <v>2772</v>
      </c>
      <c r="P70" s="15">
        <v>0.1</v>
      </c>
      <c r="Q70" s="15" t="s">
        <v>2831</v>
      </c>
      <c r="R70" s="39">
        <v>100</v>
      </c>
      <c r="S70" s="20" t="s">
        <v>3662</v>
      </c>
      <c r="T70" s="16">
        <f t="shared" si="1"/>
        <v>2.0043213737826426</v>
      </c>
      <c r="U70" s="15">
        <v>14</v>
      </c>
      <c r="V70" s="15" t="s">
        <v>2772</v>
      </c>
      <c r="W70" s="15" t="s">
        <v>1199</v>
      </c>
    </row>
    <row r="71" spans="1:23" ht="60.75">
      <c r="A71" s="15" t="s">
        <v>2811</v>
      </c>
      <c r="B71" s="15">
        <v>2018</v>
      </c>
      <c r="C71" s="15">
        <v>4</v>
      </c>
      <c r="D71" s="15" t="s">
        <v>2835</v>
      </c>
      <c r="E71" s="15" t="s">
        <v>3658</v>
      </c>
      <c r="F71" s="15" t="s">
        <v>2766</v>
      </c>
      <c r="G71" s="66" t="s">
        <v>3660</v>
      </c>
      <c r="H71" s="15" t="s">
        <v>2813</v>
      </c>
      <c r="I71" s="15" t="s">
        <v>2814</v>
      </c>
      <c r="J71" s="15">
        <v>25.6</v>
      </c>
      <c r="K71" s="15" t="s">
        <v>2815</v>
      </c>
      <c r="L71" s="15" t="s">
        <v>2816</v>
      </c>
      <c r="M71" s="15">
        <v>1</v>
      </c>
      <c r="N71" s="15" t="s">
        <v>2836</v>
      </c>
      <c r="O71" s="15" t="s">
        <v>2772</v>
      </c>
      <c r="P71" s="15">
        <v>11.78</v>
      </c>
      <c r="Q71" s="20" t="s">
        <v>3295</v>
      </c>
      <c r="R71" s="39">
        <v>11.78</v>
      </c>
      <c r="S71" s="20" t="s">
        <v>3295</v>
      </c>
      <c r="T71" s="16">
        <f t="shared" si="1"/>
        <v>1.1065308538223813</v>
      </c>
      <c r="U71" s="15">
        <v>0</v>
      </c>
      <c r="V71" s="15" t="s">
        <v>2772</v>
      </c>
      <c r="W71" s="15" t="s">
        <v>1199</v>
      </c>
    </row>
    <row r="72" spans="1:23" ht="60.75">
      <c r="A72" s="15" t="s">
        <v>2811</v>
      </c>
      <c r="B72" s="15">
        <v>2018</v>
      </c>
      <c r="C72" s="15">
        <v>4</v>
      </c>
      <c r="D72" s="15" t="s">
        <v>2835</v>
      </c>
      <c r="E72" s="15" t="s">
        <v>3658</v>
      </c>
      <c r="F72" s="15" t="s">
        <v>2766</v>
      </c>
      <c r="G72" s="66" t="s">
        <v>3660</v>
      </c>
      <c r="H72" s="15" t="s">
        <v>2813</v>
      </c>
      <c r="I72" s="15" t="s">
        <v>2814</v>
      </c>
      <c r="J72" s="15">
        <v>25.6</v>
      </c>
      <c r="K72" s="15" t="s">
        <v>2815</v>
      </c>
      <c r="L72" s="15" t="s">
        <v>2816</v>
      </c>
      <c r="M72" s="15">
        <v>1</v>
      </c>
      <c r="N72" s="15" t="s">
        <v>2836</v>
      </c>
      <c r="O72" s="15" t="s">
        <v>2772</v>
      </c>
      <c r="P72" s="15">
        <v>5.12</v>
      </c>
      <c r="Q72" s="20" t="s">
        <v>3295</v>
      </c>
      <c r="R72" s="39">
        <v>5.12</v>
      </c>
      <c r="S72" s="20" t="s">
        <v>3295</v>
      </c>
      <c r="T72" s="16">
        <f t="shared" si="1"/>
        <v>0.78675142214556115</v>
      </c>
      <c r="U72" s="15">
        <v>1</v>
      </c>
      <c r="V72" s="15" t="s">
        <v>2772</v>
      </c>
      <c r="W72" s="15" t="s">
        <v>1199</v>
      </c>
    </row>
    <row r="73" spans="1:23" ht="60.75">
      <c r="A73" s="15" t="s">
        <v>2811</v>
      </c>
      <c r="B73" s="15">
        <v>2018</v>
      </c>
      <c r="C73" s="15">
        <v>4</v>
      </c>
      <c r="D73" s="15" t="s">
        <v>2835</v>
      </c>
      <c r="E73" s="15" t="s">
        <v>3658</v>
      </c>
      <c r="F73" s="15" t="s">
        <v>2766</v>
      </c>
      <c r="G73" s="66" t="s">
        <v>3660</v>
      </c>
      <c r="H73" s="15" t="s">
        <v>2813</v>
      </c>
      <c r="I73" s="15" t="s">
        <v>2814</v>
      </c>
      <c r="J73" s="15">
        <v>25.6</v>
      </c>
      <c r="K73" s="15" t="s">
        <v>2815</v>
      </c>
      <c r="L73" s="15" t="s">
        <v>2816</v>
      </c>
      <c r="M73" s="15">
        <v>1</v>
      </c>
      <c r="N73" s="15" t="s">
        <v>2836</v>
      </c>
      <c r="O73" s="15" t="s">
        <v>2772</v>
      </c>
      <c r="P73" s="15">
        <v>1.34</v>
      </c>
      <c r="Q73" s="20" t="s">
        <v>3295</v>
      </c>
      <c r="R73" s="39">
        <v>1.34</v>
      </c>
      <c r="S73" s="20" t="s">
        <v>3295</v>
      </c>
      <c r="T73" s="16">
        <f t="shared" si="1"/>
        <v>0.36921585741014279</v>
      </c>
      <c r="U73" s="15">
        <v>3</v>
      </c>
      <c r="V73" s="15" t="s">
        <v>2772</v>
      </c>
      <c r="W73" s="15" t="s">
        <v>1199</v>
      </c>
    </row>
    <row r="74" spans="1:23" ht="60.75">
      <c r="A74" s="15" t="s">
        <v>2811</v>
      </c>
      <c r="B74" s="15">
        <v>2018</v>
      </c>
      <c r="C74" s="15">
        <v>4</v>
      </c>
      <c r="D74" s="15" t="s">
        <v>2835</v>
      </c>
      <c r="E74" s="15" t="s">
        <v>3658</v>
      </c>
      <c r="F74" s="15" t="s">
        <v>2766</v>
      </c>
      <c r="G74" s="66" t="s">
        <v>3660</v>
      </c>
      <c r="H74" s="15" t="s">
        <v>2813</v>
      </c>
      <c r="I74" s="15" t="s">
        <v>2814</v>
      </c>
      <c r="J74" s="15">
        <v>25.6</v>
      </c>
      <c r="K74" s="15" t="s">
        <v>2815</v>
      </c>
      <c r="L74" s="15" t="s">
        <v>2816</v>
      </c>
      <c r="M74" s="15">
        <v>1</v>
      </c>
      <c r="N74" s="15" t="s">
        <v>2836</v>
      </c>
      <c r="O74" s="15" t="s">
        <v>2772</v>
      </c>
      <c r="P74" s="15" t="s">
        <v>2842</v>
      </c>
      <c r="Q74" s="20" t="s">
        <v>3295</v>
      </c>
      <c r="R74" s="42">
        <v>0.05</v>
      </c>
      <c r="S74" s="20" t="s">
        <v>3295</v>
      </c>
      <c r="T74" s="16">
        <f t="shared" si="1"/>
        <v>2.1189299069938092E-2</v>
      </c>
      <c r="U74" s="15">
        <v>5</v>
      </c>
      <c r="V74" s="15" t="s">
        <v>2772</v>
      </c>
      <c r="W74" s="15" t="s">
        <v>1199</v>
      </c>
    </row>
    <row r="75" spans="1:23" ht="30.75">
      <c r="A75" s="15" t="s">
        <v>2844</v>
      </c>
      <c r="B75" s="15">
        <v>2021</v>
      </c>
      <c r="C75" s="15">
        <v>5</v>
      </c>
      <c r="D75" s="15" t="s">
        <v>2845</v>
      </c>
      <c r="E75" s="15" t="s">
        <v>3663</v>
      </c>
      <c r="F75" s="15" t="s">
        <v>2766</v>
      </c>
      <c r="G75" s="68" t="s">
        <v>3664</v>
      </c>
      <c r="H75" s="15" t="s">
        <v>2772</v>
      </c>
      <c r="I75" s="15" t="s">
        <v>2774</v>
      </c>
      <c r="J75" s="15" t="s">
        <v>2772</v>
      </c>
      <c r="K75" s="15" t="s">
        <v>2772</v>
      </c>
      <c r="L75" s="15"/>
      <c r="M75" s="15" t="s">
        <v>2772</v>
      </c>
      <c r="N75" s="15" t="s">
        <v>2781</v>
      </c>
      <c r="O75" s="15" t="s">
        <v>2772</v>
      </c>
      <c r="P75" s="15" t="s">
        <v>2846</v>
      </c>
      <c r="Q75" s="15" t="s">
        <v>2818</v>
      </c>
      <c r="R75" s="39">
        <v>0.04</v>
      </c>
      <c r="S75" s="20" t="s">
        <v>3295</v>
      </c>
      <c r="T75" s="16">
        <f t="shared" si="1"/>
        <v>1.703333929878037E-2</v>
      </c>
      <c r="U75" s="15" t="s">
        <v>2772</v>
      </c>
      <c r="V75" s="15" t="s">
        <v>2772</v>
      </c>
      <c r="W75" s="15" t="s">
        <v>2847</v>
      </c>
    </row>
    <row r="76" spans="1:23" ht="30.75">
      <c r="A76" s="15" t="s">
        <v>2844</v>
      </c>
      <c r="B76" s="15">
        <v>2021</v>
      </c>
      <c r="C76" s="15">
        <v>5</v>
      </c>
      <c r="D76" s="15" t="s">
        <v>2845</v>
      </c>
      <c r="E76" s="15" t="s">
        <v>3663</v>
      </c>
      <c r="F76" s="15" t="s">
        <v>2766</v>
      </c>
      <c r="G76" s="68" t="s">
        <v>3664</v>
      </c>
      <c r="H76" s="15" t="s">
        <v>2772</v>
      </c>
      <c r="I76" s="15" t="s">
        <v>2848</v>
      </c>
      <c r="J76" s="15" t="s">
        <v>2772</v>
      </c>
      <c r="K76" s="15" t="s">
        <v>2772</v>
      </c>
      <c r="L76" s="15"/>
      <c r="M76" s="15" t="s">
        <v>2772</v>
      </c>
      <c r="N76" s="15" t="s">
        <v>2781</v>
      </c>
      <c r="O76" s="15" t="s">
        <v>2772</v>
      </c>
      <c r="P76" s="15">
        <v>9.6</v>
      </c>
      <c r="Q76" s="15" t="s">
        <v>2849</v>
      </c>
      <c r="R76" s="39">
        <v>0.1</v>
      </c>
      <c r="S76" s="20" t="s">
        <v>3295</v>
      </c>
      <c r="T76" s="16">
        <f t="shared" si="1"/>
        <v>4.1392685158225077E-2</v>
      </c>
      <c r="U76" s="15" t="s">
        <v>2772</v>
      </c>
      <c r="V76" s="15" t="s">
        <v>2772</v>
      </c>
      <c r="W76" s="15" t="s">
        <v>2847</v>
      </c>
    </row>
    <row r="77" spans="1:23" ht="30.75">
      <c r="A77" s="15" t="s">
        <v>2844</v>
      </c>
      <c r="B77" s="15">
        <v>2021</v>
      </c>
      <c r="C77" s="15">
        <v>5</v>
      </c>
      <c r="D77" s="15" t="s">
        <v>2845</v>
      </c>
      <c r="E77" s="15" t="s">
        <v>3663</v>
      </c>
      <c r="F77" s="15" t="s">
        <v>2766</v>
      </c>
      <c r="G77" s="68" t="s">
        <v>3664</v>
      </c>
      <c r="H77" s="15" t="s">
        <v>2772</v>
      </c>
      <c r="I77" s="15" t="s">
        <v>2775</v>
      </c>
      <c r="J77" s="15" t="s">
        <v>2772</v>
      </c>
      <c r="K77" s="15" t="s">
        <v>2772</v>
      </c>
      <c r="L77" s="15"/>
      <c r="M77" s="15" t="s">
        <v>2772</v>
      </c>
      <c r="N77" s="15" t="s">
        <v>2781</v>
      </c>
      <c r="O77" s="15" t="s">
        <v>2772</v>
      </c>
      <c r="P77" s="15">
        <v>0.9</v>
      </c>
      <c r="Q77" s="15" t="s">
        <v>2849</v>
      </c>
      <c r="R77" s="39">
        <v>1.4999999999999999E-2</v>
      </c>
      <c r="S77" s="20" t="s">
        <v>3295</v>
      </c>
      <c r="T77" s="16">
        <f t="shared" si="1"/>
        <v>6.4660422492316813E-3</v>
      </c>
      <c r="U77" s="15" t="s">
        <v>2772</v>
      </c>
      <c r="V77" s="15" t="s">
        <v>2772</v>
      </c>
      <c r="W77" s="15" t="s">
        <v>2847</v>
      </c>
    </row>
    <row r="78" spans="1:23" ht="30.75">
      <c r="A78" s="15" t="s">
        <v>2844</v>
      </c>
      <c r="B78" s="15">
        <v>2021</v>
      </c>
      <c r="C78" s="15">
        <v>5</v>
      </c>
      <c r="D78" s="15" t="s">
        <v>2845</v>
      </c>
      <c r="E78" s="15" t="s">
        <v>3663</v>
      </c>
      <c r="F78" s="15" t="s">
        <v>2766</v>
      </c>
      <c r="G78" s="67" t="s">
        <v>3659</v>
      </c>
      <c r="H78" s="15" t="s">
        <v>2772</v>
      </c>
      <c r="I78" s="15" t="s">
        <v>2850</v>
      </c>
      <c r="J78" s="15" t="s">
        <v>2772</v>
      </c>
      <c r="K78" s="15" t="s">
        <v>2772</v>
      </c>
      <c r="L78" s="15"/>
      <c r="M78" s="15" t="s">
        <v>2772</v>
      </c>
      <c r="N78" s="15" t="s">
        <v>2781</v>
      </c>
      <c r="O78" s="15" t="s">
        <v>2772</v>
      </c>
      <c r="P78" s="15">
        <v>2.15</v>
      </c>
      <c r="Q78" s="15" t="s">
        <v>2818</v>
      </c>
      <c r="R78" s="39">
        <f>P78</f>
        <v>2.15</v>
      </c>
      <c r="S78" s="20" t="s">
        <v>3295</v>
      </c>
      <c r="T78" s="16">
        <f t="shared" si="1"/>
        <v>0.49831055378960049</v>
      </c>
      <c r="U78" s="15" t="s">
        <v>2772</v>
      </c>
      <c r="V78" s="15" t="s">
        <v>2772</v>
      </c>
      <c r="W78" s="15" t="s">
        <v>2847</v>
      </c>
    </row>
    <row r="79" spans="1:23" ht="30.75">
      <c r="A79" s="15" t="s">
        <v>2844</v>
      </c>
      <c r="B79" s="15">
        <v>2021</v>
      </c>
      <c r="C79" s="15">
        <v>5</v>
      </c>
      <c r="D79" s="15" t="s">
        <v>2845</v>
      </c>
      <c r="E79" s="15" t="s">
        <v>3663</v>
      </c>
      <c r="F79" s="15" t="s">
        <v>2766</v>
      </c>
      <c r="G79" s="67" t="s">
        <v>3659</v>
      </c>
      <c r="H79" s="15" t="s">
        <v>2772</v>
      </c>
      <c r="I79" s="15" t="s">
        <v>2851</v>
      </c>
      <c r="J79" s="15" t="s">
        <v>2772</v>
      </c>
      <c r="K79" s="15" t="s">
        <v>2772</v>
      </c>
      <c r="L79" s="15"/>
      <c r="M79" s="15" t="s">
        <v>2772</v>
      </c>
      <c r="N79" s="15" t="s">
        <v>2781</v>
      </c>
      <c r="O79" s="15" t="s">
        <v>2772</v>
      </c>
      <c r="P79" s="15">
        <v>7.25</v>
      </c>
      <c r="Q79" s="15" t="s">
        <v>2818</v>
      </c>
      <c r="R79" s="39">
        <f>P79</f>
        <v>7.25</v>
      </c>
      <c r="S79" s="20" t="s">
        <v>3295</v>
      </c>
      <c r="T79" s="16">
        <f t="shared" si="1"/>
        <v>0.91645394854992512</v>
      </c>
      <c r="U79" s="15" t="s">
        <v>2772</v>
      </c>
      <c r="V79" s="15" t="s">
        <v>2772</v>
      </c>
      <c r="W79" s="15" t="s">
        <v>2847</v>
      </c>
    </row>
    <row r="80" spans="1:23" ht="30.75">
      <c r="A80" s="15" t="s">
        <v>2844</v>
      </c>
      <c r="B80" s="15">
        <v>2021</v>
      </c>
      <c r="C80" s="15">
        <v>5</v>
      </c>
      <c r="D80" s="15" t="s">
        <v>2845</v>
      </c>
      <c r="E80" s="15" t="s">
        <v>3663</v>
      </c>
      <c r="F80" s="15" t="s">
        <v>2766</v>
      </c>
      <c r="G80" s="67" t="s">
        <v>3659</v>
      </c>
      <c r="H80" s="15" t="s">
        <v>2772</v>
      </c>
      <c r="I80" s="15" t="s">
        <v>2850</v>
      </c>
      <c r="J80" s="15" t="s">
        <v>2772</v>
      </c>
      <c r="K80" s="15" t="s">
        <v>2772</v>
      </c>
      <c r="L80" s="15"/>
      <c r="M80" s="15" t="s">
        <v>2772</v>
      </c>
      <c r="N80" s="15" t="s">
        <v>2836</v>
      </c>
      <c r="O80" s="15" t="s">
        <v>2772</v>
      </c>
      <c r="P80" s="15">
        <v>0.04</v>
      </c>
      <c r="Q80" s="20" t="s">
        <v>3295</v>
      </c>
      <c r="R80" s="39">
        <v>0.04</v>
      </c>
      <c r="S80" s="20" t="s">
        <v>3295</v>
      </c>
      <c r="T80" s="16">
        <f t="shared" si="1"/>
        <v>1.703333929878037E-2</v>
      </c>
      <c r="U80" s="15" t="s">
        <v>2772</v>
      </c>
      <c r="V80" s="15" t="s">
        <v>2772</v>
      </c>
      <c r="W80" s="15" t="s">
        <v>2847</v>
      </c>
    </row>
    <row r="81" spans="1:23" ht="30.75">
      <c r="A81" s="15" t="s">
        <v>2844</v>
      </c>
      <c r="B81" s="15">
        <v>2021</v>
      </c>
      <c r="C81" s="15">
        <v>5</v>
      </c>
      <c r="D81" s="15" t="s">
        <v>2845</v>
      </c>
      <c r="E81" s="15" t="s">
        <v>3663</v>
      </c>
      <c r="F81" s="15" t="s">
        <v>2766</v>
      </c>
      <c r="G81" s="67" t="s">
        <v>3659</v>
      </c>
      <c r="H81" s="15" t="s">
        <v>2772</v>
      </c>
      <c r="I81" s="15" t="s">
        <v>2851</v>
      </c>
      <c r="J81" s="15" t="s">
        <v>2772</v>
      </c>
      <c r="K81" s="15" t="s">
        <v>2772</v>
      </c>
      <c r="L81" s="15"/>
      <c r="M81" s="15" t="s">
        <v>2772</v>
      </c>
      <c r="N81" s="15" t="s">
        <v>2836</v>
      </c>
      <c r="O81" s="15" t="s">
        <v>2772</v>
      </c>
      <c r="P81" s="15">
        <v>0.1</v>
      </c>
      <c r="Q81" s="20" t="s">
        <v>3295</v>
      </c>
      <c r="R81" s="39">
        <v>0.1</v>
      </c>
      <c r="S81" s="20" t="s">
        <v>3295</v>
      </c>
      <c r="T81" s="16">
        <f t="shared" si="1"/>
        <v>4.1392685158225077E-2</v>
      </c>
      <c r="U81" s="15" t="s">
        <v>2772</v>
      </c>
      <c r="V81" s="15" t="s">
        <v>2772</v>
      </c>
      <c r="W81" s="15" t="s">
        <v>2847</v>
      </c>
    </row>
    <row r="82" spans="1:23" ht="45.75">
      <c r="A82" s="15" t="s">
        <v>2871</v>
      </c>
      <c r="B82" s="15">
        <v>2021</v>
      </c>
      <c r="C82" s="15">
        <v>6</v>
      </c>
      <c r="D82" s="15" t="s">
        <v>2872</v>
      </c>
      <c r="E82" s="15" t="s">
        <v>3658</v>
      </c>
      <c r="F82" s="15" t="s">
        <v>2766</v>
      </c>
      <c r="G82" s="67" t="s">
        <v>3659</v>
      </c>
      <c r="H82" s="15" t="s">
        <v>2772</v>
      </c>
      <c r="I82" s="15" t="s">
        <v>2779</v>
      </c>
      <c r="J82" s="15" t="s">
        <v>2772</v>
      </c>
      <c r="K82" s="15" t="s">
        <v>2772</v>
      </c>
      <c r="L82" s="15" t="s">
        <v>2772</v>
      </c>
      <c r="M82" s="15" t="s">
        <v>2772</v>
      </c>
      <c r="N82" s="15" t="s">
        <v>2873</v>
      </c>
      <c r="O82" s="15" t="s">
        <v>2772</v>
      </c>
      <c r="P82" s="27">
        <v>704.76300000000003</v>
      </c>
      <c r="Q82" s="15" t="s">
        <v>2874</v>
      </c>
      <c r="R82" s="39">
        <v>1.4999999999999999E-2</v>
      </c>
      <c r="S82" s="15" t="s">
        <v>2880</v>
      </c>
      <c r="T82" s="16">
        <f t="shared" si="1"/>
        <v>6.4660422492316813E-3</v>
      </c>
      <c r="U82" s="15" t="s">
        <v>2772</v>
      </c>
      <c r="V82" s="15" t="s">
        <v>2772</v>
      </c>
      <c r="W82" s="16" t="s">
        <v>241</v>
      </c>
    </row>
    <row r="83" spans="1:23" ht="45.75">
      <c r="A83" s="15" t="s">
        <v>2871</v>
      </c>
      <c r="B83" s="15">
        <v>2021</v>
      </c>
      <c r="C83" s="15">
        <v>6</v>
      </c>
      <c r="D83" s="15" t="s">
        <v>2872</v>
      </c>
      <c r="E83" s="15" t="s">
        <v>3658</v>
      </c>
      <c r="F83" s="15" t="s">
        <v>2766</v>
      </c>
      <c r="G83" s="67" t="s">
        <v>3659</v>
      </c>
      <c r="H83" s="15" t="s">
        <v>2772</v>
      </c>
      <c r="I83" s="15" t="s">
        <v>2788</v>
      </c>
      <c r="J83" s="15" t="s">
        <v>2772</v>
      </c>
      <c r="K83" s="15" t="s">
        <v>2772</v>
      </c>
      <c r="L83" s="15" t="s">
        <v>2772</v>
      </c>
      <c r="M83" s="15" t="s">
        <v>2772</v>
      </c>
      <c r="N83" s="15" t="s">
        <v>2873</v>
      </c>
      <c r="O83" s="15" t="s">
        <v>2772</v>
      </c>
      <c r="P83" s="15">
        <v>43.289000000000001</v>
      </c>
      <c r="Q83" s="15" t="s">
        <v>2874</v>
      </c>
      <c r="R83" s="39">
        <f t="shared" ref="R83:R86" si="6">P83*1000</f>
        <v>43289</v>
      </c>
      <c r="S83" s="15" t="s">
        <v>2880</v>
      </c>
      <c r="T83" s="16">
        <f t="shared" si="1"/>
        <v>4.6363875858131562</v>
      </c>
      <c r="U83" s="15" t="s">
        <v>2772</v>
      </c>
      <c r="V83" s="15" t="s">
        <v>2772</v>
      </c>
      <c r="W83" s="16" t="s">
        <v>241</v>
      </c>
    </row>
    <row r="84" spans="1:23" ht="45.75">
      <c r="A84" s="15" t="s">
        <v>2871</v>
      </c>
      <c r="B84" s="15">
        <v>2021</v>
      </c>
      <c r="C84" s="15">
        <v>6</v>
      </c>
      <c r="D84" s="15" t="s">
        <v>2872</v>
      </c>
      <c r="E84" s="15" t="s">
        <v>3658</v>
      </c>
      <c r="F84" s="15" t="s">
        <v>2766</v>
      </c>
      <c r="G84" s="68" t="s">
        <v>3664</v>
      </c>
      <c r="H84" s="15" t="s">
        <v>2772</v>
      </c>
      <c r="I84" s="15" t="s">
        <v>2875</v>
      </c>
      <c r="J84" s="15" t="s">
        <v>2772</v>
      </c>
      <c r="K84" s="15" t="s">
        <v>2772</v>
      </c>
      <c r="L84" s="15" t="s">
        <v>2772</v>
      </c>
      <c r="M84" s="15" t="s">
        <v>2772</v>
      </c>
      <c r="N84" s="15" t="s">
        <v>2873</v>
      </c>
      <c r="O84" s="15" t="s">
        <v>2772</v>
      </c>
      <c r="P84" s="15">
        <v>3103.67</v>
      </c>
      <c r="Q84" s="15" t="s">
        <v>2874</v>
      </c>
      <c r="R84" s="39">
        <f t="shared" si="6"/>
        <v>3103670</v>
      </c>
      <c r="S84" s="15" t="s">
        <v>2880</v>
      </c>
      <c r="T84" s="16">
        <f t="shared" si="1"/>
        <v>6.4918756782893334</v>
      </c>
      <c r="U84" s="15" t="s">
        <v>2772</v>
      </c>
      <c r="V84" s="15" t="s">
        <v>2772</v>
      </c>
      <c r="W84" s="16" t="s">
        <v>241</v>
      </c>
    </row>
    <row r="85" spans="1:23" ht="45.75">
      <c r="A85" s="15" t="s">
        <v>2871</v>
      </c>
      <c r="B85" s="15">
        <v>2021</v>
      </c>
      <c r="C85" s="15">
        <v>6</v>
      </c>
      <c r="D85" s="15" t="s">
        <v>2872</v>
      </c>
      <c r="E85" s="15" t="s">
        <v>3658</v>
      </c>
      <c r="F85" s="15" t="s">
        <v>2766</v>
      </c>
      <c r="G85" s="67" t="s">
        <v>3659</v>
      </c>
      <c r="H85" s="15" t="s">
        <v>2772</v>
      </c>
      <c r="I85" s="15" t="s">
        <v>2876</v>
      </c>
      <c r="J85" s="15" t="s">
        <v>2772</v>
      </c>
      <c r="K85" s="15" t="s">
        <v>2772</v>
      </c>
      <c r="L85" s="15" t="s">
        <v>2772</v>
      </c>
      <c r="M85" s="15" t="s">
        <v>2772</v>
      </c>
      <c r="N85" s="15" t="s">
        <v>2873</v>
      </c>
      <c r="O85" s="15" t="s">
        <v>2772</v>
      </c>
      <c r="P85" s="15">
        <v>0.15</v>
      </c>
      <c r="Q85" s="15" t="s">
        <v>2874</v>
      </c>
      <c r="R85" s="39">
        <f t="shared" si="6"/>
        <v>150</v>
      </c>
      <c r="S85" s="15" t="s">
        <v>2880</v>
      </c>
      <c r="T85" s="16">
        <f t="shared" si="1"/>
        <v>2.1789769472931693</v>
      </c>
      <c r="U85" s="15" t="s">
        <v>2772</v>
      </c>
      <c r="V85" s="15" t="s">
        <v>2772</v>
      </c>
      <c r="W85" s="16" t="s">
        <v>241</v>
      </c>
    </row>
    <row r="86" spans="1:23" ht="45.75">
      <c r="A86" s="15" t="s">
        <v>2871</v>
      </c>
      <c r="B86" s="15">
        <v>2021</v>
      </c>
      <c r="C86" s="15">
        <v>6</v>
      </c>
      <c r="D86" s="15" t="s">
        <v>2872</v>
      </c>
      <c r="E86" s="15" t="s">
        <v>3658</v>
      </c>
      <c r="F86" s="15" t="s">
        <v>2766</v>
      </c>
      <c r="G86" s="67" t="s">
        <v>3659</v>
      </c>
      <c r="H86" s="15" t="s">
        <v>2772</v>
      </c>
      <c r="I86" s="15" t="s">
        <v>2786</v>
      </c>
      <c r="J86" s="15" t="s">
        <v>2772</v>
      </c>
      <c r="K86" s="15" t="s">
        <v>2772</v>
      </c>
      <c r="L86" s="15" t="s">
        <v>2772</v>
      </c>
      <c r="M86" s="15" t="s">
        <v>2772</v>
      </c>
      <c r="N86" s="15" t="s">
        <v>2873</v>
      </c>
      <c r="O86" s="15" t="s">
        <v>2772</v>
      </c>
      <c r="P86" s="15">
        <v>59.774000000000001</v>
      </c>
      <c r="Q86" s="15" t="s">
        <v>2874</v>
      </c>
      <c r="R86" s="39">
        <f t="shared" si="6"/>
        <v>59774</v>
      </c>
      <c r="S86" s="15" t="s">
        <v>2880</v>
      </c>
      <c r="T86" s="16">
        <f t="shared" si="1"/>
        <v>4.7765195847878124</v>
      </c>
      <c r="U86" s="15" t="s">
        <v>2772</v>
      </c>
      <c r="V86" s="15" t="s">
        <v>2772</v>
      </c>
      <c r="W86" s="16" t="s">
        <v>241</v>
      </c>
    </row>
    <row r="87" spans="1:23" ht="60.75">
      <c r="A87" s="15" t="s">
        <v>2877</v>
      </c>
      <c r="B87" s="15">
        <v>2020</v>
      </c>
      <c r="C87" s="15">
        <v>7</v>
      </c>
      <c r="D87" s="15" t="s">
        <v>2878</v>
      </c>
      <c r="E87" s="15" t="s">
        <v>3658</v>
      </c>
      <c r="F87" s="15" t="s">
        <v>2766</v>
      </c>
      <c r="G87" s="67" t="s">
        <v>3659</v>
      </c>
      <c r="H87" s="15" t="s">
        <v>2772</v>
      </c>
      <c r="I87" s="15" t="s">
        <v>2879</v>
      </c>
      <c r="J87" s="15" t="s">
        <v>2772</v>
      </c>
      <c r="K87" s="15" t="s">
        <v>2772</v>
      </c>
      <c r="L87" s="15" t="s">
        <v>2772</v>
      </c>
      <c r="M87" s="15" t="s">
        <v>2772</v>
      </c>
      <c r="N87" s="15" t="s">
        <v>2873</v>
      </c>
      <c r="O87" s="15" t="s">
        <v>2772</v>
      </c>
      <c r="P87" s="15">
        <v>0.15</v>
      </c>
      <c r="Q87" s="15" t="s">
        <v>2880</v>
      </c>
      <c r="R87" s="39">
        <f>P87*1000</f>
        <v>150</v>
      </c>
      <c r="S87" s="15" t="s">
        <v>2880</v>
      </c>
      <c r="T87" s="16">
        <f t="shared" si="1"/>
        <v>2.1789769472931693</v>
      </c>
      <c r="U87" s="15" t="s">
        <v>2772</v>
      </c>
      <c r="V87" s="15" t="s">
        <v>2772</v>
      </c>
      <c r="W87" s="16" t="s">
        <v>2881</v>
      </c>
    </row>
    <row r="88" spans="1:23" ht="76.5">
      <c r="A88" s="15" t="s">
        <v>2877</v>
      </c>
      <c r="B88" s="15">
        <v>2020</v>
      </c>
      <c r="C88" s="15">
        <v>8</v>
      </c>
      <c r="D88" s="15" t="s">
        <v>2882</v>
      </c>
      <c r="E88" s="15" t="s">
        <v>3658</v>
      </c>
      <c r="F88" s="15" t="s">
        <v>2766</v>
      </c>
      <c r="G88" s="67" t="s">
        <v>3659</v>
      </c>
      <c r="H88" s="15" t="s">
        <v>2772</v>
      </c>
      <c r="I88" s="15" t="s">
        <v>2879</v>
      </c>
      <c r="J88" s="15" t="s">
        <v>2772</v>
      </c>
      <c r="K88" s="15" t="s">
        <v>2772</v>
      </c>
      <c r="L88" s="15" t="s">
        <v>2772</v>
      </c>
      <c r="M88" s="15" t="s">
        <v>2772</v>
      </c>
      <c r="N88" s="15" t="s">
        <v>2873</v>
      </c>
      <c r="O88" s="15" t="s">
        <v>2772</v>
      </c>
      <c r="P88" s="15">
        <v>0.02</v>
      </c>
      <c r="Q88" s="15" t="s">
        <v>2880</v>
      </c>
      <c r="R88" s="39">
        <f t="shared" ref="R88:R151" si="7">P88*1000</f>
        <v>20</v>
      </c>
      <c r="S88" s="15" t="s">
        <v>2880</v>
      </c>
      <c r="T88" s="16">
        <f t="shared" si="1"/>
        <v>1.3222192947339193</v>
      </c>
      <c r="U88" s="15" t="s">
        <v>2772</v>
      </c>
      <c r="V88" s="15" t="s">
        <v>2772</v>
      </c>
      <c r="W88" s="16" t="s">
        <v>2881</v>
      </c>
    </row>
    <row r="89" spans="1:23" ht="60.75">
      <c r="A89" s="15" t="s">
        <v>2877</v>
      </c>
      <c r="B89" s="15">
        <v>2020</v>
      </c>
      <c r="C89" s="15">
        <v>7</v>
      </c>
      <c r="D89" s="15" t="s">
        <v>2878</v>
      </c>
      <c r="E89" s="15" t="s">
        <v>3658</v>
      </c>
      <c r="F89" s="15" t="s">
        <v>2766</v>
      </c>
      <c r="G89" s="67" t="s">
        <v>3659</v>
      </c>
      <c r="H89" s="15" t="s">
        <v>2772</v>
      </c>
      <c r="I89" s="15" t="s">
        <v>2883</v>
      </c>
      <c r="J89" s="15" t="s">
        <v>2772</v>
      </c>
      <c r="K89" s="15" t="s">
        <v>2772</v>
      </c>
      <c r="L89" s="15" t="s">
        <v>2772</v>
      </c>
      <c r="M89" s="15" t="s">
        <v>2772</v>
      </c>
      <c r="N89" s="15" t="s">
        <v>2873</v>
      </c>
      <c r="O89" s="15" t="s">
        <v>2772</v>
      </c>
      <c r="P89" s="28">
        <v>0.19</v>
      </c>
      <c r="Q89" s="15" t="s">
        <v>2880</v>
      </c>
      <c r="R89" s="39">
        <f t="shared" si="7"/>
        <v>190</v>
      </c>
      <c r="S89" s="15" t="s">
        <v>2880</v>
      </c>
      <c r="T89" s="16">
        <f t="shared" si="1"/>
        <v>2.2810333672477277</v>
      </c>
      <c r="U89" s="15" t="s">
        <v>2772</v>
      </c>
      <c r="V89" s="15" t="s">
        <v>2772</v>
      </c>
      <c r="W89" s="16" t="s">
        <v>2881</v>
      </c>
    </row>
    <row r="90" spans="1:23" ht="76.5">
      <c r="A90" s="15" t="s">
        <v>2877</v>
      </c>
      <c r="B90" s="15">
        <v>2020</v>
      </c>
      <c r="C90" s="15">
        <v>8</v>
      </c>
      <c r="D90" s="15" t="s">
        <v>2882</v>
      </c>
      <c r="E90" s="15" t="s">
        <v>3658</v>
      </c>
      <c r="F90" s="15" t="s">
        <v>2766</v>
      </c>
      <c r="G90" s="67" t="s">
        <v>3659</v>
      </c>
      <c r="H90" s="15" t="s">
        <v>2772</v>
      </c>
      <c r="I90" s="15" t="s">
        <v>2883</v>
      </c>
      <c r="J90" s="15" t="s">
        <v>2772</v>
      </c>
      <c r="K90" s="15" t="s">
        <v>2772</v>
      </c>
      <c r="L90" s="15" t="s">
        <v>2772</v>
      </c>
      <c r="M90" s="15" t="s">
        <v>2772</v>
      </c>
      <c r="N90" s="15" t="s">
        <v>2873</v>
      </c>
      <c r="O90" s="15" t="s">
        <v>2772</v>
      </c>
      <c r="P90" s="15">
        <v>0</v>
      </c>
      <c r="Q90" s="15" t="s">
        <v>2880</v>
      </c>
      <c r="R90" s="39">
        <f t="shared" si="7"/>
        <v>0</v>
      </c>
      <c r="S90" s="15" t="s">
        <v>2880</v>
      </c>
      <c r="T90" s="16" t="s">
        <v>3383</v>
      </c>
      <c r="U90" s="15" t="s">
        <v>2772</v>
      </c>
      <c r="V90" s="15" t="s">
        <v>2772</v>
      </c>
      <c r="W90" s="16" t="s">
        <v>2881</v>
      </c>
    </row>
    <row r="91" spans="1:23" ht="60.75">
      <c r="A91" s="15" t="s">
        <v>2877</v>
      </c>
      <c r="B91" s="15">
        <v>2020</v>
      </c>
      <c r="C91" s="15">
        <v>7</v>
      </c>
      <c r="D91" s="15" t="s">
        <v>2878</v>
      </c>
      <c r="E91" s="15" t="s">
        <v>3658</v>
      </c>
      <c r="F91" s="15" t="s">
        <v>2766</v>
      </c>
      <c r="G91" s="67" t="s">
        <v>3659</v>
      </c>
      <c r="H91" s="15" t="s">
        <v>2772</v>
      </c>
      <c r="I91" s="15" t="s">
        <v>2884</v>
      </c>
      <c r="J91" s="15" t="s">
        <v>2772</v>
      </c>
      <c r="K91" s="15" t="s">
        <v>2772</v>
      </c>
      <c r="L91" s="15" t="s">
        <v>2772</v>
      </c>
      <c r="M91" s="15" t="s">
        <v>2772</v>
      </c>
      <c r="N91" s="15" t="s">
        <v>2873</v>
      </c>
      <c r="O91" s="15" t="s">
        <v>2772</v>
      </c>
      <c r="P91" s="15">
        <v>0</v>
      </c>
      <c r="Q91" s="15" t="s">
        <v>2880</v>
      </c>
      <c r="R91" s="39">
        <f t="shared" si="7"/>
        <v>0</v>
      </c>
      <c r="S91" s="15" t="s">
        <v>2880</v>
      </c>
      <c r="T91" s="16" t="s">
        <v>3383</v>
      </c>
      <c r="U91" s="15" t="s">
        <v>2772</v>
      </c>
      <c r="V91" s="15" t="s">
        <v>2772</v>
      </c>
      <c r="W91" s="16" t="s">
        <v>2881</v>
      </c>
    </row>
    <row r="92" spans="1:23" ht="76.5">
      <c r="A92" s="15" t="s">
        <v>2877</v>
      </c>
      <c r="B92" s="15">
        <v>2020</v>
      </c>
      <c r="C92" s="15">
        <v>8</v>
      </c>
      <c r="D92" s="15" t="s">
        <v>2882</v>
      </c>
      <c r="E92" s="15" t="s">
        <v>3658</v>
      </c>
      <c r="F92" s="15" t="s">
        <v>2766</v>
      </c>
      <c r="G92" s="67" t="s">
        <v>3659</v>
      </c>
      <c r="H92" s="15" t="s">
        <v>2772</v>
      </c>
      <c r="I92" s="15" t="s">
        <v>2884</v>
      </c>
      <c r="J92" s="15" t="s">
        <v>2772</v>
      </c>
      <c r="K92" s="15" t="s">
        <v>2772</v>
      </c>
      <c r="L92" s="15" t="s">
        <v>2772</v>
      </c>
      <c r="M92" s="15" t="s">
        <v>2772</v>
      </c>
      <c r="N92" s="15" t="s">
        <v>2873</v>
      </c>
      <c r="O92" s="15" t="s">
        <v>2772</v>
      </c>
      <c r="P92" s="15">
        <v>0</v>
      </c>
      <c r="Q92" s="15" t="s">
        <v>2880</v>
      </c>
      <c r="R92" s="39">
        <f t="shared" si="7"/>
        <v>0</v>
      </c>
      <c r="S92" s="15" t="s">
        <v>2880</v>
      </c>
      <c r="T92" s="16" t="s">
        <v>3383</v>
      </c>
      <c r="U92" s="15" t="s">
        <v>2772</v>
      </c>
      <c r="V92" s="15" t="s">
        <v>2772</v>
      </c>
      <c r="W92" s="16" t="s">
        <v>2881</v>
      </c>
    </row>
    <row r="93" spans="1:23" ht="60.75">
      <c r="A93" s="15" t="s">
        <v>2877</v>
      </c>
      <c r="B93" s="15">
        <v>2020</v>
      </c>
      <c r="C93" s="15">
        <v>7</v>
      </c>
      <c r="D93" s="15" t="s">
        <v>2878</v>
      </c>
      <c r="E93" s="15" t="s">
        <v>3658</v>
      </c>
      <c r="F93" s="15" t="s">
        <v>2766</v>
      </c>
      <c r="G93" s="67" t="s">
        <v>3659</v>
      </c>
      <c r="H93" s="15" t="s">
        <v>2772</v>
      </c>
      <c r="I93" s="15" t="s">
        <v>2779</v>
      </c>
      <c r="J93" s="15" t="s">
        <v>2772</v>
      </c>
      <c r="K93" s="15" t="s">
        <v>2772</v>
      </c>
      <c r="L93" s="15" t="s">
        <v>2772</v>
      </c>
      <c r="M93" s="15" t="s">
        <v>2772</v>
      </c>
      <c r="N93" s="15" t="s">
        <v>2873</v>
      </c>
      <c r="O93" s="15" t="s">
        <v>2772</v>
      </c>
      <c r="P93" s="15">
        <v>0.12</v>
      </c>
      <c r="Q93" s="15" t="s">
        <v>2880</v>
      </c>
      <c r="R93" s="39">
        <f t="shared" si="7"/>
        <v>120</v>
      </c>
      <c r="S93" s="15" t="s">
        <v>2880</v>
      </c>
      <c r="T93" s="16">
        <f t="shared" si="1"/>
        <v>2.0827853703164503</v>
      </c>
      <c r="U93" s="15" t="s">
        <v>2772</v>
      </c>
      <c r="V93" s="15" t="s">
        <v>2772</v>
      </c>
      <c r="W93" s="16" t="s">
        <v>2881</v>
      </c>
    </row>
    <row r="94" spans="1:23" ht="76.5">
      <c r="A94" s="15" t="s">
        <v>2877</v>
      </c>
      <c r="B94" s="15">
        <v>2020</v>
      </c>
      <c r="C94" s="15">
        <v>8</v>
      </c>
      <c r="D94" s="15" t="s">
        <v>2882</v>
      </c>
      <c r="E94" s="15" t="s">
        <v>3658</v>
      </c>
      <c r="F94" s="15" t="s">
        <v>2766</v>
      </c>
      <c r="G94" s="67" t="s">
        <v>3659</v>
      </c>
      <c r="H94" s="15" t="s">
        <v>2772</v>
      </c>
      <c r="I94" s="15" t="s">
        <v>2779</v>
      </c>
      <c r="J94" s="15" t="s">
        <v>2772</v>
      </c>
      <c r="K94" s="15" t="s">
        <v>2772</v>
      </c>
      <c r="L94" s="15" t="s">
        <v>2772</v>
      </c>
      <c r="M94" s="15" t="s">
        <v>2772</v>
      </c>
      <c r="N94" s="15" t="s">
        <v>2873</v>
      </c>
      <c r="O94" s="15" t="s">
        <v>2772</v>
      </c>
      <c r="P94" s="15">
        <v>0.05</v>
      </c>
      <c r="Q94" s="15" t="s">
        <v>2880</v>
      </c>
      <c r="R94" s="39">
        <f t="shared" si="7"/>
        <v>50</v>
      </c>
      <c r="S94" s="15" t="s">
        <v>2880</v>
      </c>
      <c r="T94" s="16">
        <f t="shared" si="1"/>
        <v>1.7075701760979363</v>
      </c>
      <c r="U94" s="15" t="s">
        <v>2772</v>
      </c>
      <c r="V94" s="15" t="s">
        <v>2772</v>
      </c>
      <c r="W94" s="16" t="s">
        <v>2881</v>
      </c>
    </row>
    <row r="95" spans="1:23" ht="60.75">
      <c r="A95" s="15" t="s">
        <v>2877</v>
      </c>
      <c r="B95" s="15">
        <v>2020</v>
      </c>
      <c r="C95" s="15">
        <v>7</v>
      </c>
      <c r="D95" s="15" t="s">
        <v>2878</v>
      </c>
      <c r="E95" s="15" t="s">
        <v>3658</v>
      </c>
      <c r="F95" s="15" t="s">
        <v>2766</v>
      </c>
      <c r="G95" s="67" t="s">
        <v>3659</v>
      </c>
      <c r="H95" s="15" t="s">
        <v>2772</v>
      </c>
      <c r="I95" s="15" t="s">
        <v>2788</v>
      </c>
      <c r="J95" s="15" t="s">
        <v>2772</v>
      </c>
      <c r="K95" s="15" t="s">
        <v>2772</v>
      </c>
      <c r="L95" s="15" t="s">
        <v>2772</v>
      </c>
      <c r="M95" s="15" t="s">
        <v>2772</v>
      </c>
      <c r="N95" s="15" t="s">
        <v>2873</v>
      </c>
      <c r="O95" s="15" t="s">
        <v>2772</v>
      </c>
      <c r="P95" s="28">
        <v>0.03</v>
      </c>
      <c r="Q95" s="15" t="s">
        <v>2880</v>
      </c>
      <c r="R95" s="39">
        <f t="shared" si="7"/>
        <v>30</v>
      </c>
      <c r="S95" s="15" t="s">
        <v>2880</v>
      </c>
      <c r="T95" s="16">
        <f t="shared" ref="T95:T157" si="8">LOG(R95+1)</f>
        <v>1.4913616938342726</v>
      </c>
      <c r="U95" s="15" t="s">
        <v>2772</v>
      </c>
      <c r="V95" s="15" t="s">
        <v>2772</v>
      </c>
      <c r="W95" s="16" t="s">
        <v>2881</v>
      </c>
    </row>
    <row r="96" spans="1:23" ht="76.5">
      <c r="A96" s="15" t="s">
        <v>2877</v>
      </c>
      <c r="B96" s="15">
        <v>2020</v>
      </c>
      <c r="C96" s="15">
        <v>8</v>
      </c>
      <c r="D96" s="15" t="s">
        <v>2882</v>
      </c>
      <c r="E96" s="15" t="s">
        <v>3658</v>
      </c>
      <c r="F96" s="15" t="s">
        <v>2766</v>
      </c>
      <c r="G96" s="67" t="s">
        <v>3659</v>
      </c>
      <c r="H96" s="15" t="s">
        <v>2772</v>
      </c>
      <c r="I96" s="15" t="s">
        <v>2788</v>
      </c>
      <c r="J96" s="15" t="s">
        <v>2772</v>
      </c>
      <c r="K96" s="15" t="s">
        <v>2772</v>
      </c>
      <c r="L96" s="15" t="s">
        <v>2772</v>
      </c>
      <c r="M96" s="15" t="s">
        <v>2772</v>
      </c>
      <c r="N96" s="15" t="s">
        <v>2873</v>
      </c>
      <c r="O96" s="15" t="s">
        <v>2772</v>
      </c>
      <c r="P96" s="28">
        <v>0.04</v>
      </c>
      <c r="Q96" s="15" t="s">
        <v>2880</v>
      </c>
      <c r="R96" s="39">
        <f t="shared" si="7"/>
        <v>40</v>
      </c>
      <c r="S96" s="15" t="s">
        <v>2880</v>
      </c>
      <c r="T96" s="16">
        <f t="shared" si="8"/>
        <v>1.6127838567197355</v>
      </c>
      <c r="U96" s="15" t="s">
        <v>2772</v>
      </c>
      <c r="V96" s="15" t="s">
        <v>2772</v>
      </c>
      <c r="W96" s="16" t="s">
        <v>2881</v>
      </c>
    </row>
    <row r="97" spans="1:23" ht="60.75">
      <c r="A97" s="15" t="s">
        <v>2877</v>
      </c>
      <c r="B97" s="15">
        <v>2020</v>
      </c>
      <c r="C97" s="15">
        <v>7</v>
      </c>
      <c r="D97" s="15" t="s">
        <v>2878</v>
      </c>
      <c r="E97" s="15" t="s">
        <v>3658</v>
      </c>
      <c r="F97" s="15" t="s">
        <v>2766</v>
      </c>
      <c r="G97" s="68" t="s">
        <v>3664</v>
      </c>
      <c r="H97" s="15" t="s">
        <v>2772</v>
      </c>
      <c r="I97" s="15" t="s">
        <v>2885</v>
      </c>
      <c r="J97" s="15" t="s">
        <v>2772</v>
      </c>
      <c r="K97" s="15" t="s">
        <v>2772</v>
      </c>
      <c r="L97" s="15" t="s">
        <v>2772</v>
      </c>
      <c r="M97" s="15" t="s">
        <v>2772</v>
      </c>
      <c r="N97" s="15" t="s">
        <v>2873</v>
      </c>
      <c r="O97" s="15" t="s">
        <v>2772</v>
      </c>
      <c r="P97" s="15">
        <v>0.21</v>
      </c>
      <c r="Q97" s="15" t="s">
        <v>2880</v>
      </c>
      <c r="R97" s="39">
        <f t="shared" si="7"/>
        <v>210</v>
      </c>
      <c r="S97" s="15" t="s">
        <v>2880</v>
      </c>
      <c r="T97" s="16">
        <f t="shared" si="8"/>
        <v>2.3242824552976926</v>
      </c>
      <c r="U97" s="15" t="s">
        <v>2772</v>
      </c>
      <c r="V97" s="15" t="s">
        <v>2772</v>
      </c>
      <c r="W97" s="16" t="s">
        <v>2881</v>
      </c>
    </row>
    <row r="98" spans="1:23" ht="76.5">
      <c r="A98" s="15" t="s">
        <v>2877</v>
      </c>
      <c r="B98" s="15">
        <v>2020</v>
      </c>
      <c r="C98" s="15">
        <v>8</v>
      </c>
      <c r="D98" s="15" t="s">
        <v>2882</v>
      </c>
      <c r="E98" s="15" t="s">
        <v>3658</v>
      </c>
      <c r="F98" s="15" t="s">
        <v>2766</v>
      </c>
      <c r="G98" s="68" t="s">
        <v>3664</v>
      </c>
      <c r="H98" s="15" t="s">
        <v>2772</v>
      </c>
      <c r="I98" s="15" t="s">
        <v>2885</v>
      </c>
      <c r="J98" s="15" t="s">
        <v>2772</v>
      </c>
      <c r="K98" s="15" t="s">
        <v>2772</v>
      </c>
      <c r="L98" s="15" t="s">
        <v>2772</v>
      </c>
      <c r="M98" s="15" t="s">
        <v>2772</v>
      </c>
      <c r="N98" s="15" t="s">
        <v>2873</v>
      </c>
      <c r="O98" s="15" t="s">
        <v>2772</v>
      </c>
      <c r="P98" s="15">
        <v>0.28000000000000003</v>
      </c>
      <c r="Q98" s="15" t="s">
        <v>2880</v>
      </c>
      <c r="R98" s="39">
        <f t="shared" si="7"/>
        <v>280</v>
      </c>
      <c r="S98" s="15" t="s">
        <v>2880</v>
      </c>
      <c r="T98" s="16">
        <f t="shared" si="8"/>
        <v>2.4487063199050798</v>
      </c>
      <c r="U98" s="15" t="s">
        <v>2772</v>
      </c>
      <c r="V98" s="15" t="s">
        <v>2772</v>
      </c>
      <c r="W98" s="16" t="s">
        <v>2881</v>
      </c>
    </row>
    <row r="99" spans="1:23" ht="60.75">
      <c r="A99" s="15" t="s">
        <v>2877</v>
      </c>
      <c r="B99" s="15">
        <v>2020</v>
      </c>
      <c r="C99" s="15">
        <v>7</v>
      </c>
      <c r="D99" s="15" t="s">
        <v>2878</v>
      </c>
      <c r="E99" s="15" t="s">
        <v>3658</v>
      </c>
      <c r="F99" s="15" t="s">
        <v>2766</v>
      </c>
      <c r="G99" s="67" t="s">
        <v>3659</v>
      </c>
      <c r="H99" s="15" t="s">
        <v>2772</v>
      </c>
      <c r="I99" s="15" t="s">
        <v>2886</v>
      </c>
      <c r="J99" s="15" t="s">
        <v>2772</v>
      </c>
      <c r="K99" s="15" t="s">
        <v>2772</v>
      </c>
      <c r="L99" s="15" t="s">
        <v>2772</v>
      </c>
      <c r="M99" s="15" t="s">
        <v>2772</v>
      </c>
      <c r="N99" s="15" t="s">
        <v>2873</v>
      </c>
      <c r="O99" s="15" t="s">
        <v>2772</v>
      </c>
      <c r="P99" s="15">
        <v>0</v>
      </c>
      <c r="Q99" s="15" t="s">
        <v>2880</v>
      </c>
      <c r="R99" s="39">
        <f t="shared" si="7"/>
        <v>0</v>
      </c>
      <c r="S99" s="15" t="s">
        <v>2880</v>
      </c>
      <c r="T99" s="16" t="s">
        <v>3383</v>
      </c>
      <c r="U99" s="15" t="s">
        <v>2772</v>
      </c>
      <c r="V99" s="15" t="s">
        <v>2772</v>
      </c>
      <c r="W99" s="16" t="s">
        <v>2881</v>
      </c>
    </row>
    <row r="100" spans="1:23" ht="76.5">
      <c r="A100" s="15" t="s">
        <v>2877</v>
      </c>
      <c r="B100" s="15">
        <v>2020</v>
      </c>
      <c r="C100" s="15">
        <v>8</v>
      </c>
      <c r="D100" s="15" t="s">
        <v>2882</v>
      </c>
      <c r="E100" s="15" t="s">
        <v>3658</v>
      </c>
      <c r="F100" s="15" t="s">
        <v>2766</v>
      </c>
      <c r="G100" s="67" t="s">
        <v>3659</v>
      </c>
      <c r="H100" s="15" t="s">
        <v>2772</v>
      </c>
      <c r="I100" s="15" t="s">
        <v>2886</v>
      </c>
      <c r="J100" s="15" t="s">
        <v>2772</v>
      </c>
      <c r="K100" s="15" t="s">
        <v>2772</v>
      </c>
      <c r="L100" s="15" t="s">
        <v>2772</v>
      </c>
      <c r="M100" s="15" t="s">
        <v>2772</v>
      </c>
      <c r="N100" s="15" t="s">
        <v>2873</v>
      </c>
      <c r="O100" s="15" t="s">
        <v>2772</v>
      </c>
      <c r="P100" s="15">
        <v>0</v>
      </c>
      <c r="Q100" s="15" t="s">
        <v>2880</v>
      </c>
      <c r="R100" s="39">
        <f t="shared" si="7"/>
        <v>0</v>
      </c>
      <c r="S100" s="15" t="s">
        <v>2880</v>
      </c>
      <c r="T100" s="16" t="s">
        <v>3383</v>
      </c>
      <c r="U100" s="15" t="s">
        <v>2772</v>
      </c>
      <c r="V100" s="15" t="s">
        <v>2772</v>
      </c>
      <c r="W100" s="16" t="s">
        <v>2881</v>
      </c>
    </row>
    <row r="101" spans="1:23" ht="60.75">
      <c r="A101" s="15" t="s">
        <v>2877</v>
      </c>
      <c r="B101" s="15">
        <v>2020</v>
      </c>
      <c r="C101" s="15">
        <v>7</v>
      </c>
      <c r="D101" s="15" t="s">
        <v>2878</v>
      </c>
      <c r="E101" s="15" t="s">
        <v>3658</v>
      </c>
      <c r="F101" s="15" t="s">
        <v>2766</v>
      </c>
      <c r="G101" s="67" t="s">
        <v>3659</v>
      </c>
      <c r="H101" s="15" t="s">
        <v>2772</v>
      </c>
      <c r="I101" s="15" t="s">
        <v>2887</v>
      </c>
      <c r="J101" s="15" t="s">
        <v>2772</v>
      </c>
      <c r="K101" s="15" t="s">
        <v>2772</v>
      </c>
      <c r="L101" s="15" t="s">
        <v>2772</v>
      </c>
      <c r="M101" s="15" t="s">
        <v>2772</v>
      </c>
      <c r="N101" s="15" t="s">
        <v>2873</v>
      </c>
      <c r="O101" s="15" t="s">
        <v>2772</v>
      </c>
      <c r="P101" s="15">
        <v>0.1</v>
      </c>
      <c r="Q101" s="15" t="s">
        <v>2880</v>
      </c>
      <c r="R101" s="39">
        <f t="shared" si="7"/>
        <v>100</v>
      </c>
      <c r="S101" s="15" t="s">
        <v>2880</v>
      </c>
      <c r="T101" s="16">
        <f t="shared" si="8"/>
        <v>2.0043213737826426</v>
      </c>
      <c r="U101" s="15" t="s">
        <v>2772</v>
      </c>
      <c r="V101" s="15" t="s">
        <v>2772</v>
      </c>
      <c r="W101" s="16" t="s">
        <v>2881</v>
      </c>
    </row>
    <row r="102" spans="1:23" ht="76.5">
      <c r="A102" s="15" t="s">
        <v>2877</v>
      </c>
      <c r="B102" s="15">
        <v>2020</v>
      </c>
      <c r="C102" s="15">
        <v>8</v>
      </c>
      <c r="D102" s="15" t="s">
        <v>2882</v>
      </c>
      <c r="E102" s="15" t="s">
        <v>3658</v>
      </c>
      <c r="F102" s="15" t="s">
        <v>2766</v>
      </c>
      <c r="G102" s="67" t="s">
        <v>3659</v>
      </c>
      <c r="H102" s="15" t="s">
        <v>2772</v>
      </c>
      <c r="I102" s="15" t="s">
        <v>2887</v>
      </c>
      <c r="J102" s="15" t="s">
        <v>2772</v>
      </c>
      <c r="K102" s="15" t="s">
        <v>2772</v>
      </c>
      <c r="L102" s="15" t="s">
        <v>2772</v>
      </c>
      <c r="M102" s="15" t="s">
        <v>2772</v>
      </c>
      <c r="N102" s="15" t="s">
        <v>2873</v>
      </c>
      <c r="O102" s="15" t="s">
        <v>2772</v>
      </c>
      <c r="P102" s="15">
        <v>0</v>
      </c>
      <c r="Q102" s="15" t="s">
        <v>2880</v>
      </c>
      <c r="R102" s="39">
        <f t="shared" si="7"/>
        <v>0</v>
      </c>
      <c r="S102" s="15" t="s">
        <v>2880</v>
      </c>
      <c r="T102" s="16" t="s">
        <v>3383</v>
      </c>
      <c r="U102" s="15" t="s">
        <v>2772</v>
      </c>
      <c r="V102" s="15" t="s">
        <v>2772</v>
      </c>
      <c r="W102" s="16" t="s">
        <v>2881</v>
      </c>
    </row>
    <row r="103" spans="1:23" ht="60.75">
      <c r="A103" s="15" t="s">
        <v>2877</v>
      </c>
      <c r="B103" s="15">
        <v>2020</v>
      </c>
      <c r="C103" s="15">
        <v>7</v>
      </c>
      <c r="D103" s="15" t="s">
        <v>2878</v>
      </c>
      <c r="E103" s="15" t="s">
        <v>3658</v>
      </c>
      <c r="F103" s="15" t="s">
        <v>2766</v>
      </c>
      <c r="G103" s="67" t="s">
        <v>3659</v>
      </c>
      <c r="H103" s="15" t="s">
        <v>2772</v>
      </c>
      <c r="I103" s="15" t="s">
        <v>2786</v>
      </c>
      <c r="J103" s="15" t="s">
        <v>2772</v>
      </c>
      <c r="K103" s="15" t="s">
        <v>2772</v>
      </c>
      <c r="L103" s="15" t="s">
        <v>2772</v>
      </c>
      <c r="M103" s="15" t="s">
        <v>2772</v>
      </c>
      <c r="N103" s="15" t="s">
        <v>2873</v>
      </c>
      <c r="O103" s="15" t="s">
        <v>2772</v>
      </c>
      <c r="P103" s="15">
        <v>0.15</v>
      </c>
      <c r="Q103" s="15" t="s">
        <v>2880</v>
      </c>
      <c r="R103" s="39">
        <f t="shared" si="7"/>
        <v>150</v>
      </c>
      <c r="S103" s="15" t="s">
        <v>2880</v>
      </c>
      <c r="T103" s="16">
        <f t="shared" si="8"/>
        <v>2.1789769472931693</v>
      </c>
      <c r="U103" s="15" t="s">
        <v>2772</v>
      </c>
      <c r="V103" s="15" t="s">
        <v>2772</v>
      </c>
      <c r="W103" s="16" t="s">
        <v>2881</v>
      </c>
    </row>
    <row r="104" spans="1:23" ht="76.5">
      <c r="A104" s="15" t="s">
        <v>2877</v>
      </c>
      <c r="B104" s="15">
        <v>2020</v>
      </c>
      <c r="C104" s="15">
        <v>8</v>
      </c>
      <c r="D104" s="15" t="s">
        <v>2882</v>
      </c>
      <c r="E104" s="15" t="s">
        <v>3658</v>
      </c>
      <c r="F104" s="15" t="s">
        <v>2766</v>
      </c>
      <c r="G104" s="67" t="s">
        <v>3659</v>
      </c>
      <c r="H104" s="15" t="s">
        <v>2772</v>
      </c>
      <c r="I104" s="15" t="s">
        <v>2786</v>
      </c>
      <c r="J104" s="15" t="s">
        <v>2772</v>
      </c>
      <c r="K104" s="15" t="s">
        <v>2772</v>
      </c>
      <c r="L104" s="15" t="s">
        <v>2772</v>
      </c>
      <c r="M104" s="15" t="s">
        <v>2772</v>
      </c>
      <c r="N104" s="15" t="s">
        <v>2873</v>
      </c>
      <c r="O104" s="15" t="s">
        <v>2772</v>
      </c>
      <c r="P104" s="28">
        <v>1.31</v>
      </c>
      <c r="Q104" s="15" t="s">
        <v>2880</v>
      </c>
      <c r="R104" s="39">
        <f t="shared" si="7"/>
        <v>1310</v>
      </c>
      <c r="S104" s="15" t="s">
        <v>2880</v>
      </c>
      <c r="T104" s="16">
        <f t="shared" si="8"/>
        <v>3.1176026916900841</v>
      </c>
      <c r="U104" s="15" t="s">
        <v>2772</v>
      </c>
      <c r="V104" s="15" t="s">
        <v>2772</v>
      </c>
      <c r="W104" s="16" t="s">
        <v>2881</v>
      </c>
    </row>
    <row r="105" spans="1:23" ht="60.75">
      <c r="A105" s="15" t="s">
        <v>2877</v>
      </c>
      <c r="B105" s="15">
        <v>2020</v>
      </c>
      <c r="C105" s="15">
        <v>7</v>
      </c>
      <c r="D105" s="15" t="s">
        <v>2878</v>
      </c>
      <c r="E105" s="15" t="s">
        <v>3658</v>
      </c>
      <c r="F105" s="15" t="s">
        <v>2766</v>
      </c>
      <c r="G105" s="68" t="s">
        <v>3664</v>
      </c>
      <c r="H105" s="15" t="s">
        <v>2772</v>
      </c>
      <c r="I105" s="15" t="s">
        <v>2875</v>
      </c>
      <c r="J105" s="15" t="s">
        <v>2772</v>
      </c>
      <c r="K105" s="15" t="s">
        <v>2772</v>
      </c>
      <c r="L105" s="15" t="s">
        <v>2772</v>
      </c>
      <c r="M105" s="15" t="s">
        <v>2772</v>
      </c>
      <c r="N105" s="15" t="s">
        <v>2873</v>
      </c>
      <c r="O105" s="15" t="s">
        <v>2772</v>
      </c>
      <c r="P105" s="15">
        <v>3.25</v>
      </c>
      <c r="Q105" s="15" t="s">
        <v>2880</v>
      </c>
      <c r="R105" s="39">
        <f t="shared" si="7"/>
        <v>3250</v>
      </c>
      <c r="S105" s="15" t="s">
        <v>2880</v>
      </c>
      <c r="T105" s="16">
        <f t="shared" si="8"/>
        <v>3.5120169694961265</v>
      </c>
      <c r="U105" s="15" t="s">
        <v>2772</v>
      </c>
      <c r="V105" s="15" t="s">
        <v>2772</v>
      </c>
      <c r="W105" s="16" t="s">
        <v>2881</v>
      </c>
    </row>
    <row r="106" spans="1:23" ht="76.5">
      <c r="A106" s="15" t="s">
        <v>2877</v>
      </c>
      <c r="B106" s="15">
        <v>2020</v>
      </c>
      <c r="C106" s="15">
        <v>8</v>
      </c>
      <c r="D106" s="15" t="s">
        <v>2882</v>
      </c>
      <c r="E106" s="15" t="s">
        <v>3658</v>
      </c>
      <c r="F106" s="15" t="s">
        <v>2766</v>
      </c>
      <c r="G106" s="68" t="s">
        <v>3664</v>
      </c>
      <c r="H106" s="15" t="s">
        <v>2772</v>
      </c>
      <c r="I106" s="15" t="s">
        <v>2875</v>
      </c>
      <c r="J106" s="15" t="s">
        <v>2772</v>
      </c>
      <c r="K106" s="15" t="s">
        <v>2772</v>
      </c>
      <c r="L106" s="15" t="s">
        <v>2772</v>
      </c>
      <c r="M106" s="15" t="s">
        <v>2772</v>
      </c>
      <c r="N106" s="15" t="s">
        <v>2873</v>
      </c>
      <c r="O106" s="15" t="s">
        <v>2772</v>
      </c>
      <c r="P106" s="15">
        <v>0.94</v>
      </c>
      <c r="Q106" s="15" t="s">
        <v>2880</v>
      </c>
      <c r="R106" s="39">
        <f t="shared" si="7"/>
        <v>940</v>
      </c>
      <c r="S106" s="15" t="s">
        <v>2880</v>
      </c>
      <c r="T106" s="16">
        <f t="shared" si="8"/>
        <v>2.973589623427257</v>
      </c>
      <c r="U106" s="15" t="s">
        <v>2772</v>
      </c>
      <c r="V106" s="15" t="s">
        <v>2772</v>
      </c>
      <c r="W106" s="16" t="s">
        <v>2881</v>
      </c>
    </row>
    <row r="107" spans="1:23" ht="60.75">
      <c r="A107" s="15" t="s">
        <v>2877</v>
      </c>
      <c r="B107" s="15">
        <v>2020</v>
      </c>
      <c r="C107" s="15">
        <v>7</v>
      </c>
      <c r="D107" s="15" t="s">
        <v>2878</v>
      </c>
      <c r="E107" s="15" t="s">
        <v>3658</v>
      </c>
      <c r="F107" s="15" t="s">
        <v>2766</v>
      </c>
      <c r="G107" s="67" t="s">
        <v>3659</v>
      </c>
      <c r="H107" s="15" t="s">
        <v>2772</v>
      </c>
      <c r="I107" s="15" t="s">
        <v>2790</v>
      </c>
      <c r="J107" s="15" t="s">
        <v>2772</v>
      </c>
      <c r="K107" s="15" t="s">
        <v>2772</v>
      </c>
      <c r="L107" s="15" t="s">
        <v>2772</v>
      </c>
      <c r="M107" s="15" t="s">
        <v>2772</v>
      </c>
      <c r="N107" s="15" t="s">
        <v>2873</v>
      </c>
      <c r="O107" s="15" t="s">
        <v>2772</v>
      </c>
      <c r="P107" s="15">
        <v>1.46</v>
      </c>
      <c r="Q107" s="15" t="s">
        <v>2880</v>
      </c>
      <c r="R107" s="39">
        <f t="shared" si="7"/>
        <v>1460</v>
      </c>
      <c r="S107" s="15" t="s">
        <v>2880</v>
      </c>
      <c r="T107" s="16">
        <f t="shared" si="8"/>
        <v>3.1646502159342966</v>
      </c>
      <c r="U107" s="15" t="s">
        <v>2772</v>
      </c>
      <c r="V107" s="15" t="s">
        <v>2772</v>
      </c>
      <c r="W107" s="16" t="s">
        <v>2881</v>
      </c>
    </row>
    <row r="108" spans="1:23" ht="76.5">
      <c r="A108" s="15" t="s">
        <v>2877</v>
      </c>
      <c r="B108" s="15">
        <v>2020</v>
      </c>
      <c r="C108" s="15">
        <v>8</v>
      </c>
      <c r="D108" s="15" t="s">
        <v>2882</v>
      </c>
      <c r="E108" s="15" t="s">
        <v>3658</v>
      </c>
      <c r="F108" s="15" t="s">
        <v>2766</v>
      </c>
      <c r="G108" s="67" t="s">
        <v>3659</v>
      </c>
      <c r="H108" s="15" t="s">
        <v>2772</v>
      </c>
      <c r="I108" s="15" t="s">
        <v>2790</v>
      </c>
      <c r="J108" s="15" t="s">
        <v>2772</v>
      </c>
      <c r="K108" s="15" t="s">
        <v>2772</v>
      </c>
      <c r="L108" s="15" t="s">
        <v>2772</v>
      </c>
      <c r="M108" s="15" t="s">
        <v>2772</v>
      </c>
      <c r="N108" s="15" t="s">
        <v>2873</v>
      </c>
      <c r="O108" s="15" t="s">
        <v>2772</v>
      </c>
      <c r="P108" s="15">
        <v>0.04</v>
      </c>
      <c r="Q108" s="15" t="s">
        <v>2880</v>
      </c>
      <c r="R108" s="39">
        <f t="shared" si="7"/>
        <v>40</v>
      </c>
      <c r="S108" s="15" t="s">
        <v>2880</v>
      </c>
      <c r="T108" s="16">
        <f t="shared" si="8"/>
        <v>1.6127838567197355</v>
      </c>
      <c r="U108" s="15" t="s">
        <v>2772</v>
      </c>
      <c r="V108" s="15" t="s">
        <v>2772</v>
      </c>
      <c r="W108" s="16" t="s">
        <v>2881</v>
      </c>
    </row>
    <row r="109" spans="1:23" ht="60.75">
      <c r="A109" s="15" t="s">
        <v>2877</v>
      </c>
      <c r="B109" s="15">
        <v>2020</v>
      </c>
      <c r="C109" s="15">
        <v>7</v>
      </c>
      <c r="D109" s="15" t="s">
        <v>2878</v>
      </c>
      <c r="E109" s="15" t="s">
        <v>3658</v>
      </c>
      <c r="F109" s="15" t="s">
        <v>2766</v>
      </c>
      <c r="G109" s="68" t="s">
        <v>3664</v>
      </c>
      <c r="H109" s="15" t="s">
        <v>2772</v>
      </c>
      <c r="I109" s="15" t="s">
        <v>2888</v>
      </c>
      <c r="J109" s="15" t="s">
        <v>2772</v>
      </c>
      <c r="K109" s="15" t="s">
        <v>2772</v>
      </c>
      <c r="L109" s="15" t="s">
        <v>2772</v>
      </c>
      <c r="M109" s="15" t="s">
        <v>2772</v>
      </c>
      <c r="N109" s="15" t="s">
        <v>2873</v>
      </c>
      <c r="O109" s="15" t="s">
        <v>2772</v>
      </c>
      <c r="P109" s="15">
        <v>140.69999999999999</v>
      </c>
      <c r="Q109" s="15" t="s">
        <v>2880</v>
      </c>
      <c r="R109" s="39">
        <f t="shared" si="7"/>
        <v>140700</v>
      </c>
      <c r="S109" s="15" t="s">
        <v>2880</v>
      </c>
      <c r="T109" s="16">
        <f t="shared" si="8"/>
        <v>5.1482971840938685</v>
      </c>
      <c r="U109" s="15" t="s">
        <v>2772</v>
      </c>
      <c r="V109" s="15" t="s">
        <v>2772</v>
      </c>
      <c r="W109" s="16" t="s">
        <v>2881</v>
      </c>
    </row>
    <row r="110" spans="1:23" ht="76.5">
      <c r="A110" s="15" t="s">
        <v>2877</v>
      </c>
      <c r="B110" s="15">
        <v>2020</v>
      </c>
      <c r="C110" s="15">
        <v>8</v>
      </c>
      <c r="D110" s="15" t="s">
        <v>2882</v>
      </c>
      <c r="E110" s="15" t="s">
        <v>3658</v>
      </c>
      <c r="F110" s="15" t="s">
        <v>2766</v>
      </c>
      <c r="G110" s="68" t="s">
        <v>3664</v>
      </c>
      <c r="H110" s="15" t="s">
        <v>2772</v>
      </c>
      <c r="I110" s="15" t="s">
        <v>2888</v>
      </c>
      <c r="J110" s="15" t="s">
        <v>2772</v>
      </c>
      <c r="K110" s="15" t="s">
        <v>2772</v>
      </c>
      <c r="L110" s="15" t="s">
        <v>2772</v>
      </c>
      <c r="M110" s="15" t="s">
        <v>2772</v>
      </c>
      <c r="N110" s="15" t="s">
        <v>2873</v>
      </c>
      <c r="O110" s="15" t="s">
        <v>2772</v>
      </c>
      <c r="P110" s="28">
        <v>29.89</v>
      </c>
      <c r="Q110" s="15" t="s">
        <v>2880</v>
      </c>
      <c r="R110" s="39">
        <f t="shared" si="7"/>
        <v>29890</v>
      </c>
      <c r="S110" s="15" t="s">
        <v>2880</v>
      </c>
      <c r="T110" s="16">
        <f t="shared" si="8"/>
        <v>4.4755404445547438</v>
      </c>
      <c r="U110" s="15" t="s">
        <v>2772</v>
      </c>
      <c r="V110" s="15" t="s">
        <v>2772</v>
      </c>
      <c r="W110" s="16" t="s">
        <v>2881</v>
      </c>
    </row>
    <row r="111" spans="1:23" ht="60.75">
      <c r="A111" s="15" t="s">
        <v>2877</v>
      </c>
      <c r="B111" s="15">
        <v>2020</v>
      </c>
      <c r="C111" s="15">
        <v>7</v>
      </c>
      <c r="D111" s="15" t="s">
        <v>2878</v>
      </c>
      <c r="E111" s="15" t="s">
        <v>3658</v>
      </c>
      <c r="F111" s="15" t="s">
        <v>2766</v>
      </c>
      <c r="G111" s="68" t="s">
        <v>3664</v>
      </c>
      <c r="H111" s="15" t="s">
        <v>2772</v>
      </c>
      <c r="I111" s="15" t="s">
        <v>2848</v>
      </c>
      <c r="J111" s="15" t="s">
        <v>2772</v>
      </c>
      <c r="K111" s="15" t="s">
        <v>2772</v>
      </c>
      <c r="L111" s="15" t="s">
        <v>2772</v>
      </c>
      <c r="M111" s="15" t="s">
        <v>2772</v>
      </c>
      <c r="N111" s="15" t="s">
        <v>2873</v>
      </c>
      <c r="O111" s="15" t="s">
        <v>2772</v>
      </c>
      <c r="P111" s="28">
        <v>33.22</v>
      </c>
      <c r="Q111" s="15" t="s">
        <v>2880</v>
      </c>
      <c r="R111" s="39">
        <f t="shared" si="7"/>
        <v>33220</v>
      </c>
      <c r="S111" s="15" t="s">
        <v>2880</v>
      </c>
      <c r="T111" s="16">
        <f t="shared" si="8"/>
        <v>4.5214127012022329</v>
      </c>
      <c r="U111" s="15" t="s">
        <v>2772</v>
      </c>
      <c r="V111" s="15" t="s">
        <v>2772</v>
      </c>
      <c r="W111" s="16" t="s">
        <v>2881</v>
      </c>
    </row>
    <row r="112" spans="1:23" ht="76.5">
      <c r="A112" s="15" t="s">
        <v>2877</v>
      </c>
      <c r="B112" s="15">
        <v>2020</v>
      </c>
      <c r="C112" s="15">
        <v>8</v>
      </c>
      <c r="D112" s="15" t="s">
        <v>2882</v>
      </c>
      <c r="E112" s="15" t="s">
        <v>3658</v>
      </c>
      <c r="F112" s="15" t="s">
        <v>2766</v>
      </c>
      <c r="G112" s="68" t="s">
        <v>3664</v>
      </c>
      <c r="H112" s="15" t="s">
        <v>2772</v>
      </c>
      <c r="I112" s="15" t="s">
        <v>2848</v>
      </c>
      <c r="J112" s="15" t="s">
        <v>2772</v>
      </c>
      <c r="K112" s="15" t="s">
        <v>2772</v>
      </c>
      <c r="L112" s="15" t="s">
        <v>2772</v>
      </c>
      <c r="M112" s="15" t="s">
        <v>2772</v>
      </c>
      <c r="N112" s="15" t="s">
        <v>2873</v>
      </c>
      <c r="O112" s="15" t="s">
        <v>2772</v>
      </c>
      <c r="P112" s="15">
        <v>68.81</v>
      </c>
      <c r="Q112" s="15" t="s">
        <v>2880</v>
      </c>
      <c r="R112" s="39">
        <f t="shared" si="7"/>
        <v>68810</v>
      </c>
      <c r="S112" s="15" t="s">
        <v>2880</v>
      </c>
      <c r="T112" s="16">
        <f t="shared" si="8"/>
        <v>4.8376578693029568</v>
      </c>
      <c r="U112" s="15" t="s">
        <v>2772</v>
      </c>
      <c r="V112" s="15" t="s">
        <v>2772</v>
      </c>
      <c r="W112" s="16" t="s">
        <v>2881</v>
      </c>
    </row>
    <row r="113" spans="1:23" ht="60.75">
      <c r="A113" s="15" t="s">
        <v>2877</v>
      </c>
      <c r="B113" s="15">
        <v>2020</v>
      </c>
      <c r="C113" s="15">
        <v>7</v>
      </c>
      <c r="D113" s="15" t="s">
        <v>2878</v>
      </c>
      <c r="E113" s="15" t="s">
        <v>3658</v>
      </c>
      <c r="F113" s="15" t="s">
        <v>2766</v>
      </c>
      <c r="G113" s="68" t="s">
        <v>3664</v>
      </c>
      <c r="H113" s="15" t="s">
        <v>2772</v>
      </c>
      <c r="I113" s="15" t="s">
        <v>2775</v>
      </c>
      <c r="J113" s="15" t="s">
        <v>2772</v>
      </c>
      <c r="K113" s="15" t="s">
        <v>2772</v>
      </c>
      <c r="L113" s="15" t="s">
        <v>2772</v>
      </c>
      <c r="M113" s="15" t="s">
        <v>2772</v>
      </c>
      <c r="N113" s="15" t="s">
        <v>2873</v>
      </c>
      <c r="O113" s="15" t="s">
        <v>2772</v>
      </c>
      <c r="P113" s="15">
        <v>1592.3</v>
      </c>
      <c r="Q113" s="15" t="s">
        <v>2880</v>
      </c>
      <c r="R113" s="39">
        <f t="shared" si="7"/>
        <v>1592300</v>
      </c>
      <c r="S113" s="15" t="s">
        <v>2880</v>
      </c>
      <c r="T113" s="16">
        <f t="shared" si="8"/>
        <v>6.2020251678505964</v>
      </c>
      <c r="U113" s="15" t="s">
        <v>2772</v>
      </c>
      <c r="V113" s="15" t="s">
        <v>2772</v>
      </c>
      <c r="W113" s="16" t="s">
        <v>2881</v>
      </c>
    </row>
    <row r="114" spans="1:23" ht="76.5">
      <c r="A114" s="15" t="s">
        <v>2877</v>
      </c>
      <c r="B114" s="15">
        <v>2020</v>
      </c>
      <c r="C114" s="15">
        <v>8</v>
      </c>
      <c r="D114" s="15" t="s">
        <v>2882</v>
      </c>
      <c r="E114" s="15" t="s">
        <v>3658</v>
      </c>
      <c r="F114" s="15" t="s">
        <v>2766</v>
      </c>
      <c r="G114" s="68" t="s">
        <v>3664</v>
      </c>
      <c r="H114" s="15" t="s">
        <v>2772</v>
      </c>
      <c r="I114" s="15" t="s">
        <v>2775</v>
      </c>
      <c r="J114" s="15" t="s">
        <v>2772</v>
      </c>
      <c r="K114" s="15" t="s">
        <v>2772</v>
      </c>
      <c r="L114" s="15" t="s">
        <v>2772</v>
      </c>
      <c r="M114" s="15" t="s">
        <v>2772</v>
      </c>
      <c r="N114" s="15" t="s">
        <v>2873</v>
      </c>
      <c r="O114" s="15" t="s">
        <v>2772</v>
      </c>
      <c r="P114" s="15">
        <v>1740.65</v>
      </c>
      <c r="Q114" s="15" t="s">
        <v>2880</v>
      </c>
      <c r="R114" s="39">
        <f t="shared" si="7"/>
        <v>1740650</v>
      </c>
      <c r="S114" s="15" t="s">
        <v>2880</v>
      </c>
      <c r="T114" s="16">
        <f t="shared" si="8"/>
        <v>6.2407117039330027</v>
      </c>
      <c r="U114" s="15" t="s">
        <v>2772</v>
      </c>
      <c r="V114" s="15" t="s">
        <v>2772</v>
      </c>
      <c r="W114" s="16" t="s">
        <v>2881</v>
      </c>
    </row>
    <row r="115" spans="1:23" ht="60.75">
      <c r="A115" s="15" t="s">
        <v>2877</v>
      </c>
      <c r="B115" s="15">
        <v>2020</v>
      </c>
      <c r="C115" s="15">
        <v>7</v>
      </c>
      <c r="D115" s="15" t="s">
        <v>2878</v>
      </c>
      <c r="E115" s="15" t="s">
        <v>3658</v>
      </c>
      <c r="F115" s="15" t="s">
        <v>2766</v>
      </c>
      <c r="G115" s="68" t="s">
        <v>3664</v>
      </c>
      <c r="H115" s="15" t="s">
        <v>2772</v>
      </c>
      <c r="I115" s="15" t="s">
        <v>2889</v>
      </c>
      <c r="J115" s="15" t="s">
        <v>2772</v>
      </c>
      <c r="K115" s="15" t="s">
        <v>2772</v>
      </c>
      <c r="L115" s="15" t="s">
        <v>2772</v>
      </c>
      <c r="M115" s="15" t="s">
        <v>2772</v>
      </c>
      <c r="N115" s="15" t="s">
        <v>2873</v>
      </c>
      <c r="O115" s="15" t="s">
        <v>2772</v>
      </c>
      <c r="P115" s="15">
        <v>251.16</v>
      </c>
      <c r="Q115" s="15" t="s">
        <v>2880</v>
      </c>
      <c r="R115" s="39">
        <f t="shared" si="7"/>
        <v>251160</v>
      </c>
      <c r="S115" s="15" t="s">
        <v>2880</v>
      </c>
      <c r="T115" s="16">
        <f t="shared" si="8"/>
        <v>5.3999522035375191</v>
      </c>
      <c r="U115" s="15" t="s">
        <v>2772</v>
      </c>
      <c r="V115" s="15" t="s">
        <v>2772</v>
      </c>
      <c r="W115" s="16" t="s">
        <v>2881</v>
      </c>
    </row>
    <row r="116" spans="1:23" ht="76.5">
      <c r="A116" s="15" t="s">
        <v>2877</v>
      </c>
      <c r="B116" s="15">
        <v>2020</v>
      </c>
      <c r="C116" s="15">
        <v>8</v>
      </c>
      <c r="D116" s="15" t="s">
        <v>2882</v>
      </c>
      <c r="E116" s="15" t="s">
        <v>3658</v>
      </c>
      <c r="F116" s="15" t="s">
        <v>2766</v>
      </c>
      <c r="G116" s="68" t="s">
        <v>3664</v>
      </c>
      <c r="H116" s="15" t="s">
        <v>2772</v>
      </c>
      <c r="I116" s="15" t="s">
        <v>2889</v>
      </c>
      <c r="J116" s="15" t="s">
        <v>2772</v>
      </c>
      <c r="K116" s="15" t="s">
        <v>2772</v>
      </c>
      <c r="L116" s="15" t="s">
        <v>2772</v>
      </c>
      <c r="M116" s="15" t="s">
        <v>2772</v>
      </c>
      <c r="N116" s="15" t="s">
        <v>2873</v>
      </c>
      <c r="O116" s="15" t="s">
        <v>2772</v>
      </c>
      <c r="P116" s="15">
        <v>242.63</v>
      </c>
      <c r="Q116" s="15" t="s">
        <v>2880</v>
      </c>
      <c r="R116" s="39">
        <f t="shared" si="7"/>
        <v>242630</v>
      </c>
      <c r="S116" s="15" t="s">
        <v>2880</v>
      </c>
      <c r="T116" s="16">
        <f t="shared" si="8"/>
        <v>5.3849462881580772</v>
      </c>
      <c r="U116" s="15" t="s">
        <v>2772</v>
      </c>
      <c r="V116" s="15" t="s">
        <v>2772</v>
      </c>
      <c r="W116" s="16" t="s">
        <v>2881</v>
      </c>
    </row>
    <row r="117" spans="1:23" ht="30.75">
      <c r="A117" s="15" t="s">
        <v>2877</v>
      </c>
      <c r="B117" s="15">
        <v>2020</v>
      </c>
      <c r="C117" s="15">
        <v>9</v>
      </c>
      <c r="D117" s="15" t="s">
        <v>2890</v>
      </c>
      <c r="E117" s="15" t="s">
        <v>3658</v>
      </c>
      <c r="F117" s="15" t="s">
        <v>2766</v>
      </c>
      <c r="G117" s="67" t="s">
        <v>3659</v>
      </c>
      <c r="H117" s="15" t="s">
        <v>2772</v>
      </c>
      <c r="I117" s="15" t="s">
        <v>2879</v>
      </c>
      <c r="J117" s="15" t="s">
        <v>2772</v>
      </c>
      <c r="K117" s="15" t="s">
        <v>2772</v>
      </c>
      <c r="L117" s="15" t="s">
        <v>2772</v>
      </c>
      <c r="M117" s="15" t="s">
        <v>2772</v>
      </c>
      <c r="N117" s="15" t="s">
        <v>2873</v>
      </c>
      <c r="O117" s="15" t="s">
        <v>2772</v>
      </c>
      <c r="P117" s="15">
        <v>0</v>
      </c>
      <c r="Q117" s="15" t="s">
        <v>2880</v>
      </c>
      <c r="R117" s="39">
        <f t="shared" si="7"/>
        <v>0</v>
      </c>
      <c r="S117" s="15" t="s">
        <v>2880</v>
      </c>
      <c r="T117" s="16" t="s">
        <v>3383</v>
      </c>
      <c r="U117" s="15" t="s">
        <v>2772</v>
      </c>
      <c r="V117" s="15" t="s">
        <v>2772</v>
      </c>
      <c r="W117" s="16" t="s">
        <v>2881</v>
      </c>
    </row>
    <row r="118" spans="1:23" ht="30.75">
      <c r="A118" s="15" t="s">
        <v>2877</v>
      </c>
      <c r="B118" s="15">
        <v>2020</v>
      </c>
      <c r="C118" s="15">
        <v>10</v>
      </c>
      <c r="D118" s="15" t="s">
        <v>2891</v>
      </c>
      <c r="E118" s="15" t="s">
        <v>3658</v>
      </c>
      <c r="F118" s="15" t="s">
        <v>2766</v>
      </c>
      <c r="G118" s="67" t="s">
        <v>3659</v>
      </c>
      <c r="H118" s="15" t="s">
        <v>2772</v>
      </c>
      <c r="I118" s="15" t="s">
        <v>2879</v>
      </c>
      <c r="J118" s="15" t="s">
        <v>2772</v>
      </c>
      <c r="K118" s="15" t="s">
        <v>2772</v>
      </c>
      <c r="L118" s="15" t="s">
        <v>2772</v>
      </c>
      <c r="M118" s="15" t="s">
        <v>2772</v>
      </c>
      <c r="N118" s="15" t="s">
        <v>2873</v>
      </c>
      <c r="O118" s="15" t="s">
        <v>2772</v>
      </c>
      <c r="P118" s="15">
        <v>0</v>
      </c>
      <c r="Q118" s="15" t="s">
        <v>2880</v>
      </c>
      <c r="R118" s="39">
        <f t="shared" si="7"/>
        <v>0</v>
      </c>
      <c r="S118" s="15" t="s">
        <v>2880</v>
      </c>
      <c r="T118" s="16" t="s">
        <v>3383</v>
      </c>
      <c r="U118" s="15" t="s">
        <v>2772</v>
      </c>
      <c r="V118" s="15" t="s">
        <v>2772</v>
      </c>
      <c r="W118" s="16" t="s">
        <v>2881</v>
      </c>
    </row>
    <row r="119" spans="1:23" ht="30.75">
      <c r="A119" s="15" t="s">
        <v>2877</v>
      </c>
      <c r="B119" s="15">
        <v>2020</v>
      </c>
      <c r="C119" s="15">
        <v>9</v>
      </c>
      <c r="D119" s="15" t="s">
        <v>2890</v>
      </c>
      <c r="E119" s="15" t="s">
        <v>3658</v>
      </c>
      <c r="F119" s="15" t="s">
        <v>2766</v>
      </c>
      <c r="G119" s="67" t="s">
        <v>3659</v>
      </c>
      <c r="H119" s="15" t="s">
        <v>2772</v>
      </c>
      <c r="I119" s="15" t="s">
        <v>2883</v>
      </c>
      <c r="J119" s="15" t="s">
        <v>2772</v>
      </c>
      <c r="K119" s="15" t="s">
        <v>2772</v>
      </c>
      <c r="L119" s="15" t="s">
        <v>2772</v>
      </c>
      <c r="M119" s="15" t="s">
        <v>2772</v>
      </c>
      <c r="N119" s="15" t="s">
        <v>2873</v>
      </c>
      <c r="O119" s="15" t="s">
        <v>2772</v>
      </c>
      <c r="P119" s="15">
        <v>0</v>
      </c>
      <c r="Q119" s="15" t="s">
        <v>2880</v>
      </c>
      <c r="R119" s="39">
        <f t="shared" si="7"/>
        <v>0</v>
      </c>
      <c r="S119" s="15" t="s">
        <v>2880</v>
      </c>
      <c r="T119" s="16" t="s">
        <v>3383</v>
      </c>
      <c r="U119" s="15" t="s">
        <v>2772</v>
      </c>
      <c r="V119" s="15" t="s">
        <v>2772</v>
      </c>
      <c r="W119" s="16" t="s">
        <v>2881</v>
      </c>
    </row>
    <row r="120" spans="1:23" ht="30.75">
      <c r="A120" s="15" t="s">
        <v>2877</v>
      </c>
      <c r="B120" s="15">
        <v>2020</v>
      </c>
      <c r="C120" s="15">
        <v>10</v>
      </c>
      <c r="D120" s="15" t="s">
        <v>2891</v>
      </c>
      <c r="E120" s="15" t="s">
        <v>3658</v>
      </c>
      <c r="F120" s="15" t="s">
        <v>2766</v>
      </c>
      <c r="G120" s="67" t="s">
        <v>3659</v>
      </c>
      <c r="H120" s="15" t="s">
        <v>2772</v>
      </c>
      <c r="I120" s="15" t="s">
        <v>2883</v>
      </c>
      <c r="J120" s="15" t="s">
        <v>2772</v>
      </c>
      <c r="K120" s="15" t="s">
        <v>2772</v>
      </c>
      <c r="L120" s="15" t="s">
        <v>2772</v>
      </c>
      <c r="M120" s="15" t="s">
        <v>2772</v>
      </c>
      <c r="N120" s="15" t="s">
        <v>2873</v>
      </c>
      <c r="O120" s="15" t="s">
        <v>2772</v>
      </c>
      <c r="P120" s="15">
        <v>0</v>
      </c>
      <c r="Q120" s="15" t="s">
        <v>2880</v>
      </c>
      <c r="R120" s="39">
        <f t="shared" si="7"/>
        <v>0</v>
      </c>
      <c r="S120" s="15" t="s">
        <v>2880</v>
      </c>
      <c r="T120" s="16" t="s">
        <v>3383</v>
      </c>
      <c r="U120" s="15" t="s">
        <v>2772</v>
      </c>
      <c r="V120" s="15" t="s">
        <v>2772</v>
      </c>
      <c r="W120" s="16" t="s">
        <v>2881</v>
      </c>
    </row>
    <row r="121" spans="1:23" ht="30.75">
      <c r="A121" s="15" t="s">
        <v>2877</v>
      </c>
      <c r="B121" s="15">
        <v>2020</v>
      </c>
      <c r="C121" s="15">
        <v>9</v>
      </c>
      <c r="D121" s="15" t="s">
        <v>2890</v>
      </c>
      <c r="E121" s="15" t="s">
        <v>3658</v>
      </c>
      <c r="F121" s="15" t="s">
        <v>2766</v>
      </c>
      <c r="G121" s="67" t="s">
        <v>3659</v>
      </c>
      <c r="H121" s="15" t="s">
        <v>2772</v>
      </c>
      <c r="I121" s="15" t="s">
        <v>2884</v>
      </c>
      <c r="J121" s="15" t="s">
        <v>2772</v>
      </c>
      <c r="K121" s="15" t="s">
        <v>2772</v>
      </c>
      <c r="L121" s="15" t="s">
        <v>2772</v>
      </c>
      <c r="M121" s="15" t="s">
        <v>2772</v>
      </c>
      <c r="N121" s="15" t="s">
        <v>2873</v>
      </c>
      <c r="O121" s="15" t="s">
        <v>2772</v>
      </c>
      <c r="P121" s="15">
        <v>0</v>
      </c>
      <c r="Q121" s="15" t="s">
        <v>2880</v>
      </c>
      <c r="R121" s="39">
        <f t="shared" si="7"/>
        <v>0</v>
      </c>
      <c r="S121" s="15" t="s">
        <v>2880</v>
      </c>
      <c r="T121" s="16" t="s">
        <v>3383</v>
      </c>
      <c r="U121" s="15" t="s">
        <v>2772</v>
      </c>
      <c r="V121" s="15" t="s">
        <v>2772</v>
      </c>
      <c r="W121" s="16" t="s">
        <v>2881</v>
      </c>
    </row>
    <row r="122" spans="1:23" ht="30.75">
      <c r="A122" s="15" t="s">
        <v>2877</v>
      </c>
      <c r="B122" s="15">
        <v>2020</v>
      </c>
      <c r="C122" s="15">
        <v>10</v>
      </c>
      <c r="D122" s="15" t="s">
        <v>2891</v>
      </c>
      <c r="E122" s="15" t="s">
        <v>3658</v>
      </c>
      <c r="F122" s="15" t="s">
        <v>2766</v>
      </c>
      <c r="G122" s="67" t="s">
        <v>3659</v>
      </c>
      <c r="H122" s="15" t="s">
        <v>2772</v>
      </c>
      <c r="I122" s="15" t="s">
        <v>2884</v>
      </c>
      <c r="J122" s="15" t="s">
        <v>2772</v>
      </c>
      <c r="K122" s="15" t="s">
        <v>2772</v>
      </c>
      <c r="L122" s="15" t="s">
        <v>2772</v>
      </c>
      <c r="M122" s="15" t="s">
        <v>2772</v>
      </c>
      <c r="N122" s="15" t="s">
        <v>2873</v>
      </c>
      <c r="O122" s="15" t="s">
        <v>2772</v>
      </c>
      <c r="P122" s="15">
        <v>0</v>
      </c>
      <c r="Q122" s="15" t="s">
        <v>2880</v>
      </c>
      <c r="R122" s="39">
        <f t="shared" si="7"/>
        <v>0</v>
      </c>
      <c r="S122" s="15" t="s">
        <v>2880</v>
      </c>
      <c r="T122" s="16" t="s">
        <v>3383</v>
      </c>
      <c r="U122" s="15" t="s">
        <v>2772</v>
      </c>
      <c r="V122" s="15" t="s">
        <v>2772</v>
      </c>
      <c r="W122" s="16" t="s">
        <v>2881</v>
      </c>
    </row>
    <row r="123" spans="1:23" ht="30.75">
      <c r="A123" s="15" t="s">
        <v>2877</v>
      </c>
      <c r="B123" s="15">
        <v>2020</v>
      </c>
      <c r="C123" s="15">
        <v>9</v>
      </c>
      <c r="D123" s="15" t="s">
        <v>2890</v>
      </c>
      <c r="E123" s="15" t="s">
        <v>3658</v>
      </c>
      <c r="F123" s="15" t="s">
        <v>2766</v>
      </c>
      <c r="G123" s="67" t="s">
        <v>3659</v>
      </c>
      <c r="H123" s="15" t="s">
        <v>2772</v>
      </c>
      <c r="I123" s="15" t="s">
        <v>2779</v>
      </c>
      <c r="J123" s="15" t="s">
        <v>2772</v>
      </c>
      <c r="K123" s="15" t="s">
        <v>2772</v>
      </c>
      <c r="L123" s="15" t="s">
        <v>2772</v>
      </c>
      <c r="M123" s="15" t="s">
        <v>2772</v>
      </c>
      <c r="N123" s="15" t="s">
        <v>2873</v>
      </c>
      <c r="O123" s="15" t="s">
        <v>2772</v>
      </c>
      <c r="P123" s="15">
        <v>0</v>
      </c>
      <c r="Q123" s="15" t="s">
        <v>2880</v>
      </c>
      <c r="R123" s="39">
        <f t="shared" si="7"/>
        <v>0</v>
      </c>
      <c r="S123" s="15" t="s">
        <v>2880</v>
      </c>
      <c r="T123" s="16" t="s">
        <v>3383</v>
      </c>
      <c r="U123" s="15" t="s">
        <v>2772</v>
      </c>
      <c r="V123" s="15" t="s">
        <v>2772</v>
      </c>
      <c r="W123" s="16" t="s">
        <v>2881</v>
      </c>
    </row>
    <row r="124" spans="1:23" ht="30.75">
      <c r="A124" s="15" t="s">
        <v>2877</v>
      </c>
      <c r="B124" s="15">
        <v>2020</v>
      </c>
      <c r="C124" s="15">
        <v>10</v>
      </c>
      <c r="D124" s="15" t="s">
        <v>2891</v>
      </c>
      <c r="E124" s="15" t="s">
        <v>3658</v>
      </c>
      <c r="F124" s="15" t="s">
        <v>2766</v>
      </c>
      <c r="G124" s="67" t="s">
        <v>3659</v>
      </c>
      <c r="H124" s="15" t="s">
        <v>2772</v>
      </c>
      <c r="I124" s="15" t="s">
        <v>2779</v>
      </c>
      <c r="J124" s="15" t="s">
        <v>2772</v>
      </c>
      <c r="K124" s="15" t="s">
        <v>2772</v>
      </c>
      <c r="L124" s="15" t="s">
        <v>2772</v>
      </c>
      <c r="M124" s="15" t="s">
        <v>2772</v>
      </c>
      <c r="N124" s="15" t="s">
        <v>2873</v>
      </c>
      <c r="O124" s="15" t="s">
        <v>2772</v>
      </c>
      <c r="P124" s="15">
        <v>0</v>
      </c>
      <c r="Q124" s="15" t="s">
        <v>2880</v>
      </c>
      <c r="R124" s="39">
        <f t="shared" si="7"/>
        <v>0</v>
      </c>
      <c r="S124" s="15" t="s">
        <v>2880</v>
      </c>
      <c r="T124" s="16" t="s">
        <v>3383</v>
      </c>
      <c r="U124" s="15" t="s">
        <v>2772</v>
      </c>
      <c r="V124" s="15" t="s">
        <v>2772</v>
      </c>
      <c r="W124" s="16" t="s">
        <v>2881</v>
      </c>
    </row>
    <row r="125" spans="1:23" ht="30.75">
      <c r="A125" s="15" t="s">
        <v>2877</v>
      </c>
      <c r="B125" s="15">
        <v>2020</v>
      </c>
      <c r="C125" s="15">
        <v>9</v>
      </c>
      <c r="D125" s="15" t="s">
        <v>2890</v>
      </c>
      <c r="E125" s="15" t="s">
        <v>3658</v>
      </c>
      <c r="F125" s="15" t="s">
        <v>2766</v>
      </c>
      <c r="G125" s="67" t="s">
        <v>3659</v>
      </c>
      <c r="H125" s="15" t="s">
        <v>2772</v>
      </c>
      <c r="I125" s="15" t="s">
        <v>2788</v>
      </c>
      <c r="J125" s="15" t="s">
        <v>2772</v>
      </c>
      <c r="K125" s="15" t="s">
        <v>2772</v>
      </c>
      <c r="L125" s="15" t="s">
        <v>2772</v>
      </c>
      <c r="M125" s="15" t="s">
        <v>2772</v>
      </c>
      <c r="N125" s="15" t="s">
        <v>2873</v>
      </c>
      <c r="O125" s="15" t="s">
        <v>2772</v>
      </c>
      <c r="P125" s="15">
        <v>0</v>
      </c>
      <c r="Q125" s="15" t="s">
        <v>2880</v>
      </c>
      <c r="R125" s="39">
        <f t="shared" si="7"/>
        <v>0</v>
      </c>
      <c r="S125" s="15" t="s">
        <v>2880</v>
      </c>
      <c r="T125" s="16" t="s">
        <v>3383</v>
      </c>
      <c r="U125" s="15" t="s">
        <v>2772</v>
      </c>
      <c r="V125" s="15" t="s">
        <v>2772</v>
      </c>
      <c r="W125" s="16" t="s">
        <v>2881</v>
      </c>
    </row>
    <row r="126" spans="1:23" ht="30.75">
      <c r="A126" s="15" t="s">
        <v>2877</v>
      </c>
      <c r="B126" s="15">
        <v>2020</v>
      </c>
      <c r="C126" s="15">
        <v>10</v>
      </c>
      <c r="D126" s="15" t="s">
        <v>2891</v>
      </c>
      <c r="E126" s="15" t="s">
        <v>3658</v>
      </c>
      <c r="F126" s="15" t="s">
        <v>2766</v>
      </c>
      <c r="G126" s="67" t="s">
        <v>3659</v>
      </c>
      <c r="H126" s="15" t="s">
        <v>2772</v>
      </c>
      <c r="I126" s="15" t="s">
        <v>2788</v>
      </c>
      <c r="J126" s="15" t="s">
        <v>2772</v>
      </c>
      <c r="K126" s="15" t="s">
        <v>2772</v>
      </c>
      <c r="L126" s="15" t="s">
        <v>2772</v>
      </c>
      <c r="M126" s="15" t="s">
        <v>2772</v>
      </c>
      <c r="N126" s="15" t="s">
        <v>2873</v>
      </c>
      <c r="O126" s="15" t="s">
        <v>2772</v>
      </c>
      <c r="P126" s="15">
        <v>0</v>
      </c>
      <c r="Q126" s="15" t="s">
        <v>2880</v>
      </c>
      <c r="R126" s="39">
        <f t="shared" si="7"/>
        <v>0</v>
      </c>
      <c r="S126" s="15" t="s">
        <v>2880</v>
      </c>
      <c r="T126" s="16" t="s">
        <v>3383</v>
      </c>
      <c r="U126" s="15" t="s">
        <v>2772</v>
      </c>
      <c r="V126" s="15" t="s">
        <v>2772</v>
      </c>
      <c r="W126" s="16" t="s">
        <v>2881</v>
      </c>
    </row>
    <row r="127" spans="1:23" ht="30.75">
      <c r="A127" s="15" t="s">
        <v>2877</v>
      </c>
      <c r="B127" s="15">
        <v>2020</v>
      </c>
      <c r="C127" s="15">
        <v>9</v>
      </c>
      <c r="D127" s="15" t="s">
        <v>2890</v>
      </c>
      <c r="E127" s="15" t="s">
        <v>3658</v>
      </c>
      <c r="F127" s="15" t="s">
        <v>2766</v>
      </c>
      <c r="G127" s="68" t="s">
        <v>3664</v>
      </c>
      <c r="H127" s="15" t="s">
        <v>2772</v>
      </c>
      <c r="I127" s="15" t="s">
        <v>2885</v>
      </c>
      <c r="J127" s="15" t="s">
        <v>2772</v>
      </c>
      <c r="K127" s="15" t="s">
        <v>2772</v>
      </c>
      <c r="L127" s="15" t="s">
        <v>2772</v>
      </c>
      <c r="M127" s="15" t="s">
        <v>2772</v>
      </c>
      <c r="N127" s="15" t="s">
        <v>2873</v>
      </c>
      <c r="O127" s="15" t="s">
        <v>2772</v>
      </c>
      <c r="P127" s="15">
        <v>0.4</v>
      </c>
      <c r="Q127" s="15" t="s">
        <v>2880</v>
      </c>
      <c r="R127" s="39">
        <f t="shared" si="7"/>
        <v>400</v>
      </c>
      <c r="S127" s="15" t="s">
        <v>2880</v>
      </c>
      <c r="T127" s="16">
        <f t="shared" si="8"/>
        <v>2.6031443726201822</v>
      </c>
      <c r="U127" s="15" t="s">
        <v>2772</v>
      </c>
      <c r="V127" s="15" t="s">
        <v>2772</v>
      </c>
      <c r="W127" s="16" t="s">
        <v>2881</v>
      </c>
    </row>
    <row r="128" spans="1:23" ht="30.75">
      <c r="A128" s="15" t="s">
        <v>2877</v>
      </c>
      <c r="B128" s="15">
        <v>2020</v>
      </c>
      <c r="C128" s="15">
        <v>10</v>
      </c>
      <c r="D128" s="15" t="s">
        <v>2891</v>
      </c>
      <c r="E128" s="15" t="s">
        <v>3658</v>
      </c>
      <c r="F128" s="15" t="s">
        <v>2766</v>
      </c>
      <c r="G128" s="68" t="s">
        <v>3664</v>
      </c>
      <c r="H128" s="15" t="s">
        <v>2772</v>
      </c>
      <c r="I128" s="15" t="s">
        <v>2885</v>
      </c>
      <c r="J128" s="15" t="s">
        <v>2772</v>
      </c>
      <c r="K128" s="15" t="s">
        <v>2772</v>
      </c>
      <c r="L128" s="15" t="s">
        <v>2772</v>
      </c>
      <c r="M128" s="15" t="s">
        <v>2772</v>
      </c>
      <c r="N128" s="15" t="s">
        <v>2873</v>
      </c>
      <c r="O128" s="15" t="s">
        <v>2772</v>
      </c>
      <c r="P128" s="15">
        <v>0.21</v>
      </c>
      <c r="Q128" s="15" t="s">
        <v>2880</v>
      </c>
      <c r="R128" s="39">
        <f t="shared" si="7"/>
        <v>210</v>
      </c>
      <c r="S128" s="15" t="s">
        <v>2880</v>
      </c>
      <c r="T128" s="16">
        <f t="shared" si="8"/>
        <v>2.3242824552976926</v>
      </c>
      <c r="U128" s="15" t="s">
        <v>2772</v>
      </c>
      <c r="V128" s="15" t="s">
        <v>2772</v>
      </c>
      <c r="W128" s="16" t="s">
        <v>2881</v>
      </c>
    </row>
    <row r="129" spans="1:23" ht="30.75">
      <c r="A129" s="15" t="s">
        <v>2877</v>
      </c>
      <c r="B129" s="15">
        <v>2020</v>
      </c>
      <c r="C129" s="15">
        <v>9</v>
      </c>
      <c r="D129" s="15" t="s">
        <v>2890</v>
      </c>
      <c r="E129" s="15" t="s">
        <v>3658</v>
      </c>
      <c r="F129" s="15" t="s">
        <v>2766</v>
      </c>
      <c r="G129" s="67" t="s">
        <v>3659</v>
      </c>
      <c r="H129" s="15" t="s">
        <v>2772</v>
      </c>
      <c r="I129" s="15" t="s">
        <v>2886</v>
      </c>
      <c r="J129" s="15" t="s">
        <v>2772</v>
      </c>
      <c r="K129" s="15" t="s">
        <v>2772</v>
      </c>
      <c r="L129" s="15" t="s">
        <v>2772</v>
      </c>
      <c r="M129" s="15" t="s">
        <v>2772</v>
      </c>
      <c r="N129" s="15" t="s">
        <v>2873</v>
      </c>
      <c r="O129" s="15" t="s">
        <v>2772</v>
      </c>
      <c r="P129" s="15">
        <v>0</v>
      </c>
      <c r="Q129" s="15" t="s">
        <v>2880</v>
      </c>
      <c r="R129" s="39">
        <f t="shared" si="7"/>
        <v>0</v>
      </c>
      <c r="S129" s="15" t="s">
        <v>2880</v>
      </c>
      <c r="T129" s="16" t="s">
        <v>3383</v>
      </c>
      <c r="U129" s="15" t="s">
        <v>2772</v>
      </c>
      <c r="V129" s="15" t="s">
        <v>2772</v>
      </c>
      <c r="W129" s="16" t="s">
        <v>2881</v>
      </c>
    </row>
    <row r="130" spans="1:23" ht="30.75">
      <c r="A130" s="15" t="s">
        <v>2877</v>
      </c>
      <c r="B130" s="15">
        <v>2020</v>
      </c>
      <c r="C130" s="15">
        <v>10</v>
      </c>
      <c r="D130" s="15" t="s">
        <v>2891</v>
      </c>
      <c r="E130" s="15" t="s">
        <v>3658</v>
      </c>
      <c r="F130" s="15" t="s">
        <v>2766</v>
      </c>
      <c r="G130" s="67" t="s">
        <v>3659</v>
      </c>
      <c r="H130" s="15" t="s">
        <v>2772</v>
      </c>
      <c r="I130" s="15" t="s">
        <v>2886</v>
      </c>
      <c r="J130" s="15" t="s">
        <v>2772</v>
      </c>
      <c r="K130" s="15" t="s">
        <v>2772</v>
      </c>
      <c r="L130" s="15" t="s">
        <v>2772</v>
      </c>
      <c r="M130" s="15" t="s">
        <v>2772</v>
      </c>
      <c r="N130" s="15" t="s">
        <v>2873</v>
      </c>
      <c r="O130" s="15" t="s">
        <v>2772</v>
      </c>
      <c r="P130" s="15">
        <v>2E-3</v>
      </c>
      <c r="Q130" s="15" t="s">
        <v>2880</v>
      </c>
      <c r="R130" s="39">
        <f t="shared" si="7"/>
        <v>2</v>
      </c>
      <c r="S130" s="15" t="s">
        <v>2880</v>
      </c>
      <c r="T130" s="16">
        <f t="shared" si="8"/>
        <v>0.47712125471966244</v>
      </c>
      <c r="U130" s="15" t="s">
        <v>2772</v>
      </c>
      <c r="V130" s="15" t="s">
        <v>2772</v>
      </c>
      <c r="W130" s="16" t="s">
        <v>2881</v>
      </c>
    </row>
    <row r="131" spans="1:23" ht="30.75">
      <c r="A131" s="15" t="s">
        <v>2877</v>
      </c>
      <c r="B131" s="15">
        <v>2020</v>
      </c>
      <c r="C131" s="15">
        <v>9</v>
      </c>
      <c r="D131" s="15" t="s">
        <v>2890</v>
      </c>
      <c r="E131" s="15" t="s">
        <v>3658</v>
      </c>
      <c r="F131" s="15" t="s">
        <v>2766</v>
      </c>
      <c r="G131" s="67" t="s">
        <v>3659</v>
      </c>
      <c r="H131" s="15" t="s">
        <v>2772</v>
      </c>
      <c r="I131" s="15" t="s">
        <v>2887</v>
      </c>
      <c r="J131" s="15" t="s">
        <v>2772</v>
      </c>
      <c r="K131" s="15" t="s">
        <v>2772</v>
      </c>
      <c r="L131" s="15" t="s">
        <v>2772</v>
      </c>
      <c r="M131" s="15" t="s">
        <v>2772</v>
      </c>
      <c r="N131" s="15" t="s">
        <v>2873</v>
      </c>
      <c r="O131" s="15" t="s">
        <v>2772</v>
      </c>
      <c r="P131" s="15">
        <v>0</v>
      </c>
      <c r="Q131" s="15" t="s">
        <v>2880</v>
      </c>
      <c r="R131" s="39">
        <f t="shared" si="7"/>
        <v>0</v>
      </c>
      <c r="S131" s="15" t="s">
        <v>2880</v>
      </c>
      <c r="T131" s="16" t="s">
        <v>3383</v>
      </c>
      <c r="U131" s="15" t="s">
        <v>2772</v>
      </c>
      <c r="V131" s="15" t="s">
        <v>2772</v>
      </c>
      <c r="W131" s="16" t="s">
        <v>2881</v>
      </c>
    </row>
    <row r="132" spans="1:23" ht="30.75">
      <c r="A132" s="15" t="s">
        <v>2877</v>
      </c>
      <c r="B132" s="15">
        <v>2020</v>
      </c>
      <c r="C132" s="15">
        <v>10</v>
      </c>
      <c r="D132" s="15" t="s">
        <v>2891</v>
      </c>
      <c r="E132" s="15" t="s">
        <v>3658</v>
      </c>
      <c r="F132" s="15" t="s">
        <v>2766</v>
      </c>
      <c r="G132" s="67" t="s">
        <v>3659</v>
      </c>
      <c r="H132" s="15" t="s">
        <v>2772</v>
      </c>
      <c r="I132" s="15" t="s">
        <v>2887</v>
      </c>
      <c r="J132" s="15" t="s">
        <v>2772</v>
      </c>
      <c r="K132" s="15" t="s">
        <v>2772</v>
      </c>
      <c r="L132" s="15" t="s">
        <v>2772</v>
      </c>
      <c r="M132" s="15" t="s">
        <v>2772</v>
      </c>
      <c r="N132" s="15" t="s">
        <v>2873</v>
      </c>
      <c r="O132" s="15" t="s">
        <v>2772</v>
      </c>
      <c r="P132" s="15">
        <v>0</v>
      </c>
      <c r="Q132" s="15" t="s">
        <v>2880</v>
      </c>
      <c r="R132" s="39">
        <f t="shared" si="7"/>
        <v>0</v>
      </c>
      <c r="S132" s="15" t="s">
        <v>2880</v>
      </c>
      <c r="T132" s="16" t="s">
        <v>3383</v>
      </c>
      <c r="U132" s="15" t="s">
        <v>2772</v>
      </c>
      <c r="V132" s="15" t="s">
        <v>2772</v>
      </c>
      <c r="W132" s="16" t="s">
        <v>2881</v>
      </c>
    </row>
    <row r="133" spans="1:23" ht="30.75">
      <c r="A133" s="15" t="s">
        <v>2877</v>
      </c>
      <c r="B133" s="15">
        <v>2020</v>
      </c>
      <c r="C133" s="15">
        <v>9</v>
      </c>
      <c r="D133" s="15" t="s">
        <v>2890</v>
      </c>
      <c r="E133" s="15" t="s">
        <v>3658</v>
      </c>
      <c r="F133" s="15" t="s">
        <v>2766</v>
      </c>
      <c r="G133" s="67" t="s">
        <v>3659</v>
      </c>
      <c r="H133" s="15" t="s">
        <v>2772</v>
      </c>
      <c r="I133" s="15" t="s">
        <v>2786</v>
      </c>
      <c r="J133" s="15" t="s">
        <v>2772</v>
      </c>
      <c r="K133" s="15" t="s">
        <v>2772</v>
      </c>
      <c r="L133" s="15" t="s">
        <v>2772</v>
      </c>
      <c r="M133" s="15" t="s">
        <v>2772</v>
      </c>
      <c r="N133" s="15" t="s">
        <v>2873</v>
      </c>
      <c r="O133" s="15" t="s">
        <v>2772</v>
      </c>
      <c r="P133" s="15">
        <v>0.05</v>
      </c>
      <c r="Q133" s="15" t="s">
        <v>2880</v>
      </c>
      <c r="R133" s="39">
        <f t="shared" si="7"/>
        <v>50</v>
      </c>
      <c r="S133" s="15" t="s">
        <v>2880</v>
      </c>
      <c r="T133" s="16">
        <f t="shared" si="8"/>
        <v>1.7075701760979363</v>
      </c>
      <c r="U133" s="15" t="s">
        <v>2772</v>
      </c>
      <c r="V133" s="15" t="s">
        <v>2772</v>
      </c>
      <c r="W133" s="16" t="s">
        <v>2881</v>
      </c>
    </row>
    <row r="134" spans="1:23" ht="30.75">
      <c r="A134" s="15" t="s">
        <v>2877</v>
      </c>
      <c r="B134" s="15">
        <v>2020</v>
      </c>
      <c r="C134" s="15">
        <v>10</v>
      </c>
      <c r="D134" s="15" t="s">
        <v>2891</v>
      </c>
      <c r="E134" s="15" t="s">
        <v>3658</v>
      </c>
      <c r="F134" s="15" t="s">
        <v>2766</v>
      </c>
      <c r="G134" s="67" t="s">
        <v>3659</v>
      </c>
      <c r="H134" s="15" t="s">
        <v>2772</v>
      </c>
      <c r="I134" s="15" t="s">
        <v>2786</v>
      </c>
      <c r="J134" s="15" t="s">
        <v>2772</v>
      </c>
      <c r="K134" s="15" t="s">
        <v>2772</v>
      </c>
      <c r="L134" s="15" t="s">
        <v>2772</v>
      </c>
      <c r="M134" s="15" t="s">
        <v>2772</v>
      </c>
      <c r="N134" s="15" t="s">
        <v>2873</v>
      </c>
      <c r="O134" s="15" t="s">
        <v>2772</v>
      </c>
      <c r="P134" s="15">
        <v>0.09</v>
      </c>
      <c r="Q134" s="15" t="s">
        <v>2880</v>
      </c>
      <c r="R134" s="39">
        <f t="shared" si="7"/>
        <v>90</v>
      </c>
      <c r="S134" s="15" t="s">
        <v>2880</v>
      </c>
      <c r="T134" s="16">
        <f t="shared" si="8"/>
        <v>1.9590413923210936</v>
      </c>
      <c r="U134" s="15" t="s">
        <v>2772</v>
      </c>
      <c r="V134" s="15" t="s">
        <v>2772</v>
      </c>
      <c r="W134" s="16" t="s">
        <v>2881</v>
      </c>
    </row>
    <row r="135" spans="1:23" ht="30.75">
      <c r="A135" s="15" t="s">
        <v>2877</v>
      </c>
      <c r="B135" s="15">
        <v>2020</v>
      </c>
      <c r="C135" s="15">
        <v>9</v>
      </c>
      <c r="D135" s="15" t="s">
        <v>2890</v>
      </c>
      <c r="E135" s="15" t="s">
        <v>3658</v>
      </c>
      <c r="F135" s="15" t="s">
        <v>2766</v>
      </c>
      <c r="G135" s="68" t="s">
        <v>3664</v>
      </c>
      <c r="H135" s="15" t="s">
        <v>2772</v>
      </c>
      <c r="I135" s="15" t="s">
        <v>2875</v>
      </c>
      <c r="J135" s="15" t="s">
        <v>2772</v>
      </c>
      <c r="K135" s="15" t="s">
        <v>2772</v>
      </c>
      <c r="L135" s="15" t="s">
        <v>2772</v>
      </c>
      <c r="M135" s="15" t="s">
        <v>2772</v>
      </c>
      <c r="N135" s="15" t="s">
        <v>2873</v>
      </c>
      <c r="O135" s="15" t="s">
        <v>2772</v>
      </c>
      <c r="P135" s="15">
        <v>1.18</v>
      </c>
      <c r="Q135" s="15" t="s">
        <v>2880</v>
      </c>
      <c r="R135" s="39">
        <f t="shared" si="7"/>
        <v>1180</v>
      </c>
      <c r="S135" s="15" t="s">
        <v>2880</v>
      </c>
      <c r="T135" s="16">
        <f t="shared" si="8"/>
        <v>3.0722498976135149</v>
      </c>
      <c r="U135" s="15" t="s">
        <v>2772</v>
      </c>
      <c r="V135" s="15" t="s">
        <v>2772</v>
      </c>
      <c r="W135" s="16" t="s">
        <v>2881</v>
      </c>
    </row>
    <row r="136" spans="1:23" ht="30.75">
      <c r="A136" s="15" t="s">
        <v>2877</v>
      </c>
      <c r="B136" s="15">
        <v>2020</v>
      </c>
      <c r="C136" s="15">
        <v>10</v>
      </c>
      <c r="D136" s="15" t="s">
        <v>2891</v>
      </c>
      <c r="E136" s="15" t="s">
        <v>3658</v>
      </c>
      <c r="F136" s="15" t="s">
        <v>2766</v>
      </c>
      <c r="G136" s="68" t="s">
        <v>3664</v>
      </c>
      <c r="H136" s="15" t="s">
        <v>2772</v>
      </c>
      <c r="I136" s="15" t="s">
        <v>2875</v>
      </c>
      <c r="J136" s="15" t="s">
        <v>2772</v>
      </c>
      <c r="K136" s="15" t="s">
        <v>2772</v>
      </c>
      <c r="L136" s="15" t="s">
        <v>2772</v>
      </c>
      <c r="M136" s="15" t="s">
        <v>2772</v>
      </c>
      <c r="N136" s="15" t="s">
        <v>2873</v>
      </c>
      <c r="O136" s="15" t="s">
        <v>2772</v>
      </c>
      <c r="P136" s="15">
        <v>0.7</v>
      </c>
      <c r="Q136" s="15" t="s">
        <v>2880</v>
      </c>
      <c r="R136" s="39">
        <f t="shared" si="7"/>
        <v>700</v>
      </c>
      <c r="S136" s="15" t="s">
        <v>2880</v>
      </c>
      <c r="T136" s="16">
        <f t="shared" si="8"/>
        <v>2.8457180179666586</v>
      </c>
      <c r="U136" s="15" t="s">
        <v>2772</v>
      </c>
      <c r="V136" s="15" t="s">
        <v>2772</v>
      </c>
      <c r="W136" s="16" t="s">
        <v>2881</v>
      </c>
    </row>
    <row r="137" spans="1:23" ht="30.75">
      <c r="A137" s="15" t="s">
        <v>2877</v>
      </c>
      <c r="B137" s="15">
        <v>2020</v>
      </c>
      <c r="C137" s="15">
        <v>9</v>
      </c>
      <c r="D137" s="15" t="s">
        <v>2890</v>
      </c>
      <c r="E137" s="15" t="s">
        <v>3658</v>
      </c>
      <c r="F137" s="15" t="s">
        <v>2766</v>
      </c>
      <c r="G137" s="67" t="s">
        <v>3659</v>
      </c>
      <c r="H137" s="15" t="s">
        <v>2772</v>
      </c>
      <c r="I137" s="15" t="s">
        <v>2790</v>
      </c>
      <c r="J137" s="15" t="s">
        <v>2772</v>
      </c>
      <c r="K137" s="15" t="s">
        <v>2772</v>
      </c>
      <c r="L137" s="15" t="s">
        <v>2772</v>
      </c>
      <c r="M137" s="15" t="s">
        <v>2772</v>
      </c>
      <c r="N137" s="15" t="s">
        <v>2873</v>
      </c>
      <c r="O137" s="15" t="s">
        <v>2772</v>
      </c>
      <c r="P137" s="15">
        <v>0</v>
      </c>
      <c r="Q137" s="15" t="s">
        <v>2880</v>
      </c>
      <c r="R137" s="39">
        <f t="shared" si="7"/>
        <v>0</v>
      </c>
      <c r="S137" s="15" t="s">
        <v>2880</v>
      </c>
      <c r="T137" s="16" t="s">
        <v>3383</v>
      </c>
      <c r="U137" s="15" t="s">
        <v>2772</v>
      </c>
      <c r="V137" s="15" t="s">
        <v>2772</v>
      </c>
      <c r="W137" s="16" t="s">
        <v>2881</v>
      </c>
    </row>
    <row r="138" spans="1:23" ht="30.75">
      <c r="A138" s="15" t="s">
        <v>2877</v>
      </c>
      <c r="B138" s="15">
        <v>2020</v>
      </c>
      <c r="C138" s="15">
        <v>10</v>
      </c>
      <c r="D138" s="15" t="s">
        <v>2891</v>
      </c>
      <c r="E138" s="15" t="s">
        <v>3658</v>
      </c>
      <c r="F138" s="15" t="s">
        <v>2766</v>
      </c>
      <c r="G138" s="67" t="s">
        <v>3659</v>
      </c>
      <c r="H138" s="15" t="s">
        <v>2772</v>
      </c>
      <c r="I138" s="15" t="s">
        <v>2790</v>
      </c>
      <c r="J138" s="15" t="s">
        <v>2772</v>
      </c>
      <c r="K138" s="15" t="s">
        <v>2772</v>
      </c>
      <c r="L138" s="15" t="s">
        <v>2772</v>
      </c>
      <c r="M138" s="15" t="s">
        <v>2772</v>
      </c>
      <c r="N138" s="15" t="s">
        <v>2873</v>
      </c>
      <c r="O138" s="15" t="s">
        <v>2772</v>
      </c>
      <c r="P138" s="15">
        <v>0.11</v>
      </c>
      <c r="Q138" s="15" t="s">
        <v>2880</v>
      </c>
      <c r="R138" s="39">
        <f t="shared" si="7"/>
        <v>110</v>
      </c>
      <c r="S138" s="15" t="s">
        <v>2880</v>
      </c>
      <c r="T138" s="16">
        <f t="shared" si="8"/>
        <v>2.0453229787866576</v>
      </c>
      <c r="U138" s="15" t="s">
        <v>2772</v>
      </c>
      <c r="V138" s="15" t="s">
        <v>2772</v>
      </c>
      <c r="W138" s="16" t="s">
        <v>2881</v>
      </c>
    </row>
    <row r="139" spans="1:23" ht="30.75">
      <c r="A139" s="15" t="s">
        <v>2877</v>
      </c>
      <c r="B139" s="15">
        <v>2020</v>
      </c>
      <c r="C139" s="15">
        <v>9</v>
      </c>
      <c r="D139" s="15" t="s">
        <v>2890</v>
      </c>
      <c r="E139" s="15" t="s">
        <v>3658</v>
      </c>
      <c r="F139" s="15" t="s">
        <v>2766</v>
      </c>
      <c r="G139" s="68" t="s">
        <v>3664</v>
      </c>
      <c r="H139" s="15" t="s">
        <v>2772</v>
      </c>
      <c r="I139" s="15" t="s">
        <v>2888</v>
      </c>
      <c r="J139" s="15" t="s">
        <v>2772</v>
      </c>
      <c r="K139" s="15" t="s">
        <v>2772</v>
      </c>
      <c r="L139" s="15" t="s">
        <v>2772</v>
      </c>
      <c r="M139" s="15" t="s">
        <v>2772</v>
      </c>
      <c r="N139" s="15" t="s">
        <v>2873</v>
      </c>
      <c r="O139" s="15" t="s">
        <v>2772</v>
      </c>
      <c r="P139" s="15">
        <v>51.28</v>
      </c>
      <c r="Q139" s="15" t="s">
        <v>2880</v>
      </c>
      <c r="R139" s="39">
        <f t="shared" si="7"/>
        <v>51280</v>
      </c>
      <c r="S139" s="15" t="s">
        <v>2880</v>
      </c>
      <c r="T139" s="16">
        <f t="shared" si="8"/>
        <v>4.7099564855093456</v>
      </c>
      <c r="U139" s="15" t="s">
        <v>2772</v>
      </c>
      <c r="V139" s="15" t="s">
        <v>2772</v>
      </c>
      <c r="W139" s="16" t="s">
        <v>2881</v>
      </c>
    </row>
    <row r="140" spans="1:23" ht="30.75">
      <c r="A140" s="15" t="s">
        <v>2877</v>
      </c>
      <c r="B140" s="15">
        <v>2020</v>
      </c>
      <c r="C140" s="15">
        <v>10</v>
      </c>
      <c r="D140" s="15" t="s">
        <v>2891</v>
      </c>
      <c r="E140" s="15" t="s">
        <v>3658</v>
      </c>
      <c r="F140" s="15" t="s">
        <v>2766</v>
      </c>
      <c r="G140" s="68" t="s">
        <v>3664</v>
      </c>
      <c r="H140" s="15" t="s">
        <v>2772</v>
      </c>
      <c r="I140" s="15" t="s">
        <v>2888</v>
      </c>
      <c r="J140" s="15" t="s">
        <v>2772</v>
      </c>
      <c r="K140" s="15" t="s">
        <v>2772</v>
      </c>
      <c r="L140" s="15" t="s">
        <v>2772</v>
      </c>
      <c r="M140" s="15" t="s">
        <v>2772</v>
      </c>
      <c r="N140" s="15" t="s">
        <v>2873</v>
      </c>
      <c r="O140" s="15" t="s">
        <v>2772</v>
      </c>
      <c r="P140" s="15">
        <v>29.87</v>
      </c>
      <c r="Q140" s="15" t="s">
        <v>2880</v>
      </c>
      <c r="R140" s="39">
        <f t="shared" si="7"/>
        <v>29870</v>
      </c>
      <c r="S140" s="15" t="s">
        <v>2880</v>
      </c>
      <c r="T140" s="16">
        <f t="shared" si="8"/>
        <v>4.4752497618479286</v>
      </c>
      <c r="U140" s="15" t="s">
        <v>2772</v>
      </c>
      <c r="V140" s="15" t="s">
        <v>2772</v>
      </c>
      <c r="W140" s="16" t="s">
        <v>2881</v>
      </c>
    </row>
    <row r="141" spans="1:23" ht="30.75">
      <c r="A141" s="15" t="s">
        <v>2877</v>
      </c>
      <c r="B141" s="15">
        <v>2020</v>
      </c>
      <c r="C141" s="15">
        <v>9</v>
      </c>
      <c r="D141" s="15" t="s">
        <v>2890</v>
      </c>
      <c r="E141" s="15" t="s">
        <v>3658</v>
      </c>
      <c r="F141" s="15" t="s">
        <v>2766</v>
      </c>
      <c r="G141" s="68" t="s">
        <v>3664</v>
      </c>
      <c r="H141" s="15" t="s">
        <v>2772</v>
      </c>
      <c r="I141" s="15" t="s">
        <v>2848</v>
      </c>
      <c r="J141" s="15" t="s">
        <v>2772</v>
      </c>
      <c r="K141" s="15" t="s">
        <v>2772</v>
      </c>
      <c r="L141" s="15" t="s">
        <v>2772</v>
      </c>
      <c r="M141" s="15" t="s">
        <v>2772</v>
      </c>
      <c r="N141" s="15" t="s">
        <v>2873</v>
      </c>
      <c r="O141" s="15" t="s">
        <v>2772</v>
      </c>
      <c r="P141" s="28">
        <v>33.32</v>
      </c>
      <c r="Q141" s="15" t="s">
        <v>2880</v>
      </c>
      <c r="R141" s="39">
        <f t="shared" si="7"/>
        <v>33320</v>
      </c>
      <c r="S141" s="15" t="s">
        <v>2880</v>
      </c>
      <c r="T141" s="16">
        <f t="shared" si="8"/>
        <v>4.5227180265872411</v>
      </c>
      <c r="U141" s="15" t="s">
        <v>2772</v>
      </c>
      <c r="V141" s="15" t="s">
        <v>2772</v>
      </c>
      <c r="W141" s="16" t="s">
        <v>2881</v>
      </c>
    </row>
    <row r="142" spans="1:23" ht="30.75">
      <c r="A142" s="15" t="s">
        <v>2877</v>
      </c>
      <c r="B142" s="15">
        <v>2020</v>
      </c>
      <c r="C142" s="15">
        <v>10</v>
      </c>
      <c r="D142" s="15" t="s">
        <v>2891</v>
      </c>
      <c r="E142" s="15" t="s">
        <v>3658</v>
      </c>
      <c r="F142" s="15" t="s">
        <v>2766</v>
      </c>
      <c r="G142" s="68" t="s">
        <v>3664</v>
      </c>
      <c r="H142" s="15" t="s">
        <v>2772</v>
      </c>
      <c r="I142" s="15" t="s">
        <v>2848</v>
      </c>
      <c r="J142" s="15" t="s">
        <v>2772</v>
      </c>
      <c r="K142" s="15" t="s">
        <v>2772</v>
      </c>
      <c r="L142" s="15" t="s">
        <v>2772</v>
      </c>
      <c r="M142" s="15" t="s">
        <v>2772</v>
      </c>
      <c r="N142" s="15" t="s">
        <v>2873</v>
      </c>
      <c r="O142" s="15" t="s">
        <v>2772</v>
      </c>
      <c r="P142" s="28">
        <v>37.22</v>
      </c>
      <c r="Q142" s="15" t="s">
        <v>2880</v>
      </c>
      <c r="R142" s="39">
        <f t="shared" si="7"/>
        <v>37220</v>
      </c>
      <c r="S142" s="15" t="s">
        <v>2880</v>
      </c>
      <c r="T142" s="16">
        <f t="shared" si="8"/>
        <v>4.5707880369475653</v>
      </c>
      <c r="U142" s="15" t="s">
        <v>2772</v>
      </c>
      <c r="V142" s="15" t="s">
        <v>2772</v>
      </c>
      <c r="W142" s="16" t="s">
        <v>2881</v>
      </c>
    </row>
    <row r="143" spans="1:23" ht="30.75">
      <c r="A143" s="15" t="s">
        <v>2877</v>
      </c>
      <c r="B143" s="15">
        <v>2020</v>
      </c>
      <c r="C143" s="15">
        <v>9</v>
      </c>
      <c r="D143" s="15" t="s">
        <v>2890</v>
      </c>
      <c r="E143" s="15" t="s">
        <v>3658</v>
      </c>
      <c r="F143" s="15" t="s">
        <v>2766</v>
      </c>
      <c r="G143" s="68" t="s">
        <v>3664</v>
      </c>
      <c r="H143" s="15" t="s">
        <v>2772</v>
      </c>
      <c r="I143" s="15" t="s">
        <v>2775</v>
      </c>
      <c r="J143" s="15" t="s">
        <v>2772</v>
      </c>
      <c r="K143" s="15" t="s">
        <v>2772</v>
      </c>
      <c r="L143" s="15" t="s">
        <v>2772</v>
      </c>
      <c r="M143" s="15" t="s">
        <v>2772</v>
      </c>
      <c r="N143" s="15" t="s">
        <v>2873</v>
      </c>
      <c r="O143" s="15" t="s">
        <v>2772</v>
      </c>
      <c r="P143" s="15">
        <v>1578.2</v>
      </c>
      <c r="Q143" s="15" t="s">
        <v>2880</v>
      </c>
      <c r="R143" s="39">
        <f t="shared" si="7"/>
        <v>1578200</v>
      </c>
      <c r="S143" s="15" t="s">
        <v>2880</v>
      </c>
      <c r="T143" s="16">
        <f t="shared" si="8"/>
        <v>6.198162314229414</v>
      </c>
      <c r="U143" s="15" t="s">
        <v>2772</v>
      </c>
      <c r="V143" s="15" t="s">
        <v>2772</v>
      </c>
      <c r="W143" s="16" t="s">
        <v>2881</v>
      </c>
    </row>
    <row r="144" spans="1:23" ht="30.75">
      <c r="A144" s="15" t="s">
        <v>2877</v>
      </c>
      <c r="B144" s="15">
        <v>2020</v>
      </c>
      <c r="C144" s="15">
        <v>10</v>
      </c>
      <c r="D144" s="15" t="s">
        <v>2891</v>
      </c>
      <c r="E144" s="15" t="s">
        <v>3658</v>
      </c>
      <c r="F144" s="15" t="s">
        <v>2766</v>
      </c>
      <c r="G144" s="68" t="s">
        <v>3664</v>
      </c>
      <c r="H144" s="15" t="s">
        <v>2772</v>
      </c>
      <c r="I144" s="15" t="s">
        <v>2775</v>
      </c>
      <c r="J144" s="15" t="s">
        <v>2772</v>
      </c>
      <c r="K144" s="15" t="s">
        <v>2772</v>
      </c>
      <c r="L144" s="15" t="s">
        <v>2772</v>
      </c>
      <c r="M144" s="15" t="s">
        <v>2772</v>
      </c>
      <c r="N144" s="15" t="s">
        <v>2873</v>
      </c>
      <c r="O144" s="15" t="s">
        <v>2772</v>
      </c>
      <c r="P144" s="15">
        <v>1331.24</v>
      </c>
      <c r="Q144" s="15" t="s">
        <v>2880</v>
      </c>
      <c r="R144" s="39">
        <f t="shared" si="7"/>
        <v>1331240</v>
      </c>
      <c r="S144" s="15" t="s">
        <v>2880</v>
      </c>
      <c r="T144" s="16">
        <f t="shared" si="8"/>
        <v>6.1242566846975173</v>
      </c>
      <c r="U144" s="15" t="s">
        <v>2772</v>
      </c>
      <c r="V144" s="15" t="s">
        <v>2772</v>
      </c>
      <c r="W144" s="16" t="s">
        <v>2881</v>
      </c>
    </row>
    <row r="145" spans="1:23" ht="30.75">
      <c r="A145" s="15" t="s">
        <v>2877</v>
      </c>
      <c r="B145" s="15">
        <v>2020</v>
      </c>
      <c r="C145" s="15">
        <v>9</v>
      </c>
      <c r="D145" s="15" t="s">
        <v>2890</v>
      </c>
      <c r="E145" s="15" t="s">
        <v>3658</v>
      </c>
      <c r="F145" s="15" t="s">
        <v>2766</v>
      </c>
      <c r="G145" s="68" t="s">
        <v>3664</v>
      </c>
      <c r="H145" s="15" t="s">
        <v>2772</v>
      </c>
      <c r="I145" s="15" t="s">
        <v>2889</v>
      </c>
      <c r="J145" s="15" t="s">
        <v>2772</v>
      </c>
      <c r="K145" s="15" t="s">
        <v>2772</v>
      </c>
      <c r="L145" s="15" t="s">
        <v>2772</v>
      </c>
      <c r="M145" s="15" t="s">
        <v>2772</v>
      </c>
      <c r="N145" s="15" t="s">
        <v>2873</v>
      </c>
      <c r="O145" s="15" t="s">
        <v>2772</v>
      </c>
      <c r="P145" s="15">
        <v>177.19</v>
      </c>
      <c r="Q145" s="15" t="s">
        <v>2880</v>
      </c>
      <c r="R145" s="39">
        <f t="shared" si="7"/>
        <v>177190</v>
      </c>
      <c r="S145" s="15" t="s">
        <v>2880</v>
      </c>
      <c r="T145" s="16">
        <f t="shared" si="8"/>
        <v>5.2484416591447065</v>
      </c>
      <c r="U145" s="15" t="s">
        <v>2772</v>
      </c>
      <c r="V145" s="15" t="s">
        <v>2772</v>
      </c>
      <c r="W145" s="16" t="s">
        <v>2881</v>
      </c>
    </row>
    <row r="146" spans="1:23" ht="30.75">
      <c r="A146" s="15" t="s">
        <v>2877</v>
      </c>
      <c r="B146" s="15">
        <v>2020</v>
      </c>
      <c r="C146" s="15">
        <v>10</v>
      </c>
      <c r="D146" s="15" t="s">
        <v>2891</v>
      </c>
      <c r="E146" s="15" t="s">
        <v>3658</v>
      </c>
      <c r="F146" s="15" t="s">
        <v>2766</v>
      </c>
      <c r="G146" s="68" t="s">
        <v>3664</v>
      </c>
      <c r="H146" s="15" t="s">
        <v>2772</v>
      </c>
      <c r="I146" s="15" t="s">
        <v>2889</v>
      </c>
      <c r="J146" s="15" t="s">
        <v>2772</v>
      </c>
      <c r="K146" s="15" t="s">
        <v>2772</v>
      </c>
      <c r="L146" s="15" t="s">
        <v>2772</v>
      </c>
      <c r="M146" s="15" t="s">
        <v>2772</v>
      </c>
      <c r="N146" s="15" t="s">
        <v>2873</v>
      </c>
      <c r="O146" s="15" t="s">
        <v>2772</v>
      </c>
      <c r="P146" s="15">
        <v>181.31</v>
      </c>
      <c r="Q146" s="15" t="s">
        <v>2880</v>
      </c>
      <c r="R146" s="39">
        <f t="shared" si="7"/>
        <v>181310</v>
      </c>
      <c r="S146" s="15" t="s">
        <v>2880</v>
      </c>
      <c r="T146" s="16">
        <f t="shared" si="8"/>
        <v>5.2584241532095861</v>
      </c>
      <c r="U146" s="15" t="s">
        <v>2772</v>
      </c>
      <c r="V146" s="15" t="s">
        <v>2772</v>
      </c>
      <c r="W146" s="16" t="s">
        <v>2881</v>
      </c>
    </row>
    <row r="147" spans="1:23" ht="30.75">
      <c r="A147" s="15" t="s">
        <v>2877</v>
      </c>
      <c r="B147" s="15">
        <v>2020</v>
      </c>
      <c r="C147" s="15">
        <v>11</v>
      </c>
      <c r="D147" s="15" t="s">
        <v>2892</v>
      </c>
      <c r="E147" s="15" t="s">
        <v>3658</v>
      </c>
      <c r="F147" s="15" t="s">
        <v>2766</v>
      </c>
      <c r="G147" s="67" t="s">
        <v>3659</v>
      </c>
      <c r="H147" s="15" t="s">
        <v>2772</v>
      </c>
      <c r="I147" s="15" t="s">
        <v>2879</v>
      </c>
      <c r="J147" s="15" t="s">
        <v>2772</v>
      </c>
      <c r="K147" s="15" t="s">
        <v>2772</v>
      </c>
      <c r="L147" s="15" t="s">
        <v>2772</v>
      </c>
      <c r="M147" s="15" t="s">
        <v>2772</v>
      </c>
      <c r="N147" s="15" t="s">
        <v>2873</v>
      </c>
      <c r="O147" s="15" t="s">
        <v>2772</v>
      </c>
      <c r="P147" s="15">
        <v>0</v>
      </c>
      <c r="Q147" s="15" t="s">
        <v>2880</v>
      </c>
      <c r="R147" s="39">
        <f t="shared" si="7"/>
        <v>0</v>
      </c>
      <c r="S147" s="15" t="s">
        <v>2880</v>
      </c>
      <c r="T147" s="16" t="s">
        <v>3383</v>
      </c>
      <c r="U147" s="15" t="s">
        <v>2772</v>
      </c>
      <c r="V147" s="15" t="s">
        <v>2772</v>
      </c>
      <c r="W147" s="16" t="s">
        <v>2881</v>
      </c>
    </row>
    <row r="148" spans="1:23" ht="30.75">
      <c r="A148" s="15" t="s">
        <v>2877</v>
      </c>
      <c r="B148" s="15">
        <v>2020</v>
      </c>
      <c r="C148" s="15">
        <v>12</v>
      </c>
      <c r="D148" s="15" t="s">
        <v>2893</v>
      </c>
      <c r="E148" s="15" t="s">
        <v>3658</v>
      </c>
      <c r="F148" s="15" t="s">
        <v>2766</v>
      </c>
      <c r="G148" s="67" t="s">
        <v>3659</v>
      </c>
      <c r="H148" s="15" t="s">
        <v>2772</v>
      </c>
      <c r="I148" s="15" t="s">
        <v>2879</v>
      </c>
      <c r="J148" s="15" t="s">
        <v>2772</v>
      </c>
      <c r="K148" s="15" t="s">
        <v>2772</v>
      </c>
      <c r="L148" s="15" t="s">
        <v>2772</v>
      </c>
      <c r="M148" s="15" t="s">
        <v>2772</v>
      </c>
      <c r="N148" s="15" t="s">
        <v>2873</v>
      </c>
      <c r="O148" s="15" t="s">
        <v>2772</v>
      </c>
      <c r="P148" s="28">
        <v>0.01</v>
      </c>
      <c r="Q148" s="15" t="s">
        <v>2880</v>
      </c>
      <c r="R148" s="39">
        <f t="shared" si="7"/>
        <v>10</v>
      </c>
      <c r="S148" s="15" t="s">
        <v>2880</v>
      </c>
      <c r="T148" s="16">
        <f t="shared" si="8"/>
        <v>1.0413926851582251</v>
      </c>
      <c r="U148" s="15" t="s">
        <v>2772</v>
      </c>
      <c r="V148" s="15" t="s">
        <v>2772</v>
      </c>
      <c r="W148" s="16" t="s">
        <v>2881</v>
      </c>
    </row>
    <row r="149" spans="1:23" ht="30.75">
      <c r="A149" s="15" t="s">
        <v>2877</v>
      </c>
      <c r="B149" s="15">
        <v>2020</v>
      </c>
      <c r="C149" s="15">
        <v>11</v>
      </c>
      <c r="D149" s="15" t="s">
        <v>2892</v>
      </c>
      <c r="E149" s="15" t="s">
        <v>3658</v>
      </c>
      <c r="F149" s="15" t="s">
        <v>2766</v>
      </c>
      <c r="G149" s="67" t="s">
        <v>3659</v>
      </c>
      <c r="H149" s="15" t="s">
        <v>2772</v>
      </c>
      <c r="I149" s="15" t="s">
        <v>2883</v>
      </c>
      <c r="J149" s="15" t="s">
        <v>2772</v>
      </c>
      <c r="K149" s="15" t="s">
        <v>2772</v>
      </c>
      <c r="L149" s="15" t="s">
        <v>2772</v>
      </c>
      <c r="M149" s="15" t="s">
        <v>2772</v>
      </c>
      <c r="N149" s="15" t="s">
        <v>2873</v>
      </c>
      <c r="O149" s="15" t="s">
        <v>2772</v>
      </c>
      <c r="P149" s="28">
        <v>0.12</v>
      </c>
      <c r="Q149" s="15" t="s">
        <v>2880</v>
      </c>
      <c r="R149" s="39">
        <f t="shared" si="7"/>
        <v>120</v>
      </c>
      <c r="S149" s="15" t="s">
        <v>2880</v>
      </c>
      <c r="T149" s="16">
        <f t="shared" si="8"/>
        <v>2.0827853703164503</v>
      </c>
      <c r="U149" s="15" t="s">
        <v>2772</v>
      </c>
      <c r="V149" s="15" t="s">
        <v>2772</v>
      </c>
      <c r="W149" s="16" t="s">
        <v>2881</v>
      </c>
    </row>
    <row r="150" spans="1:23" ht="30.75">
      <c r="A150" s="15" t="s">
        <v>2877</v>
      </c>
      <c r="B150" s="15">
        <v>2020</v>
      </c>
      <c r="C150" s="15">
        <v>12</v>
      </c>
      <c r="D150" s="15" t="s">
        <v>2893</v>
      </c>
      <c r="E150" s="15" t="s">
        <v>3658</v>
      </c>
      <c r="F150" s="15" t="s">
        <v>2766</v>
      </c>
      <c r="G150" s="67" t="s">
        <v>3659</v>
      </c>
      <c r="H150" s="15" t="s">
        <v>2772</v>
      </c>
      <c r="I150" s="15" t="s">
        <v>2883</v>
      </c>
      <c r="J150" s="15" t="s">
        <v>2772</v>
      </c>
      <c r="K150" s="15" t="s">
        <v>2772</v>
      </c>
      <c r="L150" s="15" t="s">
        <v>2772</v>
      </c>
      <c r="M150" s="15" t="s">
        <v>2772</v>
      </c>
      <c r="N150" s="15" t="s">
        <v>2873</v>
      </c>
      <c r="O150" s="15" t="s">
        <v>2772</v>
      </c>
      <c r="P150" s="15">
        <v>0.03</v>
      </c>
      <c r="Q150" s="15" t="s">
        <v>2880</v>
      </c>
      <c r="R150" s="39">
        <f t="shared" si="7"/>
        <v>30</v>
      </c>
      <c r="S150" s="15" t="s">
        <v>2880</v>
      </c>
      <c r="T150" s="16">
        <f t="shared" si="8"/>
        <v>1.4913616938342726</v>
      </c>
      <c r="U150" s="15" t="s">
        <v>2772</v>
      </c>
      <c r="V150" s="15" t="s">
        <v>2772</v>
      </c>
      <c r="W150" s="16" t="s">
        <v>2881</v>
      </c>
    </row>
    <row r="151" spans="1:23" ht="30.75">
      <c r="A151" s="15" t="s">
        <v>2877</v>
      </c>
      <c r="B151" s="15">
        <v>2020</v>
      </c>
      <c r="C151" s="15">
        <v>11</v>
      </c>
      <c r="D151" s="15" t="s">
        <v>2892</v>
      </c>
      <c r="E151" s="15" t="s">
        <v>3658</v>
      </c>
      <c r="F151" s="15" t="s">
        <v>2766</v>
      </c>
      <c r="G151" s="67" t="s">
        <v>3659</v>
      </c>
      <c r="H151" s="15" t="s">
        <v>2772</v>
      </c>
      <c r="I151" s="15" t="s">
        <v>2884</v>
      </c>
      <c r="J151" s="15" t="s">
        <v>2772</v>
      </c>
      <c r="K151" s="15" t="s">
        <v>2772</v>
      </c>
      <c r="L151" s="15" t="s">
        <v>2772</v>
      </c>
      <c r="M151" s="15" t="s">
        <v>2772</v>
      </c>
      <c r="N151" s="15" t="s">
        <v>2873</v>
      </c>
      <c r="O151" s="15" t="s">
        <v>2772</v>
      </c>
      <c r="P151" s="15">
        <v>0</v>
      </c>
      <c r="Q151" s="15" t="s">
        <v>2880</v>
      </c>
      <c r="R151" s="39">
        <f t="shared" si="7"/>
        <v>0</v>
      </c>
      <c r="S151" s="15" t="s">
        <v>2880</v>
      </c>
      <c r="T151" s="16" t="s">
        <v>3383</v>
      </c>
      <c r="U151" s="15" t="s">
        <v>2772</v>
      </c>
      <c r="V151" s="15" t="s">
        <v>2772</v>
      </c>
      <c r="W151" s="16" t="s">
        <v>2881</v>
      </c>
    </row>
    <row r="152" spans="1:23" ht="30.75">
      <c r="A152" s="15" t="s">
        <v>2877</v>
      </c>
      <c r="B152" s="15">
        <v>2020</v>
      </c>
      <c r="C152" s="15">
        <v>12</v>
      </c>
      <c r="D152" s="15" t="s">
        <v>2893</v>
      </c>
      <c r="E152" s="15" t="s">
        <v>3658</v>
      </c>
      <c r="F152" s="15" t="s">
        <v>2766</v>
      </c>
      <c r="G152" s="67" t="s">
        <v>3659</v>
      </c>
      <c r="H152" s="15" t="s">
        <v>2772</v>
      </c>
      <c r="I152" s="15" t="s">
        <v>2884</v>
      </c>
      <c r="J152" s="15" t="s">
        <v>2772</v>
      </c>
      <c r="K152" s="15" t="s">
        <v>2772</v>
      </c>
      <c r="L152" s="15" t="s">
        <v>2772</v>
      </c>
      <c r="M152" s="15" t="s">
        <v>2772</v>
      </c>
      <c r="N152" s="15" t="s">
        <v>2873</v>
      </c>
      <c r="O152" s="15" t="s">
        <v>2772</v>
      </c>
      <c r="P152" s="15">
        <v>0</v>
      </c>
      <c r="Q152" s="15" t="s">
        <v>2880</v>
      </c>
      <c r="R152" s="39">
        <f t="shared" ref="R152:R209" si="9">P152*1000</f>
        <v>0</v>
      </c>
      <c r="S152" s="15" t="s">
        <v>2880</v>
      </c>
      <c r="T152" s="16" t="s">
        <v>3383</v>
      </c>
      <c r="U152" s="15" t="s">
        <v>2772</v>
      </c>
      <c r="V152" s="15" t="s">
        <v>2772</v>
      </c>
      <c r="W152" s="16" t="s">
        <v>2881</v>
      </c>
    </row>
    <row r="153" spans="1:23" ht="30.75">
      <c r="A153" s="15" t="s">
        <v>2877</v>
      </c>
      <c r="B153" s="15">
        <v>2020</v>
      </c>
      <c r="C153" s="15">
        <v>11</v>
      </c>
      <c r="D153" s="15" t="s">
        <v>2892</v>
      </c>
      <c r="E153" s="15" t="s">
        <v>3658</v>
      </c>
      <c r="F153" s="15" t="s">
        <v>2766</v>
      </c>
      <c r="G153" s="67" t="s">
        <v>3659</v>
      </c>
      <c r="H153" s="15" t="s">
        <v>2772</v>
      </c>
      <c r="I153" s="15" t="s">
        <v>2779</v>
      </c>
      <c r="J153" s="15" t="s">
        <v>2772</v>
      </c>
      <c r="K153" s="15" t="s">
        <v>2772</v>
      </c>
      <c r="L153" s="15" t="s">
        <v>2772</v>
      </c>
      <c r="M153" s="15" t="s">
        <v>2772</v>
      </c>
      <c r="N153" s="15" t="s">
        <v>2873</v>
      </c>
      <c r="O153" s="15" t="s">
        <v>2772</v>
      </c>
      <c r="P153" s="15">
        <v>0.35</v>
      </c>
      <c r="Q153" s="15" t="s">
        <v>2880</v>
      </c>
      <c r="R153" s="39">
        <f t="shared" si="9"/>
        <v>350</v>
      </c>
      <c r="S153" s="15" t="s">
        <v>2880</v>
      </c>
      <c r="T153" s="16">
        <f t="shared" si="8"/>
        <v>2.5453071164658239</v>
      </c>
      <c r="U153" s="15" t="s">
        <v>2772</v>
      </c>
      <c r="V153" s="15" t="s">
        <v>2772</v>
      </c>
      <c r="W153" s="16" t="s">
        <v>2881</v>
      </c>
    </row>
    <row r="154" spans="1:23" ht="30.75">
      <c r="A154" s="15" t="s">
        <v>2877</v>
      </c>
      <c r="B154" s="15">
        <v>2020</v>
      </c>
      <c r="C154" s="15">
        <v>12</v>
      </c>
      <c r="D154" s="15" t="s">
        <v>2893</v>
      </c>
      <c r="E154" s="15" t="s">
        <v>3658</v>
      </c>
      <c r="F154" s="15" t="s">
        <v>2766</v>
      </c>
      <c r="G154" s="67" t="s">
        <v>3659</v>
      </c>
      <c r="H154" s="15" t="s">
        <v>2772</v>
      </c>
      <c r="I154" s="15" t="s">
        <v>2779</v>
      </c>
      <c r="J154" s="15" t="s">
        <v>2772</v>
      </c>
      <c r="K154" s="15" t="s">
        <v>2772</v>
      </c>
      <c r="L154" s="15" t="s">
        <v>2772</v>
      </c>
      <c r="M154" s="15" t="s">
        <v>2772</v>
      </c>
      <c r="N154" s="15" t="s">
        <v>2873</v>
      </c>
      <c r="O154" s="15" t="s">
        <v>2772</v>
      </c>
      <c r="P154" s="15">
        <v>0.28000000000000003</v>
      </c>
      <c r="Q154" s="15" t="s">
        <v>2880</v>
      </c>
      <c r="R154" s="39">
        <f t="shared" si="9"/>
        <v>280</v>
      </c>
      <c r="S154" s="15" t="s">
        <v>2880</v>
      </c>
      <c r="T154" s="16">
        <f t="shared" si="8"/>
        <v>2.4487063199050798</v>
      </c>
      <c r="U154" s="15" t="s">
        <v>2772</v>
      </c>
      <c r="V154" s="15" t="s">
        <v>2772</v>
      </c>
      <c r="W154" s="16" t="s">
        <v>2881</v>
      </c>
    </row>
    <row r="155" spans="1:23" ht="30.75">
      <c r="A155" s="15" t="s">
        <v>2877</v>
      </c>
      <c r="B155" s="15">
        <v>2020</v>
      </c>
      <c r="C155" s="15">
        <v>11</v>
      </c>
      <c r="D155" s="15" t="s">
        <v>2892</v>
      </c>
      <c r="E155" s="15" t="s">
        <v>3658</v>
      </c>
      <c r="F155" s="15" t="s">
        <v>2766</v>
      </c>
      <c r="G155" s="67" t="s">
        <v>3659</v>
      </c>
      <c r="H155" s="15" t="s">
        <v>2772</v>
      </c>
      <c r="I155" s="15" t="s">
        <v>2788</v>
      </c>
      <c r="J155" s="15" t="s">
        <v>2772</v>
      </c>
      <c r="K155" s="15" t="s">
        <v>2772</v>
      </c>
      <c r="L155" s="15" t="s">
        <v>2772</v>
      </c>
      <c r="M155" s="15" t="s">
        <v>2772</v>
      </c>
      <c r="N155" s="15" t="s">
        <v>2873</v>
      </c>
      <c r="O155" s="15" t="s">
        <v>2772</v>
      </c>
      <c r="P155" s="15">
        <v>0.01</v>
      </c>
      <c r="Q155" s="15" t="s">
        <v>2880</v>
      </c>
      <c r="R155" s="39">
        <f t="shared" si="9"/>
        <v>10</v>
      </c>
      <c r="S155" s="15" t="s">
        <v>2880</v>
      </c>
      <c r="T155" s="16">
        <f t="shared" si="8"/>
        <v>1.0413926851582251</v>
      </c>
      <c r="U155" s="15" t="s">
        <v>2772</v>
      </c>
      <c r="V155" s="15" t="s">
        <v>2772</v>
      </c>
      <c r="W155" s="16" t="s">
        <v>2881</v>
      </c>
    </row>
    <row r="156" spans="1:23" ht="30.75">
      <c r="A156" s="15" t="s">
        <v>2877</v>
      </c>
      <c r="B156" s="15">
        <v>2020</v>
      </c>
      <c r="C156" s="15">
        <v>12</v>
      </c>
      <c r="D156" s="15" t="s">
        <v>2893</v>
      </c>
      <c r="E156" s="15" t="s">
        <v>3658</v>
      </c>
      <c r="F156" s="15" t="s">
        <v>2766</v>
      </c>
      <c r="G156" s="67" t="s">
        <v>3659</v>
      </c>
      <c r="H156" s="15" t="s">
        <v>2772</v>
      </c>
      <c r="I156" s="15" t="s">
        <v>2788</v>
      </c>
      <c r="J156" s="15" t="s">
        <v>2772</v>
      </c>
      <c r="K156" s="15" t="s">
        <v>2772</v>
      </c>
      <c r="L156" s="15" t="s">
        <v>2772</v>
      </c>
      <c r="M156" s="15" t="s">
        <v>2772</v>
      </c>
      <c r="N156" s="15" t="s">
        <v>2873</v>
      </c>
      <c r="O156" s="15" t="s">
        <v>2772</v>
      </c>
      <c r="P156" s="15">
        <v>0.03</v>
      </c>
      <c r="Q156" s="15" t="s">
        <v>2880</v>
      </c>
      <c r="R156" s="39">
        <f t="shared" si="9"/>
        <v>30</v>
      </c>
      <c r="S156" s="15" t="s">
        <v>2880</v>
      </c>
      <c r="T156" s="16">
        <f t="shared" si="8"/>
        <v>1.4913616938342726</v>
      </c>
      <c r="U156" s="15" t="s">
        <v>2772</v>
      </c>
      <c r="V156" s="15" t="s">
        <v>2772</v>
      </c>
      <c r="W156" s="16" t="s">
        <v>2881</v>
      </c>
    </row>
    <row r="157" spans="1:23" ht="30.75">
      <c r="A157" s="15" t="s">
        <v>2877</v>
      </c>
      <c r="B157" s="15">
        <v>2020</v>
      </c>
      <c r="C157" s="15">
        <v>11</v>
      </c>
      <c r="D157" s="15" t="s">
        <v>2892</v>
      </c>
      <c r="E157" s="15" t="s">
        <v>3658</v>
      </c>
      <c r="F157" s="15" t="s">
        <v>2766</v>
      </c>
      <c r="G157" s="68" t="s">
        <v>3664</v>
      </c>
      <c r="H157" s="15" t="s">
        <v>2772</v>
      </c>
      <c r="I157" s="15" t="s">
        <v>2885</v>
      </c>
      <c r="J157" s="15" t="s">
        <v>2772</v>
      </c>
      <c r="K157" s="15" t="s">
        <v>2772</v>
      </c>
      <c r="L157" s="15" t="s">
        <v>2772</v>
      </c>
      <c r="M157" s="15" t="s">
        <v>2772</v>
      </c>
      <c r="N157" s="15" t="s">
        <v>2873</v>
      </c>
      <c r="O157" s="15" t="s">
        <v>2772</v>
      </c>
      <c r="P157" s="15">
        <v>0.2</v>
      </c>
      <c r="Q157" s="15" t="s">
        <v>2880</v>
      </c>
      <c r="R157" s="39">
        <f t="shared" si="9"/>
        <v>200</v>
      </c>
      <c r="S157" s="15" t="s">
        <v>2880</v>
      </c>
      <c r="T157" s="16">
        <f t="shared" si="8"/>
        <v>2.3031960574204891</v>
      </c>
      <c r="U157" s="15" t="s">
        <v>2772</v>
      </c>
      <c r="V157" s="15" t="s">
        <v>2772</v>
      </c>
      <c r="W157" s="16" t="s">
        <v>2881</v>
      </c>
    </row>
    <row r="158" spans="1:23" ht="30.75">
      <c r="A158" s="15" t="s">
        <v>2877</v>
      </c>
      <c r="B158" s="15">
        <v>2020</v>
      </c>
      <c r="C158" s="15">
        <v>12</v>
      </c>
      <c r="D158" s="15" t="s">
        <v>2893</v>
      </c>
      <c r="E158" s="15" t="s">
        <v>3658</v>
      </c>
      <c r="F158" s="15" t="s">
        <v>2766</v>
      </c>
      <c r="G158" s="68" t="s">
        <v>3664</v>
      </c>
      <c r="H158" s="15" t="s">
        <v>2772</v>
      </c>
      <c r="I158" s="15" t="s">
        <v>2885</v>
      </c>
      <c r="J158" s="15" t="s">
        <v>2772</v>
      </c>
      <c r="K158" s="15" t="s">
        <v>2772</v>
      </c>
      <c r="L158" s="15" t="s">
        <v>2772</v>
      </c>
      <c r="M158" s="15" t="s">
        <v>2772</v>
      </c>
      <c r="N158" s="15" t="s">
        <v>2873</v>
      </c>
      <c r="O158" s="15" t="s">
        <v>2772</v>
      </c>
      <c r="P158" s="15">
        <v>0</v>
      </c>
      <c r="Q158" s="15" t="s">
        <v>2880</v>
      </c>
      <c r="R158" s="39">
        <f t="shared" si="9"/>
        <v>0</v>
      </c>
      <c r="S158" s="15" t="s">
        <v>2880</v>
      </c>
      <c r="T158" s="16" t="s">
        <v>3383</v>
      </c>
      <c r="U158" s="15" t="s">
        <v>2772</v>
      </c>
      <c r="V158" s="15" t="s">
        <v>2772</v>
      </c>
      <c r="W158" s="16" t="s">
        <v>2881</v>
      </c>
    </row>
    <row r="159" spans="1:23" ht="30.75">
      <c r="A159" s="15" t="s">
        <v>2877</v>
      </c>
      <c r="B159" s="15">
        <v>2020</v>
      </c>
      <c r="C159" s="15">
        <v>11</v>
      </c>
      <c r="D159" s="15" t="s">
        <v>2892</v>
      </c>
      <c r="E159" s="15" t="s">
        <v>3658</v>
      </c>
      <c r="F159" s="15" t="s">
        <v>2766</v>
      </c>
      <c r="G159" s="67" t="s">
        <v>3659</v>
      </c>
      <c r="H159" s="15" t="s">
        <v>2772</v>
      </c>
      <c r="I159" s="15" t="s">
        <v>2886</v>
      </c>
      <c r="J159" s="15" t="s">
        <v>2772</v>
      </c>
      <c r="K159" s="15" t="s">
        <v>2772</v>
      </c>
      <c r="L159" s="15" t="s">
        <v>2772</v>
      </c>
      <c r="M159" s="15" t="s">
        <v>2772</v>
      </c>
      <c r="N159" s="15" t="s">
        <v>2873</v>
      </c>
      <c r="O159" s="15" t="s">
        <v>2772</v>
      </c>
      <c r="P159" s="15">
        <v>0</v>
      </c>
      <c r="Q159" s="15" t="s">
        <v>2880</v>
      </c>
      <c r="R159" s="39">
        <f t="shared" si="9"/>
        <v>0</v>
      </c>
      <c r="S159" s="15" t="s">
        <v>2880</v>
      </c>
      <c r="T159" s="16" t="s">
        <v>3383</v>
      </c>
      <c r="U159" s="15" t="s">
        <v>2772</v>
      </c>
      <c r="V159" s="15" t="s">
        <v>2772</v>
      </c>
      <c r="W159" s="16" t="s">
        <v>2881</v>
      </c>
    </row>
    <row r="160" spans="1:23" ht="30.75">
      <c r="A160" s="15" t="s">
        <v>2877</v>
      </c>
      <c r="B160" s="15">
        <v>2020</v>
      </c>
      <c r="C160" s="15">
        <v>12</v>
      </c>
      <c r="D160" s="15" t="s">
        <v>2893</v>
      </c>
      <c r="E160" s="15" t="s">
        <v>3658</v>
      </c>
      <c r="F160" s="15" t="s">
        <v>2766</v>
      </c>
      <c r="G160" s="67" t="s">
        <v>3659</v>
      </c>
      <c r="H160" s="15" t="s">
        <v>2772</v>
      </c>
      <c r="I160" s="15" t="s">
        <v>2886</v>
      </c>
      <c r="J160" s="15" t="s">
        <v>2772</v>
      </c>
      <c r="K160" s="15" t="s">
        <v>2772</v>
      </c>
      <c r="L160" s="15" t="s">
        <v>2772</v>
      </c>
      <c r="M160" s="15" t="s">
        <v>2772</v>
      </c>
      <c r="N160" s="15" t="s">
        <v>2873</v>
      </c>
      <c r="O160" s="15" t="s">
        <v>2772</v>
      </c>
      <c r="P160" s="15">
        <v>0.01</v>
      </c>
      <c r="Q160" s="15" t="s">
        <v>2880</v>
      </c>
      <c r="R160" s="39">
        <f t="shared" si="9"/>
        <v>10</v>
      </c>
      <c r="S160" s="15" t="s">
        <v>2880</v>
      </c>
      <c r="T160" s="16">
        <f t="shared" ref="T160:T222" si="10">LOG(R160+1)</f>
        <v>1.0413926851582251</v>
      </c>
      <c r="U160" s="15" t="s">
        <v>2772</v>
      </c>
      <c r="V160" s="15" t="s">
        <v>2772</v>
      </c>
      <c r="W160" s="16" t="s">
        <v>2881</v>
      </c>
    </row>
    <row r="161" spans="1:23" ht="30.75">
      <c r="A161" s="15" t="s">
        <v>2877</v>
      </c>
      <c r="B161" s="15">
        <v>2020</v>
      </c>
      <c r="C161" s="15">
        <v>11</v>
      </c>
      <c r="D161" s="15" t="s">
        <v>2892</v>
      </c>
      <c r="E161" s="15" t="s">
        <v>3658</v>
      </c>
      <c r="F161" s="15" t="s">
        <v>2766</v>
      </c>
      <c r="G161" s="67" t="s">
        <v>3659</v>
      </c>
      <c r="H161" s="15" t="s">
        <v>2772</v>
      </c>
      <c r="I161" s="15" t="s">
        <v>2887</v>
      </c>
      <c r="J161" s="15" t="s">
        <v>2772</v>
      </c>
      <c r="K161" s="15" t="s">
        <v>2772</v>
      </c>
      <c r="L161" s="15" t="s">
        <v>2772</v>
      </c>
      <c r="M161" s="15" t="s">
        <v>2772</v>
      </c>
      <c r="N161" s="15" t="s">
        <v>2873</v>
      </c>
      <c r="O161" s="15" t="s">
        <v>2772</v>
      </c>
      <c r="P161" s="15">
        <v>0</v>
      </c>
      <c r="Q161" s="15" t="s">
        <v>2880</v>
      </c>
      <c r="R161" s="39">
        <f t="shared" si="9"/>
        <v>0</v>
      </c>
      <c r="S161" s="15" t="s">
        <v>2880</v>
      </c>
      <c r="T161" s="16" t="s">
        <v>3383</v>
      </c>
      <c r="U161" s="15" t="s">
        <v>2772</v>
      </c>
      <c r="V161" s="15" t="s">
        <v>2772</v>
      </c>
      <c r="W161" s="16" t="s">
        <v>2881</v>
      </c>
    </row>
    <row r="162" spans="1:23" ht="30.75">
      <c r="A162" s="15" t="s">
        <v>2877</v>
      </c>
      <c r="B162" s="15">
        <v>2020</v>
      </c>
      <c r="C162" s="15">
        <v>12</v>
      </c>
      <c r="D162" s="15" t="s">
        <v>2893</v>
      </c>
      <c r="E162" s="15" t="s">
        <v>3658</v>
      </c>
      <c r="F162" s="15" t="s">
        <v>2766</v>
      </c>
      <c r="G162" s="67" t="s">
        <v>3659</v>
      </c>
      <c r="H162" s="15" t="s">
        <v>2772</v>
      </c>
      <c r="I162" s="15" t="s">
        <v>2887</v>
      </c>
      <c r="J162" s="15" t="s">
        <v>2772</v>
      </c>
      <c r="K162" s="15" t="s">
        <v>2772</v>
      </c>
      <c r="L162" s="15" t="s">
        <v>2772</v>
      </c>
      <c r="M162" s="15" t="s">
        <v>2772</v>
      </c>
      <c r="N162" s="15" t="s">
        <v>2873</v>
      </c>
      <c r="O162" s="15" t="s">
        <v>2772</v>
      </c>
      <c r="P162" s="15">
        <v>0</v>
      </c>
      <c r="Q162" s="15" t="s">
        <v>2880</v>
      </c>
      <c r="R162" s="39">
        <f t="shared" si="9"/>
        <v>0</v>
      </c>
      <c r="S162" s="15" t="s">
        <v>2880</v>
      </c>
      <c r="T162" s="16" t="s">
        <v>3383</v>
      </c>
      <c r="U162" s="15" t="s">
        <v>2772</v>
      </c>
      <c r="V162" s="15" t="s">
        <v>2772</v>
      </c>
      <c r="W162" s="16" t="s">
        <v>2881</v>
      </c>
    </row>
    <row r="163" spans="1:23" ht="30.75">
      <c r="A163" s="15" t="s">
        <v>2877</v>
      </c>
      <c r="B163" s="15">
        <v>2020</v>
      </c>
      <c r="C163" s="15">
        <v>11</v>
      </c>
      <c r="D163" s="15" t="s">
        <v>2892</v>
      </c>
      <c r="E163" s="15" t="s">
        <v>3658</v>
      </c>
      <c r="F163" s="15" t="s">
        <v>2766</v>
      </c>
      <c r="G163" s="67" t="s">
        <v>3659</v>
      </c>
      <c r="H163" s="15" t="s">
        <v>2772</v>
      </c>
      <c r="I163" s="15" t="s">
        <v>2786</v>
      </c>
      <c r="J163" s="15" t="s">
        <v>2772</v>
      </c>
      <c r="K163" s="15" t="s">
        <v>2772</v>
      </c>
      <c r="L163" s="15" t="s">
        <v>2772</v>
      </c>
      <c r="M163" s="15" t="s">
        <v>2772</v>
      </c>
      <c r="N163" s="15" t="s">
        <v>2873</v>
      </c>
      <c r="O163" s="15" t="s">
        <v>2772</v>
      </c>
      <c r="P163" s="15">
        <v>0.01</v>
      </c>
      <c r="Q163" s="15" t="s">
        <v>2880</v>
      </c>
      <c r="R163" s="39">
        <f t="shared" si="9"/>
        <v>10</v>
      </c>
      <c r="S163" s="15" t="s">
        <v>2880</v>
      </c>
      <c r="T163" s="16">
        <f t="shared" si="10"/>
        <v>1.0413926851582251</v>
      </c>
      <c r="U163" s="15" t="s">
        <v>2772</v>
      </c>
      <c r="V163" s="15" t="s">
        <v>2772</v>
      </c>
      <c r="W163" s="16" t="s">
        <v>2881</v>
      </c>
    </row>
    <row r="164" spans="1:23" ht="30.75">
      <c r="A164" s="15" t="s">
        <v>2877</v>
      </c>
      <c r="B164" s="15">
        <v>2020</v>
      </c>
      <c r="C164" s="15">
        <v>12</v>
      </c>
      <c r="D164" s="15" t="s">
        <v>2893</v>
      </c>
      <c r="E164" s="15" t="s">
        <v>3658</v>
      </c>
      <c r="F164" s="15" t="s">
        <v>2766</v>
      </c>
      <c r="G164" s="67" t="s">
        <v>3659</v>
      </c>
      <c r="H164" s="15" t="s">
        <v>2772</v>
      </c>
      <c r="I164" s="15" t="s">
        <v>2786</v>
      </c>
      <c r="J164" s="15" t="s">
        <v>2772</v>
      </c>
      <c r="K164" s="15" t="s">
        <v>2772</v>
      </c>
      <c r="L164" s="15" t="s">
        <v>2772</v>
      </c>
      <c r="M164" s="15" t="s">
        <v>2772</v>
      </c>
      <c r="N164" s="15" t="s">
        <v>2873</v>
      </c>
      <c r="O164" s="15" t="s">
        <v>2772</v>
      </c>
      <c r="P164" s="15">
        <v>0</v>
      </c>
      <c r="Q164" s="15" t="s">
        <v>2880</v>
      </c>
      <c r="R164" s="39">
        <f t="shared" si="9"/>
        <v>0</v>
      </c>
      <c r="S164" s="15" t="s">
        <v>2880</v>
      </c>
      <c r="T164" s="16" t="s">
        <v>3383</v>
      </c>
      <c r="U164" s="15" t="s">
        <v>2772</v>
      </c>
      <c r="V164" s="15" t="s">
        <v>2772</v>
      </c>
      <c r="W164" s="16" t="s">
        <v>2881</v>
      </c>
    </row>
    <row r="165" spans="1:23" ht="30.75">
      <c r="A165" s="15" t="s">
        <v>2877</v>
      </c>
      <c r="B165" s="15">
        <v>2020</v>
      </c>
      <c r="C165" s="15">
        <v>11</v>
      </c>
      <c r="D165" s="15" t="s">
        <v>2892</v>
      </c>
      <c r="E165" s="15" t="s">
        <v>3658</v>
      </c>
      <c r="F165" s="15" t="s">
        <v>2766</v>
      </c>
      <c r="G165" s="68" t="s">
        <v>3664</v>
      </c>
      <c r="H165" s="15" t="s">
        <v>2772</v>
      </c>
      <c r="I165" s="15" t="s">
        <v>2875</v>
      </c>
      <c r="J165" s="15" t="s">
        <v>2772</v>
      </c>
      <c r="K165" s="15" t="s">
        <v>2772</v>
      </c>
      <c r="L165" s="15" t="s">
        <v>2772</v>
      </c>
      <c r="M165" s="15" t="s">
        <v>2772</v>
      </c>
      <c r="N165" s="15" t="s">
        <v>2873</v>
      </c>
      <c r="O165" s="15" t="s">
        <v>2772</v>
      </c>
      <c r="P165" s="15">
        <v>3.25</v>
      </c>
      <c r="Q165" s="15" t="s">
        <v>2880</v>
      </c>
      <c r="R165" s="39">
        <f t="shared" si="9"/>
        <v>3250</v>
      </c>
      <c r="S165" s="15" t="s">
        <v>2880</v>
      </c>
      <c r="T165" s="16">
        <f t="shared" si="10"/>
        <v>3.5120169694961265</v>
      </c>
      <c r="U165" s="15" t="s">
        <v>2772</v>
      </c>
      <c r="V165" s="15" t="s">
        <v>2772</v>
      </c>
      <c r="W165" s="16" t="s">
        <v>2881</v>
      </c>
    </row>
    <row r="166" spans="1:23" ht="30.75">
      <c r="A166" s="15" t="s">
        <v>2877</v>
      </c>
      <c r="B166" s="15">
        <v>2020</v>
      </c>
      <c r="C166" s="15">
        <v>12</v>
      </c>
      <c r="D166" s="15" t="s">
        <v>2893</v>
      </c>
      <c r="E166" s="15" t="s">
        <v>3658</v>
      </c>
      <c r="F166" s="15" t="s">
        <v>2766</v>
      </c>
      <c r="G166" s="68" t="s">
        <v>3664</v>
      </c>
      <c r="H166" s="15" t="s">
        <v>2772</v>
      </c>
      <c r="I166" s="15" t="s">
        <v>2875</v>
      </c>
      <c r="J166" s="15" t="s">
        <v>2772</v>
      </c>
      <c r="K166" s="15" t="s">
        <v>2772</v>
      </c>
      <c r="L166" s="15" t="s">
        <v>2772</v>
      </c>
      <c r="M166" s="15" t="s">
        <v>2772</v>
      </c>
      <c r="N166" s="15" t="s">
        <v>2873</v>
      </c>
      <c r="O166" s="15" t="s">
        <v>2772</v>
      </c>
      <c r="P166" s="15">
        <v>5.82</v>
      </c>
      <c r="Q166" s="15" t="s">
        <v>2880</v>
      </c>
      <c r="R166" s="39">
        <f t="shared" si="9"/>
        <v>5820</v>
      </c>
      <c r="S166" s="15" t="s">
        <v>2880</v>
      </c>
      <c r="T166" s="16">
        <f t="shared" si="10"/>
        <v>3.7649975992848805</v>
      </c>
      <c r="U166" s="15" t="s">
        <v>2772</v>
      </c>
      <c r="V166" s="15" t="s">
        <v>2772</v>
      </c>
      <c r="W166" s="16" t="s">
        <v>2881</v>
      </c>
    </row>
    <row r="167" spans="1:23" ht="30.75">
      <c r="A167" s="15" t="s">
        <v>2877</v>
      </c>
      <c r="B167" s="15">
        <v>2020</v>
      </c>
      <c r="C167" s="15">
        <v>11</v>
      </c>
      <c r="D167" s="15" t="s">
        <v>2892</v>
      </c>
      <c r="E167" s="15" t="s">
        <v>3658</v>
      </c>
      <c r="F167" s="15" t="s">
        <v>2766</v>
      </c>
      <c r="G167" s="67" t="s">
        <v>3659</v>
      </c>
      <c r="H167" s="15" t="s">
        <v>2772</v>
      </c>
      <c r="I167" s="15" t="s">
        <v>2790</v>
      </c>
      <c r="J167" s="15" t="s">
        <v>2772</v>
      </c>
      <c r="K167" s="15" t="s">
        <v>2772</v>
      </c>
      <c r="L167" s="15" t="s">
        <v>2772</v>
      </c>
      <c r="M167" s="15" t="s">
        <v>2772</v>
      </c>
      <c r="N167" s="15" t="s">
        <v>2873</v>
      </c>
      <c r="O167" s="15" t="s">
        <v>2772</v>
      </c>
      <c r="P167" s="15">
        <v>0</v>
      </c>
      <c r="Q167" s="15" t="s">
        <v>2880</v>
      </c>
      <c r="R167" s="39">
        <f t="shared" si="9"/>
        <v>0</v>
      </c>
      <c r="S167" s="15" t="s">
        <v>2880</v>
      </c>
      <c r="T167" s="16" t="s">
        <v>3383</v>
      </c>
      <c r="U167" s="15" t="s">
        <v>2772</v>
      </c>
      <c r="V167" s="15" t="s">
        <v>2772</v>
      </c>
      <c r="W167" s="16" t="s">
        <v>2881</v>
      </c>
    </row>
    <row r="168" spans="1:23" ht="30.75">
      <c r="A168" s="15" t="s">
        <v>2877</v>
      </c>
      <c r="B168" s="15">
        <v>2020</v>
      </c>
      <c r="C168" s="15">
        <v>12</v>
      </c>
      <c r="D168" s="15" t="s">
        <v>2893</v>
      </c>
      <c r="E168" s="15" t="s">
        <v>3658</v>
      </c>
      <c r="F168" s="15" t="s">
        <v>2766</v>
      </c>
      <c r="G168" s="67" t="s">
        <v>3659</v>
      </c>
      <c r="H168" s="15" t="s">
        <v>2772</v>
      </c>
      <c r="I168" s="15" t="s">
        <v>2790</v>
      </c>
      <c r="J168" s="15" t="s">
        <v>2772</v>
      </c>
      <c r="K168" s="15" t="s">
        <v>2772</v>
      </c>
      <c r="L168" s="15" t="s">
        <v>2772</v>
      </c>
      <c r="M168" s="15" t="s">
        <v>2772</v>
      </c>
      <c r="N168" s="15" t="s">
        <v>2873</v>
      </c>
      <c r="O168" s="15" t="s">
        <v>2772</v>
      </c>
      <c r="P168" s="15">
        <v>0</v>
      </c>
      <c r="Q168" s="15" t="s">
        <v>2880</v>
      </c>
      <c r="R168" s="39">
        <f t="shared" si="9"/>
        <v>0</v>
      </c>
      <c r="S168" s="15" t="s">
        <v>2880</v>
      </c>
      <c r="T168" s="16" t="s">
        <v>3383</v>
      </c>
      <c r="U168" s="15" t="s">
        <v>2772</v>
      </c>
      <c r="V168" s="15" t="s">
        <v>2772</v>
      </c>
      <c r="W168" s="16" t="s">
        <v>2881</v>
      </c>
    </row>
    <row r="169" spans="1:23" ht="30.75">
      <c r="A169" s="15" t="s">
        <v>2877</v>
      </c>
      <c r="B169" s="15">
        <v>2020</v>
      </c>
      <c r="C169" s="15">
        <v>11</v>
      </c>
      <c r="D169" s="15" t="s">
        <v>2892</v>
      </c>
      <c r="E169" s="15" t="s">
        <v>3658</v>
      </c>
      <c r="F169" s="15" t="s">
        <v>2766</v>
      </c>
      <c r="G169" s="68" t="s">
        <v>3664</v>
      </c>
      <c r="H169" s="15" t="s">
        <v>2772</v>
      </c>
      <c r="I169" s="15" t="s">
        <v>2888</v>
      </c>
      <c r="J169" s="15" t="s">
        <v>2772</v>
      </c>
      <c r="K169" s="15" t="s">
        <v>2772</v>
      </c>
      <c r="L169" s="15" t="s">
        <v>2772</v>
      </c>
      <c r="M169" s="15" t="s">
        <v>2772</v>
      </c>
      <c r="N169" s="15" t="s">
        <v>2873</v>
      </c>
      <c r="O169" s="15" t="s">
        <v>2772</v>
      </c>
      <c r="P169" s="15">
        <v>43.98</v>
      </c>
      <c r="Q169" s="15" t="s">
        <v>2880</v>
      </c>
      <c r="R169" s="39">
        <f t="shared" si="9"/>
        <v>43980</v>
      </c>
      <c r="S169" s="15" t="s">
        <v>2880</v>
      </c>
      <c r="T169" s="16">
        <f t="shared" si="10"/>
        <v>4.6432650997301961</v>
      </c>
      <c r="U169" s="15" t="s">
        <v>2772</v>
      </c>
      <c r="V169" s="15" t="s">
        <v>2772</v>
      </c>
      <c r="W169" s="16" t="s">
        <v>2881</v>
      </c>
    </row>
    <row r="170" spans="1:23" ht="30.75">
      <c r="A170" s="15" t="s">
        <v>2877</v>
      </c>
      <c r="B170" s="15">
        <v>2020</v>
      </c>
      <c r="C170" s="15">
        <v>12</v>
      </c>
      <c r="D170" s="15" t="s">
        <v>2893</v>
      </c>
      <c r="E170" s="15" t="s">
        <v>3658</v>
      </c>
      <c r="F170" s="15" t="s">
        <v>2766</v>
      </c>
      <c r="G170" s="68" t="s">
        <v>3664</v>
      </c>
      <c r="H170" s="15" t="s">
        <v>2772</v>
      </c>
      <c r="I170" s="15" t="s">
        <v>2888</v>
      </c>
      <c r="J170" s="15" t="s">
        <v>2772</v>
      </c>
      <c r="K170" s="15" t="s">
        <v>2772</v>
      </c>
      <c r="L170" s="15" t="s">
        <v>2772</v>
      </c>
      <c r="M170" s="15" t="s">
        <v>2772</v>
      </c>
      <c r="N170" s="15" t="s">
        <v>2873</v>
      </c>
      <c r="O170" s="15" t="s">
        <v>2772</v>
      </c>
      <c r="P170" s="15">
        <v>107.54</v>
      </c>
      <c r="Q170" s="15" t="s">
        <v>2880</v>
      </c>
      <c r="R170" s="39">
        <f t="shared" si="9"/>
        <v>107540</v>
      </c>
      <c r="S170" s="15" t="s">
        <v>2880</v>
      </c>
      <c r="T170" s="16">
        <f t="shared" si="10"/>
        <v>5.0315740705683156</v>
      </c>
      <c r="U170" s="15" t="s">
        <v>2772</v>
      </c>
      <c r="V170" s="15" t="s">
        <v>2772</v>
      </c>
      <c r="W170" s="16" t="s">
        <v>2881</v>
      </c>
    </row>
    <row r="171" spans="1:23" ht="30.75">
      <c r="A171" s="15" t="s">
        <v>2877</v>
      </c>
      <c r="B171" s="15">
        <v>2020</v>
      </c>
      <c r="C171" s="15">
        <v>11</v>
      </c>
      <c r="D171" s="15" t="s">
        <v>2892</v>
      </c>
      <c r="E171" s="15" t="s">
        <v>3658</v>
      </c>
      <c r="F171" s="15" t="s">
        <v>2766</v>
      </c>
      <c r="G171" s="68" t="s">
        <v>3664</v>
      </c>
      <c r="H171" s="15" t="s">
        <v>2772</v>
      </c>
      <c r="I171" s="15" t="s">
        <v>2848</v>
      </c>
      <c r="J171" s="15" t="s">
        <v>2772</v>
      </c>
      <c r="K171" s="15" t="s">
        <v>2772</v>
      </c>
      <c r="L171" s="15" t="s">
        <v>2772</v>
      </c>
      <c r="M171" s="15" t="s">
        <v>2772</v>
      </c>
      <c r="N171" s="15" t="s">
        <v>2873</v>
      </c>
      <c r="O171" s="15" t="s">
        <v>2772</v>
      </c>
      <c r="P171" s="15">
        <v>57.87</v>
      </c>
      <c r="Q171" s="15" t="s">
        <v>2880</v>
      </c>
      <c r="R171" s="39">
        <f t="shared" si="9"/>
        <v>57870</v>
      </c>
      <c r="S171" s="15" t="s">
        <v>2880</v>
      </c>
      <c r="T171" s="16">
        <f t="shared" si="10"/>
        <v>4.762460986955384</v>
      </c>
      <c r="U171" s="15" t="s">
        <v>2772</v>
      </c>
      <c r="V171" s="15" t="s">
        <v>2772</v>
      </c>
      <c r="W171" s="16" t="s">
        <v>2881</v>
      </c>
    </row>
    <row r="172" spans="1:23" ht="30.75">
      <c r="A172" s="15" t="s">
        <v>2877</v>
      </c>
      <c r="B172" s="15">
        <v>2020</v>
      </c>
      <c r="C172" s="15">
        <v>12</v>
      </c>
      <c r="D172" s="15" t="s">
        <v>2893</v>
      </c>
      <c r="E172" s="15" t="s">
        <v>3658</v>
      </c>
      <c r="F172" s="15" t="s">
        <v>2766</v>
      </c>
      <c r="G172" s="68" t="s">
        <v>3664</v>
      </c>
      <c r="H172" s="15" t="s">
        <v>2772</v>
      </c>
      <c r="I172" s="15" t="s">
        <v>2848</v>
      </c>
      <c r="J172" s="15" t="s">
        <v>2772</v>
      </c>
      <c r="K172" s="15" t="s">
        <v>2772</v>
      </c>
      <c r="L172" s="15" t="s">
        <v>2772</v>
      </c>
      <c r="M172" s="15" t="s">
        <v>2772</v>
      </c>
      <c r="N172" s="15" t="s">
        <v>2873</v>
      </c>
      <c r="O172" s="15" t="s">
        <v>2772</v>
      </c>
      <c r="P172" s="15">
        <v>40.99</v>
      </c>
      <c r="Q172" s="15" t="s">
        <v>2880</v>
      </c>
      <c r="R172" s="39">
        <f t="shared" si="9"/>
        <v>40990</v>
      </c>
      <c r="S172" s="15" t="s">
        <v>2880</v>
      </c>
      <c r="T172" s="16">
        <f t="shared" si="10"/>
        <v>4.6126885133197808</v>
      </c>
      <c r="U172" s="15" t="s">
        <v>2772</v>
      </c>
      <c r="V172" s="15" t="s">
        <v>2772</v>
      </c>
      <c r="W172" s="16" t="s">
        <v>2881</v>
      </c>
    </row>
    <row r="173" spans="1:23" ht="30.75">
      <c r="A173" s="15" t="s">
        <v>2877</v>
      </c>
      <c r="B173" s="15">
        <v>2020</v>
      </c>
      <c r="C173" s="15">
        <v>11</v>
      </c>
      <c r="D173" s="15" t="s">
        <v>2892</v>
      </c>
      <c r="E173" s="15" t="s">
        <v>3658</v>
      </c>
      <c r="F173" s="15" t="s">
        <v>2766</v>
      </c>
      <c r="G173" s="68" t="s">
        <v>3664</v>
      </c>
      <c r="H173" s="15" t="s">
        <v>2772</v>
      </c>
      <c r="I173" s="15" t="s">
        <v>2775</v>
      </c>
      <c r="J173" s="15" t="s">
        <v>2772</v>
      </c>
      <c r="K173" s="15" t="s">
        <v>2772</v>
      </c>
      <c r="L173" s="15" t="s">
        <v>2772</v>
      </c>
      <c r="M173" s="15" t="s">
        <v>2772</v>
      </c>
      <c r="N173" s="15" t="s">
        <v>2873</v>
      </c>
      <c r="O173" s="15" t="s">
        <v>2772</v>
      </c>
      <c r="P173" s="15">
        <v>1211.32</v>
      </c>
      <c r="Q173" s="15" t="s">
        <v>2880</v>
      </c>
      <c r="R173" s="39">
        <f t="shared" si="9"/>
        <v>1211320</v>
      </c>
      <c r="S173" s="15" t="s">
        <v>2880</v>
      </c>
      <c r="T173" s="16">
        <f t="shared" si="10"/>
        <v>6.0832592464093054</v>
      </c>
      <c r="U173" s="15" t="s">
        <v>2772</v>
      </c>
      <c r="V173" s="15" t="s">
        <v>2772</v>
      </c>
      <c r="W173" s="16" t="s">
        <v>2881</v>
      </c>
    </row>
    <row r="174" spans="1:23" ht="30.75">
      <c r="A174" s="15" t="s">
        <v>2877</v>
      </c>
      <c r="B174" s="15">
        <v>2020</v>
      </c>
      <c r="C174" s="15">
        <v>12</v>
      </c>
      <c r="D174" s="15" t="s">
        <v>2893</v>
      </c>
      <c r="E174" s="15" t="s">
        <v>3658</v>
      </c>
      <c r="F174" s="15" t="s">
        <v>2766</v>
      </c>
      <c r="G174" s="68" t="s">
        <v>3664</v>
      </c>
      <c r="H174" s="15" t="s">
        <v>2772</v>
      </c>
      <c r="I174" s="15" t="s">
        <v>2775</v>
      </c>
      <c r="J174" s="15" t="s">
        <v>2772</v>
      </c>
      <c r="K174" s="15" t="s">
        <v>2772</v>
      </c>
      <c r="L174" s="15" t="s">
        <v>2772</v>
      </c>
      <c r="M174" s="15" t="s">
        <v>2772</v>
      </c>
      <c r="N174" s="15" t="s">
        <v>2873</v>
      </c>
      <c r="O174" s="15" t="s">
        <v>2772</v>
      </c>
      <c r="P174" s="15">
        <v>890.81</v>
      </c>
      <c r="Q174" s="15" t="s">
        <v>2880</v>
      </c>
      <c r="R174" s="39">
        <f t="shared" si="9"/>
        <v>890810</v>
      </c>
      <c r="S174" s="15" t="s">
        <v>2880</v>
      </c>
      <c r="T174" s="16">
        <f t="shared" si="10"/>
        <v>5.9497855711929448</v>
      </c>
      <c r="U174" s="15" t="s">
        <v>2772</v>
      </c>
      <c r="V174" s="15" t="s">
        <v>2772</v>
      </c>
      <c r="W174" s="16" t="s">
        <v>2881</v>
      </c>
    </row>
    <row r="175" spans="1:23" ht="30.75">
      <c r="A175" s="15" t="s">
        <v>2877</v>
      </c>
      <c r="B175" s="15">
        <v>2020</v>
      </c>
      <c r="C175" s="15">
        <v>11</v>
      </c>
      <c r="D175" s="15" t="s">
        <v>2892</v>
      </c>
      <c r="E175" s="15" t="s">
        <v>3658</v>
      </c>
      <c r="F175" s="15" t="s">
        <v>2766</v>
      </c>
      <c r="G175" s="68" t="s">
        <v>3664</v>
      </c>
      <c r="H175" s="15" t="s">
        <v>2772</v>
      </c>
      <c r="I175" s="15" t="s">
        <v>2889</v>
      </c>
      <c r="J175" s="15" t="s">
        <v>2772</v>
      </c>
      <c r="K175" s="15" t="s">
        <v>2772</v>
      </c>
      <c r="L175" s="15" t="s">
        <v>2772</v>
      </c>
      <c r="M175" s="15" t="s">
        <v>2772</v>
      </c>
      <c r="N175" s="15" t="s">
        <v>2873</v>
      </c>
      <c r="O175" s="15" t="s">
        <v>2772</v>
      </c>
      <c r="P175" s="15">
        <v>166.67</v>
      </c>
      <c r="Q175" s="15" t="s">
        <v>2880</v>
      </c>
      <c r="R175" s="39">
        <f t="shared" si="9"/>
        <v>166670</v>
      </c>
      <c r="S175" s="15" t="s">
        <v>2880</v>
      </c>
      <c r="T175" s="16">
        <f t="shared" si="10"/>
        <v>5.2218600411260967</v>
      </c>
      <c r="U175" s="15" t="s">
        <v>2772</v>
      </c>
      <c r="V175" s="15" t="s">
        <v>2772</v>
      </c>
      <c r="W175" s="16" t="s">
        <v>2881</v>
      </c>
    </row>
    <row r="176" spans="1:23" ht="30.75">
      <c r="A176" s="15" t="s">
        <v>2877</v>
      </c>
      <c r="B176" s="15">
        <v>2020</v>
      </c>
      <c r="C176" s="15">
        <v>12</v>
      </c>
      <c r="D176" s="15" t="s">
        <v>2893</v>
      </c>
      <c r="E176" s="15" t="s">
        <v>3658</v>
      </c>
      <c r="F176" s="15" t="s">
        <v>2766</v>
      </c>
      <c r="G176" s="68" t="s">
        <v>3664</v>
      </c>
      <c r="H176" s="15" t="s">
        <v>2772</v>
      </c>
      <c r="I176" s="15" t="s">
        <v>2889</v>
      </c>
      <c r="J176" s="15" t="s">
        <v>2772</v>
      </c>
      <c r="K176" s="15" t="s">
        <v>2772</v>
      </c>
      <c r="L176" s="15" t="s">
        <v>2772</v>
      </c>
      <c r="M176" s="15" t="s">
        <v>2772</v>
      </c>
      <c r="N176" s="15" t="s">
        <v>2873</v>
      </c>
      <c r="O176" s="15" t="s">
        <v>2772</v>
      </c>
      <c r="P176" s="28">
        <v>116.78</v>
      </c>
      <c r="Q176" s="15" t="s">
        <v>2880</v>
      </c>
      <c r="R176" s="39">
        <f t="shared" si="9"/>
        <v>116780</v>
      </c>
      <c r="S176" s="15" t="s">
        <v>2880</v>
      </c>
      <c r="T176" s="16">
        <f t="shared" si="10"/>
        <v>5.0673721898108193</v>
      </c>
      <c r="U176" s="15" t="s">
        <v>2772</v>
      </c>
      <c r="V176" s="15" t="s">
        <v>2772</v>
      </c>
      <c r="W176" s="16" t="s">
        <v>2881</v>
      </c>
    </row>
    <row r="177" spans="1:23" ht="45.75">
      <c r="A177" s="15" t="s">
        <v>2877</v>
      </c>
      <c r="B177" s="15">
        <v>2021</v>
      </c>
      <c r="C177" s="15">
        <v>13</v>
      </c>
      <c r="D177" s="15" t="s">
        <v>2894</v>
      </c>
      <c r="E177" s="15" t="s">
        <v>3658</v>
      </c>
      <c r="F177" s="15" t="s">
        <v>2766</v>
      </c>
      <c r="G177" s="67" t="s">
        <v>3659</v>
      </c>
      <c r="H177" s="15" t="s">
        <v>2772</v>
      </c>
      <c r="I177" s="15" t="s">
        <v>2879</v>
      </c>
      <c r="J177" s="15" t="s">
        <v>2772</v>
      </c>
      <c r="K177" s="15" t="s">
        <v>2772</v>
      </c>
      <c r="L177" s="15" t="s">
        <v>2772</v>
      </c>
      <c r="M177" s="15" t="s">
        <v>2772</v>
      </c>
      <c r="N177" s="15" t="s">
        <v>2873</v>
      </c>
      <c r="O177" s="15" t="s">
        <v>2772</v>
      </c>
      <c r="P177" s="39">
        <v>0.09</v>
      </c>
      <c r="Q177" s="15" t="s">
        <v>2880</v>
      </c>
      <c r="R177" s="39">
        <f t="shared" si="9"/>
        <v>90</v>
      </c>
      <c r="S177" s="15" t="s">
        <v>2880</v>
      </c>
      <c r="T177" s="16">
        <f t="shared" si="10"/>
        <v>1.9590413923210936</v>
      </c>
      <c r="U177" s="15" t="s">
        <v>2772</v>
      </c>
      <c r="V177" s="15" t="s">
        <v>2772</v>
      </c>
      <c r="W177" s="16" t="s">
        <v>2896</v>
      </c>
    </row>
    <row r="178" spans="1:23" ht="45.75">
      <c r="A178" s="15" t="s">
        <v>2877</v>
      </c>
      <c r="B178" s="15">
        <v>2021</v>
      </c>
      <c r="C178" s="15">
        <v>13</v>
      </c>
      <c r="D178" s="15" t="s">
        <v>2894</v>
      </c>
      <c r="E178" s="15" t="s">
        <v>3658</v>
      </c>
      <c r="F178" s="15" t="s">
        <v>2766</v>
      </c>
      <c r="G178" s="67" t="s">
        <v>3659</v>
      </c>
      <c r="H178" s="15" t="s">
        <v>2772</v>
      </c>
      <c r="I178" s="15" t="s">
        <v>2883</v>
      </c>
      <c r="J178" s="15" t="s">
        <v>2772</v>
      </c>
      <c r="K178" s="15" t="s">
        <v>2772</v>
      </c>
      <c r="L178" s="15" t="s">
        <v>2772</v>
      </c>
      <c r="M178" s="15" t="s">
        <v>2772</v>
      </c>
      <c r="N178" s="15" t="s">
        <v>2873</v>
      </c>
      <c r="O178" s="15" t="s">
        <v>2772</v>
      </c>
      <c r="P178" s="39">
        <v>0.19</v>
      </c>
      <c r="Q178" s="15" t="s">
        <v>2880</v>
      </c>
      <c r="R178" s="39">
        <f t="shared" si="9"/>
        <v>190</v>
      </c>
      <c r="S178" s="15" t="s">
        <v>2880</v>
      </c>
      <c r="T178" s="16">
        <f t="shared" si="10"/>
        <v>2.2810333672477277</v>
      </c>
      <c r="U178" s="15" t="s">
        <v>2772</v>
      </c>
      <c r="V178" s="15" t="s">
        <v>2772</v>
      </c>
      <c r="W178" s="16" t="s">
        <v>2896</v>
      </c>
    </row>
    <row r="179" spans="1:23" ht="45.75">
      <c r="A179" s="15" t="s">
        <v>2877</v>
      </c>
      <c r="B179" s="15">
        <v>2021</v>
      </c>
      <c r="C179" s="15">
        <v>13</v>
      </c>
      <c r="D179" s="15" t="s">
        <v>2894</v>
      </c>
      <c r="E179" s="15" t="s">
        <v>3658</v>
      </c>
      <c r="F179" s="15" t="s">
        <v>2766</v>
      </c>
      <c r="G179" s="67" t="s">
        <v>3659</v>
      </c>
      <c r="H179" s="15" t="s">
        <v>2772</v>
      </c>
      <c r="I179" s="15" t="s">
        <v>2884</v>
      </c>
      <c r="J179" s="15" t="s">
        <v>2772</v>
      </c>
      <c r="K179" s="15" t="s">
        <v>2772</v>
      </c>
      <c r="L179" s="15" t="s">
        <v>2772</v>
      </c>
      <c r="M179" s="15" t="s">
        <v>2772</v>
      </c>
      <c r="N179" s="15" t="s">
        <v>2873</v>
      </c>
      <c r="O179" s="15" t="s">
        <v>2772</v>
      </c>
      <c r="P179" s="39">
        <v>0</v>
      </c>
      <c r="Q179" s="15" t="s">
        <v>2880</v>
      </c>
      <c r="R179" s="39">
        <f t="shared" si="9"/>
        <v>0</v>
      </c>
      <c r="S179" s="15" t="s">
        <v>2880</v>
      </c>
      <c r="T179" s="16" t="s">
        <v>3383</v>
      </c>
      <c r="U179" s="15" t="s">
        <v>2772</v>
      </c>
      <c r="V179" s="15" t="s">
        <v>2772</v>
      </c>
      <c r="W179" s="16" t="s">
        <v>2896</v>
      </c>
    </row>
    <row r="180" spans="1:23" ht="45.75">
      <c r="A180" s="15" t="s">
        <v>2877</v>
      </c>
      <c r="B180" s="15">
        <v>2021</v>
      </c>
      <c r="C180" s="15">
        <v>13</v>
      </c>
      <c r="D180" s="15" t="s">
        <v>2894</v>
      </c>
      <c r="E180" s="15" t="s">
        <v>3658</v>
      </c>
      <c r="F180" s="15" t="s">
        <v>2766</v>
      </c>
      <c r="G180" s="67" t="s">
        <v>3659</v>
      </c>
      <c r="H180" s="15" t="s">
        <v>2772</v>
      </c>
      <c r="I180" s="15" t="s">
        <v>2779</v>
      </c>
      <c r="J180" s="15" t="s">
        <v>2772</v>
      </c>
      <c r="K180" s="15" t="s">
        <v>2772</v>
      </c>
      <c r="L180" s="15" t="s">
        <v>2772</v>
      </c>
      <c r="M180" s="15" t="s">
        <v>2772</v>
      </c>
      <c r="N180" s="15" t="s">
        <v>2873</v>
      </c>
      <c r="O180" s="15" t="s">
        <v>2772</v>
      </c>
      <c r="P180" s="39">
        <v>0.1</v>
      </c>
      <c r="Q180" s="15" t="s">
        <v>2880</v>
      </c>
      <c r="R180" s="39">
        <f t="shared" si="9"/>
        <v>100</v>
      </c>
      <c r="S180" s="15" t="s">
        <v>2880</v>
      </c>
      <c r="T180" s="16">
        <f t="shared" si="10"/>
        <v>2.0043213737826426</v>
      </c>
      <c r="U180" s="15" t="s">
        <v>2772</v>
      </c>
      <c r="V180" s="15" t="s">
        <v>2772</v>
      </c>
      <c r="W180" s="16" t="s">
        <v>2896</v>
      </c>
    </row>
    <row r="181" spans="1:23" ht="45.75">
      <c r="A181" s="15" t="s">
        <v>2877</v>
      </c>
      <c r="B181" s="15">
        <v>2021</v>
      </c>
      <c r="C181" s="15">
        <v>13</v>
      </c>
      <c r="D181" s="15" t="s">
        <v>2894</v>
      </c>
      <c r="E181" s="15" t="s">
        <v>3658</v>
      </c>
      <c r="F181" s="15" t="s">
        <v>2766</v>
      </c>
      <c r="G181" s="67" t="s">
        <v>3659</v>
      </c>
      <c r="H181" s="15" t="s">
        <v>2772</v>
      </c>
      <c r="I181" s="15" t="s">
        <v>2788</v>
      </c>
      <c r="J181" s="15" t="s">
        <v>2772</v>
      </c>
      <c r="K181" s="15" t="s">
        <v>2772</v>
      </c>
      <c r="L181" s="15" t="s">
        <v>2772</v>
      </c>
      <c r="M181" s="15" t="s">
        <v>2772</v>
      </c>
      <c r="N181" s="15" t="s">
        <v>2873</v>
      </c>
      <c r="O181" s="15" t="s">
        <v>2772</v>
      </c>
      <c r="P181" s="40">
        <v>0.04</v>
      </c>
      <c r="Q181" s="15" t="s">
        <v>2880</v>
      </c>
      <c r="R181" s="39">
        <f t="shared" si="9"/>
        <v>40</v>
      </c>
      <c r="S181" s="15" t="s">
        <v>2880</v>
      </c>
      <c r="T181" s="16">
        <f t="shared" si="10"/>
        <v>1.6127838567197355</v>
      </c>
      <c r="U181" s="15" t="s">
        <v>2772</v>
      </c>
      <c r="V181" s="15" t="s">
        <v>2772</v>
      </c>
      <c r="W181" s="16" t="s">
        <v>2896</v>
      </c>
    </row>
    <row r="182" spans="1:23" ht="45.75">
      <c r="A182" s="15" t="s">
        <v>2877</v>
      </c>
      <c r="B182" s="15">
        <v>2021</v>
      </c>
      <c r="C182" s="15">
        <v>13</v>
      </c>
      <c r="D182" s="15" t="s">
        <v>2894</v>
      </c>
      <c r="E182" s="15" t="s">
        <v>3658</v>
      </c>
      <c r="F182" s="15" t="s">
        <v>2766</v>
      </c>
      <c r="G182" s="68" t="s">
        <v>3664</v>
      </c>
      <c r="H182" s="15" t="s">
        <v>2772</v>
      </c>
      <c r="I182" s="15" t="s">
        <v>2885</v>
      </c>
      <c r="J182" s="15" t="s">
        <v>2772</v>
      </c>
      <c r="K182" s="15" t="s">
        <v>2772</v>
      </c>
      <c r="L182" s="15" t="s">
        <v>2772</v>
      </c>
      <c r="M182" s="15" t="s">
        <v>2772</v>
      </c>
      <c r="N182" s="15" t="s">
        <v>2873</v>
      </c>
      <c r="O182" s="15" t="s">
        <v>2772</v>
      </c>
      <c r="P182" s="39">
        <v>0.25</v>
      </c>
      <c r="Q182" s="15" t="s">
        <v>2880</v>
      </c>
      <c r="R182" s="39">
        <f t="shared" si="9"/>
        <v>250</v>
      </c>
      <c r="S182" s="15" t="s">
        <v>2880</v>
      </c>
      <c r="T182" s="16">
        <f t="shared" si="10"/>
        <v>2.399673721481038</v>
      </c>
      <c r="U182" s="15" t="s">
        <v>2772</v>
      </c>
      <c r="V182" s="15" t="s">
        <v>2772</v>
      </c>
      <c r="W182" s="16" t="s">
        <v>2896</v>
      </c>
    </row>
    <row r="183" spans="1:23" ht="45.75">
      <c r="A183" s="15" t="s">
        <v>2877</v>
      </c>
      <c r="B183" s="15">
        <v>2021</v>
      </c>
      <c r="C183" s="15">
        <v>13</v>
      </c>
      <c r="D183" s="15" t="s">
        <v>2894</v>
      </c>
      <c r="E183" s="15" t="s">
        <v>3658</v>
      </c>
      <c r="F183" s="15" t="s">
        <v>2766</v>
      </c>
      <c r="G183" s="67" t="s">
        <v>3659</v>
      </c>
      <c r="H183" s="15" t="s">
        <v>2772</v>
      </c>
      <c r="I183" s="15" t="s">
        <v>2886</v>
      </c>
      <c r="J183" s="15" t="s">
        <v>2772</v>
      </c>
      <c r="K183" s="15" t="s">
        <v>2772</v>
      </c>
      <c r="L183" s="15" t="s">
        <v>2772</v>
      </c>
      <c r="M183" s="15" t="s">
        <v>2772</v>
      </c>
      <c r="N183" s="15" t="s">
        <v>2873</v>
      </c>
      <c r="O183" s="15" t="s">
        <v>2772</v>
      </c>
      <c r="P183" s="39">
        <v>0</v>
      </c>
      <c r="Q183" s="15" t="s">
        <v>2880</v>
      </c>
      <c r="R183" s="39">
        <f t="shared" si="9"/>
        <v>0</v>
      </c>
      <c r="S183" s="15" t="s">
        <v>2880</v>
      </c>
      <c r="T183" s="16" t="s">
        <v>3383</v>
      </c>
      <c r="U183" s="15" t="s">
        <v>2772</v>
      </c>
      <c r="V183" s="15" t="s">
        <v>2772</v>
      </c>
      <c r="W183" s="16" t="s">
        <v>2896</v>
      </c>
    </row>
    <row r="184" spans="1:23" ht="45.75">
      <c r="A184" s="15" t="s">
        <v>2877</v>
      </c>
      <c r="B184" s="15">
        <v>2021</v>
      </c>
      <c r="C184" s="15">
        <v>13</v>
      </c>
      <c r="D184" s="15" t="s">
        <v>2894</v>
      </c>
      <c r="E184" s="15" t="s">
        <v>3658</v>
      </c>
      <c r="F184" s="15" t="s">
        <v>2766</v>
      </c>
      <c r="G184" s="67" t="s">
        <v>3659</v>
      </c>
      <c r="H184" s="15" t="s">
        <v>2772</v>
      </c>
      <c r="I184" s="15" t="s">
        <v>2887</v>
      </c>
      <c r="J184" s="15" t="s">
        <v>2772</v>
      </c>
      <c r="K184" s="15" t="s">
        <v>2772</v>
      </c>
      <c r="L184" s="15" t="s">
        <v>2772</v>
      </c>
      <c r="M184" s="15" t="s">
        <v>2772</v>
      </c>
      <c r="N184" s="15" t="s">
        <v>2873</v>
      </c>
      <c r="O184" s="15" t="s">
        <v>2772</v>
      </c>
      <c r="P184" s="39">
        <v>0.05</v>
      </c>
      <c r="Q184" s="15" t="s">
        <v>2880</v>
      </c>
      <c r="R184" s="39">
        <f t="shared" si="9"/>
        <v>50</v>
      </c>
      <c r="S184" s="15" t="s">
        <v>2880</v>
      </c>
      <c r="T184" s="16">
        <f t="shared" si="10"/>
        <v>1.7075701760979363</v>
      </c>
      <c r="U184" s="15" t="s">
        <v>2772</v>
      </c>
      <c r="V184" s="15" t="s">
        <v>2772</v>
      </c>
      <c r="W184" s="16" t="s">
        <v>2896</v>
      </c>
    </row>
    <row r="185" spans="1:23" ht="45.75">
      <c r="A185" s="15" t="s">
        <v>2877</v>
      </c>
      <c r="B185" s="15">
        <v>2021</v>
      </c>
      <c r="C185" s="15">
        <v>13</v>
      </c>
      <c r="D185" s="15" t="s">
        <v>2894</v>
      </c>
      <c r="E185" s="15" t="s">
        <v>3658</v>
      </c>
      <c r="F185" s="15" t="s">
        <v>2766</v>
      </c>
      <c r="G185" s="67" t="s">
        <v>3659</v>
      </c>
      <c r="H185" s="15" t="s">
        <v>2772</v>
      </c>
      <c r="I185" s="15" t="s">
        <v>2786</v>
      </c>
      <c r="J185" s="15" t="s">
        <v>2772</v>
      </c>
      <c r="K185" s="15" t="s">
        <v>2772</v>
      </c>
      <c r="L185" s="15" t="s">
        <v>2772</v>
      </c>
      <c r="M185" s="15" t="s">
        <v>2772</v>
      </c>
      <c r="N185" s="15" t="s">
        <v>2873</v>
      </c>
      <c r="O185" s="15" t="s">
        <v>2772</v>
      </c>
      <c r="P185" s="39">
        <v>0.99</v>
      </c>
      <c r="Q185" s="15" t="s">
        <v>2880</v>
      </c>
      <c r="R185" s="39">
        <f t="shared" si="9"/>
        <v>990</v>
      </c>
      <c r="S185" s="15" t="s">
        <v>2880</v>
      </c>
      <c r="T185" s="16">
        <f t="shared" si="10"/>
        <v>2.9960736544852753</v>
      </c>
      <c r="U185" s="15" t="s">
        <v>2772</v>
      </c>
      <c r="V185" s="15" t="s">
        <v>2772</v>
      </c>
      <c r="W185" s="16" t="s">
        <v>2896</v>
      </c>
    </row>
    <row r="186" spans="1:23" ht="45.75">
      <c r="A186" s="15" t="s">
        <v>2877</v>
      </c>
      <c r="B186" s="15">
        <v>2021</v>
      </c>
      <c r="C186" s="15">
        <v>13</v>
      </c>
      <c r="D186" s="15" t="s">
        <v>2894</v>
      </c>
      <c r="E186" s="15" t="s">
        <v>3658</v>
      </c>
      <c r="F186" s="15" t="s">
        <v>2766</v>
      </c>
      <c r="G186" s="68" t="s">
        <v>3664</v>
      </c>
      <c r="H186" s="15" t="s">
        <v>2772</v>
      </c>
      <c r="I186" s="15" t="s">
        <v>2875</v>
      </c>
      <c r="J186" s="15" t="s">
        <v>2772</v>
      </c>
      <c r="K186" s="15" t="s">
        <v>2772</v>
      </c>
      <c r="L186" s="15" t="s">
        <v>2772</v>
      </c>
      <c r="M186" s="15" t="s">
        <v>2772</v>
      </c>
      <c r="N186" s="15" t="s">
        <v>2873</v>
      </c>
      <c r="O186" s="15" t="s">
        <v>2772</v>
      </c>
      <c r="P186" s="39">
        <v>2.1</v>
      </c>
      <c r="Q186" s="15" t="s">
        <v>2880</v>
      </c>
      <c r="R186" s="39">
        <f t="shared" si="9"/>
        <v>2100</v>
      </c>
      <c r="S186" s="15" t="s">
        <v>2880</v>
      </c>
      <c r="T186" s="16">
        <f t="shared" si="10"/>
        <v>3.3224260524059526</v>
      </c>
      <c r="U186" s="15" t="s">
        <v>2772</v>
      </c>
      <c r="V186" s="15" t="s">
        <v>2772</v>
      </c>
      <c r="W186" s="16" t="s">
        <v>2896</v>
      </c>
    </row>
    <row r="187" spans="1:23" ht="45.75">
      <c r="A187" s="15" t="s">
        <v>2877</v>
      </c>
      <c r="B187" s="15">
        <v>2021</v>
      </c>
      <c r="C187" s="15">
        <v>13</v>
      </c>
      <c r="D187" s="15" t="s">
        <v>2894</v>
      </c>
      <c r="E187" s="15" t="s">
        <v>3658</v>
      </c>
      <c r="F187" s="15" t="s">
        <v>2766</v>
      </c>
      <c r="G187" s="67" t="s">
        <v>3659</v>
      </c>
      <c r="H187" s="15" t="s">
        <v>2772</v>
      </c>
      <c r="I187" s="15" t="s">
        <v>2790</v>
      </c>
      <c r="J187" s="15" t="s">
        <v>2772</v>
      </c>
      <c r="K187" s="15" t="s">
        <v>2772</v>
      </c>
      <c r="L187" s="15" t="s">
        <v>2772</v>
      </c>
      <c r="M187" s="15" t="s">
        <v>2772</v>
      </c>
      <c r="N187" s="15" t="s">
        <v>2873</v>
      </c>
      <c r="O187" s="15" t="s">
        <v>2772</v>
      </c>
      <c r="P187" s="40">
        <v>0.75</v>
      </c>
      <c r="Q187" s="15" t="s">
        <v>2880</v>
      </c>
      <c r="R187" s="39">
        <f t="shared" si="9"/>
        <v>750</v>
      </c>
      <c r="S187" s="15" t="s">
        <v>2880</v>
      </c>
      <c r="T187" s="16">
        <f t="shared" si="10"/>
        <v>2.8756399370041685</v>
      </c>
      <c r="U187" s="15" t="s">
        <v>2772</v>
      </c>
      <c r="V187" s="15" t="s">
        <v>2772</v>
      </c>
      <c r="W187" s="16" t="s">
        <v>2896</v>
      </c>
    </row>
    <row r="188" spans="1:23" ht="45.75">
      <c r="A188" s="15" t="s">
        <v>2877</v>
      </c>
      <c r="B188" s="15">
        <v>2021</v>
      </c>
      <c r="C188" s="15">
        <v>14</v>
      </c>
      <c r="D188" s="15" t="s">
        <v>2905</v>
      </c>
      <c r="E188" s="15" t="s">
        <v>3658</v>
      </c>
      <c r="F188" s="15" t="s">
        <v>2766</v>
      </c>
      <c r="G188" s="67" t="s">
        <v>3659</v>
      </c>
      <c r="H188" s="15" t="s">
        <v>2772</v>
      </c>
      <c r="I188" s="15" t="s">
        <v>2879</v>
      </c>
      <c r="J188" s="15" t="s">
        <v>2772</v>
      </c>
      <c r="K188" s="15" t="s">
        <v>2772</v>
      </c>
      <c r="L188" s="15" t="s">
        <v>2772</v>
      </c>
      <c r="M188" s="15" t="s">
        <v>2772</v>
      </c>
      <c r="N188" s="15" t="s">
        <v>2873</v>
      </c>
      <c r="O188" s="15" t="s">
        <v>2772</v>
      </c>
      <c r="P188" s="39">
        <v>0</v>
      </c>
      <c r="Q188" s="15" t="s">
        <v>2880</v>
      </c>
      <c r="R188" s="39">
        <f t="shared" si="9"/>
        <v>0</v>
      </c>
      <c r="S188" s="15" t="s">
        <v>2880</v>
      </c>
      <c r="T188" s="16" t="s">
        <v>3383</v>
      </c>
      <c r="U188" s="15" t="s">
        <v>2772</v>
      </c>
      <c r="V188" s="15" t="s">
        <v>2772</v>
      </c>
      <c r="W188" s="16" t="s">
        <v>2896</v>
      </c>
    </row>
    <row r="189" spans="1:23" ht="45.75">
      <c r="A189" s="15" t="s">
        <v>2877</v>
      </c>
      <c r="B189" s="15">
        <v>2021</v>
      </c>
      <c r="C189" s="15">
        <v>14</v>
      </c>
      <c r="D189" s="15" t="s">
        <v>2905</v>
      </c>
      <c r="E189" s="15" t="s">
        <v>3658</v>
      </c>
      <c r="F189" s="15" t="s">
        <v>2766</v>
      </c>
      <c r="G189" s="67" t="s">
        <v>3659</v>
      </c>
      <c r="H189" s="15" t="s">
        <v>2772</v>
      </c>
      <c r="I189" s="15" t="s">
        <v>2883</v>
      </c>
      <c r="J189" s="15" t="s">
        <v>2772</v>
      </c>
      <c r="K189" s="15" t="s">
        <v>2772</v>
      </c>
      <c r="L189" s="15" t="s">
        <v>2772</v>
      </c>
      <c r="M189" s="15" t="s">
        <v>2772</v>
      </c>
      <c r="N189" s="15" t="s">
        <v>2873</v>
      </c>
      <c r="O189" s="15" t="s">
        <v>2772</v>
      </c>
      <c r="P189" s="39">
        <v>0</v>
      </c>
      <c r="Q189" s="15" t="s">
        <v>2880</v>
      </c>
      <c r="R189" s="39">
        <f t="shared" si="9"/>
        <v>0</v>
      </c>
      <c r="S189" s="15" t="s">
        <v>2880</v>
      </c>
      <c r="T189" s="16" t="s">
        <v>3383</v>
      </c>
      <c r="U189" s="15" t="s">
        <v>2772</v>
      </c>
      <c r="V189" s="15" t="s">
        <v>2772</v>
      </c>
      <c r="W189" s="16" t="s">
        <v>2896</v>
      </c>
    </row>
    <row r="190" spans="1:23" ht="45.75">
      <c r="A190" s="15" t="s">
        <v>2877</v>
      </c>
      <c r="B190" s="15">
        <v>2021</v>
      </c>
      <c r="C190" s="15">
        <v>14</v>
      </c>
      <c r="D190" s="15" t="s">
        <v>2905</v>
      </c>
      <c r="E190" s="15" t="s">
        <v>3658</v>
      </c>
      <c r="F190" s="15" t="s">
        <v>2766</v>
      </c>
      <c r="G190" s="67" t="s">
        <v>3659</v>
      </c>
      <c r="H190" s="15" t="s">
        <v>2772</v>
      </c>
      <c r="I190" s="15" t="s">
        <v>2884</v>
      </c>
      <c r="J190" s="15" t="s">
        <v>2772</v>
      </c>
      <c r="K190" s="15" t="s">
        <v>2772</v>
      </c>
      <c r="L190" s="15" t="s">
        <v>2772</v>
      </c>
      <c r="M190" s="15" t="s">
        <v>2772</v>
      </c>
      <c r="N190" s="15" t="s">
        <v>2873</v>
      </c>
      <c r="O190" s="15" t="s">
        <v>2772</v>
      </c>
      <c r="P190" s="39">
        <v>0</v>
      </c>
      <c r="Q190" s="15" t="s">
        <v>2880</v>
      </c>
      <c r="R190" s="39">
        <f t="shared" si="9"/>
        <v>0</v>
      </c>
      <c r="S190" s="15" t="s">
        <v>2880</v>
      </c>
      <c r="T190" s="16" t="s">
        <v>3383</v>
      </c>
      <c r="U190" s="15" t="s">
        <v>2772</v>
      </c>
      <c r="V190" s="15" t="s">
        <v>2772</v>
      </c>
      <c r="W190" s="16" t="s">
        <v>2896</v>
      </c>
    </row>
    <row r="191" spans="1:23" ht="45.75">
      <c r="A191" s="15" t="s">
        <v>2877</v>
      </c>
      <c r="B191" s="15">
        <v>2021</v>
      </c>
      <c r="C191" s="15">
        <v>14</v>
      </c>
      <c r="D191" s="15" t="s">
        <v>2905</v>
      </c>
      <c r="E191" s="15" t="s">
        <v>3658</v>
      </c>
      <c r="F191" s="15" t="s">
        <v>2766</v>
      </c>
      <c r="G191" s="67" t="s">
        <v>3659</v>
      </c>
      <c r="H191" s="15" t="s">
        <v>2772</v>
      </c>
      <c r="I191" s="15" t="s">
        <v>2779</v>
      </c>
      <c r="J191" s="15" t="s">
        <v>2772</v>
      </c>
      <c r="K191" s="15" t="s">
        <v>2772</v>
      </c>
      <c r="L191" s="15" t="s">
        <v>2772</v>
      </c>
      <c r="M191" s="15" t="s">
        <v>2772</v>
      </c>
      <c r="N191" s="15" t="s">
        <v>2873</v>
      </c>
      <c r="O191" s="15" t="s">
        <v>2772</v>
      </c>
      <c r="P191" s="39">
        <v>0</v>
      </c>
      <c r="Q191" s="15" t="s">
        <v>2880</v>
      </c>
      <c r="R191" s="39">
        <f t="shared" si="9"/>
        <v>0</v>
      </c>
      <c r="S191" s="15" t="s">
        <v>2880</v>
      </c>
      <c r="T191" s="16" t="s">
        <v>3383</v>
      </c>
      <c r="U191" s="15" t="s">
        <v>2772</v>
      </c>
      <c r="V191" s="15" t="s">
        <v>2772</v>
      </c>
      <c r="W191" s="16" t="s">
        <v>2896</v>
      </c>
    </row>
    <row r="192" spans="1:23" ht="45.75">
      <c r="A192" s="15" t="s">
        <v>2877</v>
      </c>
      <c r="B192" s="15">
        <v>2021</v>
      </c>
      <c r="C192" s="15">
        <v>14</v>
      </c>
      <c r="D192" s="15" t="s">
        <v>2905</v>
      </c>
      <c r="E192" s="15" t="s">
        <v>3658</v>
      </c>
      <c r="F192" s="15" t="s">
        <v>2766</v>
      </c>
      <c r="G192" s="67" t="s">
        <v>3659</v>
      </c>
      <c r="H192" s="15" t="s">
        <v>2772</v>
      </c>
      <c r="I192" s="15" t="s">
        <v>2788</v>
      </c>
      <c r="J192" s="15" t="s">
        <v>2772</v>
      </c>
      <c r="K192" s="15" t="s">
        <v>2772</v>
      </c>
      <c r="L192" s="15" t="s">
        <v>2772</v>
      </c>
      <c r="M192" s="15" t="s">
        <v>2772</v>
      </c>
      <c r="N192" s="15" t="s">
        <v>2873</v>
      </c>
      <c r="O192" s="15" t="s">
        <v>2772</v>
      </c>
      <c r="P192" s="39">
        <v>0</v>
      </c>
      <c r="Q192" s="15" t="s">
        <v>2880</v>
      </c>
      <c r="R192" s="39">
        <f t="shared" si="9"/>
        <v>0</v>
      </c>
      <c r="S192" s="15" t="s">
        <v>2880</v>
      </c>
      <c r="T192" s="16" t="s">
        <v>3383</v>
      </c>
      <c r="U192" s="15" t="s">
        <v>2772</v>
      </c>
      <c r="V192" s="15" t="s">
        <v>2772</v>
      </c>
      <c r="W192" s="16" t="s">
        <v>2896</v>
      </c>
    </row>
    <row r="193" spans="1:23" ht="45.75">
      <c r="A193" s="15" t="s">
        <v>2877</v>
      </c>
      <c r="B193" s="15">
        <v>2021</v>
      </c>
      <c r="C193" s="15">
        <v>14</v>
      </c>
      <c r="D193" s="15" t="s">
        <v>2905</v>
      </c>
      <c r="E193" s="15" t="s">
        <v>3658</v>
      </c>
      <c r="F193" s="15" t="s">
        <v>2766</v>
      </c>
      <c r="G193" s="68" t="s">
        <v>3664</v>
      </c>
      <c r="H193" s="15" t="s">
        <v>2772</v>
      </c>
      <c r="I193" s="15" t="s">
        <v>2885</v>
      </c>
      <c r="J193" s="15" t="s">
        <v>2772</v>
      </c>
      <c r="K193" s="15" t="s">
        <v>2772</v>
      </c>
      <c r="L193" s="15" t="s">
        <v>2772</v>
      </c>
      <c r="M193" s="15" t="s">
        <v>2772</v>
      </c>
      <c r="N193" s="15" t="s">
        <v>2873</v>
      </c>
      <c r="O193" s="15" t="s">
        <v>2772</v>
      </c>
      <c r="P193" s="39">
        <v>0.31</v>
      </c>
      <c r="Q193" s="15" t="s">
        <v>2880</v>
      </c>
      <c r="R193" s="39">
        <f t="shared" si="9"/>
        <v>310</v>
      </c>
      <c r="S193" s="15" t="s">
        <v>2880</v>
      </c>
      <c r="T193" s="16">
        <f t="shared" si="10"/>
        <v>2.4927603890268375</v>
      </c>
      <c r="U193" s="15" t="s">
        <v>2772</v>
      </c>
      <c r="V193" s="15" t="s">
        <v>2772</v>
      </c>
      <c r="W193" s="16" t="s">
        <v>2896</v>
      </c>
    </row>
    <row r="194" spans="1:23" ht="45.75">
      <c r="A194" s="15" t="s">
        <v>2877</v>
      </c>
      <c r="B194" s="15">
        <v>2021</v>
      </c>
      <c r="C194" s="15">
        <v>14</v>
      </c>
      <c r="D194" s="15" t="s">
        <v>2905</v>
      </c>
      <c r="E194" s="15" t="s">
        <v>3658</v>
      </c>
      <c r="F194" s="15" t="s">
        <v>2766</v>
      </c>
      <c r="G194" s="67" t="s">
        <v>3659</v>
      </c>
      <c r="H194" s="15" t="s">
        <v>2772</v>
      </c>
      <c r="I194" s="15" t="s">
        <v>2886</v>
      </c>
      <c r="J194" s="15" t="s">
        <v>2772</v>
      </c>
      <c r="K194" s="15" t="s">
        <v>2772</v>
      </c>
      <c r="L194" s="15" t="s">
        <v>2772</v>
      </c>
      <c r="M194" s="15" t="s">
        <v>2772</v>
      </c>
      <c r="N194" s="15" t="s">
        <v>2873</v>
      </c>
      <c r="O194" s="15" t="s">
        <v>2772</v>
      </c>
      <c r="P194" s="39">
        <v>0</v>
      </c>
      <c r="Q194" s="15" t="s">
        <v>2880</v>
      </c>
      <c r="R194" s="39">
        <f t="shared" si="9"/>
        <v>0</v>
      </c>
      <c r="S194" s="15" t="s">
        <v>2880</v>
      </c>
      <c r="T194" s="16" t="s">
        <v>3383</v>
      </c>
      <c r="U194" s="15" t="s">
        <v>2772</v>
      </c>
      <c r="V194" s="15" t="s">
        <v>2772</v>
      </c>
      <c r="W194" s="16" t="s">
        <v>2896</v>
      </c>
    </row>
    <row r="195" spans="1:23" ht="45.75">
      <c r="A195" s="15" t="s">
        <v>2877</v>
      </c>
      <c r="B195" s="15">
        <v>2021</v>
      </c>
      <c r="C195" s="15">
        <v>14</v>
      </c>
      <c r="D195" s="15" t="s">
        <v>2905</v>
      </c>
      <c r="E195" s="15" t="s">
        <v>3658</v>
      </c>
      <c r="F195" s="15" t="s">
        <v>2766</v>
      </c>
      <c r="G195" s="67" t="s">
        <v>3659</v>
      </c>
      <c r="H195" s="15" t="s">
        <v>2772</v>
      </c>
      <c r="I195" s="15" t="s">
        <v>2887</v>
      </c>
      <c r="J195" s="15" t="s">
        <v>2772</v>
      </c>
      <c r="K195" s="15" t="s">
        <v>2772</v>
      </c>
      <c r="L195" s="15" t="s">
        <v>2772</v>
      </c>
      <c r="M195" s="15" t="s">
        <v>2772</v>
      </c>
      <c r="N195" s="15" t="s">
        <v>2873</v>
      </c>
      <c r="O195" s="15" t="s">
        <v>2772</v>
      </c>
      <c r="P195" s="39">
        <v>0</v>
      </c>
      <c r="Q195" s="15" t="s">
        <v>2880</v>
      </c>
      <c r="R195" s="39">
        <f t="shared" si="9"/>
        <v>0</v>
      </c>
      <c r="S195" s="15" t="s">
        <v>2880</v>
      </c>
      <c r="T195" s="16" t="s">
        <v>3383</v>
      </c>
      <c r="U195" s="15" t="s">
        <v>2772</v>
      </c>
      <c r="V195" s="15" t="s">
        <v>2772</v>
      </c>
      <c r="W195" s="16" t="s">
        <v>2896</v>
      </c>
    </row>
    <row r="196" spans="1:23" ht="45.75">
      <c r="A196" s="15" t="s">
        <v>2877</v>
      </c>
      <c r="B196" s="15">
        <v>2021</v>
      </c>
      <c r="C196" s="15">
        <v>14</v>
      </c>
      <c r="D196" s="15" t="s">
        <v>2905</v>
      </c>
      <c r="E196" s="15" t="s">
        <v>3658</v>
      </c>
      <c r="F196" s="15" t="s">
        <v>2766</v>
      </c>
      <c r="G196" s="67" t="s">
        <v>3659</v>
      </c>
      <c r="H196" s="15" t="s">
        <v>2772</v>
      </c>
      <c r="I196" s="15" t="s">
        <v>2786</v>
      </c>
      <c r="J196" s="15" t="s">
        <v>2772</v>
      </c>
      <c r="K196" s="15" t="s">
        <v>2772</v>
      </c>
      <c r="L196" s="15" t="s">
        <v>2772</v>
      </c>
      <c r="M196" s="15" t="s">
        <v>2772</v>
      </c>
      <c r="N196" s="15" t="s">
        <v>2873</v>
      </c>
      <c r="O196" s="15" t="s">
        <v>2772</v>
      </c>
      <c r="P196" s="39">
        <v>7.0000000000000007E-2</v>
      </c>
      <c r="Q196" s="15" t="s">
        <v>2880</v>
      </c>
      <c r="R196" s="39">
        <f t="shared" si="9"/>
        <v>70</v>
      </c>
      <c r="S196" s="15" t="s">
        <v>2880</v>
      </c>
      <c r="T196" s="16">
        <f t="shared" si="10"/>
        <v>1.8512583487190752</v>
      </c>
      <c r="U196" s="15" t="s">
        <v>2772</v>
      </c>
      <c r="V196" s="15" t="s">
        <v>2772</v>
      </c>
      <c r="W196" s="16" t="s">
        <v>2896</v>
      </c>
    </row>
    <row r="197" spans="1:23" ht="45.75">
      <c r="A197" s="15" t="s">
        <v>2877</v>
      </c>
      <c r="B197" s="15">
        <v>2021</v>
      </c>
      <c r="C197" s="15">
        <v>14</v>
      </c>
      <c r="D197" s="15" t="s">
        <v>2905</v>
      </c>
      <c r="E197" s="15" t="s">
        <v>3658</v>
      </c>
      <c r="F197" s="15" t="s">
        <v>2766</v>
      </c>
      <c r="G197" s="68" t="s">
        <v>3664</v>
      </c>
      <c r="H197" s="15" t="s">
        <v>2772</v>
      </c>
      <c r="I197" s="15" t="s">
        <v>2875</v>
      </c>
      <c r="J197" s="15" t="s">
        <v>2772</v>
      </c>
      <c r="K197" s="15" t="s">
        <v>2772</v>
      </c>
      <c r="L197" s="15" t="s">
        <v>2772</v>
      </c>
      <c r="M197" s="15" t="s">
        <v>2772</v>
      </c>
      <c r="N197" s="15" t="s">
        <v>2873</v>
      </c>
      <c r="O197" s="15" t="s">
        <v>2772</v>
      </c>
      <c r="P197" s="39">
        <v>0.94</v>
      </c>
      <c r="Q197" s="15" t="s">
        <v>2880</v>
      </c>
      <c r="R197" s="39">
        <f t="shared" si="9"/>
        <v>940</v>
      </c>
      <c r="S197" s="15" t="s">
        <v>2880</v>
      </c>
      <c r="T197" s="16">
        <f t="shared" si="10"/>
        <v>2.973589623427257</v>
      </c>
      <c r="U197" s="15" t="s">
        <v>2772</v>
      </c>
      <c r="V197" s="15" t="s">
        <v>2772</v>
      </c>
      <c r="W197" s="16" t="s">
        <v>2896</v>
      </c>
    </row>
    <row r="198" spans="1:23" ht="45.75">
      <c r="A198" s="15" t="s">
        <v>2877</v>
      </c>
      <c r="B198" s="15">
        <v>2021</v>
      </c>
      <c r="C198" s="15">
        <v>14</v>
      </c>
      <c r="D198" s="15" t="s">
        <v>2905</v>
      </c>
      <c r="E198" s="15" t="s">
        <v>3658</v>
      </c>
      <c r="F198" s="15" t="s">
        <v>2766</v>
      </c>
      <c r="G198" s="67" t="s">
        <v>3659</v>
      </c>
      <c r="H198" s="15" t="s">
        <v>2772</v>
      </c>
      <c r="I198" s="15" t="s">
        <v>2790</v>
      </c>
      <c r="J198" s="15" t="s">
        <v>2772</v>
      </c>
      <c r="K198" s="15" t="s">
        <v>2772</v>
      </c>
      <c r="L198" s="15" t="s">
        <v>2772</v>
      </c>
      <c r="M198" s="15" t="s">
        <v>2772</v>
      </c>
      <c r="N198" s="15" t="s">
        <v>2873</v>
      </c>
      <c r="O198" s="15" t="s">
        <v>2772</v>
      </c>
      <c r="P198" s="39">
        <v>0.06</v>
      </c>
      <c r="Q198" s="15" t="s">
        <v>2880</v>
      </c>
      <c r="R198" s="39">
        <f t="shared" si="9"/>
        <v>60</v>
      </c>
      <c r="S198" s="15" t="s">
        <v>2880</v>
      </c>
      <c r="T198" s="16">
        <f t="shared" si="10"/>
        <v>1.7853298350107671</v>
      </c>
      <c r="U198" s="15" t="s">
        <v>2772</v>
      </c>
      <c r="V198" s="15" t="s">
        <v>2772</v>
      </c>
      <c r="W198" s="16" t="s">
        <v>2896</v>
      </c>
    </row>
    <row r="199" spans="1:23" ht="45.75">
      <c r="A199" s="15" t="s">
        <v>2877</v>
      </c>
      <c r="B199" s="15">
        <v>2021</v>
      </c>
      <c r="C199" s="15">
        <v>14</v>
      </c>
      <c r="D199" s="15" t="s">
        <v>2910</v>
      </c>
      <c r="E199" s="15" t="s">
        <v>3658</v>
      </c>
      <c r="F199" s="15" t="s">
        <v>2766</v>
      </c>
      <c r="G199" s="67" t="s">
        <v>3659</v>
      </c>
      <c r="H199" s="15" t="s">
        <v>2772</v>
      </c>
      <c r="I199" s="15" t="s">
        <v>2879</v>
      </c>
      <c r="J199" s="15" t="s">
        <v>2772</v>
      </c>
      <c r="K199" s="15" t="s">
        <v>2772</v>
      </c>
      <c r="L199" s="15" t="s">
        <v>2772</v>
      </c>
      <c r="M199" s="15" t="s">
        <v>2772</v>
      </c>
      <c r="N199" s="15" t="s">
        <v>2873</v>
      </c>
      <c r="O199" s="15" t="s">
        <v>2772</v>
      </c>
      <c r="P199" s="39">
        <v>0.01</v>
      </c>
      <c r="Q199" s="15" t="s">
        <v>2880</v>
      </c>
      <c r="R199" s="39">
        <f t="shared" si="9"/>
        <v>10</v>
      </c>
      <c r="S199" s="15" t="s">
        <v>2880</v>
      </c>
      <c r="T199" s="16">
        <f t="shared" si="10"/>
        <v>1.0413926851582251</v>
      </c>
      <c r="U199" s="15" t="s">
        <v>2772</v>
      </c>
      <c r="V199" s="15" t="s">
        <v>2772</v>
      </c>
      <c r="W199" s="16" t="s">
        <v>2896</v>
      </c>
    </row>
    <row r="200" spans="1:23" ht="45.75">
      <c r="A200" s="15" t="s">
        <v>2877</v>
      </c>
      <c r="B200" s="15">
        <v>2021</v>
      </c>
      <c r="C200" s="15">
        <v>14</v>
      </c>
      <c r="D200" s="15" t="s">
        <v>2910</v>
      </c>
      <c r="E200" s="15" t="s">
        <v>3658</v>
      </c>
      <c r="F200" s="15" t="s">
        <v>2766</v>
      </c>
      <c r="G200" s="67" t="s">
        <v>3659</v>
      </c>
      <c r="H200" s="15" t="s">
        <v>2772</v>
      </c>
      <c r="I200" s="15" t="s">
        <v>2883</v>
      </c>
      <c r="J200" s="15" t="s">
        <v>2772</v>
      </c>
      <c r="K200" s="15" t="s">
        <v>2772</v>
      </c>
      <c r="L200" s="15" t="s">
        <v>2772</v>
      </c>
      <c r="M200" s="15" t="s">
        <v>2772</v>
      </c>
      <c r="N200" s="15" t="s">
        <v>2873</v>
      </c>
      <c r="O200" s="15" t="s">
        <v>2772</v>
      </c>
      <c r="P200" s="39">
        <v>0.08</v>
      </c>
      <c r="Q200" s="15" t="s">
        <v>2880</v>
      </c>
      <c r="R200" s="39">
        <f t="shared" si="9"/>
        <v>80</v>
      </c>
      <c r="S200" s="15" t="s">
        <v>2880</v>
      </c>
      <c r="T200" s="16">
        <f t="shared" si="10"/>
        <v>1.9084850188786497</v>
      </c>
      <c r="U200" s="15" t="s">
        <v>2772</v>
      </c>
      <c r="V200" s="15" t="s">
        <v>2772</v>
      </c>
      <c r="W200" s="16" t="s">
        <v>2896</v>
      </c>
    </row>
    <row r="201" spans="1:23" ht="45.75">
      <c r="A201" s="15" t="s">
        <v>2877</v>
      </c>
      <c r="B201" s="15">
        <v>2021</v>
      </c>
      <c r="C201" s="15">
        <v>14</v>
      </c>
      <c r="D201" s="15" t="s">
        <v>2910</v>
      </c>
      <c r="E201" s="15" t="s">
        <v>3658</v>
      </c>
      <c r="F201" s="15" t="s">
        <v>2766</v>
      </c>
      <c r="G201" s="67" t="s">
        <v>3659</v>
      </c>
      <c r="H201" s="15" t="s">
        <v>2772</v>
      </c>
      <c r="I201" s="15" t="s">
        <v>2884</v>
      </c>
      <c r="J201" s="15" t="s">
        <v>2772</v>
      </c>
      <c r="K201" s="15" t="s">
        <v>2772</v>
      </c>
      <c r="L201" s="15" t="s">
        <v>2772</v>
      </c>
      <c r="M201" s="15" t="s">
        <v>2772</v>
      </c>
      <c r="N201" s="15" t="s">
        <v>2873</v>
      </c>
      <c r="O201" s="15" t="s">
        <v>2772</v>
      </c>
      <c r="P201" s="39">
        <v>0</v>
      </c>
      <c r="Q201" s="15" t="s">
        <v>2880</v>
      </c>
      <c r="R201" s="39">
        <f t="shared" si="9"/>
        <v>0</v>
      </c>
      <c r="S201" s="15" t="s">
        <v>2880</v>
      </c>
      <c r="T201" s="16" t="s">
        <v>3383</v>
      </c>
      <c r="U201" s="15" t="s">
        <v>2772</v>
      </c>
      <c r="V201" s="15" t="s">
        <v>2772</v>
      </c>
      <c r="W201" s="16" t="s">
        <v>2896</v>
      </c>
    </row>
    <row r="202" spans="1:23" ht="45.75">
      <c r="A202" s="15" t="s">
        <v>2877</v>
      </c>
      <c r="B202" s="15">
        <v>2021</v>
      </c>
      <c r="C202" s="15">
        <v>14</v>
      </c>
      <c r="D202" s="15" t="s">
        <v>2910</v>
      </c>
      <c r="E202" s="15" t="s">
        <v>3658</v>
      </c>
      <c r="F202" s="15" t="s">
        <v>2766</v>
      </c>
      <c r="G202" s="67" t="s">
        <v>3659</v>
      </c>
      <c r="H202" s="15" t="s">
        <v>2772</v>
      </c>
      <c r="I202" s="15" t="s">
        <v>2779</v>
      </c>
      <c r="J202" s="15" t="s">
        <v>2772</v>
      </c>
      <c r="K202" s="15" t="s">
        <v>2772</v>
      </c>
      <c r="L202" s="15" t="s">
        <v>2772</v>
      </c>
      <c r="M202" s="15" t="s">
        <v>2772</v>
      </c>
      <c r="N202" s="15" t="s">
        <v>2873</v>
      </c>
      <c r="O202" s="15" t="s">
        <v>2772</v>
      </c>
      <c r="P202" s="39">
        <v>0.32</v>
      </c>
      <c r="Q202" s="15" t="s">
        <v>2880</v>
      </c>
      <c r="R202" s="39">
        <f t="shared" si="9"/>
        <v>320</v>
      </c>
      <c r="S202" s="15" t="s">
        <v>2880</v>
      </c>
      <c r="T202" s="16">
        <f t="shared" si="10"/>
        <v>2.5065050324048719</v>
      </c>
      <c r="U202" s="15" t="s">
        <v>2772</v>
      </c>
      <c r="V202" s="15" t="s">
        <v>2772</v>
      </c>
      <c r="W202" s="16" t="s">
        <v>2896</v>
      </c>
    </row>
    <row r="203" spans="1:23" ht="45.75">
      <c r="A203" s="15" t="s">
        <v>2877</v>
      </c>
      <c r="B203" s="15">
        <v>2021</v>
      </c>
      <c r="C203" s="15">
        <v>14</v>
      </c>
      <c r="D203" s="15" t="s">
        <v>2910</v>
      </c>
      <c r="E203" s="15" t="s">
        <v>3658</v>
      </c>
      <c r="F203" s="15" t="s">
        <v>2766</v>
      </c>
      <c r="G203" s="67" t="s">
        <v>3659</v>
      </c>
      <c r="H203" s="15" t="s">
        <v>2772</v>
      </c>
      <c r="I203" s="15" t="s">
        <v>2788</v>
      </c>
      <c r="J203" s="15" t="s">
        <v>2772</v>
      </c>
      <c r="K203" s="15" t="s">
        <v>2772</v>
      </c>
      <c r="L203" s="15" t="s">
        <v>2772</v>
      </c>
      <c r="M203" s="15" t="s">
        <v>2772</v>
      </c>
      <c r="N203" s="15" t="s">
        <v>2873</v>
      </c>
      <c r="O203" s="15" t="s">
        <v>2772</v>
      </c>
      <c r="P203" s="39">
        <v>0.02</v>
      </c>
      <c r="Q203" s="15" t="s">
        <v>2880</v>
      </c>
      <c r="R203" s="39">
        <f t="shared" si="9"/>
        <v>20</v>
      </c>
      <c r="S203" s="15" t="s">
        <v>2880</v>
      </c>
      <c r="T203" s="16">
        <f t="shared" si="10"/>
        <v>1.3222192947339193</v>
      </c>
      <c r="U203" s="15" t="s">
        <v>2772</v>
      </c>
      <c r="V203" s="15" t="s">
        <v>2772</v>
      </c>
      <c r="W203" s="16" t="s">
        <v>2896</v>
      </c>
    </row>
    <row r="204" spans="1:23" ht="45.75">
      <c r="A204" s="15" t="s">
        <v>2877</v>
      </c>
      <c r="B204" s="15">
        <v>2021</v>
      </c>
      <c r="C204" s="15">
        <v>14</v>
      </c>
      <c r="D204" s="15" t="s">
        <v>2910</v>
      </c>
      <c r="E204" s="15" t="s">
        <v>3658</v>
      </c>
      <c r="F204" s="15" t="s">
        <v>2766</v>
      </c>
      <c r="G204" s="68" t="s">
        <v>3664</v>
      </c>
      <c r="H204" s="15" t="s">
        <v>2772</v>
      </c>
      <c r="I204" s="15" t="s">
        <v>2885</v>
      </c>
      <c r="J204" s="15" t="s">
        <v>2772</v>
      </c>
      <c r="K204" s="15" t="s">
        <v>2772</v>
      </c>
      <c r="L204" s="15" t="s">
        <v>2772</v>
      </c>
      <c r="M204" s="15" t="s">
        <v>2772</v>
      </c>
      <c r="N204" s="15" t="s">
        <v>2873</v>
      </c>
      <c r="O204" s="15" t="s">
        <v>2772</v>
      </c>
      <c r="P204" s="39">
        <v>0.2</v>
      </c>
      <c r="Q204" s="15" t="s">
        <v>2880</v>
      </c>
      <c r="R204" s="39">
        <f t="shared" si="9"/>
        <v>200</v>
      </c>
      <c r="S204" s="15" t="s">
        <v>2880</v>
      </c>
      <c r="T204" s="16">
        <f t="shared" si="10"/>
        <v>2.3031960574204891</v>
      </c>
      <c r="U204" s="15" t="s">
        <v>2772</v>
      </c>
      <c r="V204" s="15" t="s">
        <v>2772</v>
      </c>
      <c r="W204" s="16" t="s">
        <v>2896</v>
      </c>
    </row>
    <row r="205" spans="1:23" ht="45.75">
      <c r="A205" s="15" t="s">
        <v>2877</v>
      </c>
      <c r="B205" s="15">
        <v>2021</v>
      </c>
      <c r="C205" s="15">
        <v>14</v>
      </c>
      <c r="D205" s="15" t="s">
        <v>2910</v>
      </c>
      <c r="E205" s="15" t="s">
        <v>3658</v>
      </c>
      <c r="F205" s="15" t="s">
        <v>2766</v>
      </c>
      <c r="G205" s="67" t="s">
        <v>3659</v>
      </c>
      <c r="H205" s="15" t="s">
        <v>2772</v>
      </c>
      <c r="I205" s="15" t="s">
        <v>2886</v>
      </c>
      <c r="J205" s="15" t="s">
        <v>2772</v>
      </c>
      <c r="K205" s="15" t="s">
        <v>2772</v>
      </c>
      <c r="L205" s="15" t="s">
        <v>2772</v>
      </c>
      <c r="M205" s="15" t="s">
        <v>2772</v>
      </c>
      <c r="N205" s="15" t="s">
        <v>2873</v>
      </c>
      <c r="O205" s="15" t="s">
        <v>2772</v>
      </c>
      <c r="P205" s="39">
        <v>0</v>
      </c>
      <c r="Q205" s="15" t="s">
        <v>2880</v>
      </c>
      <c r="R205" s="39">
        <f t="shared" si="9"/>
        <v>0</v>
      </c>
      <c r="S205" s="15" t="s">
        <v>2880</v>
      </c>
      <c r="T205" s="16" t="s">
        <v>3383</v>
      </c>
      <c r="U205" s="15" t="s">
        <v>2772</v>
      </c>
      <c r="V205" s="15" t="s">
        <v>2772</v>
      </c>
      <c r="W205" s="16" t="s">
        <v>2896</v>
      </c>
    </row>
    <row r="206" spans="1:23" ht="45.75">
      <c r="A206" s="15" t="s">
        <v>2877</v>
      </c>
      <c r="B206" s="15">
        <v>2021</v>
      </c>
      <c r="C206" s="15">
        <v>14</v>
      </c>
      <c r="D206" s="15" t="s">
        <v>2910</v>
      </c>
      <c r="E206" s="15" t="s">
        <v>3658</v>
      </c>
      <c r="F206" s="15" t="s">
        <v>2766</v>
      </c>
      <c r="G206" s="67" t="s">
        <v>3659</v>
      </c>
      <c r="H206" s="15" t="s">
        <v>2772</v>
      </c>
      <c r="I206" s="15" t="s">
        <v>2887</v>
      </c>
      <c r="J206" s="15" t="s">
        <v>2772</v>
      </c>
      <c r="K206" s="15" t="s">
        <v>2772</v>
      </c>
      <c r="L206" s="15" t="s">
        <v>2772</v>
      </c>
      <c r="M206" s="15" t="s">
        <v>2772</v>
      </c>
      <c r="N206" s="15" t="s">
        <v>2873</v>
      </c>
      <c r="O206" s="15" t="s">
        <v>2772</v>
      </c>
      <c r="P206" s="39">
        <v>0</v>
      </c>
      <c r="Q206" s="15" t="s">
        <v>2880</v>
      </c>
      <c r="R206" s="39">
        <f t="shared" si="9"/>
        <v>0</v>
      </c>
      <c r="S206" s="15" t="s">
        <v>2880</v>
      </c>
      <c r="T206" s="16" t="s">
        <v>3383</v>
      </c>
      <c r="U206" s="15" t="s">
        <v>2772</v>
      </c>
      <c r="V206" s="15" t="s">
        <v>2772</v>
      </c>
      <c r="W206" s="16" t="s">
        <v>2896</v>
      </c>
    </row>
    <row r="207" spans="1:23" ht="45.75">
      <c r="A207" s="15" t="s">
        <v>2877</v>
      </c>
      <c r="B207" s="15">
        <v>2021</v>
      </c>
      <c r="C207" s="15">
        <v>14</v>
      </c>
      <c r="D207" s="15" t="s">
        <v>2910</v>
      </c>
      <c r="E207" s="15" t="s">
        <v>3658</v>
      </c>
      <c r="F207" s="15" t="s">
        <v>2766</v>
      </c>
      <c r="G207" s="67" t="s">
        <v>3659</v>
      </c>
      <c r="H207" s="15" t="s">
        <v>2772</v>
      </c>
      <c r="I207" s="15" t="s">
        <v>2786</v>
      </c>
      <c r="J207" s="15" t="s">
        <v>2772</v>
      </c>
      <c r="K207" s="15" t="s">
        <v>2772</v>
      </c>
      <c r="L207" s="15" t="s">
        <v>2772</v>
      </c>
      <c r="M207" s="15" t="s">
        <v>2772</v>
      </c>
      <c r="N207" s="15" t="s">
        <v>2873</v>
      </c>
      <c r="O207" s="15" t="s">
        <v>2772</v>
      </c>
      <c r="P207" s="39">
        <v>0.01</v>
      </c>
      <c r="Q207" s="15" t="s">
        <v>2880</v>
      </c>
      <c r="R207" s="39">
        <f t="shared" si="9"/>
        <v>10</v>
      </c>
      <c r="S207" s="15" t="s">
        <v>2880</v>
      </c>
      <c r="T207" s="16">
        <f t="shared" si="10"/>
        <v>1.0413926851582251</v>
      </c>
      <c r="U207" s="15" t="s">
        <v>2772</v>
      </c>
      <c r="V207" s="15" t="s">
        <v>2772</v>
      </c>
      <c r="W207" s="16" t="s">
        <v>2896</v>
      </c>
    </row>
    <row r="208" spans="1:23" ht="45.75">
      <c r="A208" s="15" t="s">
        <v>2877</v>
      </c>
      <c r="B208" s="15">
        <v>2021</v>
      </c>
      <c r="C208" s="15">
        <v>14</v>
      </c>
      <c r="D208" s="15" t="s">
        <v>2910</v>
      </c>
      <c r="E208" s="15" t="s">
        <v>3658</v>
      </c>
      <c r="F208" s="15" t="s">
        <v>2766</v>
      </c>
      <c r="G208" s="68" t="s">
        <v>3664</v>
      </c>
      <c r="H208" s="15" t="s">
        <v>2772</v>
      </c>
      <c r="I208" s="15" t="s">
        <v>2875</v>
      </c>
      <c r="J208" s="15" t="s">
        <v>2772</v>
      </c>
      <c r="K208" s="15" t="s">
        <v>2772</v>
      </c>
      <c r="L208" s="15" t="s">
        <v>2772</v>
      </c>
      <c r="M208" s="15" t="s">
        <v>2772</v>
      </c>
      <c r="N208" s="15" t="s">
        <v>2873</v>
      </c>
      <c r="O208" s="15" t="s">
        <v>2772</v>
      </c>
      <c r="P208" s="39">
        <v>4.54</v>
      </c>
      <c r="Q208" s="15" t="s">
        <v>2880</v>
      </c>
      <c r="R208" s="39">
        <f t="shared" si="9"/>
        <v>4540</v>
      </c>
      <c r="S208" s="15" t="s">
        <v>2880</v>
      </c>
      <c r="T208" s="16">
        <f t="shared" si="10"/>
        <v>3.6571515019009668</v>
      </c>
      <c r="U208" s="15" t="s">
        <v>2772</v>
      </c>
      <c r="V208" s="15" t="s">
        <v>2772</v>
      </c>
      <c r="W208" s="16" t="s">
        <v>2896</v>
      </c>
    </row>
    <row r="209" spans="1:23" ht="45.75">
      <c r="A209" s="15" t="s">
        <v>2877</v>
      </c>
      <c r="B209" s="15">
        <v>2021</v>
      </c>
      <c r="C209" s="15">
        <v>14</v>
      </c>
      <c r="D209" s="15" t="s">
        <v>2910</v>
      </c>
      <c r="E209" s="15" t="s">
        <v>3658</v>
      </c>
      <c r="F209" s="15" t="s">
        <v>2766</v>
      </c>
      <c r="G209" s="67" t="s">
        <v>3659</v>
      </c>
      <c r="H209" s="15" t="s">
        <v>2772</v>
      </c>
      <c r="I209" s="15" t="s">
        <v>2790</v>
      </c>
      <c r="J209" s="15" t="s">
        <v>2772</v>
      </c>
      <c r="K209" s="15" t="s">
        <v>2772</v>
      </c>
      <c r="L209" s="15" t="s">
        <v>2772</v>
      </c>
      <c r="M209" s="15" t="s">
        <v>2772</v>
      </c>
      <c r="N209" s="15" t="s">
        <v>2873</v>
      </c>
      <c r="O209" s="15" t="s">
        <v>2772</v>
      </c>
      <c r="P209" s="39">
        <v>0</v>
      </c>
      <c r="Q209" s="15" t="s">
        <v>2880</v>
      </c>
      <c r="R209" s="39">
        <f t="shared" si="9"/>
        <v>0</v>
      </c>
      <c r="S209" s="15" t="s">
        <v>2880</v>
      </c>
      <c r="T209" s="16" t="s">
        <v>3383</v>
      </c>
      <c r="U209" s="15" t="s">
        <v>2772</v>
      </c>
      <c r="V209" s="15" t="s">
        <v>2772</v>
      </c>
      <c r="W209" s="16" t="s">
        <v>2896</v>
      </c>
    </row>
    <row r="210" spans="1:23" ht="30.75">
      <c r="A210" s="15" t="s">
        <v>2917</v>
      </c>
      <c r="B210" s="15">
        <v>2020</v>
      </c>
      <c r="C210" s="15">
        <v>15</v>
      </c>
      <c r="D210" s="15" t="s">
        <v>2918</v>
      </c>
      <c r="E210" s="15" t="s">
        <v>3658</v>
      </c>
      <c r="F210" s="15" t="s">
        <v>2766</v>
      </c>
      <c r="G210" s="66" t="s">
        <v>3660</v>
      </c>
      <c r="H210" s="15" t="s">
        <v>2813</v>
      </c>
      <c r="I210" s="15" t="s">
        <v>2919</v>
      </c>
      <c r="J210" s="15">
        <v>4.5</v>
      </c>
      <c r="K210" s="15" t="s">
        <v>2920</v>
      </c>
      <c r="L210" s="15" t="s">
        <v>2921</v>
      </c>
      <c r="M210" s="15">
        <v>1</v>
      </c>
      <c r="N210" s="15" t="s">
        <v>3021</v>
      </c>
      <c r="O210" s="15"/>
      <c r="P210" s="15" t="s">
        <v>3665</v>
      </c>
      <c r="Q210" s="15" t="s">
        <v>3666</v>
      </c>
      <c r="R210" s="39">
        <v>8.0000000000000004E-4</v>
      </c>
      <c r="S210" s="20" t="s">
        <v>3308</v>
      </c>
      <c r="T210" s="16">
        <f t="shared" si="10"/>
        <v>3.4729668536350247E-4</v>
      </c>
      <c r="U210" s="15" t="s">
        <v>2772</v>
      </c>
      <c r="V210" s="15" t="s">
        <v>2772</v>
      </c>
      <c r="W210" s="15"/>
    </row>
    <row r="211" spans="1:23" ht="45.75">
      <c r="A211" s="15" t="s">
        <v>2917</v>
      </c>
      <c r="B211" s="15">
        <v>2020</v>
      </c>
      <c r="C211" s="15">
        <v>15</v>
      </c>
      <c r="D211" s="15" t="s">
        <v>2918</v>
      </c>
      <c r="E211" s="15" t="s">
        <v>3658</v>
      </c>
      <c r="F211" s="15" t="s">
        <v>2766</v>
      </c>
      <c r="G211" s="66" t="s">
        <v>3660</v>
      </c>
      <c r="H211" s="15" t="s">
        <v>2813</v>
      </c>
      <c r="I211" s="15" t="s">
        <v>2919</v>
      </c>
      <c r="J211" s="15">
        <v>4.5</v>
      </c>
      <c r="K211" s="15" t="s">
        <v>2920</v>
      </c>
      <c r="L211" s="15" t="s">
        <v>2921</v>
      </c>
      <c r="M211" s="15">
        <v>1</v>
      </c>
      <c r="N211" s="15" t="s">
        <v>2924</v>
      </c>
      <c r="O211" s="15" t="s">
        <v>2772</v>
      </c>
      <c r="P211" s="39" t="s">
        <v>3667</v>
      </c>
      <c r="Q211" s="15" t="s">
        <v>3666</v>
      </c>
      <c r="R211" s="39">
        <v>9.5E-4</v>
      </c>
      <c r="S211" s="15" t="s">
        <v>2923</v>
      </c>
      <c r="T211" s="16">
        <f t="shared" si="10"/>
        <v>4.1238390645251022E-4</v>
      </c>
      <c r="U211" s="15" t="s">
        <v>2772</v>
      </c>
      <c r="V211" s="15" t="s">
        <v>2772</v>
      </c>
      <c r="W211" s="15"/>
    </row>
    <row r="212" spans="1:23" ht="30.75">
      <c r="A212" s="15" t="s">
        <v>2917</v>
      </c>
      <c r="B212" s="15">
        <v>2020</v>
      </c>
      <c r="C212" s="15">
        <v>15</v>
      </c>
      <c r="D212" s="15" t="s">
        <v>2918</v>
      </c>
      <c r="E212" s="15" t="s">
        <v>3658</v>
      </c>
      <c r="F212" s="15" t="s">
        <v>2766</v>
      </c>
      <c r="G212" s="66" t="s">
        <v>3660</v>
      </c>
      <c r="H212" s="15" t="s">
        <v>2813</v>
      </c>
      <c r="I212" s="15" t="s">
        <v>2919</v>
      </c>
      <c r="J212" s="15">
        <v>4.5</v>
      </c>
      <c r="K212" s="15" t="s">
        <v>2920</v>
      </c>
      <c r="L212" s="15" t="s">
        <v>2921</v>
      </c>
      <c r="M212" s="15">
        <v>1</v>
      </c>
      <c r="N212" s="15" t="s">
        <v>2925</v>
      </c>
      <c r="O212" s="15"/>
      <c r="P212" s="15">
        <v>35</v>
      </c>
      <c r="Q212" s="15" t="s">
        <v>2923</v>
      </c>
      <c r="R212" s="39" t="s">
        <v>3668</v>
      </c>
      <c r="S212" s="15"/>
      <c r="T212" s="16" t="e">
        <f t="shared" si="10"/>
        <v>#VALUE!</v>
      </c>
      <c r="U212" s="15" t="s">
        <v>2772</v>
      </c>
      <c r="V212" s="15" t="s">
        <v>2772</v>
      </c>
      <c r="W212" s="16" t="s">
        <v>2926</v>
      </c>
    </row>
    <row r="213" spans="1:23" ht="30.75">
      <c r="A213" s="15" t="s">
        <v>2917</v>
      </c>
      <c r="B213" s="15">
        <v>2020</v>
      </c>
      <c r="C213" s="15">
        <v>15</v>
      </c>
      <c r="D213" s="15" t="s">
        <v>2918</v>
      </c>
      <c r="E213" s="15" t="s">
        <v>3658</v>
      </c>
      <c r="F213" s="15" t="s">
        <v>2766</v>
      </c>
      <c r="G213" s="66" t="s">
        <v>3660</v>
      </c>
      <c r="H213" s="15" t="s">
        <v>2813</v>
      </c>
      <c r="I213" s="15" t="s">
        <v>2919</v>
      </c>
      <c r="J213" s="15">
        <v>4.5</v>
      </c>
      <c r="K213" s="15" t="s">
        <v>2920</v>
      </c>
      <c r="L213" s="15" t="s">
        <v>2921</v>
      </c>
      <c r="M213" s="15">
        <v>1</v>
      </c>
      <c r="N213" s="15" t="s">
        <v>2836</v>
      </c>
      <c r="O213" s="15" t="s">
        <v>2772</v>
      </c>
      <c r="P213" s="15">
        <v>1.4999999999999999E-2</v>
      </c>
      <c r="Q213" s="20" t="s">
        <v>3295</v>
      </c>
      <c r="R213" s="39">
        <v>1.4999999999999999E-2</v>
      </c>
      <c r="S213" s="20" t="s">
        <v>3295</v>
      </c>
      <c r="T213" s="16">
        <f t="shared" si="10"/>
        <v>6.4660422492316813E-3</v>
      </c>
      <c r="U213" s="15" t="s">
        <v>2772</v>
      </c>
      <c r="V213" s="15" t="s">
        <v>2772</v>
      </c>
      <c r="W213" s="16" t="s">
        <v>2927</v>
      </c>
    </row>
    <row r="214" spans="1:23" ht="30.75">
      <c r="A214" s="15" t="s">
        <v>2811</v>
      </c>
      <c r="B214" s="15">
        <v>2020</v>
      </c>
      <c r="C214" s="15">
        <v>16</v>
      </c>
      <c r="D214" s="15" t="s">
        <v>2933</v>
      </c>
      <c r="E214" s="15" t="s">
        <v>3658</v>
      </c>
      <c r="F214" s="15" t="s">
        <v>2766</v>
      </c>
      <c r="G214" s="66" t="s">
        <v>3660</v>
      </c>
      <c r="H214" s="15" t="s">
        <v>2934</v>
      </c>
      <c r="I214" s="15" t="s">
        <v>2935</v>
      </c>
      <c r="J214" s="15">
        <v>15</v>
      </c>
      <c r="K214" s="15" t="s">
        <v>2936</v>
      </c>
      <c r="L214" s="15" t="s">
        <v>2937</v>
      </c>
      <c r="M214" s="15">
        <v>1</v>
      </c>
      <c r="N214" s="15" t="s">
        <v>2781</v>
      </c>
      <c r="O214" s="15" t="s">
        <v>2772</v>
      </c>
      <c r="P214" s="30" t="s">
        <v>3669</v>
      </c>
      <c r="Q214" s="20" t="s">
        <v>3295</v>
      </c>
      <c r="R214" s="39">
        <v>2</v>
      </c>
      <c r="S214" s="20" t="s">
        <v>3295</v>
      </c>
      <c r="T214" s="16">
        <f t="shared" si="10"/>
        <v>0.47712125471966244</v>
      </c>
      <c r="U214" s="15">
        <v>1</v>
      </c>
      <c r="V214" s="15" t="s">
        <v>3670</v>
      </c>
      <c r="W214" s="16" t="s">
        <v>2940</v>
      </c>
    </row>
    <row r="215" spans="1:23" ht="30.75">
      <c r="A215" s="15" t="s">
        <v>2811</v>
      </c>
      <c r="B215" s="15">
        <v>2020</v>
      </c>
      <c r="C215" s="15">
        <v>1</v>
      </c>
      <c r="D215" s="15" t="s">
        <v>2933</v>
      </c>
      <c r="E215" s="15" t="s">
        <v>3658</v>
      </c>
      <c r="F215" s="15" t="s">
        <v>2766</v>
      </c>
      <c r="G215" s="66" t="s">
        <v>3660</v>
      </c>
      <c r="H215" s="15" t="s">
        <v>2934</v>
      </c>
      <c r="I215" s="15" t="s">
        <v>2935</v>
      </c>
      <c r="J215" s="15">
        <v>15</v>
      </c>
      <c r="K215" s="15" t="s">
        <v>2936</v>
      </c>
      <c r="L215" s="15" t="s">
        <v>2937</v>
      </c>
      <c r="M215" s="15">
        <v>1</v>
      </c>
      <c r="N215" s="15" t="s">
        <v>2781</v>
      </c>
      <c r="O215" s="15" t="s">
        <v>2772</v>
      </c>
      <c r="P215" s="15" t="s">
        <v>3671</v>
      </c>
      <c r="Q215" s="20" t="s">
        <v>3295</v>
      </c>
      <c r="R215" s="39">
        <f>MEDIAN(0.8,1.2)</f>
        <v>1</v>
      </c>
      <c r="S215" s="20" t="s">
        <v>3295</v>
      </c>
      <c r="T215" s="16">
        <f t="shared" si="10"/>
        <v>0.3010299956639812</v>
      </c>
      <c r="U215" s="15">
        <v>3</v>
      </c>
      <c r="V215" s="29" t="s">
        <v>3672</v>
      </c>
      <c r="W215" s="15" t="s">
        <v>3673</v>
      </c>
    </row>
    <row r="216" spans="1:23" ht="30.75">
      <c r="A216" s="15" t="s">
        <v>2811</v>
      </c>
      <c r="B216" s="15">
        <v>2020</v>
      </c>
      <c r="C216" s="15">
        <v>16</v>
      </c>
      <c r="D216" s="15" t="s">
        <v>2933</v>
      </c>
      <c r="E216" s="15" t="s">
        <v>3658</v>
      </c>
      <c r="F216" s="15" t="s">
        <v>2766</v>
      </c>
      <c r="G216" s="66" t="s">
        <v>3660</v>
      </c>
      <c r="H216" s="15" t="s">
        <v>2934</v>
      </c>
      <c r="I216" s="15" t="s">
        <v>2935</v>
      </c>
      <c r="J216" s="15">
        <v>15</v>
      </c>
      <c r="K216" s="15" t="s">
        <v>2936</v>
      </c>
      <c r="L216" s="15" t="s">
        <v>2937</v>
      </c>
      <c r="M216" s="15">
        <v>1</v>
      </c>
      <c r="N216" s="15" t="s">
        <v>2781</v>
      </c>
      <c r="O216" s="15" t="s">
        <v>2772</v>
      </c>
      <c r="P216" s="15" t="s">
        <v>3674</v>
      </c>
      <c r="Q216" s="20" t="s">
        <v>3295</v>
      </c>
      <c r="R216" s="39">
        <f>MEDIAN(0.3,0.7)</f>
        <v>0.5</v>
      </c>
      <c r="S216" s="20" t="s">
        <v>3295</v>
      </c>
      <c r="T216" s="16">
        <f t="shared" si="10"/>
        <v>0.17609125905568124</v>
      </c>
      <c r="U216" s="15">
        <v>7</v>
      </c>
      <c r="V216" s="15" t="s">
        <v>2939</v>
      </c>
      <c r="W216" s="15"/>
    </row>
    <row r="217" spans="1:23" ht="30.75">
      <c r="A217" s="15" t="s">
        <v>2811</v>
      </c>
      <c r="B217" s="15">
        <v>2020</v>
      </c>
      <c r="C217" s="15">
        <v>16</v>
      </c>
      <c r="D217" s="15" t="s">
        <v>2933</v>
      </c>
      <c r="E217" s="15" t="s">
        <v>3658</v>
      </c>
      <c r="F217" s="15" t="s">
        <v>2766</v>
      </c>
      <c r="G217" s="66" t="s">
        <v>3660</v>
      </c>
      <c r="H217" s="15" t="s">
        <v>2934</v>
      </c>
      <c r="I217" s="15" t="s">
        <v>2935</v>
      </c>
      <c r="J217" s="15">
        <v>15</v>
      </c>
      <c r="K217" s="15" t="s">
        <v>2936</v>
      </c>
      <c r="L217" s="15" t="s">
        <v>2937</v>
      </c>
      <c r="M217" s="15">
        <v>1</v>
      </c>
      <c r="N217" s="15" t="s">
        <v>2781</v>
      </c>
      <c r="O217" s="15" t="s">
        <v>2772</v>
      </c>
      <c r="P217" s="15" t="s">
        <v>3675</v>
      </c>
      <c r="Q217" s="20" t="s">
        <v>3295</v>
      </c>
      <c r="R217" s="39">
        <f>MEDIAN(0.3,0.6)</f>
        <v>0.44999999999999996</v>
      </c>
      <c r="S217" s="20" t="s">
        <v>3295</v>
      </c>
      <c r="T217" s="16">
        <f t="shared" si="10"/>
        <v>0.16136800223497488</v>
      </c>
      <c r="U217" s="15">
        <v>14</v>
      </c>
      <c r="V217" s="15" t="s">
        <v>2825</v>
      </c>
      <c r="W217" s="15"/>
    </row>
    <row r="218" spans="1:23" ht="30.75">
      <c r="A218" s="15" t="s">
        <v>2941</v>
      </c>
      <c r="B218" s="15">
        <v>2021</v>
      </c>
      <c r="C218" s="15">
        <v>17</v>
      </c>
      <c r="D218" s="15" t="s">
        <v>2942</v>
      </c>
      <c r="E218" s="15" t="s">
        <v>3658</v>
      </c>
      <c r="F218" s="15" t="s">
        <v>2766</v>
      </c>
      <c r="G218" s="67" t="s">
        <v>3659</v>
      </c>
      <c r="H218" s="15" t="s">
        <v>2772</v>
      </c>
      <c r="I218" s="15" t="s">
        <v>2879</v>
      </c>
      <c r="J218" s="15" t="s">
        <v>2772</v>
      </c>
      <c r="K218" s="15" t="s">
        <v>2772</v>
      </c>
      <c r="L218" s="15" t="s">
        <v>2772</v>
      </c>
      <c r="M218" s="15" t="s">
        <v>2772</v>
      </c>
      <c r="N218" s="15" t="s">
        <v>2943</v>
      </c>
      <c r="O218" s="15" t="s">
        <v>2772</v>
      </c>
      <c r="P218" s="39" t="s">
        <v>3676</v>
      </c>
      <c r="Q218" s="16" t="s">
        <v>3661</v>
      </c>
      <c r="R218" s="39">
        <v>1.59</v>
      </c>
      <c r="S218" s="16" t="s">
        <v>3661</v>
      </c>
      <c r="T218" s="16">
        <f t="shared" si="10"/>
        <v>0.4132997640812518</v>
      </c>
      <c r="U218" s="15" t="s">
        <v>2772</v>
      </c>
      <c r="V218" s="15" t="s">
        <v>2772</v>
      </c>
      <c r="W218" s="29">
        <v>42248</v>
      </c>
    </row>
    <row r="219" spans="1:23" ht="30.75">
      <c r="A219" s="15" t="s">
        <v>2941</v>
      </c>
      <c r="B219" s="15">
        <v>2021</v>
      </c>
      <c r="C219" s="15">
        <v>18</v>
      </c>
      <c r="D219" s="15" t="s">
        <v>2946</v>
      </c>
      <c r="E219" s="15" t="s">
        <v>3658</v>
      </c>
      <c r="F219" s="15" t="s">
        <v>2766</v>
      </c>
      <c r="G219" s="67" t="s">
        <v>3659</v>
      </c>
      <c r="H219" s="15" t="s">
        <v>2772</v>
      </c>
      <c r="I219" s="15" t="s">
        <v>2879</v>
      </c>
      <c r="J219" s="15" t="s">
        <v>2772</v>
      </c>
      <c r="K219" s="15" t="s">
        <v>2772</v>
      </c>
      <c r="L219" s="15" t="s">
        <v>2772</v>
      </c>
      <c r="M219" s="15" t="s">
        <v>2772</v>
      </c>
      <c r="N219" s="15" t="s">
        <v>2943</v>
      </c>
      <c r="O219" s="15" t="s">
        <v>2772</v>
      </c>
      <c r="P219" s="39" t="s">
        <v>3677</v>
      </c>
      <c r="Q219" s="16" t="s">
        <v>3661</v>
      </c>
      <c r="R219" s="39">
        <v>2.62</v>
      </c>
      <c r="S219" s="16" t="s">
        <v>3661</v>
      </c>
      <c r="T219" s="16">
        <f t="shared" si="10"/>
        <v>0.55870857053316569</v>
      </c>
      <c r="U219" s="15" t="s">
        <v>2772</v>
      </c>
      <c r="V219" s="15" t="s">
        <v>2772</v>
      </c>
      <c r="W219" s="15"/>
    </row>
    <row r="220" spans="1:23" ht="30.75">
      <c r="A220" s="15" t="s">
        <v>2941</v>
      </c>
      <c r="B220" s="15">
        <v>2021</v>
      </c>
      <c r="C220" s="15">
        <v>19</v>
      </c>
      <c r="D220" s="15" t="s">
        <v>2948</v>
      </c>
      <c r="E220" s="15" t="s">
        <v>3658</v>
      </c>
      <c r="F220" s="15" t="s">
        <v>2766</v>
      </c>
      <c r="G220" s="67" t="s">
        <v>3659</v>
      </c>
      <c r="H220" s="15" t="s">
        <v>2772</v>
      </c>
      <c r="I220" s="15" t="s">
        <v>2879</v>
      </c>
      <c r="J220" s="15" t="s">
        <v>2772</v>
      </c>
      <c r="K220" s="15" t="s">
        <v>2772</v>
      </c>
      <c r="L220" s="15" t="s">
        <v>2772</v>
      </c>
      <c r="M220" s="15" t="s">
        <v>2772</v>
      </c>
      <c r="N220" s="15" t="s">
        <v>2943</v>
      </c>
      <c r="O220" s="15" t="s">
        <v>2772</v>
      </c>
      <c r="P220" s="39" t="s">
        <v>3678</v>
      </c>
      <c r="Q220" s="16" t="s">
        <v>3661</v>
      </c>
      <c r="R220" s="39">
        <v>1.82</v>
      </c>
      <c r="S220" s="16" t="s">
        <v>3661</v>
      </c>
      <c r="T220" s="16">
        <f t="shared" si="10"/>
        <v>0.45024910831936116</v>
      </c>
      <c r="U220" s="15" t="s">
        <v>2772</v>
      </c>
      <c r="V220" s="15" t="s">
        <v>2772</v>
      </c>
      <c r="W220" s="15"/>
    </row>
    <row r="221" spans="1:23" ht="30.75">
      <c r="A221" s="15" t="s">
        <v>2941</v>
      </c>
      <c r="B221" s="15">
        <v>2021</v>
      </c>
      <c r="C221" s="15">
        <v>20</v>
      </c>
      <c r="D221" s="15" t="s">
        <v>2950</v>
      </c>
      <c r="E221" s="15" t="s">
        <v>3658</v>
      </c>
      <c r="F221" s="15" t="s">
        <v>2766</v>
      </c>
      <c r="G221" s="67" t="s">
        <v>3659</v>
      </c>
      <c r="H221" s="15" t="s">
        <v>2772</v>
      </c>
      <c r="I221" s="15" t="s">
        <v>2879</v>
      </c>
      <c r="J221" s="15" t="s">
        <v>2772</v>
      </c>
      <c r="K221" s="15" t="s">
        <v>2772</v>
      </c>
      <c r="L221" s="15" t="s">
        <v>2772</v>
      </c>
      <c r="M221" s="15" t="s">
        <v>2772</v>
      </c>
      <c r="N221" s="15" t="s">
        <v>2943</v>
      </c>
      <c r="O221" s="15" t="s">
        <v>2772</v>
      </c>
      <c r="P221" s="39" t="s">
        <v>3679</v>
      </c>
      <c r="Q221" s="16" t="s">
        <v>3661</v>
      </c>
      <c r="R221" s="39">
        <v>2</v>
      </c>
      <c r="S221" s="16" t="s">
        <v>3661</v>
      </c>
      <c r="T221" s="16">
        <f t="shared" si="10"/>
        <v>0.47712125471966244</v>
      </c>
      <c r="U221" s="15" t="s">
        <v>2772</v>
      </c>
      <c r="V221" s="15" t="s">
        <v>2772</v>
      </c>
      <c r="W221" s="15"/>
    </row>
    <row r="222" spans="1:23" ht="30.75">
      <c r="A222" s="15" t="s">
        <v>2941</v>
      </c>
      <c r="B222" s="15">
        <v>2021</v>
      </c>
      <c r="C222" s="15">
        <v>21</v>
      </c>
      <c r="D222" s="15" t="s">
        <v>2952</v>
      </c>
      <c r="E222" s="15" t="s">
        <v>3658</v>
      </c>
      <c r="F222" s="15" t="s">
        <v>2766</v>
      </c>
      <c r="G222" s="67" t="s">
        <v>3659</v>
      </c>
      <c r="H222" s="15" t="s">
        <v>2772</v>
      </c>
      <c r="I222" s="15" t="s">
        <v>2879</v>
      </c>
      <c r="J222" s="15" t="s">
        <v>2772</v>
      </c>
      <c r="K222" s="15" t="s">
        <v>2772</v>
      </c>
      <c r="L222" s="15" t="s">
        <v>2772</v>
      </c>
      <c r="M222" s="15" t="s">
        <v>2772</v>
      </c>
      <c r="N222" s="15" t="s">
        <v>2943</v>
      </c>
      <c r="O222" s="15" t="s">
        <v>2772</v>
      </c>
      <c r="P222" s="39" t="s">
        <v>3680</v>
      </c>
      <c r="Q222" s="16" t="s">
        <v>3661</v>
      </c>
      <c r="R222" s="39">
        <v>2.2400000000000002</v>
      </c>
      <c r="S222" s="16" t="s">
        <v>3661</v>
      </c>
      <c r="T222" s="16">
        <f t="shared" si="10"/>
        <v>0.51054501020661214</v>
      </c>
      <c r="U222" s="15" t="s">
        <v>2772</v>
      </c>
      <c r="V222" s="15" t="s">
        <v>2772</v>
      </c>
      <c r="W222" s="15"/>
    </row>
    <row r="223" spans="1:23" ht="30.75">
      <c r="A223" s="15" t="s">
        <v>2941</v>
      </c>
      <c r="B223" s="15">
        <v>2021</v>
      </c>
      <c r="C223" s="15">
        <v>22</v>
      </c>
      <c r="D223" s="15" t="s">
        <v>2954</v>
      </c>
      <c r="E223" s="15" t="s">
        <v>3658</v>
      </c>
      <c r="F223" s="15" t="s">
        <v>2766</v>
      </c>
      <c r="G223" s="67" t="s">
        <v>3659</v>
      </c>
      <c r="H223" s="15" t="s">
        <v>2772</v>
      </c>
      <c r="I223" s="15" t="s">
        <v>2879</v>
      </c>
      <c r="J223" s="15" t="s">
        <v>2772</v>
      </c>
      <c r="K223" s="15" t="s">
        <v>2772</v>
      </c>
      <c r="L223" s="15" t="s">
        <v>2772</v>
      </c>
      <c r="M223" s="15" t="s">
        <v>2772</v>
      </c>
      <c r="N223" s="15" t="s">
        <v>2943</v>
      </c>
      <c r="O223" s="15" t="s">
        <v>2772</v>
      </c>
      <c r="P223" s="39" t="s">
        <v>3681</v>
      </c>
      <c r="Q223" s="16" t="s">
        <v>3661</v>
      </c>
      <c r="R223" s="39">
        <v>1.78</v>
      </c>
      <c r="S223" s="16" t="s">
        <v>3661</v>
      </c>
      <c r="T223" s="16">
        <f t="shared" ref="T223:T304" si="11">LOG(R223+1)</f>
        <v>0.44404479591807633</v>
      </c>
      <c r="U223" s="15" t="s">
        <v>2772</v>
      </c>
      <c r="V223" s="15" t="s">
        <v>2772</v>
      </c>
      <c r="W223" s="15"/>
    </row>
    <row r="224" spans="1:23" ht="30.75">
      <c r="A224" s="15" t="s">
        <v>2941</v>
      </c>
      <c r="B224" s="15">
        <v>2021</v>
      </c>
      <c r="C224" s="15">
        <v>23</v>
      </c>
      <c r="D224" s="15" t="s">
        <v>2956</v>
      </c>
      <c r="E224" s="15" t="s">
        <v>3658</v>
      </c>
      <c r="F224" s="15" t="s">
        <v>2766</v>
      </c>
      <c r="G224" s="67" t="s">
        <v>3659</v>
      </c>
      <c r="H224" s="15" t="s">
        <v>2772</v>
      </c>
      <c r="I224" s="15" t="s">
        <v>2879</v>
      </c>
      <c r="J224" s="15" t="s">
        <v>2772</v>
      </c>
      <c r="K224" s="15" t="s">
        <v>2772</v>
      </c>
      <c r="L224" s="15" t="s">
        <v>2772</v>
      </c>
      <c r="M224" s="15" t="s">
        <v>2772</v>
      </c>
      <c r="N224" s="15" t="s">
        <v>2943</v>
      </c>
      <c r="O224" s="15" t="s">
        <v>2772</v>
      </c>
      <c r="P224" s="39">
        <v>0.67</v>
      </c>
      <c r="Q224" s="16" t="s">
        <v>3661</v>
      </c>
      <c r="R224" s="39">
        <v>0.67</v>
      </c>
      <c r="S224" s="16" t="s">
        <v>3661</v>
      </c>
      <c r="T224" s="16">
        <f t="shared" si="11"/>
        <v>0.22271647114758325</v>
      </c>
      <c r="U224" s="15" t="s">
        <v>2772</v>
      </c>
      <c r="V224" s="15" t="s">
        <v>2772</v>
      </c>
      <c r="W224" s="15"/>
    </row>
    <row r="225" spans="1:23" ht="30.75">
      <c r="A225" s="15" t="s">
        <v>2941</v>
      </c>
      <c r="B225" s="15">
        <v>2021</v>
      </c>
      <c r="C225" s="15">
        <v>24</v>
      </c>
      <c r="D225" s="15" t="s">
        <v>2958</v>
      </c>
      <c r="E225" s="15" t="s">
        <v>3658</v>
      </c>
      <c r="F225" s="15" t="s">
        <v>2766</v>
      </c>
      <c r="G225" s="67" t="s">
        <v>3659</v>
      </c>
      <c r="H225" s="15" t="s">
        <v>2772</v>
      </c>
      <c r="I225" s="15" t="s">
        <v>2879</v>
      </c>
      <c r="J225" s="15" t="s">
        <v>2772</v>
      </c>
      <c r="K225" s="15" t="s">
        <v>2772</v>
      </c>
      <c r="L225" s="15" t="s">
        <v>2772</v>
      </c>
      <c r="M225" s="15" t="s">
        <v>2772</v>
      </c>
      <c r="N225" s="15" t="s">
        <v>2943</v>
      </c>
      <c r="O225" s="15" t="s">
        <v>2772</v>
      </c>
      <c r="P225" s="39">
        <v>0.44</v>
      </c>
      <c r="Q225" s="16" t="s">
        <v>3661</v>
      </c>
      <c r="R225" s="39">
        <v>0.44</v>
      </c>
      <c r="S225" s="16" t="s">
        <v>3661</v>
      </c>
      <c r="T225" s="16">
        <f t="shared" si="11"/>
        <v>0.15836249209524964</v>
      </c>
      <c r="U225" s="15" t="s">
        <v>2772</v>
      </c>
      <c r="V225" s="15" t="s">
        <v>2772</v>
      </c>
      <c r="W225" s="15"/>
    </row>
    <row r="226" spans="1:23" ht="60.75">
      <c r="A226" s="15" t="s">
        <v>2960</v>
      </c>
      <c r="B226" s="15">
        <v>2020</v>
      </c>
      <c r="C226" s="15">
        <v>25</v>
      </c>
      <c r="D226" s="16" t="s">
        <v>2961</v>
      </c>
      <c r="E226" s="15" t="s">
        <v>3658</v>
      </c>
      <c r="F226" s="15" t="s">
        <v>2766</v>
      </c>
      <c r="G226" s="66" t="s">
        <v>3660</v>
      </c>
      <c r="H226" s="15" t="s">
        <v>2962</v>
      </c>
      <c r="I226" s="15" t="s">
        <v>2963</v>
      </c>
      <c r="J226" s="15">
        <v>6.3</v>
      </c>
      <c r="K226" s="15" t="s">
        <v>2964</v>
      </c>
      <c r="L226" s="15" t="s">
        <v>2965</v>
      </c>
      <c r="M226" s="15" t="s">
        <v>2966</v>
      </c>
      <c r="N226" s="15" t="s">
        <v>2781</v>
      </c>
      <c r="O226" s="15" t="s">
        <v>2772</v>
      </c>
      <c r="P226" s="15" t="s">
        <v>3383</v>
      </c>
      <c r="Q226" s="15" t="s">
        <v>2967</v>
      </c>
      <c r="R226" s="39">
        <v>0.05</v>
      </c>
      <c r="S226" s="20" t="s">
        <v>3295</v>
      </c>
      <c r="T226" s="16">
        <f t="shared" si="11"/>
        <v>2.1189299069938092E-2</v>
      </c>
      <c r="U226" s="15" t="s">
        <v>2968</v>
      </c>
      <c r="V226" s="15" t="s">
        <v>2969</v>
      </c>
      <c r="W226" s="15"/>
    </row>
    <row r="227" spans="1:23" ht="60.75">
      <c r="A227" s="15" t="s">
        <v>2960</v>
      </c>
      <c r="B227" s="15">
        <v>2020</v>
      </c>
      <c r="C227" s="15">
        <v>25</v>
      </c>
      <c r="D227" s="16" t="s">
        <v>2961</v>
      </c>
      <c r="E227" s="15" t="s">
        <v>3658</v>
      </c>
      <c r="F227" s="15" t="s">
        <v>2766</v>
      </c>
      <c r="G227" s="66" t="s">
        <v>3660</v>
      </c>
      <c r="H227" s="15" t="s">
        <v>2962</v>
      </c>
      <c r="I227" s="15" t="s">
        <v>2963</v>
      </c>
      <c r="J227" s="15">
        <v>6.3</v>
      </c>
      <c r="K227" s="15" t="s">
        <v>2964</v>
      </c>
      <c r="L227" s="15" t="s">
        <v>2965</v>
      </c>
      <c r="M227" s="15" t="s">
        <v>2966</v>
      </c>
      <c r="N227" s="15" t="s">
        <v>2924</v>
      </c>
      <c r="O227" s="15" t="s">
        <v>2772</v>
      </c>
      <c r="P227" s="15" t="s">
        <v>3383</v>
      </c>
      <c r="Q227" s="15" t="s">
        <v>2967</v>
      </c>
      <c r="R227" s="39">
        <v>5.0000000000000002E-5</v>
      </c>
      <c r="S227" s="20" t="s">
        <v>3308</v>
      </c>
      <c r="T227" s="16">
        <f t="shared" ref="T227:T228" si="12">LOG(R227+1)</f>
        <v>2.1714181245200959E-5</v>
      </c>
      <c r="U227" s="15" t="s">
        <v>2968</v>
      </c>
      <c r="V227" s="15"/>
      <c r="W227" s="15"/>
    </row>
    <row r="228" spans="1:23" ht="60.75">
      <c r="A228" s="15" t="s">
        <v>2960</v>
      </c>
      <c r="B228" s="15">
        <v>2020</v>
      </c>
      <c r="C228" s="15">
        <v>25</v>
      </c>
      <c r="D228" s="16" t="s">
        <v>2961</v>
      </c>
      <c r="E228" s="15" t="s">
        <v>3658</v>
      </c>
      <c r="F228" s="15" t="s">
        <v>2766</v>
      </c>
      <c r="G228" s="66" t="s">
        <v>3660</v>
      </c>
      <c r="H228" s="15" t="s">
        <v>2962</v>
      </c>
      <c r="I228" s="15" t="s">
        <v>2963</v>
      </c>
      <c r="J228" s="15">
        <v>6.3</v>
      </c>
      <c r="K228" s="15" t="s">
        <v>2964</v>
      </c>
      <c r="L228" s="15" t="s">
        <v>2965</v>
      </c>
      <c r="M228" s="15" t="s">
        <v>2966</v>
      </c>
      <c r="N228" s="15" t="s">
        <v>3021</v>
      </c>
      <c r="O228" s="15" t="s">
        <v>2772</v>
      </c>
      <c r="P228" s="15" t="s">
        <v>3383</v>
      </c>
      <c r="Q228" s="15" t="s">
        <v>2967</v>
      </c>
      <c r="R228" s="39">
        <v>5.0000000000000002E-5</v>
      </c>
      <c r="S228" s="20" t="s">
        <v>3308</v>
      </c>
      <c r="T228" s="16">
        <f t="shared" si="12"/>
        <v>2.1714181245200959E-5</v>
      </c>
      <c r="U228" s="15" t="s">
        <v>2968</v>
      </c>
      <c r="V228" s="15"/>
      <c r="W228" s="15"/>
    </row>
    <row r="229" spans="1:23" ht="60.75">
      <c r="A229" s="15" t="s">
        <v>2960</v>
      </c>
      <c r="B229" s="15">
        <v>2020</v>
      </c>
      <c r="C229" s="15">
        <v>25</v>
      </c>
      <c r="D229" s="16" t="s">
        <v>2961</v>
      </c>
      <c r="E229" s="15" t="s">
        <v>3658</v>
      </c>
      <c r="F229" s="15" t="s">
        <v>2766</v>
      </c>
      <c r="G229" s="66" t="s">
        <v>3660</v>
      </c>
      <c r="H229" s="15" t="s">
        <v>2962</v>
      </c>
      <c r="I229" s="15" t="s">
        <v>2963</v>
      </c>
      <c r="J229" s="15">
        <v>6.3</v>
      </c>
      <c r="K229" s="15" t="s">
        <v>2964</v>
      </c>
      <c r="L229" s="15" t="s">
        <v>2965</v>
      </c>
      <c r="M229" s="15" t="s">
        <v>2966</v>
      </c>
      <c r="N229" s="20" t="s">
        <v>3682</v>
      </c>
      <c r="O229" s="15" t="s">
        <v>2772</v>
      </c>
      <c r="P229" s="15" t="s">
        <v>3383</v>
      </c>
      <c r="Q229" s="15" t="s">
        <v>3683</v>
      </c>
      <c r="R229" s="39">
        <v>0.05</v>
      </c>
      <c r="S229" s="20" t="s">
        <v>3662</v>
      </c>
      <c r="T229" s="16">
        <f t="shared" si="11"/>
        <v>2.1189299069938092E-2</v>
      </c>
      <c r="U229" s="15" t="s">
        <v>2968</v>
      </c>
      <c r="V229" s="15"/>
      <c r="W229" s="15"/>
    </row>
    <row r="230" spans="1:23" ht="60.75">
      <c r="A230" s="15" t="s">
        <v>2960</v>
      </c>
      <c r="B230" s="15">
        <v>2019</v>
      </c>
      <c r="C230" s="15">
        <v>25</v>
      </c>
      <c r="D230" s="16" t="s">
        <v>2961</v>
      </c>
      <c r="E230" s="15" t="s">
        <v>3658</v>
      </c>
      <c r="F230" s="15" t="s">
        <v>2766</v>
      </c>
      <c r="G230" s="66" t="s">
        <v>3660</v>
      </c>
      <c r="H230" s="15" t="s">
        <v>2962</v>
      </c>
      <c r="I230" s="15" t="s">
        <v>2963</v>
      </c>
      <c r="J230" s="15">
        <v>6.3</v>
      </c>
      <c r="K230" s="15" t="s">
        <v>2964</v>
      </c>
      <c r="L230" s="15" t="s">
        <v>2965</v>
      </c>
      <c r="M230" s="15" t="s">
        <v>2966</v>
      </c>
      <c r="N230" s="15" t="s">
        <v>2836</v>
      </c>
      <c r="O230" s="15" t="s">
        <v>2772</v>
      </c>
      <c r="P230" s="15">
        <v>0.37</v>
      </c>
      <c r="Q230" s="20" t="s">
        <v>3295</v>
      </c>
      <c r="R230" s="39">
        <v>0.37</v>
      </c>
      <c r="S230" s="20" t="s">
        <v>3295</v>
      </c>
      <c r="T230" s="16">
        <f t="shared" si="11"/>
        <v>0.13672056715640679</v>
      </c>
      <c r="U230" s="15">
        <v>0</v>
      </c>
      <c r="V230" s="15"/>
      <c r="W230" s="15"/>
    </row>
    <row r="231" spans="1:23" ht="60.75">
      <c r="A231" s="15" t="s">
        <v>2960</v>
      </c>
      <c r="B231" s="15">
        <v>2019</v>
      </c>
      <c r="C231" s="15">
        <v>25</v>
      </c>
      <c r="D231" s="16" t="s">
        <v>2961</v>
      </c>
      <c r="E231" s="15" t="s">
        <v>3658</v>
      </c>
      <c r="F231" s="15" t="s">
        <v>2766</v>
      </c>
      <c r="G231" s="66" t="s">
        <v>3660</v>
      </c>
      <c r="H231" s="15" t="s">
        <v>2962</v>
      </c>
      <c r="I231" s="15" t="s">
        <v>2963</v>
      </c>
      <c r="J231" s="15">
        <v>6.3</v>
      </c>
      <c r="K231" s="15" t="s">
        <v>2964</v>
      </c>
      <c r="L231" s="15" t="s">
        <v>2965</v>
      </c>
      <c r="M231" s="15" t="s">
        <v>2966</v>
      </c>
      <c r="N231" s="15" t="s">
        <v>2836</v>
      </c>
      <c r="O231" s="15" t="s">
        <v>2772</v>
      </c>
      <c r="P231" s="15">
        <v>0.19</v>
      </c>
      <c r="Q231" s="20" t="s">
        <v>3295</v>
      </c>
      <c r="R231" s="39">
        <v>0.19</v>
      </c>
      <c r="S231" s="20" t="s">
        <v>3295</v>
      </c>
      <c r="T231" s="16">
        <f t="shared" si="11"/>
        <v>7.554696139253074E-2</v>
      </c>
      <c r="U231" s="15">
        <v>1</v>
      </c>
      <c r="V231" s="15"/>
      <c r="W231" s="15"/>
    </row>
    <row r="232" spans="1:23" ht="60.75">
      <c r="A232" s="15" t="s">
        <v>2960</v>
      </c>
      <c r="B232" s="15">
        <v>2019</v>
      </c>
      <c r="C232" s="15">
        <v>25</v>
      </c>
      <c r="D232" s="16" t="s">
        <v>2961</v>
      </c>
      <c r="E232" s="15" t="s">
        <v>3658</v>
      </c>
      <c r="F232" s="15" t="s">
        <v>2766</v>
      </c>
      <c r="G232" s="66" t="s">
        <v>3660</v>
      </c>
      <c r="H232" s="15" t="s">
        <v>2962</v>
      </c>
      <c r="I232" s="15" t="s">
        <v>2963</v>
      </c>
      <c r="J232" s="15">
        <v>6.3</v>
      </c>
      <c r="K232" s="15" t="s">
        <v>2964</v>
      </c>
      <c r="L232" s="15" t="s">
        <v>2965</v>
      </c>
      <c r="M232" s="15" t="s">
        <v>2966</v>
      </c>
      <c r="N232" s="15" t="s">
        <v>2972</v>
      </c>
      <c r="O232" s="15" t="s">
        <v>2772</v>
      </c>
      <c r="P232" s="15">
        <v>0</v>
      </c>
      <c r="Q232" s="15" t="s">
        <v>3683</v>
      </c>
      <c r="R232" s="43">
        <v>11.78</v>
      </c>
      <c r="S232" s="15" t="s">
        <v>3683</v>
      </c>
      <c r="T232" s="16">
        <f t="shared" si="11"/>
        <v>1.1065308538223813</v>
      </c>
      <c r="U232" s="15" t="s">
        <v>2968</v>
      </c>
      <c r="V232" s="15"/>
      <c r="W232" s="15"/>
    </row>
    <row r="233" spans="1:23" ht="30.75">
      <c r="A233" s="15" t="s">
        <v>2995</v>
      </c>
      <c r="B233" s="15">
        <v>2020</v>
      </c>
      <c r="C233" s="15">
        <v>26</v>
      </c>
      <c r="D233" s="15" t="s">
        <v>2996</v>
      </c>
      <c r="E233" s="15" t="s">
        <v>3684</v>
      </c>
      <c r="F233" s="15" t="s">
        <v>2766</v>
      </c>
      <c r="G233" s="67" t="s">
        <v>3659</v>
      </c>
      <c r="H233" s="15" t="s">
        <v>2772</v>
      </c>
      <c r="I233" s="15" t="s">
        <v>2788</v>
      </c>
      <c r="J233" s="15" t="s">
        <v>2772</v>
      </c>
      <c r="K233" s="15" t="s">
        <v>2772</v>
      </c>
      <c r="L233" s="15" t="s">
        <v>2772</v>
      </c>
      <c r="M233" s="15" t="s">
        <v>2772</v>
      </c>
      <c r="N233" s="15" t="s">
        <v>3685</v>
      </c>
      <c r="O233" s="15" t="s">
        <v>2772</v>
      </c>
      <c r="P233" s="15">
        <v>0.12</v>
      </c>
      <c r="Q233" s="15" t="s">
        <v>2880</v>
      </c>
      <c r="R233" s="43">
        <v>5.12</v>
      </c>
      <c r="S233" s="15" t="s">
        <v>2880</v>
      </c>
      <c r="T233" s="16">
        <f t="shared" si="11"/>
        <v>0.78675142214556115</v>
      </c>
      <c r="U233" s="15" t="s">
        <v>2772</v>
      </c>
      <c r="V233" s="15" t="s">
        <v>2772</v>
      </c>
      <c r="W233" s="15" t="s">
        <v>2997</v>
      </c>
    </row>
    <row r="234" spans="1:23" ht="30.75">
      <c r="A234" s="15" t="s">
        <v>2995</v>
      </c>
      <c r="B234" s="15">
        <v>2020</v>
      </c>
      <c r="C234" s="15">
        <v>27</v>
      </c>
      <c r="D234" s="15" t="s">
        <v>2998</v>
      </c>
      <c r="E234" s="15" t="s">
        <v>3684</v>
      </c>
      <c r="F234" s="15" t="s">
        <v>2766</v>
      </c>
      <c r="G234" s="67" t="s">
        <v>3659</v>
      </c>
      <c r="H234" s="15" t="s">
        <v>2772</v>
      </c>
      <c r="I234" s="15" t="s">
        <v>2788</v>
      </c>
      <c r="J234" s="15" t="s">
        <v>2772</v>
      </c>
      <c r="K234" s="15" t="s">
        <v>2772</v>
      </c>
      <c r="L234" s="15" t="s">
        <v>2772</v>
      </c>
      <c r="M234" s="15" t="s">
        <v>2772</v>
      </c>
      <c r="N234" s="15" t="s">
        <v>3685</v>
      </c>
      <c r="O234" s="15" t="s">
        <v>2772</v>
      </c>
      <c r="P234" s="15">
        <v>0.31</v>
      </c>
      <c r="Q234" s="15" t="s">
        <v>2880</v>
      </c>
      <c r="R234" s="43">
        <v>1.34</v>
      </c>
      <c r="S234" s="15" t="s">
        <v>2880</v>
      </c>
      <c r="T234" s="16">
        <f t="shared" si="11"/>
        <v>0.36921585741014279</v>
      </c>
      <c r="U234" s="15" t="s">
        <v>2772</v>
      </c>
      <c r="V234" s="15" t="s">
        <v>2772</v>
      </c>
      <c r="W234" s="15" t="s">
        <v>2997</v>
      </c>
    </row>
    <row r="235" spans="1:23" ht="30.75">
      <c r="A235" s="15" t="s">
        <v>2995</v>
      </c>
      <c r="B235" s="15">
        <v>2020</v>
      </c>
      <c r="C235" s="15">
        <v>26</v>
      </c>
      <c r="D235" s="15" t="s">
        <v>2996</v>
      </c>
      <c r="E235" s="15" t="s">
        <v>3684</v>
      </c>
      <c r="F235" s="15" t="s">
        <v>2766</v>
      </c>
      <c r="G235" s="67" t="s">
        <v>3659</v>
      </c>
      <c r="H235" s="15" t="s">
        <v>2772</v>
      </c>
      <c r="I235" s="15" t="s">
        <v>2779</v>
      </c>
      <c r="J235" s="15" t="s">
        <v>2772</v>
      </c>
      <c r="K235" s="15" t="s">
        <v>2772</v>
      </c>
      <c r="L235" s="15" t="s">
        <v>2772</v>
      </c>
      <c r="M235" s="15" t="s">
        <v>2772</v>
      </c>
      <c r="N235" s="15" t="s">
        <v>3685</v>
      </c>
      <c r="O235" s="15" t="s">
        <v>2772</v>
      </c>
      <c r="P235" s="15">
        <v>0.17</v>
      </c>
      <c r="Q235" s="15" t="s">
        <v>2880</v>
      </c>
      <c r="R235" s="39">
        <v>0.17</v>
      </c>
      <c r="S235" s="15" t="s">
        <v>2880</v>
      </c>
      <c r="T235" s="16">
        <f t="shared" si="11"/>
        <v>6.8185861746161619E-2</v>
      </c>
      <c r="U235" s="15" t="s">
        <v>2772</v>
      </c>
      <c r="V235" s="15" t="s">
        <v>2772</v>
      </c>
      <c r="W235" s="15" t="s">
        <v>2997</v>
      </c>
    </row>
    <row r="236" spans="1:23" ht="30.75">
      <c r="A236" s="15" t="s">
        <v>2995</v>
      </c>
      <c r="B236" s="15">
        <v>2020</v>
      </c>
      <c r="C236" s="15">
        <v>27</v>
      </c>
      <c r="D236" s="15" t="s">
        <v>2998</v>
      </c>
      <c r="E236" s="15" t="s">
        <v>3684</v>
      </c>
      <c r="F236" s="15" t="s">
        <v>2766</v>
      </c>
      <c r="G236" s="67" t="s">
        <v>3659</v>
      </c>
      <c r="H236" s="15" t="s">
        <v>2772</v>
      </c>
      <c r="I236" s="15" t="s">
        <v>2779</v>
      </c>
      <c r="J236" s="15" t="s">
        <v>2772</v>
      </c>
      <c r="K236" s="15" t="s">
        <v>2772</v>
      </c>
      <c r="L236" s="15" t="s">
        <v>2772</v>
      </c>
      <c r="M236" s="15" t="s">
        <v>2772</v>
      </c>
      <c r="N236" s="15" t="s">
        <v>3685</v>
      </c>
      <c r="O236" s="15" t="s">
        <v>2772</v>
      </c>
      <c r="P236" s="15">
        <v>0.11799999999999999</v>
      </c>
      <c r="Q236" s="15" t="s">
        <v>2880</v>
      </c>
      <c r="R236" s="39">
        <v>0.11799999999999999</v>
      </c>
      <c r="S236" s="15" t="s">
        <v>2880</v>
      </c>
      <c r="T236" s="16">
        <f t="shared" si="11"/>
        <v>4.8441803550404443E-2</v>
      </c>
      <c r="U236" s="15" t="s">
        <v>2772</v>
      </c>
      <c r="V236" s="15" t="s">
        <v>2772</v>
      </c>
      <c r="W236" s="15" t="s">
        <v>2997</v>
      </c>
    </row>
    <row r="237" spans="1:23" ht="30.75">
      <c r="A237" s="15" t="s">
        <v>2999</v>
      </c>
      <c r="B237" s="15">
        <v>2020</v>
      </c>
      <c r="C237" s="15">
        <v>28</v>
      </c>
      <c r="D237" s="15" t="s">
        <v>3000</v>
      </c>
      <c r="E237" s="15" t="s">
        <v>3658</v>
      </c>
      <c r="F237" s="15" t="s">
        <v>2766</v>
      </c>
      <c r="G237" s="67" t="s">
        <v>3659</v>
      </c>
      <c r="H237" s="15" t="s">
        <v>2772</v>
      </c>
      <c r="I237" s="15" t="s">
        <v>2786</v>
      </c>
      <c r="J237" s="15" t="s">
        <v>2772</v>
      </c>
      <c r="K237" s="15" t="s">
        <v>2772</v>
      </c>
      <c r="L237" s="15" t="s">
        <v>2772</v>
      </c>
      <c r="M237" s="15" t="s">
        <v>2772</v>
      </c>
      <c r="N237" s="15" t="s">
        <v>2943</v>
      </c>
      <c r="O237" s="15"/>
      <c r="P237" s="15">
        <v>0.04</v>
      </c>
      <c r="Q237" s="15" t="s">
        <v>2880</v>
      </c>
      <c r="R237" s="39">
        <f>P237*1000</f>
        <v>40</v>
      </c>
      <c r="S237" s="16" t="s">
        <v>3661</v>
      </c>
      <c r="T237" s="16">
        <f t="shared" si="11"/>
        <v>1.6127838567197355</v>
      </c>
      <c r="U237" s="15" t="s">
        <v>2772</v>
      </c>
      <c r="V237" s="15" t="s">
        <v>2772</v>
      </c>
      <c r="W237" s="15" t="s">
        <v>3002</v>
      </c>
    </row>
    <row r="238" spans="1:23" ht="30.75">
      <c r="A238" s="15" t="s">
        <v>2999</v>
      </c>
      <c r="B238" s="15">
        <v>2020</v>
      </c>
      <c r="C238" s="15">
        <v>28</v>
      </c>
      <c r="D238" s="15" t="s">
        <v>3000</v>
      </c>
      <c r="E238" s="15" t="s">
        <v>3658</v>
      </c>
      <c r="F238" s="15" t="s">
        <v>2766</v>
      </c>
      <c r="G238" s="67" t="s">
        <v>3659</v>
      </c>
      <c r="H238" s="15" t="s">
        <v>2772</v>
      </c>
      <c r="I238" s="15" t="s">
        <v>2786</v>
      </c>
      <c r="J238" s="15" t="s">
        <v>2772</v>
      </c>
      <c r="K238" s="15" t="s">
        <v>2772</v>
      </c>
      <c r="L238" s="15" t="s">
        <v>2772</v>
      </c>
      <c r="M238" s="15" t="s">
        <v>2772</v>
      </c>
      <c r="N238" s="15" t="s">
        <v>2943</v>
      </c>
      <c r="O238" s="15" t="s">
        <v>3001</v>
      </c>
      <c r="P238" s="15">
        <v>0.08</v>
      </c>
      <c r="Q238" s="15" t="s">
        <v>2880</v>
      </c>
      <c r="R238" s="39">
        <f>P238*1000</f>
        <v>80</v>
      </c>
      <c r="S238" s="16" t="s">
        <v>3661</v>
      </c>
      <c r="T238" s="16">
        <f t="shared" si="11"/>
        <v>1.9084850188786497</v>
      </c>
      <c r="U238" s="15" t="s">
        <v>2772</v>
      </c>
      <c r="V238" s="15" t="s">
        <v>2772</v>
      </c>
      <c r="W238" s="15" t="s">
        <v>3002</v>
      </c>
    </row>
    <row r="239" spans="1:23" ht="30.75">
      <c r="A239" s="15" t="s">
        <v>2999</v>
      </c>
      <c r="B239" s="15">
        <v>2020</v>
      </c>
      <c r="C239" s="15">
        <v>28</v>
      </c>
      <c r="D239" s="15" t="s">
        <v>3000</v>
      </c>
      <c r="E239" s="15" t="s">
        <v>3658</v>
      </c>
      <c r="F239" s="15" t="s">
        <v>2766</v>
      </c>
      <c r="G239" s="67" t="s">
        <v>3659</v>
      </c>
      <c r="H239" s="15" t="s">
        <v>2772</v>
      </c>
      <c r="I239" s="15" t="s">
        <v>2786</v>
      </c>
      <c r="J239" s="15" t="s">
        <v>2772</v>
      </c>
      <c r="K239" s="15" t="s">
        <v>2772</v>
      </c>
      <c r="L239" s="15" t="s">
        <v>2772</v>
      </c>
      <c r="M239" s="15" t="s">
        <v>2772</v>
      </c>
      <c r="N239" s="15" t="s">
        <v>2943</v>
      </c>
      <c r="O239" s="15" t="s">
        <v>3001</v>
      </c>
      <c r="P239" s="15">
        <v>0.25</v>
      </c>
      <c r="Q239" s="15" t="s">
        <v>2880</v>
      </c>
      <c r="R239" s="39">
        <f>P239*1000</f>
        <v>250</v>
      </c>
      <c r="S239" s="16" t="s">
        <v>3661</v>
      </c>
      <c r="T239" s="16">
        <f t="shared" si="11"/>
        <v>2.399673721481038</v>
      </c>
      <c r="U239" s="15" t="s">
        <v>2772</v>
      </c>
      <c r="V239" s="15" t="s">
        <v>2772</v>
      </c>
      <c r="W239" s="15" t="s">
        <v>3002</v>
      </c>
    </row>
    <row r="240" spans="1:23" ht="30.75">
      <c r="A240" s="15" t="s">
        <v>2999</v>
      </c>
      <c r="B240" s="15">
        <v>2019</v>
      </c>
      <c r="C240" s="15">
        <v>28</v>
      </c>
      <c r="D240" s="15" t="s">
        <v>3000</v>
      </c>
      <c r="E240" s="15" t="s">
        <v>3658</v>
      </c>
      <c r="F240" s="15" t="s">
        <v>2766</v>
      </c>
      <c r="G240" s="67" t="s">
        <v>3659</v>
      </c>
      <c r="H240" s="15" t="s">
        <v>2772</v>
      </c>
      <c r="I240" s="15" t="s">
        <v>2884</v>
      </c>
      <c r="J240" s="15" t="s">
        <v>2772</v>
      </c>
      <c r="K240" s="15" t="s">
        <v>2772</v>
      </c>
      <c r="L240" s="15" t="s">
        <v>2772</v>
      </c>
      <c r="M240" s="15" t="s">
        <v>2772</v>
      </c>
      <c r="N240" s="15" t="s">
        <v>2943</v>
      </c>
      <c r="O240" s="15" t="s">
        <v>2772</v>
      </c>
      <c r="P240" s="15">
        <v>5.0000000000000001E-4</v>
      </c>
      <c r="Q240" s="15" t="s">
        <v>2880</v>
      </c>
      <c r="R240" s="39">
        <f t="shared" ref="R240:R259" si="13">P240*1000</f>
        <v>0.5</v>
      </c>
      <c r="S240" s="16" t="s">
        <v>3661</v>
      </c>
      <c r="T240" s="16">
        <f t="shared" si="11"/>
        <v>0.17609125905568124</v>
      </c>
      <c r="U240" s="15" t="s">
        <v>2772</v>
      </c>
      <c r="V240" s="15" t="s">
        <v>2772</v>
      </c>
      <c r="W240" s="15" t="s">
        <v>3002</v>
      </c>
    </row>
    <row r="241" spans="1:23" ht="30.75">
      <c r="A241" s="15" t="s">
        <v>2999</v>
      </c>
      <c r="B241" s="15">
        <v>2019</v>
      </c>
      <c r="C241" s="15">
        <v>28</v>
      </c>
      <c r="D241" s="15" t="s">
        <v>3000</v>
      </c>
      <c r="E241" s="15" t="s">
        <v>3658</v>
      </c>
      <c r="F241" s="15" t="s">
        <v>2766</v>
      </c>
      <c r="G241" s="68" t="s">
        <v>3664</v>
      </c>
      <c r="H241" s="15" t="s">
        <v>2772</v>
      </c>
      <c r="I241" s="15" t="s">
        <v>2885</v>
      </c>
      <c r="J241" s="15" t="s">
        <v>2772</v>
      </c>
      <c r="K241" s="15" t="s">
        <v>2772</v>
      </c>
      <c r="L241" s="15" t="s">
        <v>2772</v>
      </c>
      <c r="M241" s="15" t="s">
        <v>2772</v>
      </c>
      <c r="N241" s="15" t="s">
        <v>2943</v>
      </c>
      <c r="O241" s="15" t="s">
        <v>2772</v>
      </c>
      <c r="P241" s="15">
        <v>0.03</v>
      </c>
      <c r="Q241" s="15" t="s">
        <v>2880</v>
      </c>
      <c r="R241" s="39">
        <f t="shared" si="13"/>
        <v>30</v>
      </c>
      <c r="S241" s="16" t="s">
        <v>3661</v>
      </c>
      <c r="T241" s="16">
        <f t="shared" si="11"/>
        <v>1.4913616938342726</v>
      </c>
      <c r="U241" s="15" t="s">
        <v>2772</v>
      </c>
      <c r="V241" s="15" t="s">
        <v>2772</v>
      </c>
      <c r="W241" s="15" t="s">
        <v>3002</v>
      </c>
    </row>
    <row r="242" spans="1:23" ht="30.75">
      <c r="A242" s="15" t="s">
        <v>2999</v>
      </c>
      <c r="B242" s="15">
        <v>2019</v>
      </c>
      <c r="C242" s="15">
        <v>28</v>
      </c>
      <c r="D242" s="15" t="s">
        <v>3000</v>
      </c>
      <c r="E242" s="15" t="s">
        <v>3658</v>
      </c>
      <c r="F242" s="15" t="s">
        <v>2766</v>
      </c>
      <c r="G242" s="67" t="s">
        <v>3659</v>
      </c>
      <c r="H242" s="15" t="s">
        <v>2772</v>
      </c>
      <c r="I242" s="15" t="s">
        <v>3003</v>
      </c>
      <c r="J242" s="15" t="s">
        <v>2772</v>
      </c>
      <c r="K242" s="15" t="s">
        <v>2772</v>
      </c>
      <c r="L242" s="15" t="s">
        <v>2772</v>
      </c>
      <c r="M242" s="15" t="s">
        <v>2772</v>
      </c>
      <c r="N242" s="15" t="s">
        <v>2943</v>
      </c>
      <c r="O242" s="15" t="s">
        <v>2772</v>
      </c>
      <c r="P242" s="15">
        <v>0.4</v>
      </c>
      <c r="Q242" s="15" t="s">
        <v>2880</v>
      </c>
      <c r="R242" s="39">
        <f t="shared" si="13"/>
        <v>400</v>
      </c>
      <c r="S242" s="16" t="s">
        <v>3661</v>
      </c>
      <c r="T242" s="16">
        <f t="shared" si="11"/>
        <v>2.6031443726201822</v>
      </c>
      <c r="U242" s="15" t="s">
        <v>2772</v>
      </c>
      <c r="V242" s="15" t="s">
        <v>2772</v>
      </c>
      <c r="W242" s="15" t="s">
        <v>3002</v>
      </c>
    </row>
    <row r="243" spans="1:23" ht="30.75">
      <c r="A243" s="15" t="s">
        <v>2999</v>
      </c>
      <c r="B243" s="15">
        <v>2020</v>
      </c>
      <c r="C243" s="15">
        <v>28</v>
      </c>
      <c r="D243" s="15" t="s">
        <v>3000</v>
      </c>
      <c r="E243" s="15" t="s">
        <v>3658</v>
      </c>
      <c r="F243" s="15" t="s">
        <v>2766</v>
      </c>
      <c r="G243" s="67" t="s">
        <v>3659</v>
      </c>
      <c r="H243" s="15" t="s">
        <v>2772</v>
      </c>
      <c r="I243" s="15" t="s">
        <v>2884</v>
      </c>
      <c r="J243" s="15" t="s">
        <v>2772</v>
      </c>
      <c r="K243" s="15" t="s">
        <v>2772</v>
      </c>
      <c r="L243" s="15" t="s">
        <v>2772</v>
      </c>
      <c r="M243" s="15" t="s">
        <v>2772</v>
      </c>
      <c r="N243" s="15" t="s">
        <v>2943</v>
      </c>
      <c r="O243" s="15"/>
      <c r="P243" s="15">
        <v>5.0000000000000001E-4</v>
      </c>
      <c r="Q243" s="15" t="s">
        <v>2880</v>
      </c>
      <c r="R243" s="39">
        <f t="shared" si="13"/>
        <v>0.5</v>
      </c>
      <c r="S243" s="16" t="s">
        <v>3661</v>
      </c>
      <c r="T243" s="16">
        <f t="shared" si="11"/>
        <v>0.17609125905568124</v>
      </c>
      <c r="U243" s="15" t="s">
        <v>2772</v>
      </c>
      <c r="V243" s="15" t="s">
        <v>2772</v>
      </c>
      <c r="W243" s="15" t="s">
        <v>3002</v>
      </c>
    </row>
    <row r="244" spans="1:23" ht="30.75">
      <c r="A244" s="15" t="s">
        <v>2999</v>
      </c>
      <c r="B244" s="15">
        <v>2020</v>
      </c>
      <c r="C244" s="15">
        <v>28</v>
      </c>
      <c r="D244" s="15" t="s">
        <v>3000</v>
      </c>
      <c r="E244" s="15" t="s">
        <v>3658</v>
      </c>
      <c r="F244" s="15" t="s">
        <v>2766</v>
      </c>
      <c r="G244" s="67" t="s">
        <v>3659</v>
      </c>
      <c r="H244" s="15" t="s">
        <v>2772</v>
      </c>
      <c r="I244" s="15" t="s">
        <v>2884</v>
      </c>
      <c r="J244" s="15" t="s">
        <v>2772</v>
      </c>
      <c r="K244" s="15" t="s">
        <v>2772</v>
      </c>
      <c r="L244" s="15" t="s">
        <v>2772</v>
      </c>
      <c r="M244" s="15" t="s">
        <v>2772</v>
      </c>
      <c r="N244" s="15" t="s">
        <v>2943</v>
      </c>
      <c r="O244" s="15"/>
      <c r="P244" s="15">
        <v>1.1000000000000001E-3</v>
      </c>
      <c r="Q244" s="15" t="s">
        <v>2880</v>
      </c>
      <c r="R244" s="39">
        <f t="shared" si="13"/>
        <v>1.1000000000000001</v>
      </c>
      <c r="S244" s="16" t="s">
        <v>3661</v>
      </c>
      <c r="T244" s="16">
        <f t="shared" si="11"/>
        <v>0.3222192947339193</v>
      </c>
      <c r="U244" s="15" t="s">
        <v>2772</v>
      </c>
      <c r="V244" s="15" t="s">
        <v>2772</v>
      </c>
      <c r="W244" s="15" t="s">
        <v>3002</v>
      </c>
    </row>
    <row r="245" spans="1:23" ht="30.75">
      <c r="A245" s="15" t="s">
        <v>2999</v>
      </c>
      <c r="B245" s="15">
        <v>2020</v>
      </c>
      <c r="C245" s="15">
        <v>28</v>
      </c>
      <c r="D245" s="15" t="s">
        <v>3000</v>
      </c>
      <c r="E245" s="15" t="s">
        <v>3658</v>
      </c>
      <c r="F245" s="15" t="s">
        <v>2766</v>
      </c>
      <c r="G245" s="67" t="s">
        <v>3659</v>
      </c>
      <c r="H245" s="15" t="s">
        <v>2772</v>
      </c>
      <c r="I245" s="15" t="s">
        <v>2885</v>
      </c>
      <c r="J245" s="15" t="s">
        <v>2772</v>
      </c>
      <c r="K245" s="15" t="s">
        <v>2772</v>
      </c>
      <c r="L245" s="15" t="s">
        <v>2772</v>
      </c>
      <c r="M245" s="15" t="s">
        <v>2772</v>
      </c>
      <c r="N245" s="15" t="s">
        <v>2943</v>
      </c>
      <c r="O245" s="15"/>
      <c r="P245" s="15">
        <v>0.09</v>
      </c>
      <c r="Q245" s="15" t="s">
        <v>2880</v>
      </c>
      <c r="R245" s="39">
        <f t="shared" si="13"/>
        <v>90</v>
      </c>
      <c r="S245" s="16" t="s">
        <v>3661</v>
      </c>
      <c r="T245" s="16">
        <f t="shared" si="11"/>
        <v>1.9590413923210936</v>
      </c>
      <c r="U245" s="15" t="s">
        <v>2772</v>
      </c>
      <c r="V245" s="15" t="s">
        <v>2772</v>
      </c>
      <c r="W245" s="15" t="s">
        <v>3002</v>
      </c>
    </row>
    <row r="246" spans="1:23" ht="30.75">
      <c r="A246" s="15" t="s">
        <v>2999</v>
      </c>
      <c r="B246" s="15">
        <v>2020</v>
      </c>
      <c r="C246" s="15">
        <v>28</v>
      </c>
      <c r="D246" s="15" t="s">
        <v>3000</v>
      </c>
      <c r="E246" s="15" t="s">
        <v>3658</v>
      </c>
      <c r="F246" s="15" t="s">
        <v>2766</v>
      </c>
      <c r="G246" s="67" t="s">
        <v>3659</v>
      </c>
      <c r="H246" s="15" t="s">
        <v>2772</v>
      </c>
      <c r="I246" s="15" t="s">
        <v>2885</v>
      </c>
      <c r="J246" s="15" t="s">
        <v>2772</v>
      </c>
      <c r="K246" s="15" t="s">
        <v>2772</v>
      </c>
      <c r="L246" s="15" t="s">
        <v>2772</v>
      </c>
      <c r="M246" s="15" t="s">
        <v>2772</v>
      </c>
      <c r="N246" s="15" t="s">
        <v>2943</v>
      </c>
      <c r="O246" s="15"/>
      <c r="P246" s="15">
        <v>0.04</v>
      </c>
      <c r="Q246" s="15" t="s">
        <v>2880</v>
      </c>
      <c r="R246" s="39">
        <f t="shared" si="13"/>
        <v>40</v>
      </c>
      <c r="S246" s="16" t="s">
        <v>3661</v>
      </c>
      <c r="T246" s="16">
        <f t="shared" si="11"/>
        <v>1.6127838567197355</v>
      </c>
      <c r="U246" s="15" t="s">
        <v>2772</v>
      </c>
      <c r="V246" s="15" t="s">
        <v>2772</v>
      </c>
      <c r="W246" s="15" t="s">
        <v>3002</v>
      </c>
    </row>
    <row r="247" spans="1:23" ht="30.75">
      <c r="A247" s="15" t="s">
        <v>2999</v>
      </c>
      <c r="B247" s="15">
        <v>2020</v>
      </c>
      <c r="C247" s="15">
        <v>28</v>
      </c>
      <c r="D247" s="15" t="s">
        <v>3000</v>
      </c>
      <c r="E247" s="15" t="s">
        <v>3658</v>
      </c>
      <c r="F247" s="15" t="s">
        <v>2766</v>
      </c>
      <c r="G247" s="67" t="s">
        <v>3659</v>
      </c>
      <c r="H247" s="15" t="s">
        <v>2772</v>
      </c>
      <c r="I247" s="15" t="s">
        <v>2885</v>
      </c>
      <c r="J247" s="15" t="s">
        <v>2772</v>
      </c>
      <c r="K247" s="15" t="s">
        <v>2772</v>
      </c>
      <c r="L247" s="15" t="s">
        <v>2772</v>
      </c>
      <c r="M247" s="15" t="s">
        <v>2772</v>
      </c>
      <c r="N247" s="15" t="s">
        <v>2943</v>
      </c>
      <c r="O247" s="15"/>
      <c r="P247" s="15">
        <v>0.06</v>
      </c>
      <c r="Q247" s="15" t="s">
        <v>2880</v>
      </c>
      <c r="R247" s="39">
        <f t="shared" si="13"/>
        <v>60</v>
      </c>
      <c r="S247" s="16" t="s">
        <v>3661</v>
      </c>
      <c r="T247" s="16">
        <f t="shared" si="11"/>
        <v>1.7853298350107671</v>
      </c>
      <c r="U247" s="15" t="s">
        <v>2772</v>
      </c>
      <c r="V247" s="15" t="s">
        <v>2772</v>
      </c>
      <c r="W247" s="15" t="s">
        <v>3002</v>
      </c>
    </row>
    <row r="248" spans="1:23" ht="30.75">
      <c r="A248" s="15" t="s">
        <v>2999</v>
      </c>
      <c r="B248" s="15">
        <v>2020</v>
      </c>
      <c r="C248" s="15">
        <v>28</v>
      </c>
      <c r="D248" s="15" t="s">
        <v>3000</v>
      </c>
      <c r="E248" s="15" t="s">
        <v>3658</v>
      </c>
      <c r="F248" s="15" t="s">
        <v>2766</v>
      </c>
      <c r="G248" s="67" t="s">
        <v>3659</v>
      </c>
      <c r="H248" s="15" t="s">
        <v>2772</v>
      </c>
      <c r="I248" s="15" t="s">
        <v>3003</v>
      </c>
      <c r="J248" s="15" t="s">
        <v>2772</v>
      </c>
      <c r="K248" s="15" t="s">
        <v>2772</v>
      </c>
      <c r="L248" s="15" t="s">
        <v>2772</v>
      </c>
      <c r="M248" s="15" t="s">
        <v>2772</v>
      </c>
      <c r="N248" s="15" t="s">
        <v>2943</v>
      </c>
      <c r="O248" s="15"/>
      <c r="P248" s="15">
        <v>1.5</v>
      </c>
      <c r="Q248" s="15" t="s">
        <v>2880</v>
      </c>
      <c r="R248" s="39">
        <f t="shared" si="13"/>
        <v>1500</v>
      </c>
      <c r="S248" s="16" t="s">
        <v>3661</v>
      </c>
      <c r="T248" s="16">
        <f t="shared" si="11"/>
        <v>3.1763806922432702</v>
      </c>
      <c r="U248" s="15" t="s">
        <v>2772</v>
      </c>
      <c r="V248" s="15" t="s">
        <v>2772</v>
      </c>
      <c r="W248" s="15" t="s">
        <v>3002</v>
      </c>
    </row>
    <row r="249" spans="1:23" ht="30.75">
      <c r="A249" s="15" t="s">
        <v>2999</v>
      </c>
      <c r="B249" s="15">
        <v>2020</v>
      </c>
      <c r="C249" s="15">
        <v>28</v>
      </c>
      <c r="D249" s="15" t="s">
        <v>3000</v>
      </c>
      <c r="E249" s="15" t="s">
        <v>3658</v>
      </c>
      <c r="F249" s="15" t="s">
        <v>2766</v>
      </c>
      <c r="G249" s="67" t="s">
        <v>3659</v>
      </c>
      <c r="H249" s="15" t="s">
        <v>2772</v>
      </c>
      <c r="I249" s="15" t="s">
        <v>3003</v>
      </c>
      <c r="J249" s="15" t="s">
        <v>2772</v>
      </c>
      <c r="K249" s="15" t="s">
        <v>2772</v>
      </c>
      <c r="L249" s="15" t="s">
        <v>2772</v>
      </c>
      <c r="M249" s="15" t="s">
        <v>2772</v>
      </c>
      <c r="N249" s="15" t="s">
        <v>2943</v>
      </c>
      <c r="O249" s="15"/>
      <c r="P249" s="15">
        <v>0.75</v>
      </c>
      <c r="Q249" s="15" t="s">
        <v>2880</v>
      </c>
      <c r="R249" s="39">
        <f t="shared" si="13"/>
        <v>750</v>
      </c>
      <c r="S249" s="16" t="s">
        <v>3661</v>
      </c>
      <c r="T249" s="16">
        <f t="shared" si="11"/>
        <v>2.8756399370041685</v>
      </c>
      <c r="U249" s="15" t="s">
        <v>2772</v>
      </c>
      <c r="V249" s="15" t="s">
        <v>2772</v>
      </c>
      <c r="W249" s="15" t="s">
        <v>3002</v>
      </c>
    </row>
    <row r="250" spans="1:23" ht="30.75">
      <c r="A250" s="15" t="s">
        <v>2999</v>
      </c>
      <c r="B250" s="15">
        <v>2020</v>
      </c>
      <c r="C250" s="15">
        <v>28</v>
      </c>
      <c r="D250" s="15" t="s">
        <v>3000</v>
      </c>
      <c r="E250" s="15" t="s">
        <v>3658</v>
      </c>
      <c r="F250" s="15" t="s">
        <v>2766</v>
      </c>
      <c r="G250" s="67" t="s">
        <v>3659</v>
      </c>
      <c r="H250" s="15" t="s">
        <v>2772</v>
      </c>
      <c r="I250" s="15" t="s">
        <v>3003</v>
      </c>
      <c r="J250" s="15" t="s">
        <v>2772</v>
      </c>
      <c r="K250" s="15" t="s">
        <v>2772</v>
      </c>
      <c r="L250" s="15" t="s">
        <v>2772</v>
      </c>
      <c r="M250" s="15" t="s">
        <v>2772</v>
      </c>
      <c r="N250" s="15" t="s">
        <v>2943</v>
      </c>
      <c r="O250" s="15"/>
      <c r="P250" s="15">
        <v>2.25</v>
      </c>
      <c r="Q250" s="15" t="s">
        <v>2880</v>
      </c>
      <c r="R250" s="39">
        <f t="shared" si="13"/>
        <v>2250</v>
      </c>
      <c r="S250" s="16" t="s">
        <v>3661</v>
      </c>
      <c r="T250" s="16">
        <f t="shared" si="11"/>
        <v>3.35237549500052</v>
      </c>
      <c r="U250" s="15" t="s">
        <v>2772</v>
      </c>
      <c r="V250" s="15" t="s">
        <v>2772</v>
      </c>
      <c r="W250" s="15" t="s">
        <v>3002</v>
      </c>
    </row>
    <row r="251" spans="1:23" ht="30.75">
      <c r="A251" s="15" t="s">
        <v>2999</v>
      </c>
      <c r="B251" s="15">
        <v>2020</v>
      </c>
      <c r="C251" s="15">
        <v>28</v>
      </c>
      <c r="D251" s="15" t="s">
        <v>3000</v>
      </c>
      <c r="E251" s="15" t="s">
        <v>3658</v>
      </c>
      <c r="F251" s="15" t="s">
        <v>2766</v>
      </c>
      <c r="G251" s="67" t="s">
        <v>3659</v>
      </c>
      <c r="H251" s="15" t="s">
        <v>2772</v>
      </c>
      <c r="I251" s="15" t="s">
        <v>3003</v>
      </c>
      <c r="J251" s="15" t="s">
        <v>2772</v>
      </c>
      <c r="K251" s="15" t="s">
        <v>2772</v>
      </c>
      <c r="L251" s="15" t="s">
        <v>2772</v>
      </c>
      <c r="M251" s="15" t="s">
        <v>2772</v>
      </c>
      <c r="N251" s="15" t="s">
        <v>2943</v>
      </c>
      <c r="O251" s="15"/>
      <c r="P251" s="15">
        <v>2.36</v>
      </c>
      <c r="Q251" s="15" t="s">
        <v>2880</v>
      </c>
      <c r="R251" s="39">
        <f t="shared" si="13"/>
        <v>2360</v>
      </c>
      <c r="S251" s="16" t="s">
        <v>3661</v>
      </c>
      <c r="T251" s="16">
        <f t="shared" si="11"/>
        <v>3.3730959870787269</v>
      </c>
      <c r="U251" s="15" t="s">
        <v>2772</v>
      </c>
      <c r="V251" s="15" t="s">
        <v>2772</v>
      </c>
      <c r="W251" s="15" t="s">
        <v>3002</v>
      </c>
    </row>
    <row r="252" spans="1:23" ht="30.75">
      <c r="A252" s="15" t="s">
        <v>2999</v>
      </c>
      <c r="B252" s="15">
        <v>2020</v>
      </c>
      <c r="C252" s="15">
        <v>28</v>
      </c>
      <c r="D252" s="15" t="s">
        <v>3000</v>
      </c>
      <c r="E252" s="15" t="s">
        <v>3658</v>
      </c>
      <c r="F252" s="15" t="s">
        <v>2766</v>
      </c>
      <c r="G252" s="67" t="s">
        <v>3659</v>
      </c>
      <c r="H252" s="15" t="s">
        <v>2772</v>
      </c>
      <c r="I252" s="15" t="s">
        <v>2885</v>
      </c>
      <c r="J252" s="15" t="s">
        <v>2772</v>
      </c>
      <c r="K252" s="15" t="s">
        <v>2772</v>
      </c>
      <c r="L252" s="15" t="s">
        <v>2772</v>
      </c>
      <c r="M252" s="15" t="s">
        <v>2772</v>
      </c>
      <c r="N252" s="15" t="s">
        <v>2943</v>
      </c>
      <c r="O252" s="15"/>
      <c r="P252" s="15">
        <v>0.02</v>
      </c>
      <c r="Q252" s="15" t="s">
        <v>2880</v>
      </c>
      <c r="R252" s="39">
        <f t="shared" si="13"/>
        <v>20</v>
      </c>
      <c r="S252" s="16" t="s">
        <v>3661</v>
      </c>
      <c r="T252" s="16">
        <f t="shared" si="11"/>
        <v>1.3222192947339193</v>
      </c>
      <c r="U252" s="15" t="s">
        <v>2772</v>
      </c>
      <c r="V252" s="15" t="s">
        <v>2772</v>
      </c>
      <c r="W252" s="15" t="s">
        <v>3002</v>
      </c>
    </row>
    <row r="253" spans="1:23" ht="30.75">
      <c r="A253" s="15" t="s">
        <v>2999</v>
      </c>
      <c r="B253" s="15">
        <v>2020</v>
      </c>
      <c r="C253" s="15">
        <v>28</v>
      </c>
      <c r="D253" s="15" t="s">
        <v>3000</v>
      </c>
      <c r="E253" s="15" t="s">
        <v>3658</v>
      </c>
      <c r="F253" s="15" t="s">
        <v>2766</v>
      </c>
      <c r="G253" s="67" t="s">
        <v>3659</v>
      </c>
      <c r="H253" s="15" t="s">
        <v>2772</v>
      </c>
      <c r="I253" s="15" t="s">
        <v>2790</v>
      </c>
      <c r="J253" s="15" t="s">
        <v>2772</v>
      </c>
      <c r="K253" s="15" t="s">
        <v>2772</v>
      </c>
      <c r="L253" s="15" t="s">
        <v>2772</v>
      </c>
      <c r="M253" s="15" t="s">
        <v>2772</v>
      </c>
      <c r="N253" s="15" t="s">
        <v>2943</v>
      </c>
      <c r="O253" s="15" t="s">
        <v>3686</v>
      </c>
      <c r="P253" s="15">
        <v>1.4E-3</v>
      </c>
      <c r="Q253" s="15" t="s">
        <v>2880</v>
      </c>
      <c r="R253" s="39">
        <f t="shared" si="13"/>
        <v>1.4</v>
      </c>
      <c r="S253" s="16" t="s">
        <v>3661</v>
      </c>
      <c r="T253" s="16">
        <f t="shared" si="11"/>
        <v>0.38021124171160603</v>
      </c>
      <c r="U253" s="15" t="s">
        <v>2772</v>
      </c>
      <c r="V253" s="15" t="s">
        <v>2772</v>
      </c>
      <c r="W253" s="15" t="s">
        <v>3002</v>
      </c>
    </row>
    <row r="254" spans="1:23" ht="30.75">
      <c r="A254" s="15" t="s">
        <v>2999</v>
      </c>
      <c r="B254" s="15">
        <v>2020</v>
      </c>
      <c r="C254" s="15">
        <v>28</v>
      </c>
      <c r="D254" s="15" t="s">
        <v>3000</v>
      </c>
      <c r="E254" s="15" t="s">
        <v>3658</v>
      </c>
      <c r="F254" s="15" t="s">
        <v>2766</v>
      </c>
      <c r="G254" s="67" t="s">
        <v>3659</v>
      </c>
      <c r="H254" s="15" t="s">
        <v>2772</v>
      </c>
      <c r="I254" s="15" t="s">
        <v>2790</v>
      </c>
      <c r="J254" s="15" t="s">
        <v>2772</v>
      </c>
      <c r="K254" s="15" t="s">
        <v>2772</v>
      </c>
      <c r="L254" s="15" t="s">
        <v>2772</v>
      </c>
      <c r="M254" s="15" t="s">
        <v>2772</v>
      </c>
      <c r="N254" s="15" t="s">
        <v>2943</v>
      </c>
      <c r="O254" s="15" t="s">
        <v>3686</v>
      </c>
      <c r="P254" s="15">
        <v>5.1999999999999998E-3</v>
      </c>
      <c r="Q254" s="15" t="s">
        <v>2880</v>
      </c>
      <c r="R254" s="39">
        <f t="shared" si="13"/>
        <v>5.2</v>
      </c>
      <c r="S254" s="16" t="s">
        <v>3661</v>
      </c>
      <c r="T254" s="16">
        <f t="shared" si="11"/>
        <v>0.79239168949825389</v>
      </c>
      <c r="U254" s="15" t="s">
        <v>2772</v>
      </c>
      <c r="V254" s="15" t="s">
        <v>2772</v>
      </c>
      <c r="W254" s="15" t="s">
        <v>3002</v>
      </c>
    </row>
    <row r="255" spans="1:23" ht="30.75">
      <c r="A255" s="15" t="s">
        <v>2999</v>
      </c>
      <c r="B255" s="15">
        <v>2020</v>
      </c>
      <c r="C255" s="15">
        <v>28</v>
      </c>
      <c r="D255" s="15" t="s">
        <v>3000</v>
      </c>
      <c r="E255" s="15" t="s">
        <v>3658</v>
      </c>
      <c r="F255" s="15" t="s">
        <v>2766</v>
      </c>
      <c r="G255" s="67" t="s">
        <v>3659</v>
      </c>
      <c r="H255" s="15" t="s">
        <v>2772</v>
      </c>
      <c r="I255" s="15" t="s">
        <v>3005</v>
      </c>
      <c r="J255" s="15" t="s">
        <v>2772</v>
      </c>
      <c r="K255" s="15" t="s">
        <v>2772</v>
      </c>
      <c r="L255" s="15" t="s">
        <v>2772</v>
      </c>
      <c r="M255" s="15" t="s">
        <v>2772</v>
      </c>
      <c r="N255" s="15" t="s">
        <v>2943</v>
      </c>
      <c r="O255" s="15" t="s">
        <v>3687</v>
      </c>
      <c r="P255" s="15">
        <v>1.1000000000000001E-3</v>
      </c>
      <c r="Q255" s="15" t="s">
        <v>2880</v>
      </c>
      <c r="R255" s="39">
        <f t="shared" si="13"/>
        <v>1.1000000000000001</v>
      </c>
      <c r="S255" s="16" t="s">
        <v>3661</v>
      </c>
      <c r="T255" s="16">
        <f t="shared" si="11"/>
        <v>0.3222192947339193</v>
      </c>
      <c r="U255" s="15" t="s">
        <v>2772</v>
      </c>
      <c r="V255" s="15" t="s">
        <v>2772</v>
      </c>
      <c r="W255" s="15" t="s">
        <v>3002</v>
      </c>
    </row>
    <row r="256" spans="1:23" ht="30.75">
      <c r="A256" s="15" t="s">
        <v>2999</v>
      </c>
      <c r="B256" s="15">
        <v>2020</v>
      </c>
      <c r="C256" s="15">
        <v>28</v>
      </c>
      <c r="D256" s="15" t="s">
        <v>3000</v>
      </c>
      <c r="E256" s="15" t="s">
        <v>3658</v>
      </c>
      <c r="F256" s="15" t="s">
        <v>2766</v>
      </c>
      <c r="G256" s="67" t="s">
        <v>3659</v>
      </c>
      <c r="H256" s="15" t="s">
        <v>2772</v>
      </c>
      <c r="I256" s="15" t="s">
        <v>3005</v>
      </c>
      <c r="J256" s="15" t="s">
        <v>2772</v>
      </c>
      <c r="K256" s="15" t="s">
        <v>2772</v>
      </c>
      <c r="L256" s="15" t="s">
        <v>2772</v>
      </c>
      <c r="M256" s="15" t="s">
        <v>2772</v>
      </c>
      <c r="N256" s="15" t="s">
        <v>2943</v>
      </c>
      <c r="O256" s="15" t="s">
        <v>3687</v>
      </c>
      <c r="P256" s="15">
        <v>2.5999999999999999E-3</v>
      </c>
      <c r="Q256" s="15" t="s">
        <v>2880</v>
      </c>
      <c r="R256" s="39">
        <f t="shared" si="13"/>
        <v>2.6</v>
      </c>
      <c r="S256" s="16" t="s">
        <v>3661</v>
      </c>
      <c r="T256" s="16">
        <f t="shared" si="11"/>
        <v>0.55630250076728727</v>
      </c>
      <c r="U256" s="15" t="s">
        <v>2772</v>
      </c>
      <c r="V256" s="15" t="s">
        <v>2772</v>
      </c>
      <c r="W256" s="15" t="s">
        <v>3002</v>
      </c>
    </row>
    <row r="257" spans="1:23" ht="30.75">
      <c r="A257" s="15" t="s">
        <v>2999</v>
      </c>
      <c r="B257" s="15">
        <v>2020</v>
      </c>
      <c r="C257" s="15">
        <v>28</v>
      </c>
      <c r="D257" s="15" t="s">
        <v>3000</v>
      </c>
      <c r="E257" s="15" t="s">
        <v>3658</v>
      </c>
      <c r="F257" s="15" t="s">
        <v>2766</v>
      </c>
      <c r="G257" s="67" t="s">
        <v>3659</v>
      </c>
      <c r="H257" s="15" t="s">
        <v>2772</v>
      </c>
      <c r="I257" s="15" t="s">
        <v>3005</v>
      </c>
      <c r="J257" s="15" t="s">
        <v>2772</v>
      </c>
      <c r="K257" s="15" t="s">
        <v>2772</v>
      </c>
      <c r="L257" s="15" t="s">
        <v>2772</v>
      </c>
      <c r="M257" s="15" t="s">
        <v>2772</v>
      </c>
      <c r="N257" s="15" t="s">
        <v>2943</v>
      </c>
      <c r="O257" s="15" t="s">
        <v>3687</v>
      </c>
      <c r="P257" s="15">
        <v>6.6E-3</v>
      </c>
      <c r="Q257" s="15" t="s">
        <v>2880</v>
      </c>
      <c r="R257" s="39">
        <f t="shared" si="13"/>
        <v>6.6</v>
      </c>
      <c r="S257" s="16" t="s">
        <v>3661</v>
      </c>
      <c r="T257" s="16">
        <f t="shared" si="11"/>
        <v>0.88081359228079137</v>
      </c>
      <c r="U257" s="15" t="s">
        <v>2772</v>
      </c>
      <c r="V257" s="15" t="s">
        <v>2772</v>
      </c>
      <c r="W257" s="15" t="s">
        <v>3002</v>
      </c>
    </row>
    <row r="258" spans="1:23" ht="30.75">
      <c r="A258" s="15" t="s">
        <v>2999</v>
      </c>
      <c r="B258" s="15">
        <v>2020</v>
      </c>
      <c r="C258" s="15">
        <v>28</v>
      </c>
      <c r="D258" s="15" t="s">
        <v>3000</v>
      </c>
      <c r="E258" s="15" t="s">
        <v>3658</v>
      </c>
      <c r="F258" s="15" t="s">
        <v>2766</v>
      </c>
      <c r="G258" s="67" t="s">
        <v>3659</v>
      </c>
      <c r="H258" s="15" t="s">
        <v>2772</v>
      </c>
      <c r="I258" s="15" t="s">
        <v>2879</v>
      </c>
      <c r="J258" s="15" t="s">
        <v>2772</v>
      </c>
      <c r="K258" s="15" t="s">
        <v>2772</v>
      </c>
      <c r="L258" s="15" t="s">
        <v>2772</v>
      </c>
      <c r="M258" s="15" t="s">
        <v>2772</v>
      </c>
      <c r="N258" s="15" t="s">
        <v>2943</v>
      </c>
      <c r="O258" s="15" t="s">
        <v>3688</v>
      </c>
      <c r="P258" s="15">
        <v>1.4E-3</v>
      </c>
      <c r="Q258" s="15" t="s">
        <v>2880</v>
      </c>
      <c r="R258" s="39">
        <f t="shared" si="13"/>
        <v>1.4</v>
      </c>
      <c r="S258" s="16" t="s">
        <v>3661</v>
      </c>
      <c r="T258" s="16">
        <f t="shared" si="11"/>
        <v>0.38021124171160603</v>
      </c>
      <c r="U258" s="15" t="s">
        <v>2772</v>
      </c>
      <c r="V258" s="15" t="s">
        <v>2772</v>
      </c>
      <c r="W258" s="15" t="s">
        <v>3002</v>
      </c>
    </row>
    <row r="259" spans="1:23" ht="30.75">
      <c r="A259" s="15" t="s">
        <v>2999</v>
      </c>
      <c r="B259" s="15">
        <v>2020</v>
      </c>
      <c r="C259" s="15">
        <v>28</v>
      </c>
      <c r="D259" s="15" t="s">
        <v>3000</v>
      </c>
      <c r="E259" s="15" t="s">
        <v>3658</v>
      </c>
      <c r="F259" s="15" t="s">
        <v>2766</v>
      </c>
      <c r="G259" s="67" t="s">
        <v>3659</v>
      </c>
      <c r="H259" s="15" t="s">
        <v>2772</v>
      </c>
      <c r="I259" s="15" t="s">
        <v>2879</v>
      </c>
      <c r="J259" s="15" t="s">
        <v>2772</v>
      </c>
      <c r="K259" s="15" t="s">
        <v>2772</v>
      </c>
      <c r="L259" s="15" t="s">
        <v>2772</v>
      </c>
      <c r="M259" s="15" t="s">
        <v>2772</v>
      </c>
      <c r="N259" s="15" t="s">
        <v>2943</v>
      </c>
      <c r="O259" s="15" t="s">
        <v>3688</v>
      </c>
      <c r="P259" s="15">
        <v>4.0000000000000001E-3</v>
      </c>
      <c r="Q259" s="15" t="s">
        <v>2880</v>
      </c>
      <c r="R259" s="39">
        <f t="shared" si="13"/>
        <v>4</v>
      </c>
      <c r="S259" s="16" t="s">
        <v>3661</v>
      </c>
      <c r="T259" s="16">
        <f t="shared" si="11"/>
        <v>0.69897000433601886</v>
      </c>
      <c r="U259" s="15" t="s">
        <v>2772</v>
      </c>
      <c r="V259" s="15" t="s">
        <v>2772</v>
      </c>
      <c r="W259" s="15" t="s">
        <v>3002</v>
      </c>
    </row>
    <row r="260" spans="1:23" ht="30.75">
      <c r="A260" s="15" t="s">
        <v>3008</v>
      </c>
      <c r="B260" s="15">
        <v>2020</v>
      </c>
      <c r="C260" s="15">
        <v>29</v>
      </c>
      <c r="D260" s="15" t="s">
        <v>3009</v>
      </c>
      <c r="E260" s="15" t="s">
        <v>3689</v>
      </c>
      <c r="F260" s="15" t="s">
        <v>2766</v>
      </c>
      <c r="G260" s="67" t="s">
        <v>3659</v>
      </c>
      <c r="H260" s="15" t="s">
        <v>2772</v>
      </c>
      <c r="I260" s="15" t="s">
        <v>2884</v>
      </c>
      <c r="J260" s="15" t="s">
        <v>2772</v>
      </c>
      <c r="K260" s="15" t="s">
        <v>2772</v>
      </c>
      <c r="L260" s="15" t="s">
        <v>2772</v>
      </c>
      <c r="M260" s="15" t="s">
        <v>2772</v>
      </c>
      <c r="N260" s="15" t="s">
        <v>2781</v>
      </c>
      <c r="O260" s="15" t="s">
        <v>2772</v>
      </c>
      <c r="P260" s="28">
        <v>1.0900000000000001</v>
      </c>
      <c r="Q260" s="15" t="s">
        <v>3011</v>
      </c>
      <c r="R260" s="39">
        <f>P260</f>
        <v>1.0900000000000001</v>
      </c>
      <c r="S260" s="20" t="s">
        <v>3295</v>
      </c>
      <c r="T260" s="16">
        <f t="shared" si="11"/>
        <v>0.32014628611105395</v>
      </c>
      <c r="U260" s="15" t="s">
        <v>2772</v>
      </c>
      <c r="V260" s="15" t="s">
        <v>3012</v>
      </c>
      <c r="W260" s="16" t="s">
        <v>718</v>
      </c>
    </row>
    <row r="261" spans="1:23" ht="30.75">
      <c r="A261" s="15" t="s">
        <v>3008</v>
      </c>
      <c r="B261" s="15">
        <v>2020</v>
      </c>
      <c r="C261" s="15">
        <v>29</v>
      </c>
      <c r="D261" s="15" t="s">
        <v>3009</v>
      </c>
      <c r="E261" s="15" t="s">
        <v>3689</v>
      </c>
      <c r="F261" s="15" t="s">
        <v>2766</v>
      </c>
      <c r="G261" s="67" t="s">
        <v>3659</v>
      </c>
      <c r="H261" s="15" t="s">
        <v>2772</v>
      </c>
      <c r="I261" s="15" t="s">
        <v>3013</v>
      </c>
      <c r="J261" s="15" t="s">
        <v>2772</v>
      </c>
      <c r="K261" s="15" t="s">
        <v>2772</v>
      </c>
      <c r="L261" s="15" t="s">
        <v>2772</v>
      </c>
      <c r="M261" s="15" t="s">
        <v>2772</v>
      </c>
      <c r="N261" s="15" t="s">
        <v>2781</v>
      </c>
      <c r="O261" s="15" t="s">
        <v>2772</v>
      </c>
      <c r="P261" s="15">
        <v>9.42</v>
      </c>
      <c r="Q261" s="15" t="s">
        <v>3011</v>
      </c>
      <c r="R261" s="39">
        <f t="shared" ref="R261:R267" si="14">P261</f>
        <v>9.42</v>
      </c>
      <c r="S261" s="20" t="s">
        <v>3295</v>
      </c>
      <c r="T261" s="16">
        <f t="shared" si="11"/>
        <v>1.0178677189635057</v>
      </c>
      <c r="U261" s="15" t="s">
        <v>2772</v>
      </c>
      <c r="V261" s="15" t="s">
        <v>3012</v>
      </c>
      <c r="W261" s="16" t="s">
        <v>718</v>
      </c>
    </row>
    <row r="262" spans="1:23" ht="30.75">
      <c r="A262" s="15" t="s">
        <v>3008</v>
      </c>
      <c r="B262" s="15">
        <v>2020</v>
      </c>
      <c r="C262" s="15">
        <v>29</v>
      </c>
      <c r="D262" s="15" t="s">
        <v>3009</v>
      </c>
      <c r="E262" s="15" t="s">
        <v>3689</v>
      </c>
      <c r="F262" s="15" t="s">
        <v>2766</v>
      </c>
      <c r="G262" s="67" t="s">
        <v>3659</v>
      </c>
      <c r="H262" s="15" t="s">
        <v>2772</v>
      </c>
      <c r="I262" s="15" t="s">
        <v>3005</v>
      </c>
      <c r="J262" s="15" t="s">
        <v>2772</v>
      </c>
      <c r="K262" s="15" t="s">
        <v>2772</v>
      </c>
      <c r="L262" s="15" t="s">
        <v>2772</v>
      </c>
      <c r="M262" s="15" t="s">
        <v>2772</v>
      </c>
      <c r="N262" s="15" t="s">
        <v>2781</v>
      </c>
      <c r="O262" s="15" t="s">
        <v>2772</v>
      </c>
      <c r="P262" s="15">
        <v>109.56</v>
      </c>
      <c r="Q262" s="15" t="s">
        <v>3011</v>
      </c>
      <c r="R262" s="39">
        <f t="shared" si="14"/>
        <v>109.56</v>
      </c>
      <c r="S262" s="20" t="s">
        <v>3295</v>
      </c>
      <c r="T262" s="16">
        <f t="shared" si="11"/>
        <v>2.0435980300301231</v>
      </c>
      <c r="U262" s="15" t="s">
        <v>2772</v>
      </c>
      <c r="V262" s="15" t="s">
        <v>3012</v>
      </c>
      <c r="W262" s="16" t="s">
        <v>718</v>
      </c>
    </row>
    <row r="263" spans="1:23" ht="30.75">
      <c r="A263" s="15" t="s">
        <v>3008</v>
      </c>
      <c r="B263" s="15">
        <v>2020</v>
      </c>
      <c r="C263" s="15">
        <v>29</v>
      </c>
      <c r="D263" s="15" t="s">
        <v>3009</v>
      </c>
      <c r="E263" s="15" t="s">
        <v>3689</v>
      </c>
      <c r="F263" s="15" t="s">
        <v>2766</v>
      </c>
      <c r="G263" s="67" t="s">
        <v>3659</v>
      </c>
      <c r="H263" s="15" t="s">
        <v>2772</v>
      </c>
      <c r="I263" s="15" t="s">
        <v>2779</v>
      </c>
      <c r="J263" s="15" t="s">
        <v>2772</v>
      </c>
      <c r="K263" s="15" t="s">
        <v>2772</v>
      </c>
      <c r="L263" s="15" t="s">
        <v>2772</v>
      </c>
      <c r="M263" s="15" t="s">
        <v>2772</v>
      </c>
      <c r="N263" s="15" t="s">
        <v>2781</v>
      </c>
      <c r="O263" s="15" t="s">
        <v>2772</v>
      </c>
      <c r="P263" s="15">
        <v>39.11</v>
      </c>
      <c r="Q263" s="15" t="s">
        <v>3011</v>
      </c>
      <c r="R263" s="39">
        <f t="shared" si="14"/>
        <v>39.11</v>
      </c>
      <c r="S263" s="20" t="s">
        <v>3295</v>
      </c>
      <c r="T263" s="16">
        <f t="shared" si="11"/>
        <v>1.6032526619816467</v>
      </c>
      <c r="U263" s="15" t="s">
        <v>2772</v>
      </c>
      <c r="V263" s="15" t="s">
        <v>3012</v>
      </c>
      <c r="W263" s="16" t="s">
        <v>718</v>
      </c>
    </row>
    <row r="264" spans="1:23" ht="30.75">
      <c r="A264" s="15" t="s">
        <v>3008</v>
      </c>
      <c r="B264" s="15">
        <v>2020</v>
      </c>
      <c r="C264" s="15">
        <v>29</v>
      </c>
      <c r="D264" s="15" t="s">
        <v>3009</v>
      </c>
      <c r="E264" s="15" t="s">
        <v>3689</v>
      </c>
      <c r="F264" s="15" t="s">
        <v>2766</v>
      </c>
      <c r="G264" s="68" t="s">
        <v>3664</v>
      </c>
      <c r="H264" s="15" t="s">
        <v>2772</v>
      </c>
      <c r="I264" s="15" t="s">
        <v>2875</v>
      </c>
      <c r="J264" s="15" t="s">
        <v>2772</v>
      </c>
      <c r="K264" s="15" t="s">
        <v>2772</v>
      </c>
      <c r="L264" s="15" t="s">
        <v>2772</v>
      </c>
      <c r="M264" s="15" t="s">
        <v>2772</v>
      </c>
      <c r="N264" s="15" t="s">
        <v>2781</v>
      </c>
      <c r="O264" s="15" t="s">
        <v>2772</v>
      </c>
      <c r="P264" s="15">
        <v>30.99</v>
      </c>
      <c r="Q264" s="15" t="s">
        <v>3011</v>
      </c>
      <c r="R264" s="39">
        <f t="shared" si="14"/>
        <v>30.99</v>
      </c>
      <c r="S264" s="20" t="s">
        <v>3295</v>
      </c>
      <c r="T264" s="16">
        <f t="shared" si="11"/>
        <v>1.5050142400841071</v>
      </c>
      <c r="U264" s="15" t="s">
        <v>2772</v>
      </c>
      <c r="V264" s="15" t="s">
        <v>3012</v>
      </c>
      <c r="W264" s="16" t="s">
        <v>718</v>
      </c>
    </row>
    <row r="265" spans="1:23" ht="30.75">
      <c r="A265" s="15" t="s">
        <v>3008</v>
      </c>
      <c r="B265" s="15">
        <v>2020</v>
      </c>
      <c r="C265" s="15">
        <v>29</v>
      </c>
      <c r="D265" s="15" t="s">
        <v>3009</v>
      </c>
      <c r="E265" s="15" t="s">
        <v>3689</v>
      </c>
      <c r="F265" s="15" t="s">
        <v>2766</v>
      </c>
      <c r="G265" s="68" t="s">
        <v>3664</v>
      </c>
      <c r="H265" s="15" t="s">
        <v>2772</v>
      </c>
      <c r="I265" s="15" t="s">
        <v>2885</v>
      </c>
      <c r="J265" s="15" t="s">
        <v>2772</v>
      </c>
      <c r="K265" s="15" t="s">
        <v>2772</v>
      </c>
      <c r="L265" s="15" t="s">
        <v>2772</v>
      </c>
      <c r="M265" s="15" t="s">
        <v>2772</v>
      </c>
      <c r="N265" s="15" t="s">
        <v>2781</v>
      </c>
      <c r="O265" s="15" t="s">
        <v>2772</v>
      </c>
      <c r="P265" s="15">
        <v>0.88</v>
      </c>
      <c r="Q265" s="15" t="s">
        <v>3011</v>
      </c>
      <c r="R265" s="39">
        <f t="shared" si="14"/>
        <v>0.88</v>
      </c>
      <c r="S265" s="20" t="s">
        <v>3295</v>
      </c>
      <c r="T265" s="16">
        <f t="shared" si="11"/>
        <v>0.27415784926367981</v>
      </c>
      <c r="U265" s="15" t="s">
        <v>2772</v>
      </c>
      <c r="V265" s="15" t="s">
        <v>3012</v>
      </c>
      <c r="W265" s="16" t="s">
        <v>718</v>
      </c>
    </row>
    <row r="266" spans="1:23" ht="30.75">
      <c r="A266" s="15" t="s">
        <v>3008</v>
      </c>
      <c r="B266" s="15">
        <v>2020</v>
      </c>
      <c r="C266" s="15">
        <v>29</v>
      </c>
      <c r="D266" s="15" t="s">
        <v>3009</v>
      </c>
      <c r="E266" s="15" t="s">
        <v>3689</v>
      </c>
      <c r="F266" s="15" t="s">
        <v>2766</v>
      </c>
      <c r="G266" s="67" t="s">
        <v>3659</v>
      </c>
      <c r="H266" s="15" t="s">
        <v>2772</v>
      </c>
      <c r="I266" s="15" t="s">
        <v>2790</v>
      </c>
      <c r="J266" s="15" t="s">
        <v>2772</v>
      </c>
      <c r="K266" s="15" t="s">
        <v>2772</v>
      </c>
      <c r="L266" s="15" t="s">
        <v>2772</v>
      </c>
      <c r="M266" s="15" t="s">
        <v>2772</v>
      </c>
      <c r="N266" s="15" t="s">
        <v>2781</v>
      </c>
      <c r="O266" s="15" t="s">
        <v>2772</v>
      </c>
      <c r="P266" s="15">
        <v>40.659999999999997</v>
      </c>
      <c r="Q266" s="15" t="s">
        <v>3011</v>
      </c>
      <c r="R266" s="39">
        <f t="shared" si="14"/>
        <v>40.659999999999997</v>
      </c>
      <c r="S266" s="20" t="s">
        <v>3295</v>
      </c>
      <c r="T266" s="16">
        <f t="shared" si="11"/>
        <v>1.619719265611727</v>
      </c>
      <c r="U266" s="15" t="s">
        <v>2772</v>
      </c>
      <c r="V266" s="15" t="s">
        <v>3012</v>
      </c>
      <c r="W266" s="16" t="s">
        <v>718</v>
      </c>
    </row>
    <row r="267" spans="1:23" ht="30.75">
      <c r="A267" s="15" t="s">
        <v>3008</v>
      </c>
      <c r="B267" s="15">
        <v>2020</v>
      </c>
      <c r="C267" s="15">
        <v>29</v>
      </c>
      <c r="D267" s="15" t="s">
        <v>3009</v>
      </c>
      <c r="E267" s="15" t="s">
        <v>3689</v>
      </c>
      <c r="F267" s="15" t="s">
        <v>2766</v>
      </c>
      <c r="G267" s="67" t="s">
        <v>3659</v>
      </c>
      <c r="H267" s="15" t="s">
        <v>2772</v>
      </c>
      <c r="I267" s="28" t="s">
        <v>2786</v>
      </c>
      <c r="J267" s="15" t="s">
        <v>2772</v>
      </c>
      <c r="K267" s="15" t="s">
        <v>2772</v>
      </c>
      <c r="L267" s="15" t="s">
        <v>2772</v>
      </c>
      <c r="M267" s="15" t="s">
        <v>2772</v>
      </c>
      <c r="N267" s="15" t="s">
        <v>2781</v>
      </c>
      <c r="O267" s="15" t="s">
        <v>2772</v>
      </c>
      <c r="P267" s="15">
        <v>63.11</v>
      </c>
      <c r="Q267" s="15" t="s">
        <v>3011</v>
      </c>
      <c r="R267" s="39">
        <f t="shared" si="14"/>
        <v>63.11</v>
      </c>
      <c r="S267" s="20" t="s">
        <v>3295</v>
      </c>
      <c r="T267" s="16">
        <f t="shared" si="11"/>
        <v>1.8069257768837319</v>
      </c>
      <c r="U267" s="15" t="s">
        <v>2772</v>
      </c>
      <c r="V267" s="15" t="s">
        <v>3012</v>
      </c>
      <c r="W267" s="16" t="s">
        <v>718</v>
      </c>
    </row>
    <row r="268" spans="1:23" ht="30.75">
      <c r="A268" s="15" t="s">
        <v>3008</v>
      </c>
      <c r="B268" s="15">
        <v>2020</v>
      </c>
      <c r="C268" s="15">
        <v>29</v>
      </c>
      <c r="D268" s="15" t="s">
        <v>3009</v>
      </c>
      <c r="E268" s="15" t="s">
        <v>3689</v>
      </c>
      <c r="F268" s="15" t="s">
        <v>2766</v>
      </c>
      <c r="G268" s="67" t="s">
        <v>3659</v>
      </c>
      <c r="H268" s="15" t="s">
        <v>2772</v>
      </c>
      <c r="I268" s="15" t="s">
        <v>2884</v>
      </c>
      <c r="J268" s="15" t="s">
        <v>2772</v>
      </c>
      <c r="K268" s="15" t="s">
        <v>2772</v>
      </c>
      <c r="L268" s="15" t="s">
        <v>2772</v>
      </c>
      <c r="M268" s="15" t="s">
        <v>2772</v>
      </c>
      <c r="N268" s="15" t="s">
        <v>3021</v>
      </c>
      <c r="O268" s="15"/>
      <c r="P268" s="15">
        <v>12.7</v>
      </c>
      <c r="Q268" s="20" t="s">
        <v>3308</v>
      </c>
      <c r="R268" s="39">
        <f>P268</f>
        <v>12.7</v>
      </c>
      <c r="S268" s="20" t="s">
        <v>3308</v>
      </c>
      <c r="T268" s="16">
        <f t="shared" si="11"/>
        <v>1.1367205671564067</v>
      </c>
      <c r="U268" s="15" t="s">
        <v>2772</v>
      </c>
      <c r="V268" s="15" t="s">
        <v>2772</v>
      </c>
      <c r="W268" s="16" t="s">
        <v>718</v>
      </c>
    </row>
    <row r="269" spans="1:23" ht="30.75">
      <c r="A269" s="15" t="s">
        <v>3008</v>
      </c>
      <c r="B269" s="15">
        <v>2020</v>
      </c>
      <c r="C269" s="15">
        <v>29</v>
      </c>
      <c r="D269" s="15" t="s">
        <v>3009</v>
      </c>
      <c r="E269" s="15" t="s">
        <v>3689</v>
      </c>
      <c r="F269" s="15" t="s">
        <v>2766</v>
      </c>
      <c r="G269" s="67" t="s">
        <v>3659</v>
      </c>
      <c r="H269" s="15" t="s">
        <v>2772</v>
      </c>
      <c r="I269" s="15" t="s">
        <v>3013</v>
      </c>
      <c r="J269" s="15" t="s">
        <v>2772</v>
      </c>
      <c r="K269" s="15" t="s">
        <v>2772</v>
      </c>
      <c r="L269" s="15" t="s">
        <v>2772</v>
      </c>
      <c r="M269" s="15" t="s">
        <v>2772</v>
      </c>
      <c r="N269" s="15" t="s">
        <v>3021</v>
      </c>
      <c r="O269" s="15"/>
      <c r="P269" s="15">
        <v>9.8000000000000007</v>
      </c>
      <c r="Q269" s="15" t="s">
        <v>2880</v>
      </c>
      <c r="R269" s="39">
        <f t="shared" ref="R269:R280" si="15">P269</f>
        <v>9.8000000000000007</v>
      </c>
      <c r="S269" s="20" t="s">
        <v>3308</v>
      </c>
      <c r="T269" s="16">
        <f t="shared" si="11"/>
        <v>1.0334237554869496</v>
      </c>
      <c r="U269" s="15" t="s">
        <v>2772</v>
      </c>
      <c r="V269" s="15" t="s">
        <v>2772</v>
      </c>
      <c r="W269" s="16" t="s">
        <v>718</v>
      </c>
    </row>
    <row r="270" spans="1:23" ht="30.75">
      <c r="A270" s="15" t="s">
        <v>3008</v>
      </c>
      <c r="B270" s="15">
        <v>2020</v>
      </c>
      <c r="C270" s="15">
        <v>29</v>
      </c>
      <c r="D270" s="15" t="s">
        <v>3009</v>
      </c>
      <c r="E270" s="15" t="s">
        <v>3689</v>
      </c>
      <c r="F270" s="15" t="s">
        <v>2766</v>
      </c>
      <c r="G270" s="67" t="s">
        <v>3659</v>
      </c>
      <c r="H270" s="15" t="s">
        <v>2772</v>
      </c>
      <c r="I270" s="15" t="s">
        <v>3005</v>
      </c>
      <c r="J270" s="15" t="s">
        <v>2772</v>
      </c>
      <c r="K270" s="15" t="s">
        <v>2772</v>
      </c>
      <c r="L270" s="15" t="s">
        <v>2772</v>
      </c>
      <c r="M270" s="15" t="s">
        <v>2772</v>
      </c>
      <c r="N270" s="15" t="s">
        <v>3021</v>
      </c>
      <c r="O270" s="15"/>
      <c r="P270" s="15">
        <v>5.6</v>
      </c>
      <c r="Q270" s="15" t="s">
        <v>2880</v>
      </c>
      <c r="R270" s="39">
        <f t="shared" si="15"/>
        <v>5.6</v>
      </c>
      <c r="S270" s="20" t="s">
        <v>3308</v>
      </c>
      <c r="T270" s="16">
        <f t="shared" si="11"/>
        <v>0.81954393554186866</v>
      </c>
      <c r="U270" s="15" t="s">
        <v>2772</v>
      </c>
      <c r="V270" s="15" t="s">
        <v>2772</v>
      </c>
      <c r="W270" s="16" t="s">
        <v>718</v>
      </c>
    </row>
    <row r="271" spans="1:23" ht="30.75">
      <c r="A271" s="15" t="s">
        <v>3008</v>
      </c>
      <c r="B271" s="15">
        <v>2020</v>
      </c>
      <c r="C271" s="15">
        <v>29</v>
      </c>
      <c r="D271" s="15" t="s">
        <v>3009</v>
      </c>
      <c r="E271" s="15" t="s">
        <v>3689</v>
      </c>
      <c r="F271" s="15" t="s">
        <v>2766</v>
      </c>
      <c r="G271" s="67" t="s">
        <v>3659</v>
      </c>
      <c r="H271" s="15" t="s">
        <v>2772</v>
      </c>
      <c r="I271" s="15" t="s">
        <v>2779</v>
      </c>
      <c r="J271" s="15" t="s">
        <v>2772</v>
      </c>
      <c r="K271" s="15" t="s">
        <v>2772</v>
      </c>
      <c r="L271" s="15" t="s">
        <v>2772</v>
      </c>
      <c r="M271" s="15" t="s">
        <v>2772</v>
      </c>
      <c r="N271" s="15" t="s">
        <v>3021</v>
      </c>
      <c r="O271" s="15"/>
      <c r="P271" s="15">
        <v>7</v>
      </c>
      <c r="Q271" s="15" t="s">
        <v>2880</v>
      </c>
      <c r="R271" s="39">
        <f t="shared" si="15"/>
        <v>7</v>
      </c>
      <c r="S271" s="20" t="s">
        <v>3308</v>
      </c>
      <c r="T271" s="16">
        <f t="shared" si="11"/>
        <v>0.90308998699194354</v>
      </c>
      <c r="U271" s="15" t="s">
        <v>2772</v>
      </c>
      <c r="V271" s="15" t="s">
        <v>2772</v>
      </c>
      <c r="W271" s="16" t="s">
        <v>718</v>
      </c>
    </row>
    <row r="272" spans="1:23" ht="30.75">
      <c r="A272" s="15" t="s">
        <v>3008</v>
      </c>
      <c r="B272" s="15">
        <v>2020</v>
      </c>
      <c r="C272" s="15">
        <v>29</v>
      </c>
      <c r="D272" s="15" t="s">
        <v>3009</v>
      </c>
      <c r="E272" s="15" t="s">
        <v>3689</v>
      </c>
      <c r="F272" s="15" t="s">
        <v>2766</v>
      </c>
      <c r="G272" s="68" t="s">
        <v>3664</v>
      </c>
      <c r="H272" s="15" t="s">
        <v>2772</v>
      </c>
      <c r="I272" s="15" t="s">
        <v>2875</v>
      </c>
      <c r="J272" s="15" t="s">
        <v>2772</v>
      </c>
      <c r="K272" s="15" t="s">
        <v>2772</v>
      </c>
      <c r="L272" s="15" t="s">
        <v>2772</v>
      </c>
      <c r="M272" s="15" t="s">
        <v>2772</v>
      </c>
      <c r="N272" s="15" t="s">
        <v>3021</v>
      </c>
      <c r="O272" s="15"/>
      <c r="P272" s="15">
        <v>21.1</v>
      </c>
      <c r="Q272" s="15" t="s">
        <v>2880</v>
      </c>
      <c r="R272" s="39">
        <f t="shared" si="15"/>
        <v>21.1</v>
      </c>
      <c r="S272" s="20" t="s">
        <v>3308</v>
      </c>
      <c r="T272" s="16">
        <f t="shared" si="11"/>
        <v>1.3443922736851108</v>
      </c>
      <c r="U272" s="15" t="s">
        <v>2772</v>
      </c>
      <c r="V272" s="15" t="s">
        <v>2772</v>
      </c>
      <c r="W272" s="16" t="s">
        <v>718</v>
      </c>
    </row>
    <row r="273" spans="1:23" ht="30.75">
      <c r="A273" s="15" t="s">
        <v>3008</v>
      </c>
      <c r="B273" s="15">
        <v>2020</v>
      </c>
      <c r="C273" s="15">
        <v>29</v>
      </c>
      <c r="D273" s="15" t="s">
        <v>3009</v>
      </c>
      <c r="E273" s="15" t="s">
        <v>3689</v>
      </c>
      <c r="F273" s="15" t="s">
        <v>2766</v>
      </c>
      <c r="G273" s="68" t="s">
        <v>3664</v>
      </c>
      <c r="H273" s="15" t="s">
        <v>2772</v>
      </c>
      <c r="I273" s="15" t="s">
        <v>2885</v>
      </c>
      <c r="J273" s="15" t="s">
        <v>2772</v>
      </c>
      <c r="K273" s="15" t="s">
        <v>2772</v>
      </c>
      <c r="L273" s="15" t="s">
        <v>2772</v>
      </c>
      <c r="M273" s="15" t="s">
        <v>2772</v>
      </c>
      <c r="N273" s="15" t="s">
        <v>3021</v>
      </c>
      <c r="O273" s="15"/>
      <c r="P273" s="15">
        <v>6.6</v>
      </c>
      <c r="Q273" s="15" t="s">
        <v>2880</v>
      </c>
      <c r="R273" s="39">
        <f t="shared" si="15"/>
        <v>6.6</v>
      </c>
      <c r="S273" s="20" t="s">
        <v>3308</v>
      </c>
      <c r="T273" s="16">
        <f t="shared" si="11"/>
        <v>0.88081359228079137</v>
      </c>
      <c r="U273" s="15" t="s">
        <v>2772</v>
      </c>
      <c r="V273" s="15" t="s">
        <v>2772</v>
      </c>
      <c r="W273" s="16" t="s">
        <v>718</v>
      </c>
    </row>
    <row r="274" spans="1:23" ht="30.75">
      <c r="A274" s="15" t="s">
        <v>3008</v>
      </c>
      <c r="B274" s="15">
        <v>2020</v>
      </c>
      <c r="C274" s="15">
        <v>29</v>
      </c>
      <c r="D274" s="15" t="s">
        <v>3009</v>
      </c>
      <c r="E274" s="15" t="s">
        <v>3689</v>
      </c>
      <c r="F274" s="15" t="s">
        <v>2766</v>
      </c>
      <c r="G274" s="67" t="s">
        <v>3659</v>
      </c>
      <c r="H274" s="15" t="s">
        <v>2772</v>
      </c>
      <c r="I274" s="15" t="s">
        <v>2790</v>
      </c>
      <c r="J274" s="15" t="s">
        <v>2772</v>
      </c>
      <c r="K274" s="15" t="s">
        <v>2772</v>
      </c>
      <c r="L274" s="15" t="s">
        <v>2772</v>
      </c>
      <c r="M274" s="15" t="s">
        <v>2772</v>
      </c>
      <c r="N274" s="15" t="s">
        <v>3021</v>
      </c>
      <c r="O274" s="15"/>
      <c r="P274" s="15">
        <v>6.8</v>
      </c>
      <c r="Q274" s="15" t="s">
        <v>2880</v>
      </c>
      <c r="R274" s="39">
        <f t="shared" si="15"/>
        <v>6.8</v>
      </c>
      <c r="S274" s="20" t="s">
        <v>3308</v>
      </c>
      <c r="T274" s="16">
        <f t="shared" si="11"/>
        <v>0.89209460269048035</v>
      </c>
      <c r="U274" s="15" t="s">
        <v>2772</v>
      </c>
      <c r="V274" s="15" t="s">
        <v>2772</v>
      </c>
      <c r="W274" s="16" t="s">
        <v>718</v>
      </c>
    </row>
    <row r="275" spans="1:23" ht="30.75">
      <c r="A275" s="15" t="s">
        <v>3008</v>
      </c>
      <c r="B275" s="15">
        <v>2020</v>
      </c>
      <c r="C275" s="15">
        <v>29</v>
      </c>
      <c r="D275" s="15" t="s">
        <v>3009</v>
      </c>
      <c r="E275" s="15" t="s">
        <v>3689</v>
      </c>
      <c r="F275" s="15" t="s">
        <v>2766</v>
      </c>
      <c r="G275" s="67" t="s">
        <v>3659</v>
      </c>
      <c r="H275" s="15" t="s">
        <v>2772</v>
      </c>
      <c r="I275" s="28" t="s">
        <v>2786</v>
      </c>
      <c r="J275" s="15" t="s">
        <v>2772</v>
      </c>
      <c r="K275" s="15" t="s">
        <v>2772</v>
      </c>
      <c r="L275" s="15" t="s">
        <v>2772</v>
      </c>
      <c r="M275" s="15" t="s">
        <v>2772</v>
      </c>
      <c r="N275" s="15" t="s">
        <v>3021</v>
      </c>
      <c r="O275" s="15"/>
      <c r="P275" s="15">
        <v>8.3000000000000007</v>
      </c>
      <c r="Q275" s="15" t="s">
        <v>2880</v>
      </c>
      <c r="R275" s="39">
        <f t="shared" si="15"/>
        <v>8.3000000000000007</v>
      </c>
      <c r="S275" s="20" t="s">
        <v>3308</v>
      </c>
      <c r="T275" s="16">
        <f t="shared" si="11"/>
        <v>0.96848294855393513</v>
      </c>
      <c r="U275" s="15" t="s">
        <v>2772</v>
      </c>
      <c r="V275" s="15" t="s">
        <v>2772</v>
      </c>
      <c r="W275" s="16" t="s">
        <v>718</v>
      </c>
    </row>
    <row r="276" spans="1:23" ht="30.75">
      <c r="A276" s="15" t="s">
        <v>3008</v>
      </c>
      <c r="B276" s="15">
        <v>2020</v>
      </c>
      <c r="C276" s="15">
        <v>30</v>
      </c>
      <c r="D276" s="15" t="s">
        <v>3030</v>
      </c>
      <c r="E276" s="15" t="s">
        <v>3689</v>
      </c>
      <c r="F276" s="15" t="s">
        <v>2766</v>
      </c>
      <c r="G276" s="67" t="s">
        <v>3659</v>
      </c>
      <c r="H276" s="15" t="s">
        <v>2772</v>
      </c>
      <c r="I276" s="15" t="s">
        <v>2884</v>
      </c>
      <c r="J276" s="15" t="s">
        <v>2772</v>
      </c>
      <c r="K276" s="15" t="s">
        <v>2772</v>
      </c>
      <c r="L276" s="15" t="s">
        <v>2772</v>
      </c>
      <c r="M276" s="15" t="s">
        <v>2772</v>
      </c>
      <c r="N276" s="15" t="s">
        <v>3021</v>
      </c>
      <c r="O276" s="15"/>
      <c r="P276" s="15">
        <v>13.9</v>
      </c>
      <c r="Q276" s="15" t="s">
        <v>2880</v>
      </c>
      <c r="R276" s="39">
        <f t="shared" si="15"/>
        <v>13.9</v>
      </c>
      <c r="S276" s="20" t="s">
        <v>3308</v>
      </c>
      <c r="T276" s="16">
        <f t="shared" si="11"/>
        <v>1.173186268412274</v>
      </c>
      <c r="U276" s="15" t="s">
        <v>2772</v>
      </c>
      <c r="V276" s="15" t="s">
        <v>2772</v>
      </c>
      <c r="W276" s="16" t="s">
        <v>718</v>
      </c>
    </row>
    <row r="277" spans="1:23" ht="30.75">
      <c r="A277" s="15" t="s">
        <v>3008</v>
      </c>
      <c r="B277" s="15">
        <v>2020</v>
      </c>
      <c r="C277" s="15">
        <v>30</v>
      </c>
      <c r="D277" s="15" t="s">
        <v>3030</v>
      </c>
      <c r="E277" s="15" t="s">
        <v>3689</v>
      </c>
      <c r="F277" s="15" t="s">
        <v>2766</v>
      </c>
      <c r="G277" s="67" t="s">
        <v>3659</v>
      </c>
      <c r="H277" s="15" t="s">
        <v>2772</v>
      </c>
      <c r="I277" s="15" t="s">
        <v>3013</v>
      </c>
      <c r="J277" s="15" t="s">
        <v>2772</v>
      </c>
      <c r="K277" s="15" t="s">
        <v>2772</v>
      </c>
      <c r="L277" s="15" t="s">
        <v>2772</v>
      </c>
      <c r="M277" s="15" t="s">
        <v>2772</v>
      </c>
      <c r="N277" s="15" t="s">
        <v>3021</v>
      </c>
      <c r="O277" s="15"/>
      <c r="P277" s="15">
        <v>10.4</v>
      </c>
      <c r="Q277" s="15" t="s">
        <v>2880</v>
      </c>
      <c r="R277" s="39">
        <f t="shared" si="15"/>
        <v>10.4</v>
      </c>
      <c r="S277" s="20" t="s">
        <v>3308</v>
      </c>
      <c r="T277" s="16">
        <f t="shared" si="11"/>
        <v>1.0569048513364727</v>
      </c>
      <c r="U277" s="15" t="s">
        <v>2772</v>
      </c>
      <c r="V277" s="15" t="s">
        <v>2772</v>
      </c>
      <c r="W277" s="16" t="s">
        <v>718</v>
      </c>
    </row>
    <row r="278" spans="1:23" ht="30.75">
      <c r="A278" s="15" t="s">
        <v>3008</v>
      </c>
      <c r="B278" s="15">
        <v>2020</v>
      </c>
      <c r="C278" s="15">
        <v>30</v>
      </c>
      <c r="D278" s="15" t="s">
        <v>3030</v>
      </c>
      <c r="E278" s="15" t="s">
        <v>3689</v>
      </c>
      <c r="F278" s="15" t="s">
        <v>2766</v>
      </c>
      <c r="G278" s="67" t="s">
        <v>3659</v>
      </c>
      <c r="H278" s="15" t="s">
        <v>2772</v>
      </c>
      <c r="I278" s="15" t="s">
        <v>3005</v>
      </c>
      <c r="J278" s="15" t="s">
        <v>2772</v>
      </c>
      <c r="K278" s="15" t="s">
        <v>2772</v>
      </c>
      <c r="L278" s="15" t="s">
        <v>2772</v>
      </c>
      <c r="M278" s="15" t="s">
        <v>2772</v>
      </c>
      <c r="N278" s="15" t="s">
        <v>3021</v>
      </c>
      <c r="O278" s="15"/>
      <c r="P278" s="15">
        <v>4.7</v>
      </c>
      <c r="Q278" s="15" t="s">
        <v>2880</v>
      </c>
      <c r="R278" s="39">
        <f t="shared" si="15"/>
        <v>4.7</v>
      </c>
      <c r="S278" s="20" t="s">
        <v>3308</v>
      </c>
      <c r="T278" s="16">
        <f t="shared" si="11"/>
        <v>0.75587485567249146</v>
      </c>
      <c r="U278" s="15" t="s">
        <v>2772</v>
      </c>
      <c r="V278" s="15" t="s">
        <v>2772</v>
      </c>
      <c r="W278" s="16" t="s">
        <v>718</v>
      </c>
    </row>
    <row r="279" spans="1:23" ht="30.75">
      <c r="A279" s="15" t="s">
        <v>3008</v>
      </c>
      <c r="B279" s="15">
        <v>2020</v>
      </c>
      <c r="C279" s="15">
        <v>30</v>
      </c>
      <c r="D279" s="15" t="s">
        <v>3030</v>
      </c>
      <c r="E279" s="15" t="s">
        <v>3689</v>
      </c>
      <c r="F279" s="15" t="s">
        <v>2766</v>
      </c>
      <c r="G279" s="67" t="s">
        <v>3659</v>
      </c>
      <c r="H279" s="15" t="s">
        <v>2772</v>
      </c>
      <c r="I279" s="15" t="s">
        <v>2779</v>
      </c>
      <c r="J279" s="15" t="s">
        <v>2772</v>
      </c>
      <c r="K279" s="15" t="s">
        <v>2772</v>
      </c>
      <c r="L279" s="15" t="s">
        <v>2772</v>
      </c>
      <c r="M279" s="15" t="s">
        <v>2772</v>
      </c>
      <c r="N279" s="15" t="s">
        <v>3021</v>
      </c>
      <c r="O279" s="15"/>
      <c r="P279" s="15">
        <v>11.7</v>
      </c>
      <c r="Q279" s="15" t="s">
        <v>2880</v>
      </c>
      <c r="R279" s="39">
        <f t="shared" si="15"/>
        <v>11.7</v>
      </c>
      <c r="S279" s="20" t="s">
        <v>3308</v>
      </c>
      <c r="T279" s="16">
        <f t="shared" si="11"/>
        <v>1.1038037209559568</v>
      </c>
      <c r="U279" s="15" t="s">
        <v>2772</v>
      </c>
      <c r="V279" s="15" t="s">
        <v>2772</v>
      </c>
      <c r="W279" s="16" t="s">
        <v>718</v>
      </c>
    </row>
    <row r="280" spans="1:23" ht="30.75">
      <c r="A280" s="15" t="s">
        <v>3008</v>
      </c>
      <c r="B280" s="15">
        <v>2020</v>
      </c>
      <c r="C280" s="15">
        <v>30</v>
      </c>
      <c r="D280" s="15" t="s">
        <v>3030</v>
      </c>
      <c r="E280" s="15" t="s">
        <v>3689</v>
      </c>
      <c r="F280" s="15" t="s">
        <v>2766</v>
      </c>
      <c r="G280" s="68" t="s">
        <v>3664</v>
      </c>
      <c r="H280" s="15" t="s">
        <v>2772</v>
      </c>
      <c r="I280" s="15" t="s">
        <v>2875</v>
      </c>
      <c r="J280" s="15" t="s">
        <v>2772</v>
      </c>
      <c r="K280" s="15" t="s">
        <v>2772</v>
      </c>
      <c r="L280" s="15" t="s">
        <v>2772</v>
      </c>
      <c r="M280" s="15" t="s">
        <v>2772</v>
      </c>
      <c r="N280" s="15" t="s">
        <v>3021</v>
      </c>
      <c r="O280" s="15"/>
      <c r="P280" s="15">
        <v>9.1</v>
      </c>
      <c r="Q280" s="15" t="s">
        <v>2880</v>
      </c>
      <c r="R280" s="39">
        <f t="shared" si="15"/>
        <v>9.1</v>
      </c>
      <c r="S280" s="20" t="s">
        <v>3308</v>
      </c>
      <c r="T280" s="16">
        <f t="shared" si="11"/>
        <v>1.0043213737826426</v>
      </c>
      <c r="U280" s="15" t="s">
        <v>2772</v>
      </c>
      <c r="V280" s="15" t="s">
        <v>2772</v>
      </c>
      <c r="W280" s="16" t="s">
        <v>718</v>
      </c>
    </row>
    <row r="281" spans="1:23" ht="30.75">
      <c r="A281" s="15" t="s">
        <v>3008</v>
      </c>
      <c r="B281" s="15">
        <v>2020</v>
      </c>
      <c r="C281" s="15">
        <v>30</v>
      </c>
      <c r="D281" s="15" t="s">
        <v>3030</v>
      </c>
      <c r="E281" s="15" t="s">
        <v>3689</v>
      </c>
      <c r="F281" s="15" t="s">
        <v>2766</v>
      </c>
      <c r="G281" s="68" t="s">
        <v>3664</v>
      </c>
      <c r="H281" s="15" t="s">
        <v>2772</v>
      </c>
      <c r="I281" s="15" t="s">
        <v>2885</v>
      </c>
      <c r="J281" s="15" t="s">
        <v>2772</v>
      </c>
      <c r="K281" s="15" t="s">
        <v>2772</v>
      </c>
      <c r="L281" s="15" t="s">
        <v>2772</v>
      </c>
      <c r="M281" s="15" t="s">
        <v>2772</v>
      </c>
      <c r="N281" s="15" t="s">
        <v>3021</v>
      </c>
      <c r="O281" s="15"/>
      <c r="P281" s="15">
        <v>7.3</v>
      </c>
      <c r="Q281" s="15" t="s">
        <v>2880</v>
      </c>
      <c r="R281" s="39">
        <f>P281</f>
        <v>7.3</v>
      </c>
      <c r="S281" s="20" t="s">
        <v>3308</v>
      </c>
      <c r="T281" s="16">
        <f t="shared" si="11"/>
        <v>0.91907809237607396</v>
      </c>
      <c r="U281" s="15" t="s">
        <v>2772</v>
      </c>
      <c r="V281" s="15" t="s">
        <v>2772</v>
      </c>
      <c r="W281" s="16" t="s">
        <v>718</v>
      </c>
    </row>
    <row r="282" spans="1:23" ht="30.75">
      <c r="A282" s="15" t="s">
        <v>3008</v>
      </c>
      <c r="B282" s="15">
        <v>2020</v>
      </c>
      <c r="C282" s="15">
        <v>30</v>
      </c>
      <c r="D282" s="15" t="s">
        <v>3030</v>
      </c>
      <c r="E282" s="15" t="s">
        <v>3689</v>
      </c>
      <c r="F282" s="15" t="s">
        <v>2766</v>
      </c>
      <c r="G282" s="67" t="s">
        <v>3659</v>
      </c>
      <c r="H282" s="15" t="s">
        <v>2772</v>
      </c>
      <c r="I282" s="15" t="s">
        <v>2790</v>
      </c>
      <c r="J282" s="15" t="s">
        <v>2772</v>
      </c>
      <c r="K282" s="15" t="s">
        <v>2772</v>
      </c>
      <c r="L282" s="15" t="s">
        <v>2772</v>
      </c>
      <c r="M282" s="15" t="s">
        <v>2772</v>
      </c>
      <c r="N282" s="15" t="s">
        <v>3021</v>
      </c>
      <c r="O282" s="15"/>
      <c r="P282" s="15">
        <v>16.399999999999999</v>
      </c>
      <c r="Q282" s="15" t="s">
        <v>2880</v>
      </c>
      <c r="R282" s="39">
        <f t="shared" ref="R282:R283" si="16">P282</f>
        <v>16.399999999999999</v>
      </c>
      <c r="S282" s="20" t="s">
        <v>3308</v>
      </c>
      <c r="T282" s="16">
        <f t="shared" si="11"/>
        <v>1.2405492482825997</v>
      </c>
      <c r="U282" s="15" t="s">
        <v>2772</v>
      </c>
      <c r="V282" s="15" t="s">
        <v>2772</v>
      </c>
      <c r="W282" s="16" t="s">
        <v>718</v>
      </c>
    </row>
    <row r="283" spans="1:23" ht="30.75">
      <c r="A283" s="15" t="s">
        <v>3008</v>
      </c>
      <c r="B283" s="15">
        <v>2020</v>
      </c>
      <c r="C283" s="15">
        <v>30</v>
      </c>
      <c r="D283" s="15" t="s">
        <v>3030</v>
      </c>
      <c r="E283" s="15" t="s">
        <v>3689</v>
      </c>
      <c r="F283" s="15" t="s">
        <v>2766</v>
      </c>
      <c r="G283" s="67" t="s">
        <v>3659</v>
      </c>
      <c r="H283" s="15" t="s">
        <v>2772</v>
      </c>
      <c r="I283" s="28" t="s">
        <v>2786</v>
      </c>
      <c r="J283" s="15" t="s">
        <v>2772</v>
      </c>
      <c r="K283" s="15" t="s">
        <v>2772</v>
      </c>
      <c r="L283" s="15" t="s">
        <v>2772</v>
      </c>
      <c r="M283" s="15" t="s">
        <v>2772</v>
      </c>
      <c r="N283" s="15" t="s">
        <v>3021</v>
      </c>
      <c r="O283" s="15"/>
      <c r="P283" s="15">
        <v>34.200000000000003</v>
      </c>
      <c r="Q283" s="15" t="s">
        <v>2880</v>
      </c>
      <c r="R283" s="39">
        <f t="shared" si="16"/>
        <v>34.200000000000003</v>
      </c>
      <c r="S283" s="20" t="s">
        <v>3308</v>
      </c>
      <c r="T283" s="16">
        <f t="shared" si="11"/>
        <v>1.546542663478131</v>
      </c>
      <c r="U283" s="15" t="s">
        <v>2772</v>
      </c>
      <c r="V283" s="15" t="s">
        <v>2772</v>
      </c>
      <c r="W283" s="16" t="s">
        <v>718</v>
      </c>
    </row>
    <row r="284" spans="1:23" ht="30.75">
      <c r="A284" s="15" t="s">
        <v>3008</v>
      </c>
      <c r="B284" s="15">
        <v>2020</v>
      </c>
      <c r="C284" s="15">
        <v>30</v>
      </c>
      <c r="D284" s="15" t="s">
        <v>3030</v>
      </c>
      <c r="E284" s="15" t="s">
        <v>3689</v>
      </c>
      <c r="F284" s="15" t="s">
        <v>2766</v>
      </c>
      <c r="G284" s="67" t="s">
        <v>3659</v>
      </c>
      <c r="H284" s="15" t="s">
        <v>2772</v>
      </c>
      <c r="I284" s="15" t="s">
        <v>2884</v>
      </c>
      <c r="J284" s="15" t="s">
        <v>2772</v>
      </c>
      <c r="K284" s="15" t="s">
        <v>2772</v>
      </c>
      <c r="L284" s="15" t="s">
        <v>2772</v>
      </c>
      <c r="M284" s="15" t="s">
        <v>2772</v>
      </c>
      <c r="N284" s="15" t="s">
        <v>2781</v>
      </c>
      <c r="O284" s="15" t="s">
        <v>2772</v>
      </c>
      <c r="P284" s="15">
        <v>1.1599999999999999</v>
      </c>
      <c r="Q284" s="15" t="s">
        <v>3011</v>
      </c>
      <c r="R284" s="39">
        <f t="shared" ref="R284:R285" si="17">P284</f>
        <v>1.1599999999999999</v>
      </c>
      <c r="S284" s="20" t="s">
        <v>3295</v>
      </c>
      <c r="T284" s="16">
        <f t="shared" si="11"/>
        <v>0.3344537511509309</v>
      </c>
      <c r="U284" s="15" t="s">
        <v>2772</v>
      </c>
      <c r="V284" s="15" t="s">
        <v>3012</v>
      </c>
      <c r="W284" s="16" t="s">
        <v>718</v>
      </c>
    </row>
    <row r="285" spans="1:23" ht="30.75">
      <c r="A285" s="15" t="s">
        <v>3008</v>
      </c>
      <c r="B285" s="15">
        <v>2020</v>
      </c>
      <c r="C285" s="15">
        <v>30</v>
      </c>
      <c r="D285" s="15" t="s">
        <v>3030</v>
      </c>
      <c r="E285" s="15" t="s">
        <v>3689</v>
      </c>
      <c r="F285" s="15" t="s">
        <v>2766</v>
      </c>
      <c r="G285" s="67" t="s">
        <v>3659</v>
      </c>
      <c r="H285" s="15" t="s">
        <v>2772</v>
      </c>
      <c r="I285" s="15" t="s">
        <v>3013</v>
      </c>
      <c r="J285" s="15" t="s">
        <v>2772</v>
      </c>
      <c r="K285" s="15" t="s">
        <v>2772</v>
      </c>
      <c r="L285" s="15" t="s">
        <v>2772</v>
      </c>
      <c r="M285" s="15" t="s">
        <v>2772</v>
      </c>
      <c r="N285" s="15" t="s">
        <v>2781</v>
      </c>
      <c r="O285" s="15" t="s">
        <v>2772</v>
      </c>
      <c r="P285" s="15">
        <v>2.17</v>
      </c>
      <c r="Q285" s="15" t="s">
        <v>3011</v>
      </c>
      <c r="R285" s="39">
        <f t="shared" si="17"/>
        <v>2.17</v>
      </c>
      <c r="S285" s="20" t="s">
        <v>3295</v>
      </c>
      <c r="T285" s="16">
        <f t="shared" si="11"/>
        <v>0.50105926221775143</v>
      </c>
      <c r="U285" s="15" t="s">
        <v>2772</v>
      </c>
      <c r="V285" s="15" t="s">
        <v>3012</v>
      </c>
      <c r="W285" s="16" t="s">
        <v>718</v>
      </c>
    </row>
    <row r="286" spans="1:23" ht="30.75">
      <c r="A286" s="15" t="s">
        <v>3008</v>
      </c>
      <c r="B286" s="15">
        <v>2020</v>
      </c>
      <c r="C286" s="15">
        <v>30</v>
      </c>
      <c r="D286" s="15" t="s">
        <v>3030</v>
      </c>
      <c r="E286" s="15" t="s">
        <v>3689</v>
      </c>
      <c r="F286" s="15" t="s">
        <v>2766</v>
      </c>
      <c r="G286" s="67" t="s">
        <v>3659</v>
      </c>
      <c r="H286" s="15" t="s">
        <v>2772</v>
      </c>
      <c r="I286" s="15" t="s">
        <v>3005</v>
      </c>
      <c r="J286" s="15" t="s">
        <v>2772</v>
      </c>
      <c r="K286" s="15" t="s">
        <v>2772</v>
      </c>
      <c r="L286" s="15" t="s">
        <v>2772</v>
      </c>
      <c r="M286" s="15" t="s">
        <v>2772</v>
      </c>
      <c r="N286" s="15" t="s">
        <v>2781</v>
      </c>
      <c r="O286" s="15" t="s">
        <v>2772</v>
      </c>
      <c r="P286" s="15">
        <v>45.67</v>
      </c>
      <c r="Q286" s="15" t="s">
        <v>3011</v>
      </c>
      <c r="R286" s="39">
        <f>P286</f>
        <v>45.67</v>
      </c>
      <c r="S286" s="20" t="s">
        <v>3295</v>
      </c>
      <c r="T286" s="16">
        <f t="shared" si="11"/>
        <v>1.6690378008851559</v>
      </c>
      <c r="U286" s="15" t="s">
        <v>2772</v>
      </c>
      <c r="V286" s="15" t="s">
        <v>3012</v>
      </c>
      <c r="W286" s="16" t="s">
        <v>718</v>
      </c>
    </row>
    <row r="287" spans="1:23" ht="30.75">
      <c r="A287" s="15" t="s">
        <v>3008</v>
      </c>
      <c r="B287" s="15">
        <v>2020</v>
      </c>
      <c r="C287" s="15">
        <v>30</v>
      </c>
      <c r="D287" s="15" t="s">
        <v>3030</v>
      </c>
      <c r="E287" s="15" t="s">
        <v>3689</v>
      </c>
      <c r="F287" s="15" t="s">
        <v>2766</v>
      </c>
      <c r="G287" s="67" t="s">
        <v>3659</v>
      </c>
      <c r="H287" s="15" t="s">
        <v>2772</v>
      </c>
      <c r="I287" s="15" t="s">
        <v>2779</v>
      </c>
      <c r="J287" s="15" t="s">
        <v>2772</v>
      </c>
      <c r="K287" s="15" t="s">
        <v>2772</v>
      </c>
      <c r="L287" s="15" t="s">
        <v>2772</v>
      </c>
      <c r="M287" s="15" t="s">
        <v>2772</v>
      </c>
      <c r="N287" s="15" t="s">
        <v>2781</v>
      </c>
      <c r="O287" s="15" t="s">
        <v>2772</v>
      </c>
      <c r="P287" s="15">
        <v>12.92</v>
      </c>
      <c r="Q287" s="15" t="s">
        <v>3011</v>
      </c>
      <c r="R287" s="39">
        <f t="shared" ref="R287:R299" si="18">P287</f>
        <v>12.92</v>
      </c>
      <c r="S287" s="20" t="s">
        <v>3295</v>
      </c>
      <c r="T287" s="16">
        <f t="shared" si="11"/>
        <v>1.1436392352745433</v>
      </c>
      <c r="U287" s="15" t="s">
        <v>2772</v>
      </c>
      <c r="V287" s="15" t="s">
        <v>3012</v>
      </c>
      <c r="W287" s="16" t="s">
        <v>718</v>
      </c>
    </row>
    <row r="288" spans="1:23" ht="30.75">
      <c r="A288" s="15" t="s">
        <v>3008</v>
      </c>
      <c r="B288" s="15">
        <v>2020</v>
      </c>
      <c r="C288" s="15">
        <v>30</v>
      </c>
      <c r="D288" s="15" t="s">
        <v>3030</v>
      </c>
      <c r="E288" s="15" t="s">
        <v>3689</v>
      </c>
      <c r="F288" s="15" t="s">
        <v>2766</v>
      </c>
      <c r="G288" s="68" t="s">
        <v>3664</v>
      </c>
      <c r="H288" s="15" t="s">
        <v>2772</v>
      </c>
      <c r="I288" s="15" t="s">
        <v>2875</v>
      </c>
      <c r="J288" s="15" t="s">
        <v>2772</v>
      </c>
      <c r="K288" s="15" t="s">
        <v>2772</v>
      </c>
      <c r="L288" s="15" t="s">
        <v>2772</v>
      </c>
      <c r="M288" s="15" t="s">
        <v>2772</v>
      </c>
      <c r="N288" s="15" t="s">
        <v>2781</v>
      </c>
      <c r="O288" s="15" t="s">
        <v>2772</v>
      </c>
      <c r="P288" s="15">
        <v>40.340000000000003</v>
      </c>
      <c r="Q288" s="15" t="s">
        <v>3011</v>
      </c>
      <c r="R288" s="39">
        <f t="shared" si="18"/>
        <v>40.340000000000003</v>
      </c>
      <c r="S288" s="20" t="s">
        <v>3295</v>
      </c>
      <c r="T288" s="16">
        <f t="shared" si="11"/>
        <v>1.6163704722912695</v>
      </c>
      <c r="U288" s="15" t="s">
        <v>2772</v>
      </c>
      <c r="V288" s="15" t="s">
        <v>3012</v>
      </c>
      <c r="W288" s="16" t="s">
        <v>718</v>
      </c>
    </row>
    <row r="289" spans="1:23" ht="30.75">
      <c r="A289" s="15" t="s">
        <v>3008</v>
      </c>
      <c r="B289" s="15">
        <v>2020</v>
      </c>
      <c r="C289" s="15">
        <v>30</v>
      </c>
      <c r="D289" s="15" t="s">
        <v>3030</v>
      </c>
      <c r="E289" s="15" t="s">
        <v>3689</v>
      </c>
      <c r="F289" s="15" t="s">
        <v>2766</v>
      </c>
      <c r="G289" s="68" t="s">
        <v>3664</v>
      </c>
      <c r="H289" s="15" t="s">
        <v>2772</v>
      </c>
      <c r="I289" s="15" t="s">
        <v>2885</v>
      </c>
      <c r="J289" s="15" t="s">
        <v>2772</v>
      </c>
      <c r="K289" s="15" t="s">
        <v>2772</v>
      </c>
      <c r="L289" s="15" t="s">
        <v>2772</v>
      </c>
      <c r="M289" s="15" t="s">
        <v>2772</v>
      </c>
      <c r="N289" s="15" t="s">
        <v>2781</v>
      </c>
      <c r="O289" s="15" t="s">
        <v>2772</v>
      </c>
      <c r="P289" s="15">
        <v>19.22</v>
      </c>
      <c r="Q289" s="15" t="s">
        <v>3011</v>
      </c>
      <c r="R289" s="39">
        <f t="shared" si="18"/>
        <v>19.22</v>
      </c>
      <c r="S289" s="20" t="s">
        <v>3295</v>
      </c>
      <c r="T289" s="16">
        <f t="shared" si="11"/>
        <v>1.3057811512549822</v>
      </c>
      <c r="U289" s="15" t="s">
        <v>2772</v>
      </c>
      <c r="V289" s="15" t="s">
        <v>3012</v>
      </c>
      <c r="W289" s="16" t="s">
        <v>718</v>
      </c>
    </row>
    <row r="290" spans="1:23" ht="30.75">
      <c r="A290" s="15" t="s">
        <v>3008</v>
      </c>
      <c r="B290" s="15">
        <v>2020</v>
      </c>
      <c r="C290" s="15">
        <v>30</v>
      </c>
      <c r="D290" s="15" t="s">
        <v>3030</v>
      </c>
      <c r="E290" s="15" t="s">
        <v>3689</v>
      </c>
      <c r="F290" s="15" t="s">
        <v>2766</v>
      </c>
      <c r="G290" s="67" t="s">
        <v>3659</v>
      </c>
      <c r="H290" s="15" t="s">
        <v>2772</v>
      </c>
      <c r="I290" s="15" t="s">
        <v>2790</v>
      </c>
      <c r="J290" s="15" t="s">
        <v>2772</v>
      </c>
      <c r="K290" s="15" t="s">
        <v>2772</v>
      </c>
      <c r="L290" s="15" t="s">
        <v>2772</v>
      </c>
      <c r="M290" s="15" t="s">
        <v>2772</v>
      </c>
      <c r="N290" s="15" t="s">
        <v>2781</v>
      </c>
      <c r="O290" s="15" t="s">
        <v>2772</v>
      </c>
      <c r="P290" s="15">
        <v>37.24</v>
      </c>
      <c r="Q290" s="15" t="s">
        <v>3011</v>
      </c>
      <c r="R290" s="39">
        <f t="shared" si="18"/>
        <v>37.24</v>
      </c>
      <c r="S290" s="20" t="s">
        <v>3295</v>
      </c>
      <c r="T290" s="16">
        <f t="shared" si="11"/>
        <v>1.5825178836040625</v>
      </c>
      <c r="U290" s="15" t="s">
        <v>2772</v>
      </c>
      <c r="V290" s="15" t="s">
        <v>3012</v>
      </c>
      <c r="W290" s="16" t="s">
        <v>718</v>
      </c>
    </row>
    <row r="291" spans="1:23" ht="30.75">
      <c r="A291" s="15" t="s">
        <v>3008</v>
      </c>
      <c r="B291" s="15">
        <v>2020</v>
      </c>
      <c r="C291" s="15">
        <v>30</v>
      </c>
      <c r="D291" s="15" t="s">
        <v>3030</v>
      </c>
      <c r="E291" s="15" t="s">
        <v>3689</v>
      </c>
      <c r="F291" s="15" t="s">
        <v>2766</v>
      </c>
      <c r="G291" s="67" t="s">
        <v>3659</v>
      </c>
      <c r="H291" s="15" t="s">
        <v>2772</v>
      </c>
      <c r="I291" s="28" t="s">
        <v>2786</v>
      </c>
      <c r="J291" s="15" t="s">
        <v>2772</v>
      </c>
      <c r="K291" s="15" t="s">
        <v>2772</v>
      </c>
      <c r="L291" s="15" t="s">
        <v>2772</v>
      </c>
      <c r="M291" s="15" t="s">
        <v>2772</v>
      </c>
      <c r="N291" s="15" t="s">
        <v>2781</v>
      </c>
      <c r="O291" s="15" t="s">
        <v>2772</v>
      </c>
      <c r="P291" s="15">
        <v>89.33</v>
      </c>
      <c r="Q291" s="15" t="s">
        <v>3011</v>
      </c>
      <c r="R291" s="39">
        <f t="shared" si="18"/>
        <v>89.33</v>
      </c>
      <c r="S291" s="20" t="s">
        <v>3295</v>
      </c>
      <c r="T291" s="16">
        <f t="shared" si="11"/>
        <v>1.9558320102324218</v>
      </c>
      <c r="U291" s="15" t="s">
        <v>2772</v>
      </c>
      <c r="V291" s="15" t="s">
        <v>3012</v>
      </c>
      <c r="W291" s="16" t="s">
        <v>718</v>
      </c>
    </row>
    <row r="292" spans="1:23" ht="30.75">
      <c r="A292" s="15" t="s">
        <v>3008</v>
      </c>
      <c r="B292" s="15">
        <v>2020</v>
      </c>
      <c r="C292" s="15">
        <v>31</v>
      </c>
      <c r="D292" s="15" t="s">
        <v>3047</v>
      </c>
      <c r="E292" s="15" t="s">
        <v>3689</v>
      </c>
      <c r="F292" s="15" t="s">
        <v>2766</v>
      </c>
      <c r="G292" s="67" t="s">
        <v>3659</v>
      </c>
      <c r="H292" s="15" t="s">
        <v>2772</v>
      </c>
      <c r="I292" s="15" t="s">
        <v>2884</v>
      </c>
      <c r="J292" s="15" t="s">
        <v>2772</v>
      </c>
      <c r="K292" s="15" t="s">
        <v>2772</v>
      </c>
      <c r="L292" s="15" t="s">
        <v>2772</v>
      </c>
      <c r="M292" s="15" t="s">
        <v>2772</v>
      </c>
      <c r="N292" s="15" t="s">
        <v>3021</v>
      </c>
      <c r="O292" s="15"/>
      <c r="P292" s="15">
        <v>68.3</v>
      </c>
      <c r="Q292" s="15" t="s">
        <v>2880</v>
      </c>
      <c r="R292" s="39">
        <f t="shared" si="18"/>
        <v>68.3</v>
      </c>
      <c r="S292" s="20" t="s">
        <v>3308</v>
      </c>
      <c r="T292" s="16">
        <f t="shared" si="11"/>
        <v>1.8407332346118068</v>
      </c>
      <c r="U292" s="15" t="s">
        <v>2772</v>
      </c>
      <c r="V292" s="15" t="s">
        <v>2772</v>
      </c>
      <c r="W292" s="16" t="s">
        <v>718</v>
      </c>
    </row>
    <row r="293" spans="1:23" ht="30.75">
      <c r="A293" s="15" t="s">
        <v>3008</v>
      </c>
      <c r="B293" s="15">
        <v>2020</v>
      </c>
      <c r="C293" s="15">
        <v>31</v>
      </c>
      <c r="D293" s="15" t="s">
        <v>3047</v>
      </c>
      <c r="E293" s="15" t="s">
        <v>3689</v>
      </c>
      <c r="F293" s="15" t="s">
        <v>2766</v>
      </c>
      <c r="G293" s="67" t="s">
        <v>3659</v>
      </c>
      <c r="H293" s="15" t="s">
        <v>2772</v>
      </c>
      <c r="I293" s="15" t="s">
        <v>3013</v>
      </c>
      <c r="J293" s="15" t="s">
        <v>2772</v>
      </c>
      <c r="K293" s="15" t="s">
        <v>2772</v>
      </c>
      <c r="L293" s="15" t="s">
        <v>2772</v>
      </c>
      <c r="M293" s="15" t="s">
        <v>2772</v>
      </c>
      <c r="N293" s="15" t="s">
        <v>3021</v>
      </c>
      <c r="O293" s="15"/>
      <c r="P293" s="15">
        <v>23.9</v>
      </c>
      <c r="Q293" s="15" t="s">
        <v>2880</v>
      </c>
      <c r="R293" s="39">
        <f t="shared" si="18"/>
        <v>23.9</v>
      </c>
      <c r="S293" s="20" t="s">
        <v>3308</v>
      </c>
      <c r="T293" s="16">
        <f t="shared" si="11"/>
        <v>1.3961993470957363</v>
      </c>
      <c r="U293" s="15" t="s">
        <v>2772</v>
      </c>
      <c r="V293" s="15" t="s">
        <v>2772</v>
      </c>
      <c r="W293" s="16" t="s">
        <v>718</v>
      </c>
    </row>
    <row r="294" spans="1:23" ht="30.75">
      <c r="A294" s="15" t="s">
        <v>3008</v>
      </c>
      <c r="B294" s="15">
        <v>2020</v>
      </c>
      <c r="C294" s="15">
        <v>31</v>
      </c>
      <c r="D294" s="15" t="s">
        <v>3047</v>
      </c>
      <c r="E294" s="15" t="s">
        <v>3689</v>
      </c>
      <c r="F294" s="15" t="s">
        <v>2766</v>
      </c>
      <c r="G294" s="67" t="s">
        <v>3659</v>
      </c>
      <c r="H294" s="15" t="s">
        <v>2772</v>
      </c>
      <c r="I294" s="15" t="s">
        <v>3005</v>
      </c>
      <c r="J294" s="15" t="s">
        <v>2772</v>
      </c>
      <c r="K294" s="15" t="s">
        <v>2772</v>
      </c>
      <c r="L294" s="15" t="s">
        <v>2772</v>
      </c>
      <c r="M294" s="15" t="s">
        <v>2772</v>
      </c>
      <c r="N294" s="15" t="s">
        <v>3021</v>
      </c>
      <c r="O294" s="15"/>
      <c r="P294" s="15">
        <v>3.4</v>
      </c>
      <c r="Q294" s="15" t="s">
        <v>2880</v>
      </c>
      <c r="R294" s="39">
        <f t="shared" si="18"/>
        <v>3.4</v>
      </c>
      <c r="S294" s="20" t="s">
        <v>3308</v>
      </c>
      <c r="T294" s="16">
        <f t="shared" si="11"/>
        <v>0.64345267648618742</v>
      </c>
      <c r="U294" s="15" t="s">
        <v>2772</v>
      </c>
      <c r="V294" s="15" t="s">
        <v>2772</v>
      </c>
      <c r="W294" s="16" t="s">
        <v>718</v>
      </c>
    </row>
    <row r="295" spans="1:23" ht="30.75">
      <c r="A295" s="15" t="s">
        <v>3008</v>
      </c>
      <c r="B295" s="15">
        <v>2020</v>
      </c>
      <c r="C295" s="15">
        <v>31</v>
      </c>
      <c r="D295" s="15" t="s">
        <v>3047</v>
      </c>
      <c r="E295" s="15" t="s">
        <v>3689</v>
      </c>
      <c r="F295" s="15" t="s">
        <v>2766</v>
      </c>
      <c r="G295" s="67" t="s">
        <v>3659</v>
      </c>
      <c r="H295" s="15" t="s">
        <v>2772</v>
      </c>
      <c r="I295" s="15" t="s">
        <v>2779</v>
      </c>
      <c r="J295" s="15" t="s">
        <v>2772</v>
      </c>
      <c r="K295" s="15" t="s">
        <v>2772</v>
      </c>
      <c r="L295" s="15" t="s">
        <v>2772</v>
      </c>
      <c r="M295" s="15" t="s">
        <v>2772</v>
      </c>
      <c r="N295" s="15" t="s">
        <v>3021</v>
      </c>
      <c r="O295" s="15"/>
      <c r="P295" s="15">
        <v>7.5</v>
      </c>
      <c r="Q295" s="15" t="s">
        <v>2880</v>
      </c>
      <c r="R295" s="39">
        <f t="shared" si="18"/>
        <v>7.5</v>
      </c>
      <c r="S295" s="20" t="s">
        <v>3308</v>
      </c>
      <c r="T295" s="16">
        <f t="shared" si="11"/>
        <v>0.92941892571429274</v>
      </c>
      <c r="U295" s="15" t="s">
        <v>2772</v>
      </c>
      <c r="V295" s="15" t="s">
        <v>2772</v>
      </c>
      <c r="W295" s="16" t="s">
        <v>718</v>
      </c>
    </row>
    <row r="296" spans="1:23" ht="30.75">
      <c r="A296" s="15" t="s">
        <v>3008</v>
      </c>
      <c r="B296" s="15">
        <v>2020</v>
      </c>
      <c r="C296" s="15">
        <v>31</v>
      </c>
      <c r="D296" s="15" t="s">
        <v>3047</v>
      </c>
      <c r="E296" s="15" t="s">
        <v>3689</v>
      </c>
      <c r="F296" s="15" t="s">
        <v>2766</v>
      </c>
      <c r="G296" s="68" t="s">
        <v>3664</v>
      </c>
      <c r="H296" s="15" t="s">
        <v>2772</v>
      </c>
      <c r="I296" s="15" t="s">
        <v>2875</v>
      </c>
      <c r="J296" s="15" t="s">
        <v>2772</v>
      </c>
      <c r="K296" s="15" t="s">
        <v>2772</v>
      </c>
      <c r="L296" s="15" t="s">
        <v>2772</v>
      </c>
      <c r="M296" s="15" t="s">
        <v>2772</v>
      </c>
      <c r="N296" s="15" t="s">
        <v>3021</v>
      </c>
      <c r="O296" s="15"/>
      <c r="P296" s="15">
        <v>15.9</v>
      </c>
      <c r="Q296" s="15" t="s">
        <v>2880</v>
      </c>
      <c r="R296" s="39">
        <f t="shared" si="18"/>
        <v>15.9</v>
      </c>
      <c r="S296" s="20" t="s">
        <v>3308</v>
      </c>
      <c r="T296" s="16">
        <f t="shared" si="11"/>
        <v>1.2278867046136734</v>
      </c>
      <c r="U296" s="15" t="s">
        <v>2772</v>
      </c>
      <c r="V296" s="15" t="s">
        <v>2772</v>
      </c>
      <c r="W296" s="16" t="s">
        <v>718</v>
      </c>
    </row>
    <row r="297" spans="1:23" ht="30.75">
      <c r="A297" s="15" t="s">
        <v>3008</v>
      </c>
      <c r="B297" s="15">
        <v>2020</v>
      </c>
      <c r="C297" s="15">
        <v>31</v>
      </c>
      <c r="D297" s="15" t="s">
        <v>3047</v>
      </c>
      <c r="E297" s="15" t="s">
        <v>3689</v>
      </c>
      <c r="F297" s="15" t="s">
        <v>2766</v>
      </c>
      <c r="G297" s="68" t="s">
        <v>3664</v>
      </c>
      <c r="H297" s="15" t="s">
        <v>2772</v>
      </c>
      <c r="I297" s="15" t="s">
        <v>2885</v>
      </c>
      <c r="J297" s="15" t="s">
        <v>2772</v>
      </c>
      <c r="K297" s="15" t="s">
        <v>2772</v>
      </c>
      <c r="L297" s="15" t="s">
        <v>2772</v>
      </c>
      <c r="M297" s="15" t="s">
        <v>2772</v>
      </c>
      <c r="N297" s="15" t="s">
        <v>3021</v>
      </c>
      <c r="O297" s="15"/>
      <c r="P297" s="15">
        <v>2.2999999999999998</v>
      </c>
      <c r="Q297" s="15" t="s">
        <v>2880</v>
      </c>
      <c r="R297" s="39">
        <f t="shared" si="18"/>
        <v>2.2999999999999998</v>
      </c>
      <c r="S297" s="20" t="s">
        <v>3308</v>
      </c>
      <c r="T297" s="16">
        <f t="shared" si="11"/>
        <v>0.51851393987788741</v>
      </c>
      <c r="U297" s="15" t="s">
        <v>2772</v>
      </c>
      <c r="V297" s="15" t="s">
        <v>2772</v>
      </c>
      <c r="W297" s="16" t="s">
        <v>718</v>
      </c>
    </row>
    <row r="298" spans="1:23" ht="30.75">
      <c r="A298" s="15" t="s">
        <v>3008</v>
      </c>
      <c r="B298" s="15">
        <v>2020</v>
      </c>
      <c r="C298" s="15">
        <v>31</v>
      </c>
      <c r="D298" s="15" t="s">
        <v>3047</v>
      </c>
      <c r="E298" s="15" t="s">
        <v>3689</v>
      </c>
      <c r="F298" s="15" t="s">
        <v>2766</v>
      </c>
      <c r="G298" s="67" t="s">
        <v>3659</v>
      </c>
      <c r="H298" s="15" t="s">
        <v>2772</v>
      </c>
      <c r="I298" s="15" t="s">
        <v>2790</v>
      </c>
      <c r="J298" s="15" t="s">
        <v>2772</v>
      </c>
      <c r="K298" s="15" t="s">
        <v>2772</v>
      </c>
      <c r="L298" s="15" t="s">
        <v>2772</v>
      </c>
      <c r="M298" s="15" t="s">
        <v>2772</v>
      </c>
      <c r="N298" s="15" t="s">
        <v>3021</v>
      </c>
      <c r="O298" s="15"/>
      <c r="P298" s="15">
        <v>8.9</v>
      </c>
      <c r="Q298" s="15" t="s">
        <v>2880</v>
      </c>
      <c r="R298" s="39">
        <f t="shared" si="18"/>
        <v>8.9</v>
      </c>
      <c r="S298" s="20" t="s">
        <v>3308</v>
      </c>
      <c r="T298" s="16">
        <f t="shared" si="11"/>
        <v>0.9956351945975499</v>
      </c>
      <c r="U298" s="15" t="s">
        <v>2772</v>
      </c>
      <c r="V298" s="15" t="s">
        <v>2772</v>
      </c>
      <c r="W298" s="16" t="s">
        <v>718</v>
      </c>
    </row>
    <row r="299" spans="1:23" ht="30.75">
      <c r="A299" s="15" t="s">
        <v>3008</v>
      </c>
      <c r="B299" s="15">
        <v>2020</v>
      </c>
      <c r="C299" s="15">
        <v>31</v>
      </c>
      <c r="D299" s="15" t="s">
        <v>3047</v>
      </c>
      <c r="E299" s="15" t="s">
        <v>3689</v>
      </c>
      <c r="F299" s="15" t="s">
        <v>2766</v>
      </c>
      <c r="G299" s="67" t="s">
        <v>3659</v>
      </c>
      <c r="H299" s="15" t="s">
        <v>2772</v>
      </c>
      <c r="I299" s="28" t="s">
        <v>2786</v>
      </c>
      <c r="J299" s="15" t="s">
        <v>2772</v>
      </c>
      <c r="K299" s="15" t="s">
        <v>2772</v>
      </c>
      <c r="L299" s="15" t="s">
        <v>2772</v>
      </c>
      <c r="M299" s="15" t="s">
        <v>2772</v>
      </c>
      <c r="N299" s="15" t="s">
        <v>3021</v>
      </c>
      <c r="O299" s="15"/>
      <c r="P299" s="15">
        <v>12.6</v>
      </c>
      <c r="Q299" s="15" t="s">
        <v>2880</v>
      </c>
      <c r="R299" s="39">
        <f t="shared" si="18"/>
        <v>12.6</v>
      </c>
      <c r="S299" s="20" t="s">
        <v>3308</v>
      </c>
      <c r="T299" s="16">
        <f t="shared" si="11"/>
        <v>1.1335389083702174</v>
      </c>
      <c r="U299" s="15" t="s">
        <v>2772</v>
      </c>
      <c r="V299" s="15" t="s">
        <v>2772</v>
      </c>
      <c r="W299" s="16" t="s">
        <v>718</v>
      </c>
    </row>
    <row r="300" spans="1:23" ht="30.75">
      <c r="A300" s="15" t="s">
        <v>3008</v>
      </c>
      <c r="B300" s="15">
        <v>2020</v>
      </c>
      <c r="C300" s="15">
        <v>31</v>
      </c>
      <c r="D300" s="15" t="s">
        <v>3047</v>
      </c>
      <c r="E300" s="15" t="s">
        <v>3689</v>
      </c>
      <c r="F300" s="15" t="s">
        <v>2766</v>
      </c>
      <c r="G300" s="67" t="s">
        <v>3659</v>
      </c>
      <c r="H300" s="15" t="s">
        <v>2772</v>
      </c>
      <c r="I300" s="15" t="s">
        <v>2884</v>
      </c>
      <c r="J300" s="15" t="s">
        <v>2772</v>
      </c>
      <c r="K300" s="15" t="s">
        <v>2772</v>
      </c>
      <c r="L300" s="15" t="s">
        <v>2772</v>
      </c>
      <c r="M300" s="15" t="s">
        <v>2772</v>
      </c>
      <c r="N300" s="15" t="s">
        <v>2781</v>
      </c>
      <c r="O300" s="15" t="s">
        <v>2772</v>
      </c>
      <c r="P300" s="15">
        <v>1.66</v>
      </c>
      <c r="Q300" s="15" t="s">
        <v>3011</v>
      </c>
      <c r="R300" s="39">
        <f t="shared" ref="R300:R315" si="19">P300</f>
        <v>1.66</v>
      </c>
      <c r="S300" s="20" t="s">
        <v>3295</v>
      </c>
      <c r="T300" s="16">
        <f t="shared" si="11"/>
        <v>0.42488163663106698</v>
      </c>
      <c r="U300" s="15" t="s">
        <v>2772</v>
      </c>
      <c r="V300" s="15" t="s">
        <v>3012</v>
      </c>
      <c r="W300" s="16" t="s">
        <v>718</v>
      </c>
    </row>
    <row r="301" spans="1:23" ht="30.75">
      <c r="A301" s="15" t="s">
        <v>3008</v>
      </c>
      <c r="B301" s="15">
        <v>2020</v>
      </c>
      <c r="C301" s="15">
        <v>31</v>
      </c>
      <c r="D301" s="15" t="s">
        <v>3047</v>
      </c>
      <c r="E301" s="15" t="s">
        <v>3689</v>
      </c>
      <c r="F301" s="15" t="s">
        <v>2766</v>
      </c>
      <c r="G301" s="67" t="s">
        <v>3659</v>
      </c>
      <c r="H301" s="15" t="s">
        <v>2772</v>
      </c>
      <c r="I301" s="15" t="s">
        <v>3013</v>
      </c>
      <c r="J301" s="15" t="s">
        <v>2772</v>
      </c>
      <c r="K301" s="15" t="s">
        <v>2772</v>
      </c>
      <c r="L301" s="15" t="s">
        <v>2772</v>
      </c>
      <c r="M301" s="15" t="s">
        <v>2772</v>
      </c>
      <c r="N301" s="15" t="s">
        <v>2781</v>
      </c>
      <c r="O301" s="15" t="s">
        <v>2772</v>
      </c>
      <c r="P301" s="15">
        <v>3.98</v>
      </c>
      <c r="Q301" s="15" t="s">
        <v>3011</v>
      </c>
      <c r="R301" s="39">
        <f t="shared" si="19"/>
        <v>3.98</v>
      </c>
      <c r="S301" s="20" t="s">
        <v>3295</v>
      </c>
      <c r="T301" s="16">
        <f t="shared" si="11"/>
        <v>0.6972293427597176</v>
      </c>
      <c r="U301" s="15" t="s">
        <v>2772</v>
      </c>
      <c r="V301" s="15" t="s">
        <v>3012</v>
      </c>
      <c r="W301" s="16" t="s">
        <v>718</v>
      </c>
    </row>
    <row r="302" spans="1:23" ht="30.75">
      <c r="A302" s="15" t="s">
        <v>3008</v>
      </c>
      <c r="B302" s="15">
        <v>2020</v>
      </c>
      <c r="C302" s="15">
        <v>31</v>
      </c>
      <c r="D302" s="15" t="s">
        <v>3047</v>
      </c>
      <c r="E302" s="15" t="s">
        <v>3689</v>
      </c>
      <c r="F302" s="15" t="s">
        <v>2766</v>
      </c>
      <c r="G302" s="67" t="s">
        <v>3659</v>
      </c>
      <c r="H302" s="15" t="s">
        <v>2772</v>
      </c>
      <c r="I302" s="15" t="s">
        <v>3005</v>
      </c>
      <c r="J302" s="15" t="s">
        <v>2772</v>
      </c>
      <c r="K302" s="15" t="s">
        <v>2772</v>
      </c>
      <c r="L302" s="15" t="s">
        <v>2772</v>
      </c>
      <c r="M302" s="15" t="s">
        <v>2772</v>
      </c>
      <c r="N302" s="15" t="s">
        <v>2781</v>
      </c>
      <c r="O302" s="15" t="s">
        <v>2772</v>
      </c>
      <c r="P302" s="15">
        <v>132.21</v>
      </c>
      <c r="Q302" s="15" t="s">
        <v>3011</v>
      </c>
      <c r="R302" s="39">
        <f t="shared" si="19"/>
        <v>132.21</v>
      </c>
      <c r="S302" s="20" t="s">
        <v>3295</v>
      </c>
      <c r="T302" s="16">
        <f t="shared" si="11"/>
        <v>2.1245368283012773</v>
      </c>
      <c r="U302" s="15" t="s">
        <v>2772</v>
      </c>
      <c r="V302" s="15" t="s">
        <v>3012</v>
      </c>
      <c r="W302" s="16" t="s">
        <v>718</v>
      </c>
    </row>
    <row r="303" spans="1:23" ht="30.75">
      <c r="A303" s="15" t="s">
        <v>3008</v>
      </c>
      <c r="B303" s="15">
        <v>2020</v>
      </c>
      <c r="C303" s="15">
        <v>31</v>
      </c>
      <c r="D303" s="15" t="s">
        <v>3047</v>
      </c>
      <c r="E303" s="15" t="s">
        <v>3689</v>
      </c>
      <c r="F303" s="15" t="s">
        <v>2766</v>
      </c>
      <c r="G303" s="67" t="s">
        <v>3659</v>
      </c>
      <c r="H303" s="15" t="s">
        <v>2772</v>
      </c>
      <c r="I303" s="15" t="s">
        <v>2779</v>
      </c>
      <c r="J303" s="15" t="s">
        <v>2772</v>
      </c>
      <c r="K303" s="15" t="s">
        <v>2772</v>
      </c>
      <c r="L303" s="15" t="s">
        <v>2772</v>
      </c>
      <c r="M303" s="15" t="s">
        <v>2772</v>
      </c>
      <c r="N303" s="15" t="s">
        <v>2781</v>
      </c>
      <c r="O303" s="15" t="s">
        <v>2772</v>
      </c>
      <c r="P303" s="15">
        <v>45.06</v>
      </c>
      <c r="Q303" s="15" t="s">
        <v>3011</v>
      </c>
      <c r="R303" s="39">
        <f t="shared" si="19"/>
        <v>45.06</v>
      </c>
      <c r="S303" s="20" t="s">
        <v>3295</v>
      </c>
      <c r="T303" s="16">
        <f t="shared" si="11"/>
        <v>1.6633239336282124</v>
      </c>
      <c r="U303" s="15" t="s">
        <v>2772</v>
      </c>
      <c r="V303" s="15" t="s">
        <v>3012</v>
      </c>
      <c r="W303" s="16" t="s">
        <v>718</v>
      </c>
    </row>
    <row r="304" spans="1:23" ht="30.75">
      <c r="A304" s="15" t="s">
        <v>3008</v>
      </c>
      <c r="B304" s="15">
        <v>2020</v>
      </c>
      <c r="C304" s="15">
        <v>31</v>
      </c>
      <c r="D304" s="15" t="s">
        <v>3047</v>
      </c>
      <c r="E304" s="15" t="s">
        <v>3689</v>
      </c>
      <c r="F304" s="15" t="s">
        <v>2766</v>
      </c>
      <c r="G304" s="68" t="s">
        <v>3664</v>
      </c>
      <c r="H304" s="15" t="s">
        <v>2772</v>
      </c>
      <c r="I304" s="15" t="s">
        <v>2875</v>
      </c>
      <c r="J304" s="15" t="s">
        <v>2772</v>
      </c>
      <c r="K304" s="15" t="s">
        <v>2772</v>
      </c>
      <c r="L304" s="15" t="s">
        <v>2772</v>
      </c>
      <c r="M304" s="15" t="s">
        <v>2772</v>
      </c>
      <c r="N304" s="15" t="s">
        <v>2781</v>
      </c>
      <c r="O304" s="15" t="s">
        <v>2772</v>
      </c>
      <c r="P304" s="15">
        <v>12.34</v>
      </c>
      <c r="Q304" s="15" t="s">
        <v>3011</v>
      </c>
      <c r="R304" s="39">
        <f t="shared" si="19"/>
        <v>12.34</v>
      </c>
      <c r="S304" s="20" t="s">
        <v>3295</v>
      </c>
      <c r="T304" s="16">
        <f t="shared" si="11"/>
        <v>1.1251558295805302</v>
      </c>
      <c r="U304" s="15" t="s">
        <v>2772</v>
      </c>
      <c r="V304" s="15" t="s">
        <v>3012</v>
      </c>
      <c r="W304" s="16" t="s">
        <v>718</v>
      </c>
    </row>
    <row r="305" spans="1:23" ht="30.75">
      <c r="A305" s="15" t="s">
        <v>3008</v>
      </c>
      <c r="B305" s="15">
        <v>2020</v>
      </c>
      <c r="C305" s="15">
        <v>31</v>
      </c>
      <c r="D305" s="15" t="s">
        <v>3047</v>
      </c>
      <c r="E305" s="15" t="s">
        <v>3689</v>
      </c>
      <c r="F305" s="15" t="s">
        <v>2766</v>
      </c>
      <c r="G305" s="68" t="s">
        <v>3664</v>
      </c>
      <c r="H305" s="15" t="s">
        <v>2772</v>
      </c>
      <c r="I305" s="15" t="s">
        <v>2885</v>
      </c>
      <c r="J305" s="15" t="s">
        <v>2772</v>
      </c>
      <c r="K305" s="15" t="s">
        <v>2772</v>
      </c>
      <c r="L305" s="15" t="s">
        <v>2772</v>
      </c>
      <c r="M305" s="15" t="s">
        <v>2772</v>
      </c>
      <c r="N305" s="15" t="s">
        <v>2781</v>
      </c>
      <c r="O305" s="15" t="s">
        <v>2772</v>
      </c>
      <c r="P305" s="15">
        <v>0.23</v>
      </c>
      <c r="Q305" s="15" t="s">
        <v>3011</v>
      </c>
      <c r="R305" s="39">
        <f t="shared" si="19"/>
        <v>0.23</v>
      </c>
      <c r="S305" s="20" t="s">
        <v>3295</v>
      </c>
      <c r="T305" s="16">
        <f t="shared" ref="T305:T368" si="20">LOG(R305+1)</f>
        <v>8.9905111439397931E-2</v>
      </c>
      <c r="U305" s="15" t="s">
        <v>2772</v>
      </c>
      <c r="V305" s="15" t="s">
        <v>3012</v>
      </c>
      <c r="W305" s="16" t="s">
        <v>718</v>
      </c>
    </row>
    <row r="306" spans="1:23" ht="30.75">
      <c r="A306" s="15" t="s">
        <v>3008</v>
      </c>
      <c r="B306" s="15">
        <v>2020</v>
      </c>
      <c r="C306" s="15">
        <v>31</v>
      </c>
      <c r="D306" s="15" t="s">
        <v>3047</v>
      </c>
      <c r="E306" s="15" t="s">
        <v>3689</v>
      </c>
      <c r="F306" s="15" t="s">
        <v>2766</v>
      </c>
      <c r="G306" s="67" t="s">
        <v>3659</v>
      </c>
      <c r="H306" s="15" t="s">
        <v>2772</v>
      </c>
      <c r="I306" s="15" t="s">
        <v>2790</v>
      </c>
      <c r="J306" s="15" t="s">
        <v>2772</v>
      </c>
      <c r="K306" s="15" t="s">
        <v>2772</v>
      </c>
      <c r="L306" s="15" t="s">
        <v>2772</v>
      </c>
      <c r="M306" s="15" t="s">
        <v>2772</v>
      </c>
      <c r="N306" s="15" t="s">
        <v>2781</v>
      </c>
      <c r="O306" s="15" t="s">
        <v>2772</v>
      </c>
      <c r="P306" s="15">
        <v>39.11</v>
      </c>
      <c r="Q306" s="15" t="s">
        <v>3011</v>
      </c>
      <c r="R306" s="39">
        <f t="shared" si="19"/>
        <v>39.11</v>
      </c>
      <c r="S306" s="20" t="s">
        <v>3295</v>
      </c>
      <c r="T306" s="16">
        <f t="shared" si="20"/>
        <v>1.6032526619816467</v>
      </c>
      <c r="U306" s="15" t="s">
        <v>2772</v>
      </c>
      <c r="V306" s="15" t="s">
        <v>3012</v>
      </c>
      <c r="W306" s="16" t="s">
        <v>718</v>
      </c>
    </row>
    <row r="307" spans="1:23" ht="30.75">
      <c r="A307" s="15" t="s">
        <v>3008</v>
      </c>
      <c r="B307" s="15">
        <v>2020</v>
      </c>
      <c r="C307" s="15">
        <v>31</v>
      </c>
      <c r="D307" s="15" t="s">
        <v>3047</v>
      </c>
      <c r="E307" s="15" t="s">
        <v>3689</v>
      </c>
      <c r="F307" s="15" t="s">
        <v>2766</v>
      </c>
      <c r="G307" s="67" t="s">
        <v>3659</v>
      </c>
      <c r="H307" s="15" t="s">
        <v>2772</v>
      </c>
      <c r="I307" s="28" t="s">
        <v>2786</v>
      </c>
      <c r="J307" s="15" t="s">
        <v>2772</v>
      </c>
      <c r="K307" s="15" t="s">
        <v>2772</v>
      </c>
      <c r="L307" s="15" t="s">
        <v>2772</v>
      </c>
      <c r="M307" s="15" t="s">
        <v>2772</v>
      </c>
      <c r="N307" s="15" t="s">
        <v>2781</v>
      </c>
      <c r="O307" s="15" t="s">
        <v>2772</v>
      </c>
      <c r="P307" s="15">
        <v>23.01</v>
      </c>
      <c r="Q307" s="15" t="s">
        <v>3011</v>
      </c>
      <c r="R307" s="39">
        <f t="shared" si="19"/>
        <v>23.01</v>
      </c>
      <c r="S307" s="20" t="s">
        <v>3295</v>
      </c>
      <c r="T307" s="16">
        <f t="shared" si="20"/>
        <v>1.3803921600570273</v>
      </c>
      <c r="U307" s="15" t="s">
        <v>2772</v>
      </c>
      <c r="V307" s="15" t="s">
        <v>3012</v>
      </c>
      <c r="W307" s="16" t="s">
        <v>718</v>
      </c>
    </row>
    <row r="308" spans="1:23" ht="30.75">
      <c r="A308" s="15" t="s">
        <v>3008</v>
      </c>
      <c r="B308" s="15">
        <v>2020</v>
      </c>
      <c r="C308" s="15">
        <v>32</v>
      </c>
      <c r="D308" s="15" t="s">
        <v>3064</v>
      </c>
      <c r="E308" s="15" t="s">
        <v>3689</v>
      </c>
      <c r="F308" s="15" t="s">
        <v>2766</v>
      </c>
      <c r="G308" s="67" t="s">
        <v>3659</v>
      </c>
      <c r="H308" s="15" t="s">
        <v>2772</v>
      </c>
      <c r="I308" s="15" t="s">
        <v>2884</v>
      </c>
      <c r="J308" s="15" t="s">
        <v>2772</v>
      </c>
      <c r="K308" s="15" t="s">
        <v>2772</v>
      </c>
      <c r="L308" s="15" t="s">
        <v>2772</v>
      </c>
      <c r="M308" s="15" t="s">
        <v>2772</v>
      </c>
      <c r="N308" s="15" t="s">
        <v>3021</v>
      </c>
      <c r="O308" s="15"/>
      <c r="P308" s="15">
        <v>14</v>
      </c>
      <c r="Q308" s="15" t="s">
        <v>2880</v>
      </c>
      <c r="R308" s="39">
        <f t="shared" si="19"/>
        <v>14</v>
      </c>
      <c r="S308" s="20" t="s">
        <v>3308</v>
      </c>
      <c r="T308" s="16">
        <f t="shared" si="20"/>
        <v>1.1760912590556813</v>
      </c>
      <c r="U308" s="15" t="s">
        <v>2772</v>
      </c>
      <c r="V308" s="15" t="s">
        <v>2772</v>
      </c>
      <c r="W308" s="16" t="s">
        <v>718</v>
      </c>
    </row>
    <row r="309" spans="1:23" ht="30.75">
      <c r="A309" s="15" t="s">
        <v>3008</v>
      </c>
      <c r="B309" s="15">
        <v>2020</v>
      </c>
      <c r="C309" s="15">
        <v>32</v>
      </c>
      <c r="D309" s="15" t="s">
        <v>3064</v>
      </c>
      <c r="E309" s="15" t="s">
        <v>3689</v>
      </c>
      <c r="F309" s="15" t="s">
        <v>2766</v>
      </c>
      <c r="G309" s="67" t="s">
        <v>3659</v>
      </c>
      <c r="H309" s="15" t="s">
        <v>2772</v>
      </c>
      <c r="I309" s="15" t="s">
        <v>3013</v>
      </c>
      <c r="J309" s="15" t="s">
        <v>2772</v>
      </c>
      <c r="K309" s="15" t="s">
        <v>2772</v>
      </c>
      <c r="L309" s="15" t="s">
        <v>2772</v>
      </c>
      <c r="M309" s="15" t="s">
        <v>2772</v>
      </c>
      <c r="N309" s="15" t="s">
        <v>3021</v>
      </c>
      <c r="O309" s="15"/>
      <c r="P309" s="15">
        <v>10.4</v>
      </c>
      <c r="Q309" s="15" t="s">
        <v>2880</v>
      </c>
      <c r="R309" s="39">
        <f t="shared" si="19"/>
        <v>10.4</v>
      </c>
      <c r="S309" s="20" t="s">
        <v>3308</v>
      </c>
      <c r="T309" s="16">
        <f t="shared" si="20"/>
        <v>1.0569048513364727</v>
      </c>
      <c r="U309" s="15" t="s">
        <v>2772</v>
      </c>
      <c r="V309" s="15" t="s">
        <v>2772</v>
      </c>
      <c r="W309" s="16" t="s">
        <v>718</v>
      </c>
    </row>
    <row r="310" spans="1:23" ht="30.75">
      <c r="A310" s="15" t="s">
        <v>3008</v>
      </c>
      <c r="B310" s="15">
        <v>2020</v>
      </c>
      <c r="C310" s="15">
        <v>32</v>
      </c>
      <c r="D310" s="15" t="s">
        <v>3064</v>
      </c>
      <c r="E310" s="15" t="s">
        <v>3689</v>
      </c>
      <c r="F310" s="15" t="s">
        <v>2766</v>
      </c>
      <c r="G310" s="67" t="s">
        <v>3659</v>
      </c>
      <c r="H310" s="15" t="s">
        <v>2772</v>
      </c>
      <c r="I310" s="15" t="s">
        <v>3005</v>
      </c>
      <c r="J310" s="15" t="s">
        <v>2772</v>
      </c>
      <c r="K310" s="15" t="s">
        <v>2772</v>
      </c>
      <c r="L310" s="15" t="s">
        <v>2772</v>
      </c>
      <c r="M310" s="15" t="s">
        <v>2772</v>
      </c>
      <c r="N310" s="15" t="s">
        <v>3021</v>
      </c>
      <c r="O310" s="15"/>
      <c r="P310" s="15">
        <v>6.8</v>
      </c>
      <c r="Q310" s="15" t="s">
        <v>2880</v>
      </c>
      <c r="R310" s="39">
        <f t="shared" si="19"/>
        <v>6.8</v>
      </c>
      <c r="S310" s="20" t="s">
        <v>3308</v>
      </c>
      <c r="T310" s="16">
        <f t="shared" si="20"/>
        <v>0.89209460269048035</v>
      </c>
      <c r="U310" s="15" t="s">
        <v>2772</v>
      </c>
      <c r="V310" s="15" t="s">
        <v>2772</v>
      </c>
      <c r="W310" s="16" t="s">
        <v>718</v>
      </c>
    </row>
    <row r="311" spans="1:23" ht="30.75">
      <c r="A311" s="15" t="s">
        <v>3008</v>
      </c>
      <c r="B311" s="15">
        <v>2020</v>
      </c>
      <c r="C311" s="15">
        <v>32</v>
      </c>
      <c r="D311" s="15" t="s">
        <v>3064</v>
      </c>
      <c r="E311" s="15" t="s">
        <v>3689</v>
      </c>
      <c r="F311" s="15" t="s">
        <v>2766</v>
      </c>
      <c r="G311" s="67" t="s">
        <v>3659</v>
      </c>
      <c r="H311" s="15" t="s">
        <v>2772</v>
      </c>
      <c r="I311" s="15" t="s">
        <v>2779</v>
      </c>
      <c r="J311" s="15" t="s">
        <v>2772</v>
      </c>
      <c r="K311" s="15" t="s">
        <v>2772</v>
      </c>
      <c r="L311" s="15" t="s">
        <v>2772</v>
      </c>
      <c r="M311" s="15" t="s">
        <v>2772</v>
      </c>
      <c r="N311" s="15" t="s">
        <v>3021</v>
      </c>
      <c r="O311" s="15"/>
      <c r="P311" s="15">
        <v>7</v>
      </c>
      <c r="Q311" s="15" t="s">
        <v>2880</v>
      </c>
      <c r="R311" s="39">
        <f t="shared" si="19"/>
        <v>7</v>
      </c>
      <c r="S311" s="20" t="s">
        <v>3308</v>
      </c>
      <c r="T311" s="16">
        <f t="shared" si="20"/>
        <v>0.90308998699194354</v>
      </c>
      <c r="U311" s="15" t="s">
        <v>2772</v>
      </c>
      <c r="V311" s="15" t="s">
        <v>2772</v>
      </c>
      <c r="W311" s="16" t="s">
        <v>718</v>
      </c>
    </row>
    <row r="312" spans="1:23" ht="30.75">
      <c r="A312" s="15" t="s">
        <v>3008</v>
      </c>
      <c r="B312" s="15">
        <v>2020</v>
      </c>
      <c r="C312" s="15">
        <v>32</v>
      </c>
      <c r="D312" s="15" t="s">
        <v>3064</v>
      </c>
      <c r="E312" s="15" t="s">
        <v>3689</v>
      </c>
      <c r="F312" s="15" t="s">
        <v>2766</v>
      </c>
      <c r="G312" s="68" t="s">
        <v>3664</v>
      </c>
      <c r="H312" s="15" t="s">
        <v>2772</v>
      </c>
      <c r="I312" s="15" t="s">
        <v>2875</v>
      </c>
      <c r="J312" s="15" t="s">
        <v>2772</v>
      </c>
      <c r="K312" s="15" t="s">
        <v>2772</v>
      </c>
      <c r="L312" s="15" t="s">
        <v>2772</v>
      </c>
      <c r="M312" s="15" t="s">
        <v>2772</v>
      </c>
      <c r="N312" s="15" t="s">
        <v>3021</v>
      </c>
      <c r="O312" s="15"/>
      <c r="P312" s="15">
        <v>16.8</v>
      </c>
      <c r="Q312" s="15" t="s">
        <v>2880</v>
      </c>
      <c r="R312" s="39">
        <f t="shared" si="19"/>
        <v>16.8</v>
      </c>
      <c r="S312" s="20" t="s">
        <v>3308</v>
      </c>
      <c r="T312" s="16">
        <f t="shared" si="20"/>
        <v>1.2504200023088941</v>
      </c>
      <c r="U312" s="15" t="s">
        <v>2772</v>
      </c>
      <c r="V312" s="15" t="s">
        <v>2772</v>
      </c>
      <c r="W312" s="16" t="s">
        <v>718</v>
      </c>
    </row>
    <row r="313" spans="1:23" ht="30.75">
      <c r="A313" s="15" t="s">
        <v>3008</v>
      </c>
      <c r="B313" s="15">
        <v>2020</v>
      </c>
      <c r="C313" s="15">
        <v>32</v>
      </c>
      <c r="D313" s="15" t="s">
        <v>3064</v>
      </c>
      <c r="E313" s="15" t="s">
        <v>3689</v>
      </c>
      <c r="F313" s="15" t="s">
        <v>2766</v>
      </c>
      <c r="G313" s="68" t="s">
        <v>3664</v>
      </c>
      <c r="H313" s="15" t="s">
        <v>2772</v>
      </c>
      <c r="I313" s="15" t="s">
        <v>2885</v>
      </c>
      <c r="J313" s="15" t="s">
        <v>2772</v>
      </c>
      <c r="K313" s="15" t="s">
        <v>2772</v>
      </c>
      <c r="L313" s="15" t="s">
        <v>2772</v>
      </c>
      <c r="M313" s="15" t="s">
        <v>2772</v>
      </c>
      <c r="N313" s="15" t="s">
        <v>3021</v>
      </c>
      <c r="O313" s="15"/>
      <c r="P313" s="15">
        <v>6.4</v>
      </c>
      <c r="Q313" s="15" t="s">
        <v>2880</v>
      </c>
      <c r="R313" s="39">
        <f t="shared" si="19"/>
        <v>6.4</v>
      </c>
      <c r="S313" s="20" t="s">
        <v>3308</v>
      </c>
      <c r="T313" s="16">
        <f t="shared" si="20"/>
        <v>0.86923171973097624</v>
      </c>
      <c r="U313" s="15" t="s">
        <v>2772</v>
      </c>
      <c r="V313" s="15" t="s">
        <v>2772</v>
      </c>
      <c r="W313" s="16" t="s">
        <v>718</v>
      </c>
    </row>
    <row r="314" spans="1:23" ht="30.75">
      <c r="A314" s="15" t="s">
        <v>3008</v>
      </c>
      <c r="B314" s="15">
        <v>2020</v>
      </c>
      <c r="C314" s="15">
        <v>32</v>
      </c>
      <c r="D314" s="15" t="s">
        <v>3064</v>
      </c>
      <c r="E314" s="15" t="s">
        <v>3689</v>
      </c>
      <c r="F314" s="15" t="s">
        <v>2766</v>
      </c>
      <c r="G314" s="67" t="s">
        <v>3659</v>
      </c>
      <c r="H314" s="15" t="s">
        <v>2772</v>
      </c>
      <c r="I314" s="15" t="s">
        <v>2790</v>
      </c>
      <c r="J314" s="15" t="s">
        <v>2772</v>
      </c>
      <c r="K314" s="15" t="s">
        <v>2772</v>
      </c>
      <c r="L314" s="15" t="s">
        <v>2772</v>
      </c>
      <c r="M314" s="15" t="s">
        <v>2772</v>
      </c>
      <c r="N314" s="15" t="s">
        <v>3021</v>
      </c>
      <c r="O314" s="15"/>
      <c r="P314" s="15">
        <v>20.2</v>
      </c>
      <c r="Q314" s="15" t="s">
        <v>2880</v>
      </c>
      <c r="R314" s="39">
        <f t="shared" si="19"/>
        <v>20.2</v>
      </c>
      <c r="S314" s="20" t="s">
        <v>3308</v>
      </c>
      <c r="T314" s="16">
        <f t="shared" si="20"/>
        <v>1.3263358609287514</v>
      </c>
      <c r="U314" s="15" t="s">
        <v>2772</v>
      </c>
      <c r="V314" s="15" t="s">
        <v>2772</v>
      </c>
      <c r="W314" s="16" t="s">
        <v>718</v>
      </c>
    </row>
    <row r="315" spans="1:23" ht="30.75">
      <c r="A315" s="15" t="s">
        <v>3008</v>
      </c>
      <c r="B315" s="15">
        <v>2020</v>
      </c>
      <c r="C315" s="15">
        <v>32</v>
      </c>
      <c r="D315" s="15" t="s">
        <v>3064</v>
      </c>
      <c r="E315" s="15" t="s">
        <v>3689</v>
      </c>
      <c r="F315" s="15" t="s">
        <v>2766</v>
      </c>
      <c r="G315" s="67" t="s">
        <v>3659</v>
      </c>
      <c r="H315" s="15" t="s">
        <v>2772</v>
      </c>
      <c r="I315" s="28" t="s">
        <v>2786</v>
      </c>
      <c r="J315" s="15" t="s">
        <v>2772</v>
      </c>
      <c r="K315" s="15" t="s">
        <v>2772</v>
      </c>
      <c r="L315" s="15" t="s">
        <v>2772</v>
      </c>
      <c r="M315" s="15" t="s">
        <v>2772</v>
      </c>
      <c r="N315" s="15" t="s">
        <v>3021</v>
      </c>
      <c r="O315" s="15"/>
      <c r="P315" s="15">
        <v>18.2</v>
      </c>
      <c r="Q315" s="15" t="s">
        <v>2880</v>
      </c>
      <c r="R315" s="39">
        <f t="shared" si="19"/>
        <v>18.2</v>
      </c>
      <c r="S315" s="20" t="s">
        <v>3308</v>
      </c>
      <c r="T315" s="16">
        <f t="shared" si="20"/>
        <v>1.2833012287035497</v>
      </c>
      <c r="U315" s="15" t="s">
        <v>2772</v>
      </c>
      <c r="V315" s="15" t="s">
        <v>2772</v>
      </c>
      <c r="W315" s="16" t="s">
        <v>718</v>
      </c>
    </row>
    <row r="316" spans="1:23" ht="30.75">
      <c r="A316" s="15" t="s">
        <v>3008</v>
      </c>
      <c r="B316" s="15">
        <v>2020</v>
      </c>
      <c r="C316" s="15">
        <v>32</v>
      </c>
      <c r="D316" s="15" t="s">
        <v>3064</v>
      </c>
      <c r="E316" s="15" t="s">
        <v>3689</v>
      </c>
      <c r="F316" s="15" t="s">
        <v>2766</v>
      </c>
      <c r="G316" s="67" t="s">
        <v>3659</v>
      </c>
      <c r="H316" s="15" t="s">
        <v>2772</v>
      </c>
      <c r="I316" s="15" t="s">
        <v>2884</v>
      </c>
      <c r="J316" s="15" t="s">
        <v>2772</v>
      </c>
      <c r="K316" s="15" t="s">
        <v>2772</v>
      </c>
      <c r="L316" s="15" t="s">
        <v>2772</v>
      </c>
      <c r="M316" s="15" t="s">
        <v>2772</v>
      </c>
      <c r="N316" s="15" t="s">
        <v>2781</v>
      </c>
      <c r="O316" s="15" t="s">
        <v>2772</v>
      </c>
      <c r="P316" s="15">
        <v>0.64</v>
      </c>
      <c r="Q316" s="15" t="s">
        <v>3011</v>
      </c>
      <c r="R316" s="39">
        <f t="shared" ref="R316:R331" si="21">P316</f>
        <v>0.64</v>
      </c>
      <c r="S316" s="20" t="s">
        <v>3295</v>
      </c>
      <c r="T316" s="16">
        <f t="shared" si="20"/>
        <v>0.21484384804769791</v>
      </c>
      <c r="U316" s="15" t="s">
        <v>2772</v>
      </c>
      <c r="V316" s="15" t="s">
        <v>3012</v>
      </c>
      <c r="W316" s="16" t="s">
        <v>718</v>
      </c>
    </row>
    <row r="317" spans="1:23" ht="30.75">
      <c r="A317" s="15" t="s">
        <v>3008</v>
      </c>
      <c r="B317" s="15">
        <v>2020</v>
      </c>
      <c r="C317" s="15">
        <v>32</v>
      </c>
      <c r="D317" s="15" t="s">
        <v>3064</v>
      </c>
      <c r="E317" s="15" t="s">
        <v>3689</v>
      </c>
      <c r="F317" s="15" t="s">
        <v>2766</v>
      </c>
      <c r="G317" s="67" t="s">
        <v>3659</v>
      </c>
      <c r="H317" s="15" t="s">
        <v>2772</v>
      </c>
      <c r="I317" s="15" t="s">
        <v>3013</v>
      </c>
      <c r="J317" s="15" t="s">
        <v>2772</v>
      </c>
      <c r="K317" s="15" t="s">
        <v>2772</v>
      </c>
      <c r="L317" s="15" t="s">
        <v>2772</v>
      </c>
      <c r="M317" s="15" t="s">
        <v>2772</v>
      </c>
      <c r="N317" s="15" t="s">
        <v>2781</v>
      </c>
      <c r="O317" s="15" t="s">
        <v>2772</v>
      </c>
      <c r="P317" s="15">
        <v>2.0699999999999998</v>
      </c>
      <c r="Q317" s="15" t="s">
        <v>3011</v>
      </c>
      <c r="R317" s="39">
        <f t="shared" si="21"/>
        <v>2.0699999999999998</v>
      </c>
      <c r="S317" s="20" t="s">
        <v>3295</v>
      </c>
      <c r="T317" s="16">
        <f t="shared" si="20"/>
        <v>0.48713837547718647</v>
      </c>
      <c r="U317" s="15" t="s">
        <v>2772</v>
      </c>
      <c r="V317" s="15" t="s">
        <v>3012</v>
      </c>
      <c r="W317" s="16" t="s">
        <v>718</v>
      </c>
    </row>
    <row r="318" spans="1:23" ht="30.75">
      <c r="A318" s="15" t="s">
        <v>3008</v>
      </c>
      <c r="B318" s="15">
        <v>2020</v>
      </c>
      <c r="C318" s="15">
        <v>32</v>
      </c>
      <c r="D318" s="15" t="s">
        <v>3064</v>
      </c>
      <c r="E318" s="15" t="s">
        <v>3689</v>
      </c>
      <c r="F318" s="15" t="s">
        <v>2766</v>
      </c>
      <c r="G318" s="67" t="s">
        <v>3659</v>
      </c>
      <c r="H318" s="15" t="s">
        <v>2772</v>
      </c>
      <c r="I318" s="15" t="s">
        <v>3005</v>
      </c>
      <c r="J318" s="15" t="s">
        <v>2772</v>
      </c>
      <c r="K318" s="15" t="s">
        <v>2772</v>
      </c>
      <c r="L318" s="15" t="s">
        <v>2772</v>
      </c>
      <c r="M318" s="15" t="s">
        <v>2772</v>
      </c>
      <c r="N318" s="15" t="s">
        <v>2781</v>
      </c>
      <c r="O318" s="15" t="s">
        <v>2772</v>
      </c>
      <c r="P318" s="15">
        <v>25.5</v>
      </c>
      <c r="Q318" s="15" t="s">
        <v>3011</v>
      </c>
      <c r="R318" s="39">
        <f t="shared" si="21"/>
        <v>25.5</v>
      </c>
      <c r="S318" s="20" t="s">
        <v>3295</v>
      </c>
      <c r="T318" s="16">
        <f t="shared" si="20"/>
        <v>1.4232458739368079</v>
      </c>
      <c r="U318" s="15" t="s">
        <v>2772</v>
      </c>
      <c r="V318" s="15" t="s">
        <v>3012</v>
      </c>
      <c r="W318" s="16" t="s">
        <v>718</v>
      </c>
    </row>
    <row r="319" spans="1:23" ht="30.75">
      <c r="A319" s="15" t="s">
        <v>3008</v>
      </c>
      <c r="B319" s="15">
        <v>2020</v>
      </c>
      <c r="C319" s="15">
        <v>32</v>
      </c>
      <c r="D319" s="15" t="s">
        <v>3064</v>
      </c>
      <c r="E319" s="15" t="s">
        <v>3689</v>
      </c>
      <c r="F319" s="15" t="s">
        <v>2766</v>
      </c>
      <c r="G319" s="67" t="s">
        <v>3659</v>
      </c>
      <c r="H319" s="15" t="s">
        <v>2772</v>
      </c>
      <c r="I319" s="15" t="s">
        <v>2779</v>
      </c>
      <c r="J319" s="15" t="s">
        <v>2772</v>
      </c>
      <c r="K319" s="15" t="s">
        <v>2772</v>
      </c>
      <c r="L319" s="15" t="s">
        <v>2772</v>
      </c>
      <c r="M319" s="15" t="s">
        <v>2772</v>
      </c>
      <c r="N319" s="15" t="s">
        <v>2781</v>
      </c>
      <c r="O319" s="15" t="s">
        <v>2772</v>
      </c>
      <c r="P319" s="15">
        <v>35.08</v>
      </c>
      <c r="Q319" s="15" t="s">
        <v>3011</v>
      </c>
      <c r="R319" s="39">
        <f t="shared" si="21"/>
        <v>35.08</v>
      </c>
      <c r="S319" s="20" t="s">
        <v>3295</v>
      </c>
      <c r="T319" s="16">
        <f t="shared" si="20"/>
        <v>1.5572665288699041</v>
      </c>
      <c r="U319" s="15" t="s">
        <v>2772</v>
      </c>
      <c r="V319" s="15" t="s">
        <v>3012</v>
      </c>
      <c r="W319" s="16" t="s">
        <v>718</v>
      </c>
    </row>
    <row r="320" spans="1:23" ht="30.75">
      <c r="A320" s="15" t="s">
        <v>3008</v>
      </c>
      <c r="B320" s="15">
        <v>2020</v>
      </c>
      <c r="C320" s="15">
        <v>32</v>
      </c>
      <c r="D320" s="15" t="s">
        <v>3064</v>
      </c>
      <c r="E320" s="15" t="s">
        <v>3689</v>
      </c>
      <c r="F320" s="15" t="s">
        <v>2766</v>
      </c>
      <c r="G320" s="68" t="s">
        <v>3664</v>
      </c>
      <c r="H320" s="15" t="s">
        <v>2772</v>
      </c>
      <c r="I320" s="15" t="s">
        <v>2875</v>
      </c>
      <c r="J320" s="15" t="s">
        <v>2772</v>
      </c>
      <c r="K320" s="15" t="s">
        <v>2772</v>
      </c>
      <c r="L320" s="15" t="s">
        <v>2772</v>
      </c>
      <c r="M320" s="15" t="s">
        <v>2772</v>
      </c>
      <c r="N320" s="15" t="s">
        <v>2781</v>
      </c>
      <c r="O320" s="15" t="s">
        <v>2772</v>
      </c>
      <c r="P320" s="15">
        <v>9.11</v>
      </c>
      <c r="Q320" s="15" t="s">
        <v>3011</v>
      </c>
      <c r="R320" s="39">
        <f t="shared" si="21"/>
        <v>9.11</v>
      </c>
      <c r="S320" s="20" t="s">
        <v>3295</v>
      </c>
      <c r="T320" s="16">
        <f t="shared" si="20"/>
        <v>1.0047511555910011</v>
      </c>
      <c r="U320" s="15" t="s">
        <v>2772</v>
      </c>
      <c r="V320" s="15" t="s">
        <v>3012</v>
      </c>
      <c r="W320" s="16" t="s">
        <v>718</v>
      </c>
    </row>
    <row r="321" spans="1:23" ht="30.75">
      <c r="A321" s="15" t="s">
        <v>3008</v>
      </c>
      <c r="B321" s="15">
        <v>2020</v>
      </c>
      <c r="C321" s="15">
        <v>32</v>
      </c>
      <c r="D321" s="15" t="s">
        <v>3064</v>
      </c>
      <c r="E321" s="15" t="s">
        <v>3689</v>
      </c>
      <c r="F321" s="15" t="s">
        <v>2766</v>
      </c>
      <c r="G321" s="68" t="s">
        <v>3664</v>
      </c>
      <c r="H321" s="15" t="s">
        <v>2772</v>
      </c>
      <c r="I321" s="15" t="s">
        <v>2885</v>
      </c>
      <c r="J321" s="15" t="s">
        <v>2772</v>
      </c>
      <c r="K321" s="15" t="s">
        <v>2772</v>
      </c>
      <c r="L321" s="15" t="s">
        <v>2772</v>
      </c>
      <c r="M321" s="15" t="s">
        <v>2772</v>
      </c>
      <c r="N321" s="15" t="s">
        <v>2781</v>
      </c>
      <c r="O321" s="15" t="s">
        <v>2772</v>
      </c>
      <c r="P321" s="15">
        <v>9.42</v>
      </c>
      <c r="Q321" s="15" t="s">
        <v>3011</v>
      </c>
      <c r="R321" s="39">
        <f t="shared" si="21"/>
        <v>9.42</v>
      </c>
      <c r="S321" s="20" t="s">
        <v>3295</v>
      </c>
      <c r="T321" s="16">
        <f t="shared" si="20"/>
        <v>1.0178677189635057</v>
      </c>
      <c r="U321" s="15" t="s">
        <v>2772</v>
      </c>
      <c r="V321" s="15" t="s">
        <v>3012</v>
      </c>
      <c r="W321" s="16" t="s">
        <v>718</v>
      </c>
    </row>
    <row r="322" spans="1:23" ht="30.75">
      <c r="A322" s="15" t="s">
        <v>3008</v>
      </c>
      <c r="B322" s="15">
        <v>2020</v>
      </c>
      <c r="C322" s="15">
        <v>32</v>
      </c>
      <c r="D322" s="15" t="s">
        <v>3064</v>
      </c>
      <c r="E322" s="15" t="s">
        <v>3689</v>
      </c>
      <c r="F322" s="15" t="s">
        <v>2766</v>
      </c>
      <c r="G322" s="67" t="s">
        <v>3659</v>
      </c>
      <c r="H322" s="15" t="s">
        <v>2772</v>
      </c>
      <c r="I322" s="15" t="s">
        <v>2790</v>
      </c>
      <c r="J322" s="15" t="s">
        <v>2772</v>
      </c>
      <c r="K322" s="15" t="s">
        <v>2772</v>
      </c>
      <c r="L322" s="15" t="s">
        <v>2772</v>
      </c>
      <c r="M322" s="15" t="s">
        <v>2772</v>
      </c>
      <c r="N322" s="15" t="s">
        <v>2781</v>
      </c>
      <c r="O322" s="15" t="s">
        <v>2772</v>
      </c>
      <c r="P322" s="15">
        <v>30.27</v>
      </c>
      <c r="Q322" s="15" t="s">
        <v>3011</v>
      </c>
      <c r="R322" s="39">
        <f t="shared" si="21"/>
        <v>30.27</v>
      </c>
      <c r="S322" s="20" t="s">
        <v>3295</v>
      </c>
      <c r="T322" s="16">
        <f t="shared" si="20"/>
        <v>1.4951278812429332</v>
      </c>
      <c r="U322" s="15" t="s">
        <v>2772</v>
      </c>
      <c r="V322" s="15" t="s">
        <v>3012</v>
      </c>
      <c r="W322" s="16" t="s">
        <v>718</v>
      </c>
    </row>
    <row r="323" spans="1:23" ht="30.75">
      <c r="A323" s="15" t="s">
        <v>3008</v>
      </c>
      <c r="B323" s="15">
        <v>2020</v>
      </c>
      <c r="C323" s="15">
        <v>32</v>
      </c>
      <c r="D323" s="15" t="s">
        <v>3064</v>
      </c>
      <c r="E323" s="15" t="s">
        <v>3689</v>
      </c>
      <c r="F323" s="15" t="s">
        <v>2766</v>
      </c>
      <c r="G323" s="67" t="s">
        <v>3659</v>
      </c>
      <c r="H323" s="15" t="s">
        <v>2772</v>
      </c>
      <c r="I323" s="28" t="s">
        <v>2786</v>
      </c>
      <c r="J323" s="15" t="s">
        <v>2772</v>
      </c>
      <c r="K323" s="15" t="s">
        <v>2772</v>
      </c>
      <c r="L323" s="15" t="s">
        <v>2772</v>
      </c>
      <c r="M323" s="15" t="s">
        <v>2772</v>
      </c>
      <c r="N323" s="15" t="s">
        <v>2781</v>
      </c>
      <c r="O323" s="15" t="s">
        <v>2772</v>
      </c>
      <c r="P323" s="15">
        <v>92.48</v>
      </c>
      <c r="Q323" s="15" t="s">
        <v>3011</v>
      </c>
      <c r="R323" s="39">
        <f t="shared" si="21"/>
        <v>92.48</v>
      </c>
      <c r="S323" s="20" t="s">
        <v>3295</v>
      </c>
      <c r="T323" s="16">
        <f t="shared" si="20"/>
        <v>1.9707187037201892</v>
      </c>
      <c r="U323" s="15" t="s">
        <v>2772</v>
      </c>
      <c r="V323" s="15" t="s">
        <v>3012</v>
      </c>
      <c r="W323" s="16" t="s">
        <v>718</v>
      </c>
    </row>
    <row r="324" spans="1:23" ht="30.75">
      <c r="A324" s="15" t="s">
        <v>3008</v>
      </c>
      <c r="B324" s="15">
        <v>2020</v>
      </c>
      <c r="C324" s="15">
        <v>33</v>
      </c>
      <c r="D324" s="15" t="s">
        <v>3078</v>
      </c>
      <c r="E324" s="15" t="s">
        <v>3689</v>
      </c>
      <c r="F324" s="15" t="s">
        <v>2766</v>
      </c>
      <c r="G324" s="67" t="s">
        <v>3659</v>
      </c>
      <c r="H324" s="15" t="s">
        <v>2772</v>
      </c>
      <c r="I324" s="15" t="s">
        <v>2884</v>
      </c>
      <c r="J324" s="15" t="s">
        <v>2772</v>
      </c>
      <c r="K324" s="15" t="s">
        <v>2772</v>
      </c>
      <c r="L324" s="15" t="s">
        <v>2772</v>
      </c>
      <c r="M324" s="15" t="s">
        <v>2772</v>
      </c>
      <c r="N324" s="15" t="s">
        <v>3021</v>
      </c>
      <c r="O324" s="15"/>
      <c r="P324" s="28">
        <v>26.6</v>
      </c>
      <c r="Q324" s="15" t="s">
        <v>2880</v>
      </c>
      <c r="R324" s="39">
        <f t="shared" si="21"/>
        <v>26.6</v>
      </c>
      <c r="S324" s="20" t="s">
        <v>3308</v>
      </c>
      <c r="T324" s="16">
        <f t="shared" si="20"/>
        <v>1.4409090820652177</v>
      </c>
      <c r="U324" s="15" t="s">
        <v>2772</v>
      </c>
      <c r="V324" s="15" t="s">
        <v>2772</v>
      </c>
      <c r="W324" s="16" t="s">
        <v>718</v>
      </c>
    </row>
    <row r="325" spans="1:23" ht="30.75">
      <c r="A325" s="15" t="s">
        <v>3008</v>
      </c>
      <c r="B325" s="15">
        <v>2020</v>
      </c>
      <c r="C325" s="15">
        <v>33</v>
      </c>
      <c r="D325" s="15" t="s">
        <v>3078</v>
      </c>
      <c r="E325" s="15" t="s">
        <v>3689</v>
      </c>
      <c r="F325" s="15" t="s">
        <v>2766</v>
      </c>
      <c r="G325" s="67" t="s">
        <v>3659</v>
      </c>
      <c r="H325" s="15" t="s">
        <v>2772</v>
      </c>
      <c r="I325" s="15" t="s">
        <v>3013</v>
      </c>
      <c r="J325" s="15" t="s">
        <v>2772</v>
      </c>
      <c r="K325" s="15" t="s">
        <v>2772</v>
      </c>
      <c r="L325" s="15" t="s">
        <v>2772</v>
      </c>
      <c r="M325" s="15" t="s">
        <v>2772</v>
      </c>
      <c r="N325" s="15" t="s">
        <v>3021</v>
      </c>
      <c r="O325" s="15"/>
      <c r="P325" s="15">
        <v>45.8</v>
      </c>
      <c r="Q325" s="15" t="s">
        <v>2880</v>
      </c>
      <c r="R325" s="39">
        <f t="shared" si="21"/>
        <v>45.8</v>
      </c>
      <c r="S325" s="20" t="s">
        <v>3308</v>
      </c>
      <c r="T325" s="16">
        <f t="shared" si="20"/>
        <v>1.670245853074124</v>
      </c>
      <c r="U325" s="15" t="s">
        <v>2772</v>
      </c>
      <c r="V325" s="15" t="s">
        <v>2772</v>
      </c>
      <c r="W325" s="16" t="s">
        <v>718</v>
      </c>
    </row>
    <row r="326" spans="1:23" ht="30.75">
      <c r="A326" s="15" t="s">
        <v>3008</v>
      </c>
      <c r="B326" s="15">
        <v>2020</v>
      </c>
      <c r="C326" s="15">
        <v>33</v>
      </c>
      <c r="D326" s="15" t="s">
        <v>3078</v>
      </c>
      <c r="E326" s="15" t="s">
        <v>3689</v>
      </c>
      <c r="F326" s="15" t="s">
        <v>2766</v>
      </c>
      <c r="G326" s="67" t="s">
        <v>3659</v>
      </c>
      <c r="H326" s="15" t="s">
        <v>2772</v>
      </c>
      <c r="I326" s="15" t="s">
        <v>3005</v>
      </c>
      <c r="J326" s="15" t="s">
        <v>2772</v>
      </c>
      <c r="K326" s="15" t="s">
        <v>2772</v>
      </c>
      <c r="L326" s="15" t="s">
        <v>2772</v>
      </c>
      <c r="M326" s="15" t="s">
        <v>2772</v>
      </c>
      <c r="N326" s="15" t="s">
        <v>3021</v>
      </c>
      <c r="O326" s="15"/>
      <c r="P326" s="15">
        <v>77.8</v>
      </c>
      <c r="Q326" s="15" t="s">
        <v>2880</v>
      </c>
      <c r="R326" s="39">
        <f t="shared" si="21"/>
        <v>77.8</v>
      </c>
      <c r="S326" s="20" t="s">
        <v>3308</v>
      </c>
      <c r="T326" s="16">
        <f t="shared" si="20"/>
        <v>1.8965262174895554</v>
      </c>
      <c r="U326" s="15" t="s">
        <v>2772</v>
      </c>
      <c r="V326" s="15" t="s">
        <v>2772</v>
      </c>
      <c r="W326" s="16" t="s">
        <v>718</v>
      </c>
    </row>
    <row r="327" spans="1:23" ht="30.75">
      <c r="A327" s="15" t="s">
        <v>3008</v>
      </c>
      <c r="B327" s="15">
        <v>2020</v>
      </c>
      <c r="C327" s="15">
        <v>33</v>
      </c>
      <c r="D327" s="15" t="s">
        <v>3078</v>
      </c>
      <c r="E327" s="15" t="s">
        <v>3689</v>
      </c>
      <c r="F327" s="15" t="s">
        <v>2766</v>
      </c>
      <c r="G327" s="67" t="s">
        <v>3659</v>
      </c>
      <c r="H327" s="15" t="s">
        <v>2772</v>
      </c>
      <c r="I327" s="15" t="s">
        <v>2779</v>
      </c>
      <c r="J327" s="15" t="s">
        <v>2772</v>
      </c>
      <c r="K327" s="15" t="s">
        <v>2772</v>
      </c>
      <c r="L327" s="15" t="s">
        <v>2772</v>
      </c>
      <c r="M327" s="15" t="s">
        <v>2772</v>
      </c>
      <c r="N327" s="15" t="s">
        <v>3021</v>
      </c>
      <c r="O327" s="15"/>
      <c r="P327" s="15">
        <v>8.3000000000000007</v>
      </c>
      <c r="Q327" s="15" t="s">
        <v>2880</v>
      </c>
      <c r="R327" s="39">
        <f t="shared" si="21"/>
        <v>8.3000000000000007</v>
      </c>
      <c r="S327" s="20" t="s">
        <v>3308</v>
      </c>
      <c r="T327" s="16">
        <f t="shared" si="20"/>
        <v>0.96848294855393513</v>
      </c>
      <c r="U327" s="15" t="s">
        <v>2772</v>
      </c>
      <c r="V327" s="15" t="s">
        <v>2772</v>
      </c>
      <c r="W327" s="16" t="s">
        <v>718</v>
      </c>
    </row>
    <row r="328" spans="1:23" ht="30.75">
      <c r="A328" s="15" t="s">
        <v>3008</v>
      </c>
      <c r="B328" s="15">
        <v>2020</v>
      </c>
      <c r="C328" s="15">
        <v>33</v>
      </c>
      <c r="D328" s="15" t="s">
        <v>3078</v>
      </c>
      <c r="E328" s="15" t="s">
        <v>3689</v>
      </c>
      <c r="F328" s="15" t="s">
        <v>2766</v>
      </c>
      <c r="G328" s="68" t="s">
        <v>3664</v>
      </c>
      <c r="H328" s="15" t="s">
        <v>2772</v>
      </c>
      <c r="I328" s="15" t="s">
        <v>2875</v>
      </c>
      <c r="J328" s="15" t="s">
        <v>2772</v>
      </c>
      <c r="K328" s="15" t="s">
        <v>2772</v>
      </c>
      <c r="L328" s="15" t="s">
        <v>2772</v>
      </c>
      <c r="M328" s="15" t="s">
        <v>2772</v>
      </c>
      <c r="N328" s="15" t="s">
        <v>3021</v>
      </c>
      <c r="O328" s="15"/>
      <c r="P328" s="15">
        <v>15.2</v>
      </c>
      <c r="Q328" s="15" t="s">
        <v>2880</v>
      </c>
      <c r="R328" s="39">
        <f t="shared" si="21"/>
        <v>15.2</v>
      </c>
      <c r="S328" s="20" t="s">
        <v>3308</v>
      </c>
      <c r="T328" s="16">
        <f t="shared" si="20"/>
        <v>1.209515014542631</v>
      </c>
      <c r="U328" s="15" t="s">
        <v>2772</v>
      </c>
      <c r="V328" s="15" t="s">
        <v>2772</v>
      </c>
      <c r="W328" s="16" t="s">
        <v>718</v>
      </c>
    </row>
    <row r="329" spans="1:23" ht="30.75">
      <c r="A329" s="15" t="s">
        <v>3008</v>
      </c>
      <c r="B329" s="15">
        <v>2020</v>
      </c>
      <c r="C329" s="15">
        <v>33</v>
      </c>
      <c r="D329" s="15" t="s">
        <v>3078</v>
      </c>
      <c r="E329" s="15" t="s">
        <v>3689</v>
      </c>
      <c r="F329" s="15" t="s">
        <v>2766</v>
      </c>
      <c r="G329" s="68" t="s">
        <v>3664</v>
      </c>
      <c r="H329" s="15" t="s">
        <v>2772</v>
      </c>
      <c r="I329" s="15" t="s">
        <v>2885</v>
      </c>
      <c r="J329" s="15" t="s">
        <v>2772</v>
      </c>
      <c r="K329" s="15" t="s">
        <v>2772</v>
      </c>
      <c r="L329" s="15" t="s">
        <v>2772</v>
      </c>
      <c r="M329" s="15" t="s">
        <v>2772</v>
      </c>
      <c r="N329" s="15" t="s">
        <v>3021</v>
      </c>
      <c r="O329" s="15"/>
      <c r="P329" s="15">
        <v>45.6</v>
      </c>
      <c r="Q329" s="15" t="s">
        <v>2880</v>
      </c>
      <c r="R329" s="39">
        <f t="shared" si="21"/>
        <v>45.6</v>
      </c>
      <c r="S329" s="20" t="s">
        <v>3308</v>
      </c>
      <c r="T329" s="16">
        <f t="shared" si="20"/>
        <v>1.6683859166900001</v>
      </c>
      <c r="U329" s="15" t="s">
        <v>2772</v>
      </c>
      <c r="V329" s="15" t="s">
        <v>2772</v>
      </c>
      <c r="W329" s="16" t="s">
        <v>718</v>
      </c>
    </row>
    <row r="330" spans="1:23" ht="30.75">
      <c r="A330" s="15" t="s">
        <v>3008</v>
      </c>
      <c r="B330" s="15">
        <v>2020</v>
      </c>
      <c r="C330" s="15">
        <v>33</v>
      </c>
      <c r="D330" s="15" t="s">
        <v>3078</v>
      </c>
      <c r="E330" s="15" t="s">
        <v>3689</v>
      </c>
      <c r="F330" s="15" t="s">
        <v>2766</v>
      </c>
      <c r="G330" s="67" t="s">
        <v>3659</v>
      </c>
      <c r="H330" s="15" t="s">
        <v>2772</v>
      </c>
      <c r="I330" s="15" t="s">
        <v>2790</v>
      </c>
      <c r="J330" s="15" t="s">
        <v>2772</v>
      </c>
      <c r="K330" s="15" t="s">
        <v>2772</v>
      </c>
      <c r="L330" s="15" t="s">
        <v>2772</v>
      </c>
      <c r="M330" s="15" t="s">
        <v>2772</v>
      </c>
      <c r="N330" s="15" t="s">
        <v>3021</v>
      </c>
      <c r="O330" s="15"/>
      <c r="P330" s="15">
        <v>78.599999999999994</v>
      </c>
      <c r="Q330" s="15" t="s">
        <v>2880</v>
      </c>
      <c r="R330" s="39">
        <f t="shared" si="21"/>
        <v>78.599999999999994</v>
      </c>
      <c r="S330" s="20" t="s">
        <v>3308</v>
      </c>
      <c r="T330" s="16">
        <f t="shared" si="20"/>
        <v>1.9009130677376691</v>
      </c>
      <c r="U330" s="15" t="s">
        <v>2772</v>
      </c>
      <c r="V330" s="15" t="s">
        <v>2772</v>
      </c>
      <c r="W330" s="16" t="s">
        <v>718</v>
      </c>
    </row>
    <row r="331" spans="1:23" ht="30.75">
      <c r="A331" s="15" t="s">
        <v>3008</v>
      </c>
      <c r="B331" s="15">
        <v>2020</v>
      </c>
      <c r="C331" s="15">
        <v>33</v>
      </c>
      <c r="D331" s="15" t="s">
        <v>3078</v>
      </c>
      <c r="E331" s="15" t="s">
        <v>3689</v>
      </c>
      <c r="F331" s="15" t="s">
        <v>2766</v>
      </c>
      <c r="G331" s="67" t="s">
        <v>3659</v>
      </c>
      <c r="H331" s="15" t="s">
        <v>2772</v>
      </c>
      <c r="I331" s="28" t="s">
        <v>2786</v>
      </c>
      <c r="J331" s="15" t="s">
        <v>2772</v>
      </c>
      <c r="K331" s="15" t="s">
        <v>2772</v>
      </c>
      <c r="L331" s="15" t="s">
        <v>2772</v>
      </c>
      <c r="M331" s="15" t="s">
        <v>2772</v>
      </c>
      <c r="N331" s="15" t="s">
        <v>3021</v>
      </c>
      <c r="O331" s="15"/>
      <c r="P331" s="15">
        <v>162.1</v>
      </c>
      <c r="Q331" s="15" t="s">
        <v>2880</v>
      </c>
      <c r="R331" s="39">
        <f t="shared" si="21"/>
        <v>162.1</v>
      </c>
      <c r="S331" s="20" t="s">
        <v>3308</v>
      </c>
      <c r="T331" s="16">
        <f t="shared" si="20"/>
        <v>2.2124539610402758</v>
      </c>
      <c r="U331" s="15" t="s">
        <v>2772</v>
      </c>
      <c r="V331" s="15" t="s">
        <v>2772</v>
      </c>
      <c r="W331" s="16" t="s">
        <v>718</v>
      </c>
    </row>
    <row r="332" spans="1:23" ht="30.75">
      <c r="A332" s="15" t="s">
        <v>3008</v>
      </c>
      <c r="B332" s="15">
        <v>2020</v>
      </c>
      <c r="C332" s="15">
        <v>33</v>
      </c>
      <c r="D332" s="15" t="s">
        <v>3078</v>
      </c>
      <c r="E332" s="15" t="s">
        <v>3689</v>
      </c>
      <c r="F332" s="15" t="s">
        <v>2766</v>
      </c>
      <c r="G332" s="67" t="s">
        <v>3659</v>
      </c>
      <c r="H332" s="15" t="s">
        <v>2772</v>
      </c>
      <c r="I332" s="15" t="s">
        <v>2884</v>
      </c>
      <c r="J332" s="15" t="s">
        <v>2772</v>
      </c>
      <c r="K332" s="15" t="s">
        <v>2772</v>
      </c>
      <c r="L332" s="15" t="s">
        <v>2772</v>
      </c>
      <c r="M332" s="15" t="s">
        <v>2772</v>
      </c>
      <c r="N332" s="15" t="s">
        <v>2781</v>
      </c>
      <c r="O332" s="15" t="s">
        <v>2772</v>
      </c>
      <c r="P332" s="15">
        <v>1.28</v>
      </c>
      <c r="Q332" s="15" t="s">
        <v>3011</v>
      </c>
      <c r="R332" s="39">
        <f t="shared" ref="R332:R347" si="22">P332</f>
        <v>1.28</v>
      </c>
      <c r="S332" s="20" t="s">
        <v>3295</v>
      </c>
      <c r="T332" s="16">
        <f t="shared" si="20"/>
        <v>0.35793484700045386</v>
      </c>
      <c r="U332" s="15" t="s">
        <v>2772</v>
      </c>
      <c r="V332" s="15" t="s">
        <v>3012</v>
      </c>
      <c r="W332" s="16" t="s">
        <v>718</v>
      </c>
    </row>
    <row r="333" spans="1:23" ht="30.75">
      <c r="A333" s="15" t="s">
        <v>3008</v>
      </c>
      <c r="B333" s="15">
        <v>2020</v>
      </c>
      <c r="C333" s="15">
        <v>33</v>
      </c>
      <c r="D333" s="15" t="s">
        <v>3078</v>
      </c>
      <c r="E333" s="15" t="s">
        <v>3689</v>
      </c>
      <c r="F333" s="15" t="s">
        <v>2766</v>
      </c>
      <c r="G333" s="67" t="s">
        <v>3659</v>
      </c>
      <c r="H333" s="15" t="s">
        <v>2772</v>
      </c>
      <c r="I333" s="15" t="s">
        <v>3013</v>
      </c>
      <c r="J333" s="15" t="s">
        <v>2772</v>
      </c>
      <c r="K333" s="15" t="s">
        <v>2772</v>
      </c>
      <c r="L333" s="15" t="s">
        <v>2772</v>
      </c>
      <c r="M333" s="15" t="s">
        <v>2772</v>
      </c>
      <c r="N333" s="15" t="s">
        <v>2781</v>
      </c>
      <c r="O333" s="15" t="s">
        <v>2772</v>
      </c>
      <c r="P333" s="15">
        <v>1.03</v>
      </c>
      <c r="Q333" s="15" t="s">
        <v>3011</v>
      </c>
      <c r="R333" s="39">
        <f t="shared" si="22"/>
        <v>1.03</v>
      </c>
      <c r="S333" s="20" t="s">
        <v>3295</v>
      </c>
      <c r="T333" s="16">
        <f t="shared" si="20"/>
        <v>0.30749603791321295</v>
      </c>
      <c r="U333" s="15" t="s">
        <v>2772</v>
      </c>
      <c r="V333" s="15" t="s">
        <v>3012</v>
      </c>
      <c r="W333" s="16" t="s">
        <v>718</v>
      </c>
    </row>
    <row r="334" spans="1:23" ht="30.75">
      <c r="A334" s="15" t="s">
        <v>3008</v>
      </c>
      <c r="B334" s="15">
        <v>2020</v>
      </c>
      <c r="C334" s="15">
        <v>33</v>
      </c>
      <c r="D334" s="15" t="s">
        <v>3078</v>
      </c>
      <c r="E334" s="15" t="s">
        <v>3689</v>
      </c>
      <c r="F334" s="15" t="s">
        <v>2766</v>
      </c>
      <c r="G334" s="67" t="s">
        <v>3659</v>
      </c>
      <c r="H334" s="15" t="s">
        <v>2772</v>
      </c>
      <c r="I334" s="15" t="s">
        <v>3005</v>
      </c>
      <c r="J334" s="15" t="s">
        <v>2772</v>
      </c>
      <c r="K334" s="15" t="s">
        <v>2772</v>
      </c>
      <c r="L334" s="15" t="s">
        <v>2772</v>
      </c>
      <c r="M334" s="15" t="s">
        <v>2772</v>
      </c>
      <c r="N334" s="15" t="s">
        <v>2781</v>
      </c>
      <c r="O334" s="15" t="s">
        <v>2772</v>
      </c>
      <c r="P334" s="15">
        <v>99.92</v>
      </c>
      <c r="Q334" s="15" t="s">
        <v>3011</v>
      </c>
      <c r="R334" s="39">
        <f t="shared" si="22"/>
        <v>99.92</v>
      </c>
      <c r="S334" s="20" t="s">
        <v>3295</v>
      </c>
      <c r="T334" s="16">
        <f t="shared" si="20"/>
        <v>2.0039772418455368</v>
      </c>
      <c r="U334" s="15" t="s">
        <v>2772</v>
      </c>
      <c r="V334" s="15" t="s">
        <v>3012</v>
      </c>
      <c r="W334" s="16" t="s">
        <v>718</v>
      </c>
    </row>
    <row r="335" spans="1:23" ht="30.75">
      <c r="A335" s="15" t="s">
        <v>3008</v>
      </c>
      <c r="B335" s="15">
        <v>2020</v>
      </c>
      <c r="C335" s="15">
        <v>33</v>
      </c>
      <c r="D335" s="15" t="s">
        <v>3078</v>
      </c>
      <c r="E335" s="15" t="s">
        <v>3689</v>
      </c>
      <c r="F335" s="15" t="s">
        <v>2766</v>
      </c>
      <c r="G335" s="67" t="s">
        <v>3659</v>
      </c>
      <c r="H335" s="15" t="s">
        <v>2772</v>
      </c>
      <c r="I335" s="15" t="s">
        <v>2779</v>
      </c>
      <c r="J335" s="15" t="s">
        <v>2772</v>
      </c>
      <c r="K335" s="15" t="s">
        <v>2772</v>
      </c>
      <c r="L335" s="15" t="s">
        <v>2772</v>
      </c>
      <c r="M335" s="15" t="s">
        <v>2772</v>
      </c>
      <c r="N335" s="15" t="s">
        <v>2781</v>
      </c>
      <c r="O335" s="15" t="s">
        <v>2772</v>
      </c>
      <c r="P335" s="15">
        <v>33.22</v>
      </c>
      <c r="Q335" s="15" t="s">
        <v>3011</v>
      </c>
      <c r="R335" s="39">
        <f t="shared" si="22"/>
        <v>33.22</v>
      </c>
      <c r="S335" s="20" t="s">
        <v>3295</v>
      </c>
      <c r="T335" s="16">
        <f t="shared" si="20"/>
        <v>1.5342800052050816</v>
      </c>
      <c r="U335" s="15" t="s">
        <v>2772</v>
      </c>
      <c r="V335" s="15" t="s">
        <v>3012</v>
      </c>
      <c r="W335" s="16" t="s">
        <v>718</v>
      </c>
    </row>
    <row r="336" spans="1:23" ht="30.75">
      <c r="A336" s="15" t="s">
        <v>3008</v>
      </c>
      <c r="B336" s="15">
        <v>2020</v>
      </c>
      <c r="C336" s="15">
        <v>33</v>
      </c>
      <c r="D336" s="15" t="s">
        <v>3078</v>
      </c>
      <c r="E336" s="15" t="s">
        <v>3689</v>
      </c>
      <c r="F336" s="15" t="s">
        <v>2766</v>
      </c>
      <c r="G336" s="68" t="s">
        <v>3664</v>
      </c>
      <c r="H336" s="15" t="s">
        <v>2772</v>
      </c>
      <c r="I336" s="15" t="s">
        <v>2875</v>
      </c>
      <c r="J336" s="15" t="s">
        <v>2772</v>
      </c>
      <c r="K336" s="15" t="s">
        <v>2772</v>
      </c>
      <c r="L336" s="15" t="s">
        <v>2772</v>
      </c>
      <c r="M336" s="15" t="s">
        <v>2772</v>
      </c>
      <c r="N336" s="15" t="s">
        <v>2781</v>
      </c>
      <c r="O336" s="15" t="s">
        <v>2772</v>
      </c>
      <c r="P336" s="15">
        <v>6.63</v>
      </c>
      <c r="Q336" s="15" t="s">
        <v>3011</v>
      </c>
      <c r="R336" s="39">
        <f t="shared" si="22"/>
        <v>6.63</v>
      </c>
      <c r="S336" s="20" t="s">
        <v>3295</v>
      </c>
      <c r="T336" s="16">
        <f t="shared" si="20"/>
        <v>0.88252453795488051</v>
      </c>
      <c r="U336" s="15" t="s">
        <v>2772</v>
      </c>
      <c r="V336" s="15" t="s">
        <v>3012</v>
      </c>
      <c r="W336" s="16" t="s">
        <v>718</v>
      </c>
    </row>
    <row r="337" spans="1:23" ht="30.75">
      <c r="A337" s="15" t="s">
        <v>3008</v>
      </c>
      <c r="B337" s="15">
        <v>2020</v>
      </c>
      <c r="C337" s="15">
        <v>33</v>
      </c>
      <c r="D337" s="15" t="s">
        <v>3078</v>
      </c>
      <c r="E337" s="15" t="s">
        <v>3689</v>
      </c>
      <c r="F337" s="15" t="s">
        <v>2766</v>
      </c>
      <c r="G337" s="68" t="s">
        <v>3664</v>
      </c>
      <c r="H337" s="15" t="s">
        <v>2772</v>
      </c>
      <c r="I337" s="15" t="s">
        <v>2885</v>
      </c>
      <c r="J337" s="15" t="s">
        <v>2772</v>
      </c>
      <c r="K337" s="15" t="s">
        <v>2772</v>
      </c>
      <c r="L337" s="15" t="s">
        <v>2772</v>
      </c>
      <c r="M337" s="15" t="s">
        <v>2772</v>
      </c>
      <c r="N337" s="15" t="s">
        <v>2781</v>
      </c>
      <c r="O337" s="15" t="s">
        <v>2772</v>
      </c>
      <c r="P337" s="15">
        <v>0.45</v>
      </c>
      <c r="Q337" s="15" t="s">
        <v>3011</v>
      </c>
      <c r="R337" s="39">
        <f t="shared" si="22"/>
        <v>0.45</v>
      </c>
      <c r="S337" s="20" t="s">
        <v>3295</v>
      </c>
      <c r="T337" s="16">
        <f t="shared" si="20"/>
        <v>0.16136800223497488</v>
      </c>
      <c r="U337" s="15" t="s">
        <v>2772</v>
      </c>
      <c r="V337" s="15" t="s">
        <v>3012</v>
      </c>
      <c r="W337" s="16" t="s">
        <v>718</v>
      </c>
    </row>
    <row r="338" spans="1:23" ht="30.75">
      <c r="A338" s="15" t="s">
        <v>3008</v>
      </c>
      <c r="B338" s="15">
        <v>2020</v>
      </c>
      <c r="C338" s="15">
        <v>33</v>
      </c>
      <c r="D338" s="15" t="s">
        <v>3078</v>
      </c>
      <c r="E338" s="15" t="s">
        <v>3689</v>
      </c>
      <c r="F338" s="15" t="s">
        <v>2766</v>
      </c>
      <c r="G338" s="67" t="s">
        <v>3659</v>
      </c>
      <c r="H338" s="15" t="s">
        <v>2772</v>
      </c>
      <c r="I338" s="15" t="s">
        <v>2790</v>
      </c>
      <c r="J338" s="15" t="s">
        <v>2772</v>
      </c>
      <c r="K338" s="15" t="s">
        <v>2772</v>
      </c>
      <c r="L338" s="15" t="s">
        <v>2772</v>
      </c>
      <c r="M338" s="15" t="s">
        <v>2772</v>
      </c>
      <c r="N338" s="15" t="s">
        <v>2781</v>
      </c>
      <c r="O338" s="15" t="s">
        <v>2772</v>
      </c>
      <c r="P338" s="15">
        <v>35.67</v>
      </c>
      <c r="Q338" s="15" t="s">
        <v>3011</v>
      </c>
      <c r="R338" s="39">
        <f t="shared" si="22"/>
        <v>35.67</v>
      </c>
      <c r="S338" s="20" t="s">
        <v>3295</v>
      </c>
      <c r="T338" s="16">
        <f t="shared" si="20"/>
        <v>1.5643109099606027</v>
      </c>
      <c r="U338" s="15" t="s">
        <v>2772</v>
      </c>
      <c r="V338" s="15" t="s">
        <v>3012</v>
      </c>
      <c r="W338" s="16" t="s">
        <v>718</v>
      </c>
    </row>
    <row r="339" spans="1:23" ht="30.75">
      <c r="A339" s="15" t="s">
        <v>3008</v>
      </c>
      <c r="B339" s="15">
        <v>2020</v>
      </c>
      <c r="C339" s="15">
        <v>33</v>
      </c>
      <c r="D339" s="15" t="s">
        <v>3078</v>
      </c>
      <c r="E339" s="15" t="s">
        <v>3689</v>
      </c>
      <c r="F339" s="15" t="s">
        <v>2766</v>
      </c>
      <c r="G339" s="67" t="s">
        <v>3659</v>
      </c>
      <c r="H339" s="15" t="s">
        <v>2772</v>
      </c>
      <c r="I339" s="28" t="s">
        <v>2786</v>
      </c>
      <c r="J339" s="15" t="s">
        <v>2772</v>
      </c>
      <c r="K339" s="15" t="s">
        <v>2772</v>
      </c>
      <c r="L339" s="15" t="s">
        <v>2772</v>
      </c>
      <c r="M339" s="15" t="s">
        <v>2772</v>
      </c>
      <c r="N339" s="15" t="s">
        <v>2781</v>
      </c>
      <c r="O339" s="15" t="s">
        <v>2772</v>
      </c>
      <c r="P339" s="15">
        <v>96.67</v>
      </c>
      <c r="Q339" s="15" t="s">
        <v>3011</v>
      </c>
      <c r="R339" s="39">
        <f t="shared" si="22"/>
        <v>96.67</v>
      </c>
      <c r="S339" s="20" t="s">
        <v>3295</v>
      </c>
      <c r="T339" s="16">
        <f t="shared" si="20"/>
        <v>1.9897611877187782</v>
      </c>
      <c r="U339" s="15" t="s">
        <v>2772</v>
      </c>
      <c r="V339" s="15" t="s">
        <v>3012</v>
      </c>
      <c r="W339" s="16" t="s">
        <v>718</v>
      </c>
    </row>
    <row r="340" spans="1:23" ht="30.75">
      <c r="A340" s="15" t="s">
        <v>3008</v>
      </c>
      <c r="B340" s="15">
        <v>2020</v>
      </c>
      <c r="C340" s="15">
        <v>34</v>
      </c>
      <c r="D340" s="15" t="s">
        <v>3094</v>
      </c>
      <c r="E340" s="15" t="s">
        <v>3689</v>
      </c>
      <c r="F340" s="15" t="s">
        <v>2766</v>
      </c>
      <c r="G340" s="67" t="s">
        <v>3659</v>
      </c>
      <c r="H340" s="15" t="s">
        <v>2772</v>
      </c>
      <c r="I340" s="15" t="s">
        <v>2884</v>
      </c>
      <c r="J340" s="15" t="s">
        <v>2772</v>
      </c>
      <c r="K340" s="15" t="s">
        <v>2772</v>
      </c>
      <c r="L340" s="15" t="s">
        <v>2772</v>
      </c>
      <c r="M340" s="15" t="s">
        <v>2772</v>
      </c>
      <c r="N340" s="15" t="s">
        <v>3021</v>
      </c>
      <c r="O340" s="15"/>
      <c r="P340" s="15">
        <v>12.7</v>
      </c>
      <c r="Q340" s="15" t="s">
        <v>2880</v>
      </c>
      <c r="R340" s="39">
        <f t="shared" si="22"/>
        <v>12.7</v>
      </c>
      <c r="S340" s="20" t="s">
        <v>3308</v>
      </c>
      <c r="T340" s="16">
        <f t="shared" si="20"/>
        <v>1.1367205671564067</v>
      </c>
      <c r="U340" s="15" t="s">
        <v>2772</v>
      </c>
      <c r="V340" s="15" t="s">
        <v>2772</v>
      </c>
      <c r="W340" s="16" t="s">
        <v>718</v>
      </c>
    </row>
    <row r="341" spans="1:23" ht="30.75">
      <c r="A341" s="15" t="s">
        <v>3008</v>
      </c>
      <c r="B341" s="15">
        <v>2020</v>
      </c>
      <c r="C341" s="15">
        <v>34</v>
      </c>
      <c r="D341" s="15" t="s">
        <v>3094</v>
      </c>
      <c r="E341" s="15" t="s">
        <v>3689</v>
      </c>
      <c r="F341" s="15" t="s">
        <v>2766</v>
      </c>
      <c r="G341" s="67" t="s">
        <v>3659</v>
      </c>
      <c r="H341" s="15" t="s">
        <v>2772</v>
      </c>
      <c r="I341" s="15" t="s">
        <v>3013</v>
      </c>
      <c r="J341" s="15" t="s">
        <v>2772</v>
      </c>
      <c r="K341" s="15" t="s">
        <v>2772</v>
      </c>
      <c r="L341" s="15" t="s">
        <v>2772</v>
      </c>
      <c r="M341" s="15" t="s">
        <v>2772</v>
      </c>
      <c r="N341" s="15" t="s">
        <v>3021</v>
      </c>
      <c r="O341" s="15"/>
      <c r="P341" s="15">
        <v>9.1</v>
      </c>
      <c r="Q341" s="15" t="s">
        <v>2880</v>
      </c>
      <c r="R341" s="39">
        <f t="shared" si="22"/>
        <v>9.1</v>
      </c>
      <c r="S341" s="20" t="s">
        <v>3308</v>
      </c>
      <c r="T341" s="16">
        <f t="shared" si="20"/>
        <v>1.0043213737826426</v>
      </c>
      <c r="U341" s="15" t="s">
        <v>2772</v>
      </c>
      <c r="V341" s="15" t="s">
        <v>2772</v>
      </c>
      <c r="W341" s="16" t="s">
        <v>718</v>
      </c>
    </row>
    <row r="342" spans="1:23" ht="30.75">
      <c r="A342" s="15" t="s">
        <v>3008</v>
      </c>
      <c r="B342" s="15">
        <v>2020</v>
      </c>
      <c r="C342" s="15">
        <v>34</v>
      </c>
      <c r="D342" s="15" t="s">
        <v>3094</v>
      </c>
      <c r="E342" s="15" t="s">
        <v>3689</v>
      </c>
      <c r="F342" s="15" t="s">
        <v>2766</v>
      </c>
      <c r="G342" s="67" t="s">
        <v>3659</v>
      </c>
      <c r="H342" s="15" t="s">
        <v>2772</v>
      </c>
      <c r="I342" s="15" t="s">
        <v>3005</v>
      </c>
      <c r="J342" s="15" t="s">
        <v>2772</v>
      </c>
      <c r="K342" s="15" t="s">
        <v>2772</v>
      </c>
      <c r="L342" s="15" t="s">
        <v>2772</v>
      </c>
      <c r="M342" s="15" t="s">
        <v>2772</v>
      </c>
      <c r="N342" s="15" t="s">
        <v>3021</v>
      </c>
      <c r="O342" s="15"/>
      <c r="P342" s="15">
        <v>2.8</v>
      </c>
      <c r="Q342" s="15" t="s">
        <v>2880</v>
      </c>
      <c r="R342" s="39">
        <f t="shared" si="22"/>
        <v>2.8</v>
      </c>
      <c r="S342" s="20" t="s">
        <v>3308</v>
      </c>
      <c r="T342" s="16">
        <f t="shared" si="20"/>
        <v>0.57978359661681012</v>
      </c>
      <c r="U342" s="15" t="s">
        <v>2772</v>
      </c>
      <c r="V342" s="15" t="s">
        <v>2772</v>
      </c>
      <c r="W342" s="16" t="s">
        <v>718</v>
      </c>
    </row>
    <row r="343" spans="1:23" ht="30.75">
      <c r="A343" s="15" t="s">
        <v>3008</v>
      </c>
      <c r="B343" s="15">
        <v>2020</v>
      </c>
      <c r="C343" s="15">
        <v>34</v>
      </c>
      <c r="D343" s="15" t="s">
        <v>3094</v>
      </c>
      <c r="E343" s="15" t="s">
        <v>3689</v>
      </c>
      <c r="F343" s="15" t="s">
        <v>2766</v>
      </c>
      <c r="G343" s="67" t="s">
        <v>3659</v>
      </c>
      <c r="H343" s="15" t="s">
        <v>2772</v>
      </c>
      <c r="I343" s="15" t="s">
        <v>2779</v>
      </c>
      <c r="J343" s="15" t="s">
        <v>2772</v>
      </c>
      <c r="K343" s="15" t="s">
        <v>2772</v>
      </c>
      <c r="L343" s="15" t="s">
        <v>2772</v>
      </c>
      <c r="M343" s="15" t="s">
        <v>2772</v>
      </c>
      <c r="N343" s="15" t="s">
        <v>3021</v>
      </c>
      <c r="O343" s="15"/>
      <c r="P343" s="15">
        <v>18.399999999999999</v>
      </c>
      <c r="Q343" s="15" t="s">
        <v>2880</v>
      </c>
      <c r="R343" s="39">
        <f t="shared" si="22"/>
        <v>18.399999999999999</v>
      </c>
      <c r="S343" s="20" t="s">
        <v>3308</v>
      </c>
      <c r="T343" s="16">
        <f t="shared" si="20"/>
        <v>1.287801729930226</v>
      </c>
      <c r="U343" s="15" t="s">
        <v>2772</v>
      </c>
      <c r="V343" s="15" t="s">
        <v>2772</v>
      </c>
      <c r="W343" s="16" t="s">
        <v>718</v>
      </c>
    </row>
    <row r="344" spans="1:23" ht="30.75">
      <c r="A344" s="15" t="s">
        <v>3008</v>
      </c>
      <c r="B344" s="15">
        <v>2020</v>
      </c>
      <c r="C344" s="15">
        <v>34</v>
      </c>
      <c r="D344" s="15" t="s">
        <v>3094</v>
      </c>
      <c r="E344" s="15" t="s">
        <v>3689</v>
      </c>
      <c r="F344" s="15" t="s">
        <v>2766</v>
      </c>
      <c r="G344" s="68" t="s">
        <v>3664</v>
      </c>
      <c r="H344" s="15" t="s">
        <v>2772</v>
      </c>
      <c r="I344" s="15" t="s">
        <v>2875</v>
      </c>
      <c r="J344" s="15" t="s">
        <v>2772</v>
      </c>
      <c r="K344" s="15" t="s">
        <v>2772</v>
      </c>
      <c r="L344" s="15" t="s">
        <v>2772</v>
      </c>
      <c r="M344" s="15" t="s">
        <v>2772</v>
      </c>
      <c r="N344" s="15" t="s">
        <v>3021</v>
      </c>
      <c r="O344" s="15"/>
      <c r="P344" s="15">
        <v>17.399999999999999</v>
      </c>
      <c r="Q344" s="15" t="s">
        <v>2880</v>
      </c>
      <c r="R344" s="39">
        <f t="shared" si="22"/>
        <v>17.399999999999999</v>
      </c>
      <c r="S344" s="20" t="s">
        <v>3308</v>
      </c>
      <c r="T344" s="16">
        <f t="shared" si="20"/>
        <v>1.2648178230095364</v>
      </c>
      <c r="U344" s="15" t="s">
        <v>2772</v>
      </c>
      <c r="V344" s="15" t="s">
        <v>2772</v>
      </c>
      <c r="W344" s="16" t="s">
        <v>718</v>
      </c>
    </row>
    <row r="345" spans="1:23" ht="30.75">
      <c r="A345" s="15" t="s">
        <v>3008</v>
      </c>
      <c r="B345" s="15">
        <v>2020</v>
      </c>
      <c r="C345" s="15">
        <v>34</v>
      </c>
      <c r="D345" s="15" t="s">
        <v>3094</v>
      </c>
      <c r="E345" s="15" t="s">
        <v>3689</v>
      </c>
      <c r="F345" s="15" t="s">
        <v>2766</v>
      </c>
      <c r="G345" s="68" t="s">
        <v>3664</v>
      </c>
      <c r="H345" s="15" t="s">
        <v>2772</v>
      </c>
      <c r="I345" s="15" t="s">
        <v>2885</v>
      </c>
      <c r="J345" s="15" t="s">
        <v>2772</v>
      </c>
      <c r="K345" s="15" t="s">
        <v>2772</v>
      </c>
      <c r="L345" s="15" t="s">
        <v>2772</v>
      </c>
      <c r="M345" s="15" t="s">
        <v>2772</v>
      </c>
      <c r="N345" s="15" t="s">
        <v>3021</v>
      </c>
      <c r="O345" s="15"/>
      <c r="P345" s="15">
        <v>7.1</v>
      </c>
      <c r="Q345" s="15" t="s">
        <v>2880</v>
      </c>
      <c r="R345" s="39">
        <f t="shared" si="22"/>
        <v>7.1</v>
      </c>
      <c r="S345" s="20" t="s">
        <v>3308</v>
      </c>
      <c r="T345" s="16">
        <f t="shared" si="20"/>
        <v>0.90848501887864974</v>
      </c>
      <c r="U345" s="15" t="s">
        <v>2772</v>
      </c>
      <c r="V345" s="15" t="s">
        <v>2772</v>
      </c>
      <c r="W345" s="16" t="s">
        <v>718</v>
      </c>
    </row>
    <row r="346" spans="1:23" ht="30.75">
      <c r="A346" s="15" t="s">
        <v>3008</v>
      </c>
      <c r="B346" s="15">
        <v>2020</v>
      </c>
      <c r="C346" s="15">
        <v>34</v>
      </c>
      <c r="D346" s="15" t="s">
        <v>3094</v>
      </c>
      <c r="E346" s="15" t="s">
        <v>3689</v>
      </c>
      <c r="F346" s="15" t="s">
        <v>2766</v>
      </c>
      <c r="G346" s="67" t="s">
        <v>3659</v>
      </c>
      <c r="H346" s="15" t="s">
        <v>2772</v>
      </c>
      <c r="I346" s="15" t="s">
        <v>2790</v>
      </c>
      <c r="J346" s="15" t="s">
        <v>2772</v>
      </c>
      <c r="K346" s="15" t="s">
        <v>2772</v>
      </c>
      <c r="L346" s="15" t="s">
        <v>2772</v>
      </c>
      <c r="M346" s="15" t="s">
        <v>2772</v>
      </c>
      <c r="N346" s="15" t="s">
        <v>3021</v>
      </c>
      <c r="O346" s="15"/>
      <c r="P346" s="15">
        <v>18.399999999999999</v>
      </c>
      <c r="Q346" s="15" t="s">
        <v>2880</v>
      </c>
      <c r="R346" s="39">
        <f t="shared" si="22"/>
        <v>18.399999999999999</v>
      </c>
      <c r="S346" s="20" t="s">
        <v>3308</v>
      </c>
      <c r="T346" s="16">
        <f t="shared" si="20"/>
        <v>1.287801729930226</v>
      </c>
      <c r="U346" s="15" t="s">
        <v>2772</v>
      </c>
      <c r="V346" s="15" t="s">
        <v>2772</v>
      </c>
      <c r="W346" s="16" t="s">
        <v>718</v>
      </c>
    </row>
    <row r="347" spans="1:23" ht="30.75">
      <c r="A347" s="15" t="s">
        <v>3008</v>
      </c>
      <c r="B347" s="15">
        <v>2020</v>
      </c>
      <c r="C347" s="15">
        <v>34</v>
      </c>
      <c r="D347" s="15" t="s">
        <v>3094</v>
      </c>
      <c r="E347" s="15" t="s">
        <v>3689</v>
      </c>
      <c r="F347" s="15" t="s">
        <v>2766</v>
      </c>
      <c r="G347" s="67" t="s">
        <v>3659</v>
      </c>
      <c r="H347" s="15" t="s">
        <v>2772</v>
      </c>
      <c r="I347" s="28" t="s">
        <v>2786</v>
      </c>
      <c r="J347" s="15" t="s">
        <v>2772</v>
      </c>
      <c r="K347" s="15" t="s">
        <v>2772</v>
      </c>
      <c r="L347" s="15" t="s">
        <v>2772</v>
      </c>
      <c r="M347" s="15" t="s">
        <v>2772</v>
      </c>
      <c r="N347" s="15" t="s">
        <v>3021</v>
      </c>
      <c r="O347" s="15"/>
      <c r="P347" s="15">
        <v>9.6</v>
      </c>
      <c r="Q347" s="15" t="s">
        <v>2880</v>
      </c>
      <c r="R347" s="39">
        <f t="shared" si="22"/>
        <v>9.6</v>
      </c>
      <c r="S347" s="20" t="s">
        <v>3308</v>
      </c>
      <c r="T347" s="16">
        <f t="shared" si="20"/>
        <v>1.0253058652647702</v>
      </c>
      <c r="U347" s="15" t="s">
        <v>2772</v>
      </c>
      <c r="V347" s="15" t="s">
        <v>2772</v>
      </c>
      <c r="W347" s="16" t="s">
        <v>718</v>
      </c>
    </row>
    <row r="348" spans="1:23" ht="30.75">
      <c r="A348" s="15" t="s">
        <v>3008</v>
      </c>
      <c r="B348" s="15">
        <v>2020</v>
      </c>
      <c r="C348" s="15">
        <v>34</v>
      </c>
      <c r="D348" s="15" t="s">
        <v>3094</v>
      </c>
      <c r="E348" s="15" t="s">
        <v>3689</v>
      </c>
      <c r="F348" s="15" t="s">
        <v>2766</v>
      </c>
      <c r="G348" s="67" t="s">
        <v>3659</v>
      </c>
      <c r="H348" s="15" t="s">
        <v>2772</v>
      </c>
      <c r="I348" s="15" t="s">
        <v>2884</v>
      </c>
      <c r="J348" s="15" t="s">
        <v>2772</v>
      </c>
      <c r="K348" s="15" t="s">
        <v>2772</v>
      </c>
      <c r="L348" s="15" t="s">
        <v>2772</v>
      </c>
      <c r="M348" s="15" t="s">
        <v>2772</v>
      </c>
      <c r="N348" s="15" t="s">
        <v>2781</v>
      </c>
      <c r="O348" s="15" t="s">
        <v>2772</v>
      </c>
      <c r="P348" s="15">
        <v>4.26</v>
      </c>
      <c r="Q348" s="15" t="s">
        <v>3011</v>
      </c>
      <c r="R348" s="39">
        <f t="shared" ref="R348:R363" si="23">P348</f>
        <v>4.26</v>
      </c>
      <c r="S348" s="20" t="s">
        <v>3295</v>
      </c>
      <c r="T348" s="16">
        <f t="shared" si="20"/>
        <v>0.72098574415373906</v>
      </c>
      <c r="U348" s="15" t="s">
        <v>2772</v>
      </c>
      <c r="V348" s="15" t="s">
        <v>3012</v>
      </c>
      <c r="W348" s="16" t="s">
        <v>718</v>
      </c>
    </row>
    <row r="349" spans="1:23" ht="30.75">
      <c r="A349" s="15" t="s">
        <v>3008</v>
      </c>
      <c r="B349" s="15">
        <v>2020</v>
      </c>
      <c r="C349" s="15">
        <v>34</v>
      </c>
      <c r="D349" s="15" t="s">
        <v>3094</v>
      </c>
      <c r="E349" s="15" t="s">
        <v>3689</v>
      </c>
      <c r="F349" s="15" t="s">
        <v>2766</v>
      </c>
      <c r="G349" s="67" t="s">
        <v>3659</v>
      </c>
      <c r="H349" s="15" t="s">
        <v>2772</v>
      </c>
      <c r="I349" s="15" t="s">
        <v>3013</v>
      </c>
      <c r="J349" s="15" t="s">
        <v>2772</v>
      </c>
      <c r="K349" s="15" t="s">
        <v>2772</v>
      </c>
      <c r="L349" s="15" t="s">
        <v>2772</v>
      </c>
      <c r="M349" s="15" t="s">
        <v>2772</v>
      </c>
      <c r="N349" s="15" t="s">
        <v>2781</v>
      </c>
      <c r="O349" s="15" t="s">
        <v>2772</v>
      </c>
      <c r="P349" s="15">
        <v>2.61</v>
      </c>
      <c r="Q349" s="15" t="s">
        <v>3011</v>
      </c>
      <c r="R349" s="39">
        <f t="shared" si="23"/>
        <v>2.61</v>
      </c>
      <c r="S349" s="20" t="s">
        <v>3295</v>
      </c>
      <c r="T349" s="16">
        <f t="shared" si="20"/>
        <v>0.55750720190565795</v>
      </c>
      <c r="U349" s="15" t="s">
        <v>2772</v>
      </c>
      <c r="V349" s="15" t="s">
        <v>3012</v>
      </c>
      <c r="W349" s="16" t="s">
        <v>718</v>
      </c>
    </row>
    <row r="350" spans="1:23" ht="30.75">
      <c r="A350" s="15" t="s">
        <v>3008</v>
      </c>
      <c r="B350" s="15">
        <v>2020</v>
      </c>
      <c r="C350" s="15">
        <v>34</v>
      </c>
      <c r="D350" s="15" t="s">
        <v>3094</v>
      </c>
      <c r="E350" s="15" t="s">
        <v>3689</v>
      </c>
      <c r="F350" s="15" t="s">
        <v>2766</v>
      </c>
      <c r="G350" s="67" t="s">
        <v>3659</v>
      </c>
      <c r="H350" s="15" t="s">
        <v>2772</v>
      </c>
      <c r="I350" s="15" t="s">
        <v>3005</v>
      </c>
      <c r="J350" s="15" t="s">
        <v>2772</v>
      </c>
      <c r="K350" s="15" t="s">
        <v>2772</v>
      </c>
      <c r="L350" s="15" t="s">
        <v>2772</v>
      </c>
      <c r="M350" s="15" t="s">
        <v>2772</v>
      </c>
      <c r="N350" s="15" t="s">
        <v>2781</v>
      </c>
      <c r="O350" s="15" t="s">
        <v>2772</v>
      </c>
      <c r="P350" s="15">
        <v>108.67</v>
      </c>
      <c r="Q350" s="15" t="s">
        <v>3011</v>
      </c>
      <c r="R350" s="39">
        <f t="shared" si="23"/>
        <v>108.67</v>
      </c>
      <c r="S350" s="20" t="s">
        <v>3295</v>
      </c>
      <c r="T350" s="16">
        <f t="shared" si="20"/>
        <v>2.0400878434698808</v>
      </c>
      <c r="U350" s="15" t="s">
        <v>2772</v>
      </c>
      <c r="V350" s="15" t="s">
        <v>3012</v>
      </c>
      <c r="W350" s="16" t="s">
        <v>718</v>
      </c>
    </row>
    <row r="351" spans="1:23" ht="30.75">
      <c r="A351" s="15" t="s">
        <v>3008</v>
      </c>
      <c r="B351" s="15">
        <v>2020</v>
      </c>
      <c r="C351" s="15">
        <v>34</v>
      </c>
      <c r="D351" s="15" t="s">
        <v>3094</v>
      </c>
      <c r="E351" s="15" t="s">
        <v>3689</v>
      </c>
      <c r="F351" s="15" t="s">
        <v>2766</v>
      </c>
      <c r="G351" s="67" t="s">
        <v>3659</v>
      </c>
      <c r="H351" s="15" t="s">
        <v>2772</v>
      </c>
      <c r="I351" s="15" t="s">
        <v>2779</v>
      </c>
      <c r="J351" s="15" t="s">
        <v>2772</v>
      </c>
      <c r="K351" s="15" t="s">
        <v>2772</v>
      </c>
      <c r="L351" s="15" t="s">
        <v>2772</v>
      </c>
      <c r="M351" s="15" t="s">
        <v>2772</v>
      </c>
      <c r="N351" s="15" t="s">
        <v>2781</v>
      </c>
      <c r="O351" s="15" t="s">
        <v>2772</v>
      </c>
      <c r="P351" s="15">
        <v>69.11</v>
      </c>
      <c r="Q351" s="15" t="s">
        <v>3011</v>
      </c>
      <c r="R351" s="39">
        <f t="shared" si="23"/>
        <v>69.11</v>
      </c>
      <c r="S351" s="20" t="s">
        <v>3295</v>
      </c>
      <c r="T351" s="16">
        <f t="shared" si="20"/>
        <v>1.8457799671118893</v>
      </c>
      <c r="U351" s="15" t="s">
        <v>2772</v>
      </c>
      <c r="V351" s="15" t="s">
        <v>3012</v>
      </c>
      <c r="W351" s="16" t="s">
        <v>718</v>
      </c>
    </row>
    <row r="352" spans="1:23" ht="30.75">
      <c r="A352" s="15" t="s">
        <v>3008</v>
      </c>
      <c r="B352" s="15">
        <v>2020</v>
      </c>
      <c r="C352" s="15">
        <v>34</v>
      </c>
      <c r="D352" s="15" t="s">
        <v>3094</v>
      </c>
      <c r="E352" s="15" t="s">
        <v>3689</v>
      </c>
      <c r="F352" s="15" t="s">
        <v>2766</v>
      </c>
      <c r="G352" s="68" t="s">
        <v>3664</v>
      </c>
      <c r="H352" s="15" t="s">
        <v>2772</v>
      </c>
      <c r="I352" s="15" t="s">
        <v>2875</v>
      </c>
      <c r="J352" s="15" t="s">
        <v>2772</v>
      </c>
      <c r="K352" s="15" t="s">
        <v>2772</v>
      </c>
      <c r="L352" s="15" t="s">
        <v>2772</v>
      </c>
      <c r="M352" s="15" t="s">
        <v>2772</v>
      </c>
      <c r="N352" s="15" t="s">
        <v>2781</v>
      </c>
      <c r="O352" s="15" t="s">
        <v>2772</v>
      </c>
      <c r="P352" s="15">
        <v>1.81</v>
      </c>
      <c r="Q352" s="15" t="s">
        <v>3011</v>
      </c>
      <c r="R352" s="39">
        <f t="shared" si="23"/>
        <v>1.81</v>
      </c>
      <c r="S352" s="20" t="s">
        <v>3295</v>
      </c>
      <c r="T352" s="16">
        <f t="shared" si="20"/>
        <v>0.44870631990507992</v>
      </c>
      <c r="U352" s="15" t="s">
        <v>2772</v>
      </c>
      <c r="V352" s="15" t="s">
        <v>3012</v>
      </c>
      <c r="W352" s="16" t="s">
        <v>718</v>
      </c>
    </row>
    <row r="353" spans="1:23" ht="30.75">
      <c r="A353" s="15" t="s">
        <v>3008</v>
      </c>
      <c r="B353" s="15">
        <v>2020</v>
      </c>
      <c r="C353" s="15">
        <v>34</v>
      </c>
      <c r="D353" s="15" t="s">
        <v>3094</v>
      </c>
      <c r="E353" s="15" t="s">
        <v>3689</v>
      </c>
      <c r="F353" s="15" t="s">
        <v>2766</v>
      </c>
      <c r="G353" s="68" t="s">
        <v>3664</v>
      </c>
      <c r="H353" s="15" t="s">
        <v>2772</v>
      </c>
      <c r="I353" s="15" t="s">
        <v>2885</v>
      </c>
      <c r="J353" s="15" t="s">
        <v>2772</v>
      </c>
      <c r="K353" s="15" t="s">
        <v>2772</v>
      </c>
      <c r="L353" s="15" t="s">
        <v>2772</v>
      </c>
      <c r="M353" s="15" t="s">
        <v>2772</v>
      </c>
      <c r="N353" s="15" t="s">
        <v>2781</v>
      </c>
      <c r="O353" s="15" t="s">
        <v>2772</v>
      </c>
      <c r="P353" s="15">
        <v>1.33</v>
      </c>
      <c r="Q353" s="15" t="s">
        <v>3011</v>
      </c>
      <c r="R353" s="39">
        <f t="shared" si="23"/>
        <v>1.33</v>
      </c>
      <c r="S353" s="20" t="s">
        <v>3295</v>
      </c>
      <c r="T353" s="16">
        <f t="shared" si="20"/>
        <v>0.36735592102601899</v>
      </c>
      <c r="U353" s="15" t="s">
        <v>2772</v>
      </c>
      <c r="V353" s="15" t="s">
        <v>3012</v>
      </c>
      <c r="W353" s="16" t="s">
        <v>718</v>
      </c>
    </row>
    <row r="354" spans="1:23" ht="30.75">
      <c r="A354" s="15" t="s">
        <v>3008</v>
      </c>
      <c r="B354" s="15">
        <v>2020</v>
      </c>
      <c r="C354" s="15">
        <v>34</v>
      </c>
      <c r="D354" s="15" t="s">
        <v>3094</v>
      </c>
      <c r="E354" s="15" t="s">
        <v>3689</v>
      </c>
      <c r="F354" s="15" t="s">
        <v>2766</v>
      </c>
      <c r="G354" s="67" t="s">
        <v>3659</v>
      </c>
      <c r="H354" s="15" t="s">
        <v>2772</v>
      </c>
      <c r="I354" s="15" t="s">
        <v>2790</v>
      </c>
      <c r="J354" s="15" t="s">
        <v>2772</v>
      </c>
      <c r="K354" s="15" t="s">
        <v>2772</v>
      </c>
      <c r="L354" s="15" t="s">
        <v>2772</v>
      </c>
      <c r="M354" s="15" t="s">
        <v>2772</v>
      </c>
      <c r="N354" s="15" t="s">
        <v>2781</v>
      </c>
      <c r="O354" s="15" t="s">
        <v>2772</v>
      </c>
      <c r="P354" s="15">
        <v>49.08</v>
      </c>
      <c r="Q354" s="15" t="s">
        <v>3011</v>
      </c>
      <c r="R354" s="39">
        <f t="shared" si="23"/>
        <v>49.08</v>
      </c>
      <c r="S354" s="20" t="s">
        <v>3295</v>
      </c>
      <c r="T354" s="16">
        <f t="shared" si="20"/>
        <v>1.6996643202023733</v>
      </c>
      <c r="U354" s="15" t="s">
        <v>2772</v>
      </c>
      <c r="V354" s="15" t="s">
        <v>3012</v>
      </c>
      <c r="W354" s="16" t="s">
        <v>718</v>
      </c>
    </row>
    <row r="355" spans="1:23" ht="30.75">
      <c r="A355" s="15" t="s">
        <v>3008</v>
      </c>
      <c r="B355" s="15">
        <v>2020</v>
      </c>
      <c r="C355" s="15">
        <v>34</v>
      </c>
      <c r="D355" s="15" t="s">
        <v>3094</v>
      </c>
      <c r="E355" s="15" t="s">
        <v>3689</v>
      </c>
      <c r="F355" s="15" t="s">
        <v>2766</v>
      </c>
      <c r="G355" s="67" t="s">
        <v>3659</v>
      </c>
      <c r="H355" s="15" t="s">
        <v>2772</v>
      </c>
      <c r="I355" s="28" t="s">
        <v>2786</v>
      </c>
      <c r="J355" s="15" t="s">
        <v>2772</v>
      </c>
      <c r="K355" s="15" t="s">
        <v>2772</v>
      </c>
      <c r="L355" s="15" t="s">
        <v>2772</v>
      </c>
      <c r="M355" s="15" t="s">
        <v>2772</v>
      </c>
      <c r="N355" s="15" t="s">
        <v>2781</v>
      </c>
      <c r="O355" s="15" t="s">
        <v>2772</v>
      </c>
      <c r="P355" s="15">
        <v>53.82</v>
      </c>
      <c r="Q355" s="15" t="s">
        <v>3011</v>
      </c>
      <c r="R355" s="39">
        <f t="shared" si="23"/>
        <v>53.82</v>
      </c>
      <c r="S355" s="20" t="s">
        <v>3295</v>
      </c>
      <c r="T355" s="16">
        <f t="shared" si="20"/>
        <v>1.7389390312034796</v>
      </c>
      <c r="U355" s="15" t="s">
        <v>2772</v>
      </c>
      <c r="V355" s="15" t="s">
        <v>3012</v>
      </c>
      <c r="W355" s="16" t="s">
        <v>718</v>
      </c>
    </row>
    <row r="356" spans="1:23" ht="30.75">
      <c r="A356" s="15" t="s">
        <v>3008</v>
      </c>
      <c r="B356" s="15">
        <v>2020</v>
      </c>
      <c r="C356" s="15">
        <v>35</v>
      </c>
      <c r="D356" s="15" t="s">
        <v>3109</v>
      </c>
      <c r="E356" s="15" t="s">
        <v>3689</v>
      </c>
      <c r="F356" s="15" t="s">
        <v>2766</v>
      </c>
      <c r="G356" s="67" t="s">
        <v>3659</v>
      </c>
      <c r="H356" s="15" t="s">
        <v>2772</v>
      </c>
      <c r="I356" s="15" t="s">
        <v>2884</v>
      </c>
      <c r="J356" s="15" t="s">
        <v>2772</v>
      </c>
      <c r="K356" s="15" t="s">
        <v>2772</v>
      </c>
      <c r="L356" s="15" t="s">
        <v>2772</v>
      </c>
      <c r="M356" s="15" t="s">
        <v>2772</v>
      </c>
      <c r="N356" s="15" t="s">
        <v>3021</v>
      </c>
      <c r="O356" s="15"/>
      <c r="P356" s="15">
        <v>55.7</v>
      </c>
      <c r="Q356" s="15" t="s">
        <v>2880</v>
      </c>
      <c r="R356" s="39">
        <f t="shared" si="23"/>
        <v>55.7</v>
      </c>
      <c r="S356" s="20" t="s">
        <v>3308</v>
      </c>
      <c r="T356" s="16">
        <f t="shared" si="20"/>
        <v>1.7535830588929067</v>
      </c>
      <c r="U356" s="15" t="s">
        <v>2772</v>
      </c>
      <c r="V356" s="15" t="s">
        <v>2772</v>
      </c>
      <c r="W356" s="16" t="s">
        <v>718</v>
      </c>
    </row>
    <row r="357" spans="1:23" ht="30.75">
      <c r="A357" s="15" t="s">
        <v>3008</v>
      </c>
      <c r="B357" s="15">
        <v>2020</v>
      </c>
      <c r="C357" s="15">
        <v>35</v>
      </c>
      <c r="D357" s="15" t="s">
        <v>3109</v>
      </c>
      <c r="E357" s="15" t="s">
        <v>3689</v>
      </c>
      <c r="F357" s="15" t="s">
        <v>2766</v>
      </c>
      <c r="G357" s="67" t="s">
        <v>3659</v>
      </c>
      <c r="H357" s="15" t="s">
        <v>2772</v>
      </c>
      <c r="I357" s="15" t="s">
        <v>3013</v>
      </c>
      <c r="J357" s="15" t="s">
        <v>2772</v>
      </c>
      <c r="K357" s="15" t="s">
        <v>2772</v>
      </c>
      <c r="L357" s="15" t="s">
        <v>2772</v>
      </c>
      <c r="M357" s="15" t="s">
        <v>2772</v>
      </c>
      <c r="N357" s="15" t="s">
        <v>3021</v>
      </c>
      <c r="O357" s="15"/>
      <c r="P357" s="15">
        <v>33.200000000000003</v>
      </c>
      <c r="Q357" s="15" t="s">
        <v>2880</v>
      </c>
      <c r="R357" s="39">
        <f t="shared" si="23"/>
        <v>33.200000000000003</v>
      </c>
      <c r="S357" s="20" t="s">
        <v>3308</v>
      </c>
      <c r="T357" s="16">
        <f t="shared" si="20"/>
        <v>1.5340261060561351</v>
      </c>
      <c r="U357" s="15" t="s">
        <v>2772</v>
      </c>
      <c r="V357" s="15" t="s">
        <v>2772</v>
      </c>
      <c r="W357" s="16" t="s">
        <v>718</v>
      </c>
    </row>
    <row r="358" spans="1:23" ht="30.75">
      <c r="A358" s="15" t="s">
        <v>3008</v>
      </c>
      <c r="B358" s="15">
        <v>2020</v>
      </c>
      <c r="C358" s="15">
        <v>35</v>
      </c>
      <c r="D358" s="15" t="s">
        <v>3109</v>
      </c>
      <c r="E358" s="15" t="s">
        <v>3689</v>
      </c>
      <c r="F358" s="15" t="s">
        <v>2766</v>
      </c>
      <c r="G358" s="67" t="s">
        <v>3659</v>
      </c>
      <c r="H358" s="15" t="s">
        <v>2772</v>
      </c>
      <c r="I358" s="15" t="s">
        <v>3005</v>
      </c>
      <c r="J358" s="15" t="s">
        <v>2772</v>
      </c>
      <c r="K358" s="15" t="s">
        <v>2772</v>
      </c>
      <c r="L358" s="15" t="s">
        <v>2772</v>
      </c>
      <c r="M358" s="15" t="s">
        <v>2772</v>
      </c>
      <c r="N358" s="15" t="s">
        <v>3021</v>
      </c>
      <c r="O358" s="15"/>
      <c r="P358" s="15">
        <v>66.099999999999994</v>
      </c>
      <c r="Q358" s="15" t="s">
        <v>2880</v>
      </c>
      <c r="R358" s="39">
        <f t="shared" si="23"/>
        <v>66.099999999999994</v>
      </c>
      <c r="S358" s="20" t="s">
        <v>3308</v>
      </c>
      <c r="T358" s="16">
        <f t="shared" si="20"/>
        <v>1.8267225201689921</v>
      </c>
      <c r="U358" s="15" t="s">
        <v>2772</v>
      </c>
      <c r="V358" s="15" t="s">
        <v>2772</v>
      </c>
      <c r="W358" s="16" t="s">
        <v>718</v>
      </c>
    </row>
    <row r="359" spans="1:23" ht="30.75">
      <c r="A359" s="15" t="s">
        <v>3008</v>
      </c>
      <c r="B359" s="15">
        <v>2020</v>
      </c>
      <c r="C359" s="15">
        <v>35</v>
      </c>
      <c r="D359" s="15" t="s">
        <v>3109</v>
      </c>
      <c r="E359" s="15" t="s">
        <v>3689</v>
      </c>
      <c r="F359" s="15" t="s">
        <v>2766</v>
      </c>
      <c r="G359" s="67" t="s">
        <v>3659</v>
      </c>
      <c r="H359" s="15" t="s">
        <v>2772</v>
      </c>
      <c r="I359" s="15" t="s">
        <v>2779</v>
      </c>
      <c r="J359" s="15" t="s">
        <v>2772</v>
      </c>
      <c r="K359" s="15" t="s">
        <v>2772</v>
      </c>
      <c r="L359" s="15" t="s">
        <v>2772</v>
      </c>
      <c r="M359" s="15" t="s">
        <v>2772</v>
      </c>
      <c r="N359" s="15" t="s">
        <v>3021</v>
      </c>
      <c r="O359" s="15"/>
      <c r="P359" s="15">
        <v>9.1</v>
      </c>
      <c r="Q359" s="15" t="s">
        <v>2880</v>
      </c>
      <c r="R359" s="39">
        <f t="shared" si="23"/>
        <v>9.1</v>
      </c>
      <c r="S359" s="20" t="s">
        <v>3308</v>
      </c>
      <c r="T359" s="16">
        <f t="shared" si="20"/>
        <v>1.0043213737826426</v>
      </c>
      <c r="U359" s="15" t="s">
        <v>2772</v>
      </c>
      <c r="V359" s="15" t="s">
        <v>2772</v>
      </c>
      <c r="W359" s="16" t="s">
        <v>718</v>
      </c>
    </row>
    <row r="360" spans="1:23" ht="30.75">
      <c r="A360" s="15" t="s">
        <v>3008</v>
      </c>
      <c r="B360" s="15">
        <v>2020</v>
      </c>
      <c r="C360" s="15">
        <v>35</v>
      </c>
      <c r="D360" s="15" t="s">
        <v>3109</v>
      </c>
      <c r="E360" s="15" t="s">
        <v>3689</v>
      </c>
      <c r="F360" s="15" t="s">
        <v>2766</v>
      </c>
      <c r="G360" s="68" t="s">
        <v>3664</v>
      </c>
      <c r="H360" s="15" t="s">
        <v>2772</v>
      </c>
      <c r="I360" s="15" t="s">
        <v>2875</v>
      </c>
      <c r="J360" s="15" t="s">
        <v>2772</v>
      </c>
      <c r="K360" s="15" t="s">
        <v>2772</v>
      </c>
      <c r="L360" s="15" t="s">
        <v>2772</v>
      </c>
      <c r="M360" s="15" t="s">
        <v>2772</v>
      </c>
      <c r="N360" s="15" t="s">
        <v>3021</v>
      </c>
      <c r="O360" s="15"/>
      <c r="P360" s="15">
        <v>13.9</v>
      </c>
      <c r="Q360" s="15" t="s">
        <v>2880</v>
      </c>
      <c r="R360" s="39">
        <f t="shared" si="23"/>
        <v>13.9</v>
      </c>
      <c r="S360" s="20" t="s">
        <v>3308</v>
      </c>
      <c r="T360" s="16">
        <f t="shared" si="20"/>
        <v>1.173186268412274</v>
      </c>
      <c r="U360" s="15" t="s">
        <v>2772</v>
      </c>
      <c r="V360" s="15" t="s">
        <v>2772</v>
      </c>
      <c r="W360" s="16" t="s">
        <v>718</v>
      </c>
    </row>
    <row r="361" spans="1:23" ht="30.75">
      <c r="A361" s="15" t="s">
        <v>3008</v>
      </c>
      <c r="B361" s="15">
        <v>2020</v>
      </c>
      <c r="C361" s="15">
        <v>35</v>
      </c>
      <c r="D361" s="15" t="s">
        <v>3109</v>
      </c>
      <c r="E361" s="15" t="s">
        <v>3689</v>
      </c>
      <c r="F361" s="15" t="s">
        <v>2766</v>
      </c>
      <c r="G361" s="68" t="s">
        <v>3664</v>
      </c>
      <c r="H361" s="15" t="s">
        <v>2772</v>
      </c>
      <c r="I361" s="15" t="s">
        <v>2885</v>
      </c>
      <c r="J361" s="15" t="s">
        <v>2772</v>
      </c>
      <c r="K361" s="15" t="s">
        <v>2772</v>
      </c>
      <c r="L361" s="15" t="s">
        <v>2772</v>
      </c>
      <c r="M361" s="15" t="s">
        <v>2772</v>
      </c>
      <c r="N361" s="15" t="s">
        <v>3021</v>
      </c>
      <c r="O361" s="15"/>
      <c r="P361" s="15">
        <v>7.3</v>
      </c>
      <c r="Q361" s="15" t="s">
        <v>2880</v>
      </c>
      <c r="R361" s="39">
        <f t="shared" si="23"/>
        <v>7.3</v>
      </c>
      <c r="S361" s="20" t="s">
        <v>3308</v>
      </c>
      <c r="T361" s="16">
        <f t="shared" si="20"/>
        <v>0.91907809237607396</v>
      </c>
      <c r="U361" s="15" t="s">
        <v>2772</v>
      </c>
      <c r="V361" s="15" t="s">
        <v>2772</v>
      </c>
      <c r="W361" s="16" t="s">
        <v>718</v>
      </c>
    </row>
    <row r="362" spans="1:23" ht="30.75">
      <c r="A362" s="15" t="s">
        <v>3008</v>
      </c>
      <c r="B362" s="15">
        <v>2020</v>
      </c>
      <c r="C362" s="15">
        <v>35</v>
      </c>
      <c r="D362" s="15" t="s">
        <v>3109</v>
      </c>
      <c r="E362" s="15" t="s">
        <v>3689</v>
      </c>
      <c r="F362" s="15" t="s">
        <v>2766</v>
      </c>
      <c r="G362" s="67" t="s">
        <v>3659</v>
      </c>
      <c r="H362" s="15" t="s">
        <v>2772</v>
      </c>
      <c r="I362" s="15" t="s">
        <v>2790</v>
      </c>
      <c r="J362" s="15" t="s">
        <v>2772</v>
      </c>
      <c r="K362" s="15" t="s">
        <v>2772</v>
      </c>
      <c r="L362" s="15" t="s">
        <v>2772</v>
      </c>
      <c r="M362" s="15" t="s">
        <v>2772</v>
      </c>
      <c r="N362" s="15" t="s">
        <v>3021</v>
      </c>
      <c r="O362" s="15"/>
      <c r="P362" s="15">
        <v>76</v>
      </c>
      <c r="Q362" s="15" t="s">
        <v>2880</v>
      </c>
      <c r="R362" s="39">
        <f t="shared" si="23"/>
        <v>76</v>
      </c>
      <c r="S362" s="20" t="s">
        <v>3308</v>
      </c>
      <c r="T362" s="16">
        <f t="shared" si="20"/>
        <v>1.8864907251724818</v>
      </c>
      <c r="U362" s="15" t="s">
        <v>2772</v>
      </c>
      <c r="V362" s="15" t="s">
        <v>2772</v>
      </c>
      <c r="W362" s="16" t="s">
        <v>718</v>
      </c>
    </row>
    <row r="363" spans="1:23" ht="30.75">
      <c r="A363" s="15" t="s">
        <v>3008</v>
      </c>
      <c r="B363" s="15">
        <v>2020</v>
      </c>
      <c r="C363" s="15">
        <v>35</v>
      </c>
      <c r="D363" s="15" t="s">
        <v>3109</v>
      </c>
      <c r="E363" s="15" t="s">
        <v>3689</v>
      </c>
      <c r="F363" s="15" t="s">
        <v>2766</v>
      </c>
      <c r="G363" s="67" t="s">
        <v>3659</v>
      </c>
      <c r="H363" s="15" t="s">
        <v>2772</v>
      </c>
      <c r="I363" s="28" t="s">
        <v>2786</v>
      </c>
      <c r="J363" s="15" t="s">
        <v>2772</v>
      </c>
      <c r="K363" s="15" t="s">
        <v>2772</v>
      </c>
      <c r="L363" s="15" t="s">
        <v>2772</v>
      </c>
      <c r="M363" s="15" t="s">
        <v>2772</v>
      </c>
      <c r="N363" s="15" t="s">
        <v>3021</v>
      </c>
      <c r="O363" s="15"/>
      <c r="P363" s="15">
        <v>10</v>
      </c>
      <c r="Q363" s="15" t="s">
        <v>2880</v>
      </c>
      <c r="R363" s="39">
        <f t="shared" si="23"/>
        <v>10</v>
      </c>
      <c r="S363" s="20" t="s">
        <v>3308</v>
      </c>
      <c r="T363" s="16">
        <f t="shared" si="20"/>
        <v>1.0413926851582251</v>
      </c>
      <c r="U363" s="15" t="s">
        <v>2772</v>
      </c>
      <c r="V363" s="15" t="s">
        <v>2772</v>
      </c>
      <c r="W363" s="16" t="s">
        <v>718</v>
      </c>
    </row>
    <row r="364" spans="1:23" ht="30.75">
      <c r="A364" s="15" t="s">
        <v>3008</v>
      </c>
      <c r="B364" s="15">
        <v>2020</v>
      </c>
      <c r="C364" s="15">
        <v>35</v>
      </c>
      <c r="D364" s="15" t="s">
        <v>3109</v>
      </c>
      <c r="E364" s="15" t="s">
        <v>3689</v>
      </c>
      <c r="F364" s="15" t="s">
        <v>2766</v>
      </c>
      <c r="G364" s="67" t="s">
        <v>3659</v>
      </c>
      <c r="H364" s="15" t="s">
        <v>2772</v>
      </c>
      <c r="I364" s="15" t="s">
        <v>2884</v>
      </c>
      <c r="J364" s="15" t="s">
        <v>2772</v>
      </c>
      <c r="K364" s="15" t="s">
        <v>2772</v>
      </c>
      <c r="L364" s="15" t="s">
        <v>2772</v>
      </c>
      <c r="M364" s="15" t="s">
        <v>2772</v>
      </c>
      <c r="N364" s="15" t="s">
        <v>2781</v>
      </c>
      <c r="O364" s="15" t="s">
        <v>2772</v>
      </c>
      <c r="P364" s="15">
        <v>1.33</v>
      </c>
      <c r="Q364" s="15" t="s">
        <v>3011</v>
      </c>
      <c r="R364" s="39">
        <f t="shared" ref="R364:R379" si="24">P364</f>
        <v>1.33</v>
      </c>
      <c r="S364" s="20" t="s">
        <v>3295</v>
      </c>
      <c r="T364" s="16">
        <f t="shared" si="20"/>
        <v>0.36735592102601899</v>
      </c>
      <c r="U364" s="15" t="s">
        <v>2772</v>
      </c>
      <c r="V364" s="15" t="s">
        <v>3012</v>
      </c>
      <c r="W364" s="16" t="s">
        <v>718</v>
      </c>
    </row>
    <row r="365" spans="1:23" ht="30.75">
      <c r="A365" s="15" t="s">
        <v>3008</v>
      </c>
      <c r="B365" s="15">
        <v>2020</v>
      </c>
      <c r="C365" s="15">
        <v>35</v>
      </c>
      <c r="D365" s="15" t="s">
        <v>3109</v>
      </c>
      <c r="E365" s="15" t="s">
        <v>3689</v>
      </c>
      <c r="F365" s="15" t="s">
        <v>2766</v>
      </c>
      <c r="G365" s="67" t="s">
        <v>3659</v>
      </c>
      <c r="H365" s="15" t="s">
        <v>2772</v>
      </c>
      <c r="I365" s="15" t="s">
        <v>3013</v>
      </c>
      <c r="J365" s="15" t="s">
        <v>2772</v>
      </c>
      <c r="K365" s="15" t="s">
        <v>2772</v>
      </c>
      <c r="L365" s="15" t="s">
        <v>2772</v>
      </c>
      <c r="M365" s="15" t="s">
        <v>2772</v>
      </c>
      <c r="N365" s="15" t="s">
        <v>2781</v>
      </c>
      <c r="O365" s="15" t="s">
        <v>2772</v>
      </c>
      <c r="P365" s="15">
        <v>1.32</v>
      </c>
      <c r="Q365" s="15" t="s">
        <v>3011</v>
      </c>
      <c r="R365" s="39">
        <f t="shared" si="24"/>
        <v>1.32</v>
      </c>
      <c r="S365" s="20" t="s">
        <v>3295</v>
      </c>
      <c r="T365" s="16">
        <f t="shared" si="20"/>
        <v>0.36548798489089973</v>
      </c>
      <c r="U365" s="15" t="s">
        <v>2772</v>
      </c>
      <c r="V365" s="15" t="s">
        <v>3012</v>
      </c>
      <c r="W365" s="16" t="s">
        <v>718</v>
      </c>
    </row>
    <row r="366" spans="1:23" ht="30.75">
      <c r="A366" s="15" t="s">
        <v>3008</v>
      </c>
      <c r="B366" s="15">
        <v>2020</v>
      </c>
      <c r="C366" s="15">
        <v>35</v>
      </c>
      <c r="D366" s="15" t="s">
        <v>3109</v>
      </c>
      <c r="E366" s="15" t="s">
        <v>3689</v>
      </c>
      <c r="F366" s="15" t="s">
        <v>2766</v>
      </c>
      <c r="G366" s="67" t="s">
        <v>3659</v>
      </c>
      <c r="H366" s="15" t="s">
        <v>2772</v>
      </c>
      <c r="I366" s="15" t="s">
        <v>3005</v>
      </c>
      <c r="J366" s="15" t="s">
        <v>2772</v>
      </c>
      <c r="K366" s="15" t="s">
        <v>2772</v>
      </c>
      <c r="L366" s="15" t="s">
        <v>2772</v>
      </c>
      <c r="M366" s="15" t="s">
        <v>2772</v>
      </c>
      <c r="N366" s="15" t="s">
        <v>2781</v>
      </c>
      <c r="O366" s="15" t="s">
        <v>2772</v>
      </c>
      <c r="P366" s="15">
        <v>78.11</v>
      </c>
      <c r="Q366" s="15" t="s">
        <v>3011</v>
      </c>
      <c r="R366" s="39">
        <f t="shared" si="24"/>
        <v>78.11</v>
      </c>
      <c r="S366" s="20" t="s">
        <v>3295</v>
      </c>
      <c r="T366" s="16">
        <f t="shared" si="20"/>
        <v>1.8982313845130967</v>
      </c>
      <c r="U366" s="15" t="s">
        <v>2772</v>
      </c>
      <c r="V366" s="15" t="s">
        <v>3012</v>
      </c>
      <c r="W366" s="16" t="s">
        <v>718</v>
      </c>
    </row>
    <row r="367" spans="1:23" ht="30.75">
      <c r="A367" s="15" t="s">
        <v>3008</v>
      </c>
      <c r="B367" s="15">
        <v>2020</v>
      </c>
      <c r="C367" s="15">
        <v>35</v>
      </c>
      <c r="D367" s="15" t="s">
        <v>3109</v>
      </c>
      <c r="E367" s="15" t="s">
        <v>3689</v>
      </c>
      <c r="F367" s="15" t="s">
        <v>2766</v>
      </c>
      <c r="G367" s="67" t="s">
        <v>3659</v>
      </c>
      <c r="H367" s="15" t="s">
        <v>2772</v>
      </c>
      <c r="I367" s="15" t="s">
        <v>2779</v>
      </c>
      <c r="J367" s="15" t="s">
        <v>2772</v>
      </c>
      <c r="K367" s="15" t="s">
        <v>2772</v>
      </c>
      <c r="L367" s="15" t="s">
        <v>2772</v>
      </c>
      <c r="M367" s="15" t="s">
        <v>2772</v>
      </c>
      <c r="N367" s="15" t="s">
        <v>2781</v>
      </c>
      <c r="O367" s="15" t="s">
        <v>2772</v>
      </c>
      <c r="P367" s="15">
        <v>23.02</v>
      </c>
      <c r="Q367" s="15" t="s">
        <v>3011</v>
      </c>
      <c r="R367" s="39">
        <f t="shared" si="24"/>
        <v>23.02</v>
      </c>
      <c r="S367" s="20" t="s">
        <v>3295</v>
      </c>
      <c r="T367" s="16">
        <f t="shared" si="20"/>
        <v>1.3805730030668872</v>
      </c>
      <c r="U367" s="15" t="s">
        <v>2772</v>
      </c>
      <c r="V367" s="15" t="s">
        <v>3012</v>
      </c>
      <c r="W367" s="16" t="s">
        <v>718</v>
      </c>
    </row>
    <row r="368" spans="1:23" ht="30.75">
      <c r="A368" s="15" t="s">
        <v>3008</v>
      </c>
      <c r="B368" s="15">
        <v>2020</v>
      </c>
      <c r="C368" s="15">
        <v>35</v>
      </c>
      <c r="D368" s="15" t="s">
        <v>3109</v>
      </c>
      <c r="E368" s="15" t="s">
        <v>3689</v>
      </c>
      <c r="F368" s="15" t="s">
        <v>2766</v>
      </c>
      <c r="G368" s="68" t="s">
        <v>3664</v>
      </c>
      <c r="H368" s="15" t="s">
        <v>2772</v>
      </c>
      <c r="I368" s="15" t="s">
        <v>2875</v>
      </c>
      <c r="J368" s="15" t="s">
        <v>2772</v>
      </c>
      <c r="K368" s="15" t="s">
        <v>2772</v>
      </c>
      <c r="L368" s="15" t="s">
        <v>2772</v>
      </c>
      <c r="M368" s="15" t="s">
        <v>2772</v>
      </c>
      <c r="N368" s="15" t="s">
        <v>2781</v>
      </c>
      <c r="O368" s="15" t="s">
        <v>2772</v>
      </c>
      <c r="P368" s="15">
        <v>2.02</v>
      </c>
      <c r="Q368" s="15" t="s">
        <v>3011</v>
      </c>
      <c r="R368" s="39">
        <f t="shared" si="24"/>
        <v>2.02</v>
      </c>
      <c r="S368" s="20" t="s">
        <v>3295</v>
      </c>
      <c r="T368" s="16">
        <f t="shared" si="20"/>
        <v>0.48000694295715063</v>
      </c>
      <c r="U368" s="15" t="s">
        <v>2772</v>
      </c>
      <c r="V368" s="15" t="s">
        <v>3012</v>
      </c>
      <c r="W368" s="16" t="s">
        <v>718</v>
      </c>
    </row>
    <row r="369" spans="1:23" ht="30.75">
      <c r="A369" s="15" t="s">
        <v>3008</v>
      </c>
      <c r="B369" s="15">
        <v>2020</v>
      </c>
      <c r="C369" s="15">
        <v>35</v>
      </c>
      <c r="D369" s="15" t="s">
        <v>3109</v>
      </c>
      <c r="E369" s="15" t="s">
        <v>3689</v>
      </c>
      <c r="F369" s="15" t="s">
        <v>2766</v>
      </c>
      <c r="G369" s="68" t="s">
        <v>3664</v>
      </c>
      <c r="H369" s="15" t="s">
        <v>2772</v>
      </c>
      <c r="I369" s="15" t="s">
        <v>2885</v>
      </c>
      <c r="J369" s="15" t="s">
        <v>2772</v>
      </c>
      <c r="K369" s="15" t="s">
        <v>2772</v>
      </c>
      <c r="L369" s="15" t="s">
        <v>2772</v>
      </c>
      <c r="M369" s="15" t="s">
        <v>2772</v>
      </c>
      <c r="N369" s="15" t="s">
        <v>2781</v>
      </c>
      <c r="O369" s="15" t="s">
        <v>2772</v>
      </c>
      <c r="P369" s="28">
        <v>29.38</v>
      </c>
      <c r="Q369" s="15" t="s">
        <v>3011</v>
      </c>
      <c r="R369" s="39">
        <f t="shared" si="24"/>
        <v>29.38</v>
      </c>
      <c r="S369" s="20" t="s">
        <v>3295</v>
      </c>
      <c r="T369" s="16">
        <f t="shared" ref="T369:T432" si="25">LOG(R369+1)</f>
        <v>1.4825877695267675</v>
      </c>
      <c r="U369" s="15" t="s">
        <v>2772</v>
      </c>
      <c r="V369" s="15" t="s">
        <v>3012</v>
      </c>
      <c r="W369" s="16" t="s">
        <v>718</v>
      </c>
    </row>
    <row r="370" spans="1:23" ht="30.75">
      <c r="A370" s="15" t="s">
        <v>3008</v>
      </c>
      <c r="B370" s="15">
        <v>2020</v>
      </c>
      <c r="C370" s="15">
        <v>35</v>
      </c>
      <c r="D370" s="15" t="s">
        <v>3109</v>
      </c>
      <c r="E370" s="15" t="s">
        <v>3689</v>
      </c>
      <c r="F370" s="15" t="s">
        <v>2766</v>
      </c>
      <c r="G370" s="67" t="s">
        <v>3659</v>
      </c>
      <c r="H370" s="15" t="s">
        <v>2772</v>
      </c>
      <c r="I370" s="15" t="s">
        <v>2790</v>
      </c>
      <c r="J370" s="15" t="s">
        <v>2772</v>
      </c>
      <c r="K370" s="15" t="s">
        <v>2772</v>
      </c>
      <c r="L370" s="15" t="s">
        <v>2772</v>
      </c>
      <c r="M370" s="15" t="s">
        <v>2772</v>
      </c>
      <c r="N370" s="15" t="s">
        <v>2781</v>
      </c>
      <c r="O370" s="15" t="s">
        <v>2772</v>
      </c>
      <c r="P370" s="15">
        <v>32.35</v>
      </c>
      <c r="Q370" s="15" t="s">
        <v>3011</v>
      </c>
      <c r="R370" s="39">
        <f t="shared" si="24"/>
        <v>32.35</v>
      </c>
      <c r="S370" s="20" t="s">
        <v>3295</v>
      </c>
      <c r="T370" s="16">
        <f t="shared" si="25"/>
        <v>1.5230958382525679</v>
      </c>
      <c r="U370" s="15" t="s">
        <v>2772</v>
      </c>
      <c r="V370" s="15" t="s">
        <v>3012</v>
      </c>
      <c r="W370" s="16" t="s">
        <v>718</v>
      </c>
    </row>
    <row r="371" spans="1:23" ht="30.75">
      <c r="A371" s="15" t="s">
        <v>3008</v>
      </c>
      <c r="B371" s="15">
        <v>2020</v>
      </c>
      <c r="C371" s="15">
        <v>35</v>
      </c>
      <c r="D371" s="15" t="s">
        <v>3109</v>
      </c>
      <c r="E371" s="15" t="s">
        <v>3689</v>
      </c>
      <c r="F371" s="15" t="s">
        <v>2766</v>
      </c>
      <c r="G371" s="67" t="s">
        <v>3659</v>
      </c>
      <c r="H371" s="15" t="s">
        <v>2772</v>
      </c>
      <c r="I371" s="28" t="s">
        <v>2786</v>
      </c>
      <c r="J371" s="15" t="s">
        <v>2772</v>
      </c>
      <c r="K371" s="15" t="s">
        <v>2772</v>
      </c>
      <c r="L371" s="15" t="s">
        <v>2772</v>
      </c>
      <c r="M371" s="15" t="s">
        <v>2772</v>
      </c>
      <c r="N371" s="15" t="s">
        <v>2781</v>
      </c>
      <c r="O371" s="15" t="s">
        <v>2772</v>
      </c>
      <c r="P371" s="15">
        <v>107.33</v>
      </c>
      <c r="Q371" s="15" t="s">
        <v>3011</v>
      </c>
      <c r="R371" s="39">
        <f t="shared" si="24"/>
        <v>107.33</v>
      </c>
      <c r="S371" s="20" t="s">
        <v>3295</v>
      </c>
      <c r="T371" s="16">
        <f t="shared" si="25"/>
        <v>2.0347487431464892</v>
      </c>
      <c r="U371" s="15" t="s">
        <v>2772</v>
      </c>
      <c r="V371" s="15" t="s">
        <v>3012</v>
      </c>
      <c r="W371" s="16" t="s">
        <v>718</v>
      </c>
    </row>
    <row r="372" spans="1:23" ht="30.75">
      <c r="A372" s="15" t="s">
        <v>3008</v>
      </c>
      <c r="B372" s="15">
        <v>2020</v>
      </c>
      <c r="C372" s="15">
        <v>36</v>
      </c>
      <c r="D372" s="15" t="s">
        <v>3125</v>
      </c>
      <c r="E372" s="15" t="s">
        <v>3689</v>
      </c>
      <c r="F372" s="15" t="s">
        <v>2766</v>
      </c>
      <c r="G372" s="67" t="s">
        <v>3659</v>
      </c>
      <c r="H372" s="15" t="s">
        <v>2772</v>
      </c>
      <c r="I372" s="15" t="s">
        <v>2884</v>
      </c>
      <c r="J372" s="15" t="s">
        <v>2772</v>
      </c>
      <c r="K372" s="15" t="s">
        <v>2772</v>
      </c>
      <c r="L372" s="15" t="s">
        <v>2772</v>
      </c>
      <c r="M372" s="15" t="s">
        <v>2772</v>
      </c>
      <c r="N372" s="15" t="s">
        <v>3021</v>
      </c>
      <c r="O372" s="15"/>
      <c r="P372" s="15">
        <v>76.2</v>
      </c>
      <c r="Q372" s="15" t="s">
        <v>2880</v>
      </c>
      <c r="R372" s="39">
        <f t="shared" si="24"/>
        <v>76.2</v>
      </c>
      <c r="S372" s="20" t="s">
        <v>3308</v>
      </c>
      <c r="T372" s="16">
        <f t="shared" si="25"/>
        <v>1.8876173003357362</v>
      </c>
      <c r="U372" s="15" t="s">
        <v>2772</v>
      </c>
      <c r="V372" s="15" t="s">
        <v>2772</v>
      </c>
      <c r="W372" s="16" t="s">
        <v>718</v>
      </c>
    </row>
    <row r="373" spans="1:23" ht="30.75">
      <c r="A373" s="15" t="s">
        <v>3008</v>
      </c>
      <c r="B373" s="15">
        <v>2020</v>
      </c>
      <c r="C373" s="15">
        <v>36</v>
      </c>
      <c r="D373" s="15" t="s">
        <v>3125</v>
      </c>
      <c r="E373" s="15" t="s">
        <v>3689</v>
      </c>
      <c r="F373" s="15" t="s">
        <v>2766</v>
      </c>
      <c r="G373" s="67" t="s">
        <v>3659</v>
      </c>
      <c r="H373" s="15" t="s">
        <v>2772</v>
      </c>
      <c r="I373" s="15" t="s">
        <v>3013</v>
      </c>
      <c r="J373" s="15" t="s">
        <v>2772</v>
      </c>
      <c r="K373" s="15" t="s">
        <v>2772</v>
      </c>
      <c r="L373" s="15" t="s">
        <v>2772</v>
      </c>
      <c r="M373" s="15" t="s">
        <v>2772</v>
      </c>
      <c r="N373" s="15" t="s">
        <v>3021</v>
      </c>
      <c r="O373" s="15"/>
      <c r="P373" s="15">
        <v>55.1</v>
      </c>
      <c r="Q373" s="15" t="s">
        <v>2880</v>
      </c>
      <c r="R373" s="39">
        <f t="shared" si="24"/>
        <v>55.1</v>
      </c>
      <c r="S373" s="20" t="s">
        <v>3308</v>
      </c>
      <c r="T373" s="16">
        <f t="shared" si="25"/>
        <v>1.7489628612561614</v>
      </c>
      <c r="U373" s="15" t="s">
        <v>2772</v>
      </c>
      <c r="V373" s="15" t="s">
        <v>2772</v>
      </c>
      <c r="W373" s="16" t="s">
        <v>718</v>
      </c>
    </row>
    <row r="374" spans="1:23" ht="30.75">
      <c r="A374" s="15" t="s">
        <v>3008</v>
      </c>
      <c r="B374" s="15">
        <v>2020</v>
      </c>
      <c r="C374" s="15">
        <v>36</v>
      </c>
      <c r="D374" s="15" t="s">
        <v>3125</v>
      </c>
      <c r="E374" s="15" t="s">
        <v>3689</v>
      </c>
      <c r="F374" s="15" t="s">
        <v>2766</v>
      </c>
      <c r="G374" s="67" t="s">
        <v>3659</v>
      </c>
      <c r="H374" s="15" t="s">
        <v>2772</v>
      </c>
      <c r="I374" s="15" t="s">
        <v>3005</v>
      </c>
      <c r="J374" s="15" t="s">
        <v>2772</v>
      </c>
      <c r="K374" s="15" t="s">
        <v>2772</v>
      </c>
      <c r="L374" s="15" t="s">
        <v>2772</v>
      </c>
      <c r="M374" s="15" t="s">
        <v>2772</v>
      </c>
      <c r="N374" s="15" t="s">
        <v>3021</v>
      </c>
      <c r="O374" s="15"/>
      <c r="P374" s="15">
        <v>43</v>
      </c>
      <c r="Q374" s="15" t="s">
        <v>2880</v>
      </c>
      <c r="R374" s="39">
        <f t="shared" si="24"/>
        <v>43</v>
      </c>
      <c r="S374" s="20" t="s">
        <v>3308</v>
      </c>
      <c r="T374" s="16">
        <f t="shared" si="25"/>
        <v>1.6434526764861874</v>
      </c>
      <c r="U374" s="15" t="s">
        <v>2772</v>
      </c>
      <c r="V374" s="15" t="s">
        <v>2772</v>
      </c>
      <c r="W374" s="16" t="s">
        <v>718</v>
      </c>
    </row>
    <row r="375" spans="1:23" ht="30.75">
      <c r="A375" s="15" t="s">
        <v>3008</v>
      </c>
      <c r="B375" s="15">
        <v>2020</v>
      </c>
      <c r="C375" s="15">
        <v>36</v>
      </c>
      <c r="D375" s="15" t="s">
        <v>3125</v>
      </c>
      <c r="E375" s="15" t="s">
        <v>3689</v>
      </c>
      <c r="F375" s="15" t="s">
        <v>2766</v>
      </c>
      <c r="G375" s="67" t="s">
        <v>3659</v>
      </c>
      <c r="H375" s="15" t="s">
        <v>2772</v>
      </c>
      <c r="I375" s="15" t="s">
        <v>2779</v>
      </c>
      <c r="J375" s="15" t="s">
        <v>2772</v>
      </c>
      <c r="K375" s="15" t="s">
        <v>2772</v>
      </c>
      <c r="L375" s="15" t="s">
        <v>2772</v>
      </c>
      <c r="M375" s="15" t="s">
        <v>2772</v>
      </c>
      <c r="N375" s="15" t="s">
        <v>3021</v>
      </c>
      <c r="O375" s="15"/>
      <c r="P375" s="15">
        <v>9</v>
      </c>
      <c r="Q375" s="15" t="s">
        <v>2880</v>
      </c>
      <c r="R375" s="39">
        <f t="shared" si="24"/>
        <v>9</v>
      </c>
      <c r="S375" s="20" t="s">
        <v>3308</v>
      </c>
      <c r="T375" s="16">
        <f t="shared" si="25"/>
        <v>1</v>
      </c>
      <c r="U375" s="15" t="s">
        <v>2772</v>
      </c>
      <c r="V375" s="15" t="s">
        <v>2772</v>
      </c>
      <c r="W375" s="16" t="s">
        <v>718</v>
      </c>
    </row>
    <row r="376" spans="1:23" ht="30.75">
      <c r="A376" s="15" t="s">
        <v>3008</v>
      </c>
      <c r="B376" s="15">
        <v>2020</v>
      </c>
      <c r="C376" s="15">
        <v>36</v>
      </c>
      <c r="D376" s="15" t="s">
        <v>3125</v>
      </c>
      <c r="E376" s="15" t="s">
        <v>3689</v>
      </c>
      <c r="F376" s="15" t="s">
        <v>2766</v>
      </c>
      <c r="G376" s="68" t="s">
        <v>3664</v>
      </c>
      <c r="H376" s="15" t="s">
        <v>2772</v>
      </c>
      <c r="I376" s="15" t="s">
        <v>2875</v>
      </c>
      <c r="J376" s="15" t="s">
        <v>2772</v>
      </c>
      <c r="K376" s="15" t="s">
        <v>2772</v>
      </c>
      <c r="L376" s="15" t="s">
        <v>2772</v>
      </c>
      <c r="M376" s="15" t="s">
        <v>2772</v>
      </c>
      <c r="N376" s="15" t="s">
        <v>3021</v>
      </c>
      <c r="O376" s="15"/>
      <c r="P376" s="15">
        <v>13.7</v>
      </c>
      <c r="Q376" s="15" t="s">
        <v>2880</v>
      </c>
      <c r="R376" s="39">
        <f t="shared" si="24"/>
        <v>13.7</v>
      </c>
      <c r="S376" s="20" t="s">
        <v>3308</v>
      </c>
      <c r="T376" s="16">
        <f t="shared" si="25"/>
        <v>1.167317334748176</v>
      </c>
      <c r="U376" s="15" t="s">
        <v>2772</v>
      </c>
      <c r="V376" s="15" t="s">
        <v>2772</v>
      </c>
      <c r="W376" s="16" t="s">
        <v>718</v>
      </c>
    </row>
    <row r="377" spans="1:23" ht="30.75">
      <c r="A377" s="15" t="s">
        <v>3008</v>
      </c>
      <c r="B377" s="15">
        <v>2020</v>
      </c>
      <c r="C377" s="15">
        <v>36</v>
      </c>
      <c r="D377" s="15" t="s">
        <v>3125</v>
      </c>
      <c r="E377" s="15" t="s">
        <v>3689</v>
      </c>
      <c r="F377" s="15" t="s">
        <v>2766</v>
      </c>
      <c r="G377" s="68" t="s">
        <v>3664</v>
      </c>
      <c r="H377" s="15" t="s">
        <v>2772</v>
      </c>
      <c r="I377" s="15" t="s">
        <v>2885</v>
      </c>
      <c r="J377" s="15" t="s">
        <v>2772</v>
      </c>
      <c r="K377" s="15" t="s">
        <v>2772</v>
      </c>
      <c r="L377" s="15" t="s">
        <v>2772</v>
      </c>
      <c r="M377" s="15" t="s">
        <v>2772</v>
      </c>
      <c r="N377" s="15" t="s">
        <v>3021</v>
      </c>
      <c r="O377" s="15"/>
      <c r="P377" s="15">
        <v>7.6</v>
      </c>
      <c r="Q377" s="15" t="s">
        <v>2880</v>
      </c>
      <c r="R377" s="39">
        <f t="shared" si="24"/>
        <v>7.6</v>
      </c>
      <c r="S377" s="20" t="s">
        <v>3308</v>
      </c>
      <c r="T377" s="16">
        <f t="shared" si="25"/>
        <v>0.93449845124356767</v>
      </c>
      <c r="U377" s="15" t="s">
        <v>2772</v>
      </c>
      <c r="V377" s="15" t="s">
        <v>2772</v>
      </c>
      <c r="W377" s="16" t="s">
        <v>718</v>
      </c>
    </row>
    <row r="378" spans="1:23" ht="30.75">
      <c r="A378" s="15" t="s">
        <v>3008</v>
      </c>
      <c r="B378" s="15">
        <v>2020</v>
      </c>
      <c r="C378" s="15">
        <v>36</v>
      </c>
      <c r="D378" s="15" t="s">
        <v>3125</v>
      </c>
      <c r="E378" s="15" t="s">
        <v>3689</v>
      </c>
      <c r="F378" s="15" t="s">
        <v>2766</v>
      </c>
      <c r="G378" s="67" t="s">
        <v>3659</v>
      </c>
      <c r="H378" s="15" t="s">
        <v>2772</v>
      </c>
      <c r="I378" s="15" t="s">
        <v>2790</v>
      </c>
      <c r="J378" s="15" t="s">
        <v>2772</v>
      </c>
      <c r="K378" s="15" t="s">
        <v>2772</v>
      </c>
      <c r="L378" s="15" t="s">
        <v>2772</v>
      </c>
      <c r="M378" s="15" t="s">
        <v>2772</v>
      </c>
      <c r="N378" s="15" t="s">
        <v>3021</v>
      </c>
      <c r="O378" s="15"/>
      <c r="P378" s="15">
        <v>17.7</v>
      </c>
      <c r="Q378" s="15" t="s">
        <v>2880</v>
      </c>
      <c r="R378" s="39">
        <f t="shared" si="24"/>
        <v>17.7</v>
      </c>
      <c r="S378" s="20" t="s">
        <v>3308</v>
      </c>
      <c r="T378" s="16">
        <f t="shared" si="25"/>
        <v>1.271841606536499</v>
      </c>
      <c r="U378" s="15" t="s">
        <v>2772</v>
      </c>
      <c r="V378" s="15" t="s">
        <v>2772</v>
      </c>
      <c r="W378" s="16" t="s">
        <v>718</v>
      </c>
    </row>
    <row r="379" spans="1:23" ht="30.75">
      <c r="A379" s="15" t="s">
        <v>3008</v>
      </c>
      <c r="B379" s="15">
        <v>2020</v>
      </c>
      <c r="C379" s="15">
        <v>36</v>
      </c>
      <c r="D379" s="15" t="s">
        <v>3125</v>
      </c>
      <c r="E379" s="15" t="s">
        <v>3689</v>
      </c>
      <c r="F379" s="15" t="s">
        <v>2766</v>
      </c>
      <c r="G379" s="67" t="s">
        <v>3659</v>
      </c>
      <c r="H379" s="15" t="s">
        <v>2772</v>
      </c>
      <c r="I379" s="28" t="s">
        <v>2786</v>
      </c>
      <c r="J379" s="15" t="s">
        <v>2772</v>
      </c>
      <c r="K379" s="15" t="s">
        <v>2772</v>
      </c>
      <c r="L379" s="15" t="s">
        <v>2772</v>
      </c>
      <c r="M379" s="15" t="s">
        <v>2772</v>
      </c>
      <c r="N379" s="15" t="s">
        <v>3021</v>
      </c>
      <c r="O379" s="15"/>
      <c r="P379" s="15">
        <v>5.3</v>
      </c>
      <c r="Q379" s="15" t="s">
        <v>2880</v>
      </c>
      <c r="R379" s="39">
        <f t="shared" si="24"/>
        <v>5.3</v>
      </c>
      <c r="S379" s="20" t="s">
        <v>3308</v>
      </c>
      <c r="T379" s="16">
        <f t="shared" si="25"/>
        <v>0.79934054945358168</v>
      </c>
      <c r="U379" s="15" t="s">
        <v>2772</v>
      </c>
      <c r="V379" s="15" t="s">
        <v>2772</v>
      </c>
      <c r="W379" s="16" t="s">
        <v>718</v>
      </c>
    </row>
    <row r="380" spans="1:23" ht="30.75">
      <c r="A380" s="15" t="s">
        <v>3008</v>
      </c>
      <c r="B380" s="15">
        <v>2020</v>
      </c>
      <c r="C380" s="15">
        <v>36</v>
      </c>
      <c r="D380" s="15" t="s">
        <v>3125</v>
      </c>
      <c r="E380" s="15" t="s">
        <v>3689</v>
      </c>
      <c r="F380" s="15" t="s">
        <v>2766</v>
      </c>
      <c r="G380" s="67" t="s">
        <v>3659</v>
      </c>
      <c r="H380" s="15" t="s">
        <v>2772</v>
      </c>
      <c r="I380" s="15" t="s">
        <v>2884</v>
      </c>
      <c r="J380" s="15" t="s">
        <v>2772</v>
      </c>
      <c r="K380" s="15" t="s">
        <v>2772</v>
      </c>
      <c r="L380" s="15" t="s">
        <v>2772</v>
      </c>
      <c r="M380" s="15" t="s">
        <v>2772</v>
      </c>
      <c r="N380" s="15" t="s">
        <v>2781</v>
      </c>
      <c r="O380" s="15" t="s">
        <v>2772</v>
      </c>
      <c r="P380" s="15">
        <v>0.39</v>
      </c>
      <c r="Q380" s="15" t="s">
        <v>3011</v>
      </c>
      <c r="R380" s="39">
        <f t="shared" ref="R380:R395" si="26">P380</f>
        <v>0.39</v>
      </c>
      <c r="S380" s="20" t="s">
        <v>3295</v>
      </c>
      <c r="T380" s="16">
        <f t="shared" si="25"/>
        <v>0.14301480025409513</v>
      </c>
      <c r="U380" s="15" t="s">
        <v>2772</v>
      </c>
      <c r="V380" s="15" t="s">
        <v>3012</v>
      </c>
      <c r="W380" s="16" t="s">
        <v>718</v>
      </c>
    </row>
    <row r="381" spans="1:23" ht="30.75">
      <c r="A381" s="15" t="s">
        <v>3008</v>
      </c>
      <c r="B381" s="15">
        <v>2020</v>
      </c>
      <c r="C381" s="15">
        <v>36</v>
      </c>
      <c r="D381" s="15" t="s">
        <v>3125</v>
      </c>
      <c r="E381" s="15" t="s">
        <v>3689</v>
      </c>
      <c r="F381" s="15" t="s">
        <v>2766</v>
      </c>
      <c r="G381" s="67" t="s">
        <v>3659</v>
      </c>
      <c r="H381" s="15" t="s">
        <v>2772</v>
      </c>
      <c r="I381" s="15" t="s">
        <v>3013</v>
      </c>
      <c r="J381" s="15" t="s">
        <v>2772</v>
      </c>
      <c r="K381" s="15" t="s">
        <v>2772</v>
      </c>
      <c r="L381" s="15" t="s">
        <v>2772</v>
      </c>
      <c r="M381" s="15" t="s">
        <v>2772</v>
      </c>
      <c r="N381" s="15" t="s">
        <v>2781</v>
      </c>
      <c r="O381" s="15" t="s">
        <v>2772</v>
      </c>
      <c r="P381" s="15">
        <v>1.45</v>
      </c>
      <c r="Q381" s="15" t="s">
        <v>3011</v>
      </c>
      <c r="R381" s="39">
        <f t="shared" si="26"/>
        <v>1.45</v>
      </c>
      <c r="S381" s="20" t="s">
        <v>3295</v>
      </c>
      <c r="T381" s="16">
        <f t="shared" si="25"/>
        <v>0.38916608436453248</v>
      </c>
      <c r="U381" s="15" t="s">
        <v>2772</v>
      </c>
      <c r="V381" s="15" t="s">
        <v>3012</v>
      </c>
      <c r="W381" s="16" t="s">
        <v>718</v>
      </c>
    </row>
    <row r="382" spans="1:23" ht="30.75">
      <c r="A382" s="15" t="s">
        <v>3008</v>
      </c>
      <c r="B382" s="15">
        <v>2020</v>
      </c>
      <c r="C382" s="15">
        <v>36</v>
      </c>
      <c r="D382" s="15" t="s">
        <v>3125</v>
      </c>
      <c r="E382" s="15" t="s">
        <v>3689</v>
      </c>
      <c r="F382" s="15" t="s">
        <v>2766</v>
      </c>
      <c r="G382" s="67" t="s">
        <v>3659</v>
      </c>
      <c r="H382" s="15" t="s">
        <v>2772</v>
      </c>
      <c r="I382" s="15" t="s">
        <v>3005</v>
      </c>
      <c r="J382" s="15" t="s">
        <v>2772</v>
      </c>
      <c r="K382" s="15" t="s">
        <v>2772</v>
      </c>
      <c r="L382" s="15" t="s">
        <v>2772</v>
      </c>
      <c r="M382" s="15" t="s">
        <v>2772</v>
      </c>
      <c r="N382" s="15" t="s">
        <v>2781</v>
      </c>
      <c r="O382" s="15" t="s">
        <v>2772</v>
      </c>
      <c r="P382" s="15">
        <v>56.45</v>
      </c>
      <c r="Q382" s="15" t="s">
        <v>3011</v>
      </c>
      <c r="R382" s="39">
        <f t="shared" si="26"/>
        <v>56.45</v>
      </c>
      <c r="S382" s="20" t="s">
        <v>3295</v>
      </c>
      <c r="T382" s="16">
        <f t="shared" si="25"/>
        <v>1.759290033024304</v>
      </c>
      <c r="U382" s="15" t="s">
        <v>2772</v>
      </c>
      <c r="V382" s="15" t="s">
        <v>3012</v>
      </c>
      <c r="W382" s="16" t="s">
        <v>718</v>
      </c>
    </row>
    <row r="383" spans="1:23" ht="30.75">
      <c r="A383" s="15" t="s">
        <v>3008</v>
      </c>
      <c r="B383" s="15">
        <v>2020</v>
      </c>
      <c r="C383" s="15">
        <v>36</v>
      </c>
      <c r="D383" s="15" t="s">
        <v>3125</v>
      </c>
      <c r="E383" s="15" t="s">
        <v>3689</v>
      </c>
      <c r="F383" s="15" t="s">
        <v>2766</v>
      </c>
      <c r="G383" s="67" t="s">
        <v>3659</v>
      </c>
      <c r="H383" s="15" t="s">
        <v>2772</v>
      </c>
      <c r="I383" s="15" t="s">
        <v>2779</v>
      </c>
      <c r="J383" s="15" t="s">
        <v>2772</v>
      </c>
      <c r="K383" s="15" t="s">
        <v>2772</v>
      </c>
      <c r="L383" s="15" t="s">
        <v>2772</v>
      </c>
      <c r="M383" s="15" t="s">
        <v>2772</v>
      </c>
      <c r="N383" s="15" t="s">
        <v>2781</v>
      </c>
      <c r="O383" s="15" t="s">
        <v>2772</v>
      </c>
      <c r="P383" s="15">
        <v>33.409999999999997</v>
      </c>
      <c r="Q383" s="15" t="s">
        <v>3011</v>
      </c>
      <c r="R383" s="39">
        <f t="shared" si="26"/>
        <v>33.409999999999997</v>
      </c>
      <c r="S383" s="20" t="s">
        <v>3295</v>
      </c>
      <c r="T383" s="16">
        <f t="shared" si="25"/>
        <v>1.53668467262093</v>
      </c>
      <c r="U383" s="15" t="s">
        <v>2772</v>
      </c>
      <c r="V383" s="15" t="s">
        <v>3012</v>
      </c>
      <c r="W383" s="16" t="s">
        <v>718</v>
      </c>
    </row>
    <row r="384" spans="1:23" ht="30.75">
      <c r="A384" s="15" t="s">
        <v>3008</v>
      </c>
      <c r="B384" s="15">
        <v>2020</v>
      </c>
      <c r="C384" s="15">
        <v>36</v>
      </c>
      <c r="D384" s="15" t="s">
        <v>3125</v>
      </c>
      <c r="E384" s="15" t="s">
        <v>3689</v>
      </c>
      <c r="F384" s="15" t="s">
        <v>2766</v>
      </c>
      <c r="G384" s="68" t="s">
        <v>3664</v>
      </c>
      <c r="H384" s="15" t="s">
        <v>2772</v>
      </c>
      <c r="I384" s="15" t="s">
        <v>2875</v>
      </c>
      <c r="J384" s="15" t="s">
        <v>2772</v>
      </c>
      <c r="K384" s="15" t="s">
        <v>2772</v>
      </c>
      <c r="L384" s="15" t="s">
        <v>2772</v>
      </c>
      <c r="M384" s="15" t="s">
        <v>2772</v>
      </c>
      <c r="N384" s="15" t="s">
        <v>2781</v>
      </c>
      <c r="O384" s="15" t="s">
        <v>2772</v>
      </c>
      <c r="P384" s="15">
        <v>0.05</v>
      </c>
      <c r="Q384" s="15" t="s">
        <v>3011</v>
      </c>
      <c r="R384" s="39">
        <f t="shared" si="26"/>
        <v>0.05</v>
      </c>
      <c r="S384" s="20" t="s">
        <v>3295</v>
      </c>
      <c r="T384" s="16">
        <f t="shared" si="25"/>
        <v>2.1189299069938092E-2</v>
      </c>
      <c r="U384" s="15" t="s">
        <v>2772</v>
      </c>
      <c r="V384" s="15" t="s">
        <v>3012</v>
      </c>
      <c r="W384" s="16" t="s">
        <v>718</v>
      </c>
    </row>
    <row r="385" spans="1:23" ht="30.75">
      <c r="A385" s="15" t="s">
        <v>3008</v>
      </c>
      <c r="B385" s="15">
        <v>2020</v>
      </c>
      <c r="C385" s="15">
        <v>36</v>
      </c>
      <c r="D385" s="15" t="s">
        <v>3125</v>
      </c>
      <c r="E385" s="15" t="s">
        <v>3689</v>
      </c>
      <c r="F385" s="15" t="s">
        <v>2766</v>
      </c>
      <c r="G385" s="68" t="s">
        <v>3664</v>
      </c>
      <c r="H385" s="15" t="s">
        <v>2772</v>
      </c>
      <c r="I385" s="15" t="s">
        <v>2885</v>
      </c>
      <c r="J385" s="15" t="s">
        <v>2772</v>
      </c>
      <c r="K385" s="15" t="s">
        <v>2772</v>
      </c>
      <c r="L385" s="15" t="s">
        <v>2772</v>
      </c>
      <c r="M385" s="15" t="s">
        <v>2772</v>
      </c>
      <c r="N385" s="15" t="s">
        <v>2781</v>
      </c>
      <c r="O385" s="15" t="s">
        <v>2772</v>
      </c>
      <c r="P385" s="15">
        <v>0.76</v>
      </c>
      <c r="Q385" s="15" t="s">
        <v>3011</v>
      </c>
      <c r="R385" s="39">
        <f t="shared" si="26"/>
        <v>0.76</v>
      </c>
      <c r="S385" s="20" t="s">
        <v>3295</v>
      </c>
      <c r="T385" s="16">
        <f t="shared" si="25"/>
        <v>0.24551266781414982</v>
      </c>
      <c r="U385" s="15" t="s">
        <v>2772</v>
      </c>
      <c r="V385" s="15" t="s">
        <v>3012</v>
      </c>
      <c r="W385" s="16" t="s">
        <v>718</v>
      </c>
    </row>
    <row r="386" spans="1:23" ht="30.75">
      <c r="A386" s="15" t="s">
        <v>3008</v>
      </c>
      <c r="B386" s="15">
        <v>2020</v>
      </c>
      <c r="C386" s="15">
        <v>36</v>
      </c>
      <c r="D386" s="15" t="s">
        <v>3125</v>
      </c>
      <c r="E386" s="15" t="s">
        <v>3689</v>
      </c>
      <c r="F386" s="15" t="s">
        <v>2766</v>
      </c>
      <c r="G386" s="67" t="s">
        <v>3659</v>
      </c>
      <c r="H386" s="15" t="s">
        <v>2772</v>
      </c>
      <c r="I386" s="15" t="s">
        <v>2790</v>
      </c>
      <c r="J386" s="15" t="s">
        <v>2772</v>
      </c>
      <c r="K386" s="15" t="s">
        <v>2772</v>
      </c>
      <c r="L386" s="15" t="s">
        <v>2772</v>
      </c>
      <c r="M386" s="15" t="s">
        <v>2772</v>
      </c>
      <c r="N386" s="15" t="s">
        <v>2781</v>
      </c>
      <c r="O386" s="15" t="s">
        <v>2772</v>
      </c>
      <c r="P386" s="15">
        <v>39.46</v>
      </c>
      <c r="Q386" s="15" t="s">
        <v>3011</v>
      </c>
      <c r="R386" s="39">
        <f t="shared" si="26"/>
        <v>39.46</v>
      </c>
      <c r="S386" s="20" t="s">
        <v>3295</v>
      </c>
      <c r="T386" s="16">
        <f t="shared" si="25"/>
        <v>1.6070258784347859</v>
      </c>
      <c r="U386" s="15" t="s">
        <v>2772</v>
      </c>
      <c r="V386" s="15" t="s">
        <v>3012</v>
      </c>
      <c r="W386" s="16" t="s">
        <v>718</v>
      </c>
    </row>
    <row r="387" spans="1:23" ht="30.75">
      <c r="A387" s="15" t="s">
        <v>3008</v>
      </c>
      <c r="B387" s="15">
        <v>2020</v>
      </c>
      <c r="C387" s="15">
        <v>36</v>
      </c>
      <c r="D387" s="15" t="s">
        <v>3125</v>
      </c>
      <c r="E387" s="15" t="s">
        <v>3689</v>
      </c>
      <c r="F387" s="15" t="s">
        <v>2766</v>
      </c>
      <c r="G387" s="67" t="s">
        <v>3659</v>
      </c>
      <c r="H387" s="15" t="s">
        <v>2772</v>
      </c>
      <c r="I387" s="28" t="s">
        <v>2786</v>
      </c>
      <c r="J387" s="15" t="s">
        <v>2772</v>
      </c>
      <c r="K387" s="15" t="s">
        <v>2772</v>
      </c>
      <c r="L387" s="15" t="s">
        <v>2772</v>
      </c>
      <c r="M387" s="15" t="s">
        <v>2772</v>
      </c>
      <c r="N387" s="15" t="s">
        <v>2781</v>
      </c>
      <c r="O387" s="15" t="s">
        <v>2772</v>
      </c>
      <c r="P387" s="15">
        <v>78.62</v>
      </c>
      <c r="Q387" s="15" t="s">
        <v>3011</v>
      </c>
      <c r="R387" s="39">
        <f t="shared" si="26"/>
        <v>78.62</v>
      </c>
      <c r="S387" s="20" t="s">
        <v>3295</v>
      </c>
      <c r="T387" s="16">
        <f t="shared" si="25"/>
        <v>1.9010221732480792</v>
      </c>
      <c r="U387" s="15" t="s">
        <v>2772</v>
      </c>
      <c r="V387" s="15" t="s">
        <v>3012</v>
      </c>
      <c r="W387" s="16" t="s">
        <v>718</v>
      </c>
    </row>
    <row r="388" spans="1:23" ht="30.75">
      <c r="A388" s="15" t="s">
        <v>3008</v>
      </c>
      <c r="B388" s="15">
        <v>2020</v>
      </c>
      <c r="C388" s="15">
        <v>37</v>
      </c>
      <c r="D388" s="15" t="s">
        <v>3142</v>
      </c>
      <c r="E388" s="15" t="s">
        <v>3689</v>
      </c>
      <c r="F388" s="15" t="s">
        <v>2766</v>
      </c>
      <c r="G388" s="67" t="s">
        <v>3659</v>
      </c>
      <c r="H388" s="15" t="s">
        <v>2772</v>
      </c>
      <c r="I388" s="15" t="s">
        <v>2884</v>
      </c>
      <c r="J388" s="15" t="s">
        <v>2772</v>
      </c>
      <c r="K388" s="15" t="s">
        <v>2772</v>
      </c>
      <c r="L388" s="15" t="s">
        <v>2772</v>
      </c>
      <c r="M388" s="15" t="s">
        <v>2772</v>
      </c>
      <c r="N388" s="15" t="s">
        <v>3021</v>
      </c>
      <c r="O388" s="15"/>
      <c r="P388" s="28">
        <v>13.8</v>
      </c>
      <c r="Q388" s="15" t="s">
        <v>2880</v>
      </c>
      <c r="R388" s="39">
        <f t="shared" si="26"/>
        <v>13.8</v>
      </c>
      <c r="S388" s="20" t="s">
        <v>3308</v>
      </c>
      <c r="T388" s="16">
        <f t="shared" si="25"/>
        <v>1.1702617153949575</v>
      </c>
      <c r="U388" s="15" t="s">
        <v>2772</v>
      </c>
      <c r="V388" s="15" t="s">
        <v>2772</v>
      </c>
      <c r="W388" s="16" t="s">
        <v>718</v>
      </c>
    </row>
    <row r="389" spans="1:23" ht="30.75">
      <c r="A389" s="15" t="s">
        <v>3008</v>
      </c>
      <c r="B389" s="15">
        <v>2020</v>
      </c>
      <c r="C389" s="15">
        <v>37</v>
      </c>
      <c r="D389" s="15" t="s">
        <v>3142</v>
      </c>
      <c r="E389" s="15" t="s">
        <v>3689</v>
      </c>
      <c r="F389" s="15" t="s">
        <v>2766</v>
      </c>
      <c r="G389" s="67" t="s">
        <v>3659</v>
      </c>
      <c r="H389" s="15" t="s">
        <v>2772</v>
      </c>
      <c r="I389" s="15" t="s">
        <v>3013</v>
      </c>
      <c r="J389" s="15" t="s">
        <v>2772</v>
      </c>
      <c r="K389" s="15" t="s">
        <v>2772</v>
      </c>
      <c r="L389" s="15" t="s">
        <v>2772</v>
      </c>
      <c r="M389" s="15" t="s">
        <v>2772</v>
      </c>
      <c r="N389" s="15" t="s">
        <v>3021</v>
      </c>
      <c r="O389" s="15"/>
      <c r="P389" s="15">
        <v>10.3</v>
      </c>
      <c r="Q389" s="15" t="s">
        <v>2880</v>
      </c>
      <c r="R389" s="39">
        <f t="shared" si="26"/>
        <v>10.3</v>
      </c>
      <c r="S389" s="20" t="s">
        <v>3308</v>
      </c>
      <c r="T389" s="16">
        <f t="shared" si="25"/>
        <v>1.0530784434834197</v>
      </c>
      <c r="U389" s="15" t="s">
        <v>2772</v>
      </c>
      <c r="V389" s="15" t="s">
        <v>2772</v>
      </c>
      <c r="W389" s="16" t="s">
        <v>718</v>
      </c>
    </row>
    <row r="390" spans="1:23" ht="30.75">
      <c r="A390" s="15" t="s">
        <v>3008</v>
      </c>
      <c r="B390" s="15">
        <v>2020</v>
      </c>
      <c r="C390" s="15">
        <v>37</v>
      </c>
      <c r="D390" s="15" t="s">
        <v>3142</v>
      </c>
      <c r="E390" s="15" t="s">
        <v>3689</v>
      </c>
      <c r="F390" s="15" t="s">
        <v>2766</v>
      </c>
      <c r="G390" s="67" t="s">
        <v>3659</v>
      </c>
      <c r="H390" s="15" t="s">
        <v>2772</v>
      </c>
      <c r="I390" s="15" t="s">
        <v>3005</v>
      </c>
      <c r="J390" s="15" t="s">
        <v>2772</v>
      </c>
      <c r="K390" s="15" t="s">
        <v>2772</v>
      </c>
      <c r="L390" s="15" t="s">
        <v>2772</v>
      </c>
      <c r="M390" s="15" t="s">
        <v>2772</v>
      </c>
      <c r="N390" s="15" t="s">
        <v>3021</v>
      </c>
      <c r="O390" s="15"/>
      <c r="P390" s="15">
        <v>3.2</v>
      </c>
      <c r="Q390" s="15" t="s">
        <v>2880</v>
      </c>
      <c r="R390" s="39">
        <f t="shared" si="26"/>
        <v>3.2</v>
      </c>
      <c r="S390" s="20" t="s">
        <v>3308</v>
      </c>
      <c r="T390" s="16">
        <f t="shared" si="25"/>
        <v>0.62324929039790045</v>
      </c>
      <c r="U390" s="15" t="s">
        <v>2772</v>
      </c>
      <c r="V390" s="15" t="s">
        <v>2772</v>
      </c>
      <c r="W390" s="16" t="s">
        <v>718</v>
      </c>
    </row>
    <row r="391" spans="1:23" ht="30.75">
      <c r="A391" s="15" t="s">
        <v>3008</v>
      </c>
      <c r="B391" s="15">
        <v>2020</v>
      </c>
      <c r="C391" s="15">
        <v>37</v>
      </c>
      <c r="D391" s="15" t="s">
        <v>3142</v>
      </c>
      <c r="E391" s="15" t="s">
        <v>3689</v>
      </c>
      <c r="F391" s="15" t="s">
        <v>2766</v>
      </c>
      <c r="G391" s="67" t="s">
        <v>3659</v>
      </c>
      <c r="H391" s="15" t="s">
        <v>2772</v>
      </c>
      <c r="I391" s="15" t="s">
        <v>2779</v>
      </c>
      <c r="J391" s="15" t="s">
        <v>2772</v>
      </c>
      <c r="K391" s="15" t="s">
        <v>2772</v>
      </c>
      <c r="L391" s="15" t="s">
        <v>2772</v>
      </c>
      <c r="M391" s="15" t="s">
        <v>2772</v>
      </c>
      <c r="N391" s="15" t="s">
        <v>3021</v>
      </c>
      <c r="O391" s="15"/>
      <c r="P391" s="15">
        <v>10.9</v>
      </c>
      <c r="Q391" s="15" t="s">
        <v>2880</v>
      </c>
      <c r="R391" s="39">
        <f t="shared" si="26"/>
        <v>10.9</v>
      </c>
      <c r="S391" s="20" t="s">
        <v>3308</v>
      </c>
      <c r="T391" s="16">
        <f t="shared" si="25"/>
        <v>1.0755469613925308</v>
      </c>
      <c r="U391" s="15" t="s">
        <v>2772</v>
      </c>
      <c r="V391" s="15" t="s">
        <v>2772</v>
      </c>
      <c r="W391" s="16" t="s">
        <v>718</v>
      </c>
    </row>
    <row r="392" spans="1:23" ht="30.75">
      <c r="A392" s="15" t="s">
        <v>3008</v>
      </c>
      <c r="B392" s="15">
        <v>2020</v>
      </c>
      <c r="C392" s="15">
        <v>37</v>
      </c>
      <c r="D392" s="15" t="s">
        <v>3142</v>
      </c>
      <c r="E392" s="15" t="s">
        <v>3689</v>
      </c>
      <c r="F392" s="15" t="s">
        <v>2766</v>
      </c>
      <c r="G392" s="68" t="s">
        <v>3664</v>
      </c>
      <c r="H392" s="15" t="s">
        <v>2772</v>
      </c>
      <c r="I392" s="15" t="s">
        <v>2875</v>
      </c>
      <c r="J392" s="15" t="s">
        <v>2772</v>
      </c>
      <c r="K392" s="15" t="s">
        <v>2772</v>
      </c>
      <c r="L392" s="15" t="s">
        <v>2772</v>
      </c>
      <c r="M392" s="15" t="s">
        <v>2772</v>
      </c>
      <c r="N392" s="15" t="s">
        <v>3021</v>
      </c>
      <c r="O392" s="15"/>
      <c r="P392" s="15">
        <v>18.399999999999999</v>
      </c>
      <c r="Q392" s="15" t="s">
        <v>2880</v>
      </c>
      <c r="R392" s="39">
        <f t="shared" si="26"/>
        <v>18.399999999999999</v>
      </c>
      <c r="S392" s="20" t="s">
        <v>3308</v>
      </c>
      <c r="T392" s="16">
        <f t="shared" si="25"/>
        <v>1.287801729930226</v>
      </c>
      <c r="U392" s="15" t="s">
        <v>2772</v>
      </c>
      <c r="V392" s="15" t="s">
        <v>2772</v>
      </c>
      <c r="W392" s="16" t="s">
        <v>718</v>
      </c>
    </row>
    <row r="393" spans="1:23" ht="30.75">
      <c r="A393" s="15" t="s">
        <v>3008</v>
      </c>
      <c r="B393" s="15">
        <v>2020</v>
      </c>
      <c r="C393" s="15">
        <v>37</v>
      </c>
      <c r="D393" s="15" t="s">
        <v>3142</v>
      </c>
      <c r="E393" s="15" t="s">
        <v>3689</v>
      </c>
      <c r="F393" s="15" t="s">
        <v>2766</v>
      </c>
      <c r="G393" s="68" t="s">
        <v>3664</v>
      </c>
      <c r="H393" s="15" t="s">
        <v>2772</v>
      </c>
      <c r="I393" s="15" t="s">
        <v>2885</v>
      </c>
      <c r="J393" s="15" t="s">
        <v>2772</v>
      </c>
      <c r="K393" s="15" t="s">
        <v>2772</v>
      </c>
      <c r="L393" s="15" t="s">
        <v>2772</v>
      </c>
      <c r="M393" s="15" t="s">
        <v>2772</v>
      </c>
      <c r="N393" s="15" t="s">
        <v>3021</v>
      </c>
      <c r="O393" s="15"/>
      <c r="P393" s="15">
        <v>7</v>
      </c>
      <c r="Q393" s="15" t="s">
        <v>2880</v>
      </c>
      <c r="R393" s="39">
        <f t="shared" si="26"/>
        <v>7</v>
      </c>
      <c r="S393" s="20" t="s">
        <v>3308</v>
      </c>
      <c r="T393" s="16">
        <f t="shared" si="25"/>
        <v>0.90308998699194354</v>
      </c>
      <c r="U393" s="15" t="s">
        <v>2772</v>
      </c>
      <c r="V393" s="15" t="s">
        <v>2772</v>
      </c>
      <c r="W393" s="16" t="s">
        <v>718</v>
      </c>
    </row>
    <row r="394" spans="1:23" ht="30.75">
      <c r="A394" s="15" t="s">
        <v>3008</v>
      </c>
      <c r="B394" s="15">
        <v>2020</v>
      </c>
      <c r="C394" s="15">
        <v>37</v>
      </c>
      <c r="D394" s="15" t="s">
        <v>3142</v>
      </c>
      <c r="E394" s="15" t="s">
        <v>3689</v>
      </c>
      <c r="F394" s="15" t="s">
        <v>2766</v>
      </c>
      <c r="G394" s="67" t="s">
        <v>3659</v>
      </c>
      <c r="H394" s="15" t="s">
        <v>2772</v>
      </c>
      <c r="I394" s="15" t="s">
        <v>2790</v>
      </c>
      <c r="J394" s="15" t="s">
        <v>2772</v>
      </c>
      <c r="K394" s="15" t="s">
        <v>2772</v>
      </c>
      <c r="L394" s="15" t="s">
        <v>2772</v>
      </c>
      <c r="M394" s="15" t="s">
        <v>2772</v>
      </c>
      <c r="N394" s="15" t="s">
        <v>3021</v>
      </c>
      <c r="O394" s="15"/>
      <c r="P394" s="15">
        <v>18.2</v>
      </c>
      <c r="Q394" s="15" t="s">
        <v>2880</v>
      </c>
      <c r="R394" s="39">
        <f t="shared" si="26"/>
        <v>18.2</v>
      </c>
      <c r="S394" s="20" t="s">
        <v>3308</v>
      </c>
      <c r="T394" s="16">
        <f t="shared" si="25"/>
        <v>1.2833012287035497</v>
      </c>
      <c r="U394" s="15" t="s">
        <v>2772</v>
      </c>
      <c r="V394" s="15" t="s">
        <v>2772</v>
      </c>
      <c r="W394" s="16" t="s">
        <v>718</v>
      </c>
    </row>
    <row r="395" spans="1:23" ht="30.75">
      <c r="A395" s="15" t="s">
        <v>3008</v>
      </c>
      <c r="B395" s="15">
        <v>2020</v>
      </c>
      <c r="C395" s="15">
        <v>37</v>
      </c>
      <c r="D395" s="15" t="s">
        <v>3142</v>
      </c>
      <c r="E395" s="15" t="s">
        <v>3689</v>
      </c>
      <c r="F395" s="15" t="s">
        <v>2766</v>
      </c>
      <c r="G395" s="67" t="s">
        <v>3659</v>
      </c>
      <c r="H395" s="15" t="s">
        <v>2772</v>
      </c>
      <c r="I395" s="28" t="s">
        <v>2786</v>
      </c>
      <c r="J395" s="15" t="s">
        <v>2772</v>
      </c>
      <c r="K395" s="15" t="s">
        <v>2772</v>
      </c>
      <c r="L395" s="15" t="s">
        <v>2772</v>
      </c>
      <c r="M395" s="15" t="s">
        <v>2772</v>
      </c>
      <c r="N395" s="15" t="s">
        <v>3021</v>
      </c>
      <c r="O395" s="15"/>
      <c r="P395" s="15">
        <v>9.1999999999999993</v>
      </c>
      <c r="Q395" s="15" t="s">
        <v>2880</v>
      </c>
      <c r="R395" s="39">
        <f t="shared" si="26"/>
        <v>9.1999999999999993</v>
      </c>
      <c r="S395" s="20" t="s">
        <v>3308</v>
      </c>
      <c r="T395" s="16">
        <f t="shared" si="25"/>
        <v>1.0086001717619175</v>
      </c>
      <c r="U395" s="15" t="s">
        <v>2772</v>
      </c>
      <c r="V395" s="15" t="s">
        <v>2772</v>
      </c>
      <c r="W395" s="16" t="s">
        <v>718</v>
      </c>
    </row>
    <row r="396" spans="1:23" ht="30.75">
      <c r="A396" s="15" t="s">
        <v>3008</v>
      </c>
      <c r="B396" s="15">
        <v>2020</v>
      </c>
      <c r="C396" s="15">
        <v>37</v>
      </c>
      <c r="D396" s="15" t="s">
        <v>3142</v>
      </c>
      <c r="E396" s="15" t="s">
        <v>3689</v>
      </c>
      <c r="F396" s="15" t="s">
        <v>2766</v>
      </c>
      <c r="G396" s="67" t="s">
        <v>3659</v>
      </c>
      <c r="H396" s="15" t="s">
        <v>2772</v>
      </c>
      <c r="I396" s="15" t="s">
        <v>2884</v>
      </c>
      <c r="J396" s="15" t="s">
        <v>2772</v>
      </c>
      <c r="K396" s="15" t="s">
        <v>2772</v>
      </c>
      <c r="L396" s="15" t="s">
        <v>2772</v>
      </c>
      <c r="M396" s="15" t="s">
        <v>2772</v>
      </c>
      <c r="N396" s="15" t="s">
        <v>2781</v>
      </c>
      <c r="O396" s="15" t="s">
        <v>2772</v>
      </c>
      <c r="P396" s="15">
        <v>0.27</v>
      </c>
      <c r="Q396" s="15" t="s">
        <v>3011</v>
      </c>
      <c r="R396" s="39">
        <f t="shared" ref="R396:R411" si="27">P396</f>
        <v>0.27</v>
      </c>
      <c r="S396" s="20" t="s">
        <v>3295</v>
      </c>
      <c r="T396" s="16">
        <f t="shared" si="25"/>
        <v>0.10380372095595687</v>
      </c>
      <c r="U396" s="15" t="s">
        <v>2772</v>
      </c>
      <c r="V396" s="15" t="s">
        <v>3012</v>
      </c>
      <c r="W396" s="16" t="s">
        <v>718</v>
      </c>
    </row>
    <row r="397" spans="1:23" ht="30.75">
      <c r="A397" s="15" t="s">
        <v>3008</v>
      </c>
      <c r="B397" s="15">
        <v>2020</v>
      </c>
      <c r="C397" s="15">
        <v>37</v>
      </c>
      <c r="D397" s="15" t="s">
        <v>3142</v>
      </c>
      <c r="E397" s="15" t="s">
        <v>3689</v>
      </c>
      <c r="F397" s="15" t="s">
        <v>2766</v>
      </c>
      <c r="G397" s="67" t="s">
        <v>3659</v>
      </c>
      <c r="H397" s="15" t="s">
        <v>2772</v>
      </c>
      <c r="I397" s="15" t="s">
        <v>3013</v>
      </c>
      <c r="J397" s="15" t="s">
        <v>2772</v>
      </c>
      <c r="K397" s="15" t="s">
        <v>2772</v>
      </c>
      <c r="L397" s="15" t="s">
        <v>2772</v>
      </c>
      <c r="M397" s="15" t="s">
        <v>2772</v>
      </c>
      <c r="N397" s="15" t="s">
        <v>2781</v>
      </c>
      <c r="O397" s="15" t="s">
        <v>2772</v>
      </c>
      <c r="P397" s="15">
        <v>1.05</v>
      </c>
      <c r="Q397" s="15" t="s">
        <v>3011</v>
      </c>
      <c r="R397" s="39">
        <f t="shared" si="27"/>
        <v>1.05</v>
      </c>
      <c r="S397" s="20" t="s">
        <v>3295</v>
      </c>
      <c r="T397" s="16">
        <f t="shared" si="25"/>
        <v>0.31175386105575426</v>
      </c>
      <c r="U397" s="15" t="s">
        <v>2772</v>
      </c>
      <c r="V397" s="15" t="s">
        <v>3012</v>
      </c>
      <c r="W397" s="16" t="s">
        <v>718</v>
      </c>
    </row>
    <row r="398" spans="1:23" ht="30.75">
      <c r="A398" s="15" t="s">
        <v>3008</v>
      </c>
      <c r="B398" s="15">
        <v>2020</v>
      </c>
      <c r="C398" s="15">
        <v>37</v>
      </c>
      <c r="D398" s="15" t="s">
        <v>3142</v>
      </c>
      <c r="E398" s="15" t="s">
        <v>3689</v>
      </c>
      <c r="F398" s="15" t="s">
        <v>2766</v>
      </c>
      <c r="G398" s="67" t="s">
        <v>3659</v>
      </c>
      <c r="H398" s="15" t="s">
        <v>2772</v>
      </c>
      <c r="I398" s="15" t="s">
        <v>3005</v>
      </c>
      <c r="J398" s="15" t="s">
        <v>2772</v>
      </c>
      <c r="K398" s="15" t="s">
        <v>2772</v>
      </c>
      <c r="L398" s="15" t="s">
        <v>2772</v>
      </c>
      <c r="M398" s="15" t="s">
        <v>2772</v>
      </c>
      <c r="N398" s="15" t="s">
        <v>2781</v>
      </c>
      <c r="O398" s="15" t="s">
        <v>2772</v>
      </c>
      <c r="P398" s="15">
        <v>34.99</v>
      </c>
      <c r="Q398" s="15" t="s">
        <v>3011</v>
      </c>
      <c r="R398" s="39">
        <f t="shared" si="27"/>
        <v>34.99</v>
      </c>
      <c r="S398" s="20" t="s">
        <v>3295</v>
      </c>
      <c r="T398" s="16">
        <f t="shared" si="25"/>
        <v>1.5561818466529111</v>
      </c>
      <c r="U398" s="15" t="s">
        <v>2772</v>
      </c>
      <c r="V398" s="15" t="s">
        <v>3012</v>
      </c>
      <c r="W398" s="16" t="s">
        <v>718</v>
      </c>
    </row>
    <row r="399" spans="1:23" ht="30.75">
      <c r="A399" s="15" t="s">
        <v>3008</v>
      </c>
      <c r="B399" s="15">
        <v>2020</v>
      </c>
      <c r="C399" s="15">
        <v>37</v>
      </c>
      <c r="D399" s="15" t="s">
        <v>3142</v>
      </c>
      <c r="E399" s="15" t="s">
        <v>3689</v>
      </c>
      <c r="F399" s="15" t="s">
        <v>2766</v>
      </c>
      <c r="G399" s="67" t="s">
        <v>3659</v>
      </c>
      <c r="H399" s="15" t="s">
        <v>2772</v>
      </c>
      <c r="I399" s="15" t="s">
        <v>2779</v>
      </c>
      <c r="J399" s="15" t="s">
        <v>2772</v>
      </c>
      <c r="K399" s="15" t="s">
        <v>2772</v>
      </c>
      <c r="L399" s="15" t="s">
        <v>2772</v>
      </c>
      <c r="M399" s="15" t="s">
        <v>2772</v>
      </c>
      <c r="N399" s="15" t="s">
        <v>2781</v>
      </c>
      <c r="O399" s="15" t="s">
        <v>2772</v>
      </c>
      <c r="P399" s="15">
        <v>22.63</v>
      </c>
      <c r="Q399" s="15" t="s">
        <v>3011</v>
      </c>
      <c r="R399" s="39">
        <f t="shared" si="27"/>
        <v>22.63</v>
      </c>
      <c r="S399" s="20" t="s">
        <v>3295</v>
      </c>
      <c r="T399" s="16">
        <f t="shared" si="25"/>
        <v>1.3734637216323691</v>
      </c>
      <c r="U399" s="15" t="s">
        <v>2772</v>
      </c>
      <c r="V399" s="15" t="s">
        <v>3012</v>
      </c>
      <c r="W399" s="16" t="s">
        <v>718</v>
      </c>
    </row>
    <row r="400" spans="1:23" ht="30.75">
      <c r="A400" s="15" t="s">
        <v>3008</v>
      </c>
      <c r="B400" s="15">
        <v>2020</v>
      </c>
      <c r="C400" s="15">
        <v>37</v>
      </c>
      <c r="D400" s="15" t="s">
        <v>3142</v>
      </c>
      <c r="E400" s="15" t="s">
        <v>3689</v>
      </c>
      <c r="F400" s="15" t="s">
        <v>2766</v>
      </c>
      <c r="G400" s="68" t="s">
        <v>3664</v>
      </c>
      <c r="H400" s="15" t="s">
        <v>2772</v>
      </c>
      <c r="I400" s="15" t="s">
        <v>2875</v>
      </c>
      <c r="J400" s="15" t="s">
        <v>2772</v>
      </c>
      <c r="K400" s="15" t="s">
        <v>2772</v>
      </c>
      <c r="L400" s="15" t="s">
        <v>2772</v>
      </c>
      <c r="M400" s="15" t="s">
        <v>2772</v>
      </c>
      <c r="N400" s="15" t="s">
        <v>2781</v>
      </c>
      <c r="O400" s="15" t="s">
        <v>2772</v>
      </c>
      <c r="P400" s="15">
        <v>1.1000000000000001</v>
      </c>
      <c r="Q400" s="15" t="s">
        <v>3011</v>
      </c>
      <c r="R400" s="39">
        <f t="shared" si="27"/>
        <v>1.1000000000000001</v>
      </c>
      <c r="S400" s="20" t="s">
        <v>3295</v>
      </c>
      <c r="T400" s="16">
        <f t="shared" si="25"/>
        <v>0.3222192947339193</v>
      </c>
      <c r="U400" s="15" t="s">
        <v>2772</v>
      </c>
      <c r="V400" s="15" t="s">
        <v>3012</v>
      </c>
      <c r="W400" s="16" t="s">
        <v>718</v>
      </c>
    </row>
    <row r="401" spans="1:23" ht="30.75">
      <c r="A401" s="15" t="s">
        <v>3008</v>
      </c>
      <c r="B401" s="15">
        <v>2020</v>
      </c>
      <c r="C401" s="15">
        <v>37</v>
      </c>
      <c r="D401" s="15" t="s">
        <v>3142</v>
      </c>
      <c r="E401" s="15" t="s">
        <v>3689</v>
      </c>
      <c r="F401" s="15" t="s">
        <v>2766</v>
      </c>
      <c r="G401" s="68" t="s">
        <v>3664</v>
      </c>
      <c r="H401" s="15" t="s">
        <v>2772</v>
      </c>
      <c r="I401" s="15" t="s">
        <v>2885</v>
      </c>
      <c r="J401" s="15" t="s">
        <v>2772</v>
      </c>
      <c r="K401" s="15" t="s">
        <v>2772</v>
      </c>
      <c r="L401" s="15" t="s">
        <v>2772</v>
      </c>
      <c r="M401" s="15" t="s">
        <v>2772</v>
      </c>
      <c r="N401" s="15" t="s">
        <v>2781</v>
      </c>
      <c r="O401" s="15" t="s">
        <v>2772</v>
      </c>
      <c r="P401" s="15">
        <v>1.49</v>
      </c>
      <c r="Q401" s="15" t="s">
        <v>3011</v>
      </c>
      <c r="R401" s="39">
        <f t="shared" si="27"/>
        <v>1.49</v>
      </c>
      <c r="S401" s="20" t="s">
        <v>3295</v>
      </c>
      <c r="T401" s="16">
        <f t="shared" si="25"/>
        <v>0.3961993470957364</v>
      </c>
      <c r="U401" s="15" t="s">
        <v>2772</v>
      </c>
      <c r="V401" s="15" t="s">
        <v>3012</v>
      </c>
      <c r="W401" s="16" t="s">
        <v>718</v>
      </c>
    </row>
    <row r="402" spans="1:23" ht="30.75">
      <c r="A402" s="15" t="s">
        <v>3008</v>
      </c>
      <c r="B402" s="15">
        <v>2020</v>
      </c>
      <c r="C402" s="15">
        <v>37</v>
      </c>
      <c r="D402" s="15" t="s">
        <v>3142</v>
      </c>
      <c r="E402" s="15" t="s">
        <v>3689</v>
      </c>
      <c r="F402" s="15" t="s">
        <v>2766</v>
      </c>
      <c r="G402" s="67" t="s">
        <v>3659</v>
      </c>
      <c r="H402" s="15" t="s">
        <v>2772</v>
      </c>
      <c r="I402" s="15" t="s">
        <v>2790</v>
      </c>
      <c r="J402" s="15" t="s">
        <v>2772</v>
      </c>
      <c r="K402" s="15" t="s">
        <v>2772</v>
      </c>
      <c r="L402" s="15" t="s">
        <v>2772</v>
      </c>
      <c r="M402" s="15" t="s">
        <v>2772</v>
      </c>
      <c r="N402" s="15" t="s">
        <v>2781</v>
      </c>
      <c r="O402" s="15" t="s">
        <v>2772</v>
      </c>
      <c r="P402" s="28">
        <v>44.76</v>
      </c>
      <c r="Q402" s="15" t="s">
        <v>3011</v>
      </c>
      <c r="R402" s="39">
        <f t="shared" si="27"/>
        <v>44.76</v>
      </c>
      <c r="S402" s="20" t="s">
        <v>3295</v>
      </c>
      <c r="T402" s="16">
        <f t="shared" si="25"/>
        <v>1.6604860157849677</v>
      </c>
      <c r="U402" s="15" t="s">
        <v>2772</v>
      </c>
      <c r="V402" s="15" t="s">
        <v>3012</v>
      </c>
      <c r="W402" s="16" t="s">
        <v>718</v>
      </c>
    </row>
    <row r="403" spans="1:23" ht="30.75">
      <c r="A403" s="15" t="s">
        <v>3008</v>
      </c>
      <c r="B403" s="15">
        <v>2020</v>
      </c>
      <c r="C403" s="15">
        <v>37</v>
      </c>
      <c r="D403" s="15" t="s">
        <v>3142</v>
      </c>
      <c r="E403" s="15" t="s">
        <v>3689</v>
      </c>
      <c r="F403" s="15" t="s">
        <v>2766</v>
      </c>
      <c r="G403" s="67" t="s">
        <v>3659</v>
      </c>
      <c r="H403" s="15" t="s">
        <v>2772</v>
      </c>
      <c r="I403" s="28" t="s">
        <v>2786</v>
      </c>
      <c r="J403" s="15" t="s">
        <v>2772</v>
      </c>
      <c r="K403" s="15" t="s">
        <v>2772</v>
      </c>
      <c r="L403" s="15" t="s">
        <v>2772</v>
      </c>
      <c r="M403" s="15" t="s">
        <v>2772</v>
      </c>
      <c r="N403" s="15" t="s">
        <v>2781</v>
      </c>
      <c r="O403" s="15" t="s">
        <v>2772</v>
      </c>
      <c r="P403" s="15">
        <v>94.42</v>
      </c>
      <c r="Q403" s="15" t="s">
        <v>3011</v>
      </c>
      <c r="R403" s="39">
        <f t="shared" si="27"/>
        <v>94.42</v>
      </c>
      <c r="S403" s="20" t="s">
        <v>3295</v>
      </c>
      <c r="T403" s="16">
        <f t="shared" si="25"/>
        <v>1.9796394122229073</v>
      </c>
      <c r="U403" s="15" t="s">
        <v>2772</v>
      </c>
      <c r="V403" s="15" t="s">
        <v>3012</v>
      </c>
      <c r="W403" s="16" t="s">
        <v>718</v>
      </c>
    </row>
    <row r="404" spans="1:23" ht="30.75">
      <c r="A404" s="15" t="s">
        <v>3008</v>
      </c>
      <c r="B404" s="15">
        <v>2020</v>
      </c>
      <c r="C404" s="15">
        <v>38</v>
      </c>
      <c r="D404" s="15" t="s">
        <v>3158</v>
      </c>
      <c r="E404" s="15" t="s">
        <v>3689</v>
      </c>
      <c r="F404" s="15" t="s">
        <v>2766</v>
      </c>
      <c r="G404" s="67" t="s">
        <v>3659</v>
      </c>
      <c r="H404" s="15" t="s">
        <v>2772</v>
      </c>
      <c r="I404" s="15" t="s">
        <v>2884</v>
      </c>
      <c r="J404" s="15" t="s">
        <v>2772</v>
      </c>
      <c r="K404" s="15" t="s">
        <v>2772</v>
      </c>
      <c r="L404" s="15" t="s">
        <v>2772</v>
      </c>
      <c r="M404" s="15" t="s">
        <v>2772</v>
      </c>
      <c r="N404" s="15" t="s">
        <v>3021</v>
      </c>
      <c r="O404" s="15"/>
      <c r="P404" s="15">
        <v>13.9</v>
      </c>
      <c r="Q404" s="15" t="s">
        <v>2880</v>
      </c>
      <c r="R404" s="39">
        <f t="shared" si="27"/>
        <v>13.9</v>
      </c>
      <c r="S404" s="20" t="s">
        <v>3308</v>
      </c>
      <c r="T404" s="16">
        <f t="shared" si="25"/>
        <v>1.173186268412274</v>
      </c>
      <c r="U404" s="15" t="s">
        <v>2772</v>
      </c>
      <c r="V404" s="15" t="s">
        <v>2772</v>
      </c>
      <c r="W404" s="16" t="s">
        <v>718</v>
      </c>
    </row>
    <row r="405" spans="1:23" ht="30.75">
      <c r="A405" s="15" t="s">
        <v>3008</v>
      </c>
      <c r="B405" s="15">
        <v>2020</v>
      </c>
      <c r="C405" s="15">
        <v>38</v>
      </c>
      <c r="D405" s="15" t="s">
        <v>3158</v>
      </c>
      <c r="E405" s="15" t="s">
        <v>3689</v>
      </c>
      <c r="F405" s="15" t="s">
        <v>2766</v>
      </c>
      <c r="G405" s="67" t="s">
        <v>3659</v>
      </c>
      <c r="H405" s="15" t="s">
        <v>2772</v>
      </c>
      <c r="I405" s="15" t="s">
        <v>3013</v>
      </c>
      <c r="J405" s="15" t="s">
        <v>2772</v>
      </c>
      <c r="K405" s="15" t="s">
        <v>2772</v>
      </c>
      <c r="L405" s="15" t="s">
        <v>2772</v>
      </c>
      <c r="M405" s="15" t="s">
        <v>2772</v>
      </c>
      <c r="N405" s="15" t="s">
        <v>3021</v>
      </c>
      <c r="O405" s="15"/>
      <c r="P405" s="15">
        <v>13.1</v>
      </c>
      <c r="Q405" s="15" t="s">
        <v>2880</v>
      </c>
      <c r="R405" s="39">
        <f t="shared" si="27"/>
        <v>13.1</v>
      </c>
      <c r="S405" s="20" t="s">
        <v>3308</v>
      </c>
      <c r="T405" s="16">
        <f t="shared" si="25"/>
        <v>1.1492191126553799</v>
      </c>
      <c r="U405" s="15" t="s">
        <v>2772</v>
      </c>
      <c r="V405" s="15" t="s">
        <v>2772</v>
      </c>
      <c r="W405" s="16" t="s">
        <v>718</v>
      </c>
    </row>
    <row r="406" spans="1:23" ht="30.75">
      <c r="A406" s="15" t="s">
        <v>3008</v>
      </c>
      <c r="B406" s="15">
        <v>2020</v>
      </c>
      <c r="C406" s="15">
        <v>38</v>
      </c>
      <c r="D406" s="15" t="s">
        <v>3158</v>
      </c>
      <c r="E406" s="15" t="s">
        <v>3689</v>
      </c>
      <c r="F406" s="15" t="s">
        <v>2766</v>
      </c>
      <c r="G406" s="67" t="s">
        <v>3659</v>
      </c>
      <c r="H406" s="15" t="s">
        <v>2772</v>
      </c>
      <c r="I406" s="15" t="s">
        <v>3005</v>
      </c>
      <c r="J406" s="15" t="s">
        <v>2772</v>
      </c>
      <c r="K406" s="15" t="s">
        <v>2772</v>
      </c>
      <c r="L406" s="15" t="s">
        <v>2772</v>
      </c>
      <c r="M406" s="15" t="s">
        <v>2772</v>
      </c>
      <c r="N406" s="15" t="s">
        <v>3021</v>
      </c>
      <c r="O406" s="15"/>
      <c r="P406" s="15">
        <v>4.5999999999999996</v>
      </c>
      <c r="Q406" s="15" t="s">
        <v>2880</v>
      </c>
      <c r="R406" s="39">
        <f t="shared" si="27"/>
        <v>4.5999999999999996</v>
      </c>
      <c r="S406" s="20" t="s">
        <v>3308</v>
      </c>
      <c r="T406" s="16">
        <f t="shared" si="25"/>
        <v>0.74818802700620035</v>
      </c>
      <c r="U406" s="15" t="s">
        <v>2772</v>
      </c>
      <c r="V406" s="15" t="s">
        <v>2772</v>
      </c>
      <c r="W406" s="16" t="s">
        <v>718</v>
      </c>
    </row>
    <row r="407" spans="1:23" ht="30.75">
      <c r="A407" s="15" t="s">
        <v>3008</v>
      </c>
      <c r="B407" s="15">
        <v>2020</v>
      </c>
      <c r="C407" s="15">
        <v>38</v>
      </c>
      <c r="D407" s="15" t="s">
        <v>3158</v>
      </c>
      <c r="E407" s="15" t="s">
        <v>3689</v>
      </c>
      <c r="F407" s="15" t="s">
        <v>2766</v>
      </c>
      <c r="G407" s="67" t="s">
        <v>3659</v>
      </c>
      <c r="H407" s="15" t="s">
        <v>2772</v>
      </c>
      <c r="I407" s="15" t="s">
        <v>2779</v>
      </c>
      <c r="J407" s="15" t="s">
        <v>2772</v>
      </c>
      <c r="K407" s="15" t="s">
        <v>2772</v>
      </c>
      <c r="L407" s="15" t="s">
        <v>2772</v>
      </c>
      <c r="M407" s="15" t="s">
        <v>2772</v>
      </c>
      <c r="N407" s="15" t="s">
        <v>3021</v>
      </c>
      <c r="O407" s="15"/>
      <c r="P407" s="15">
        <v>8.1999999999999993</v>
      </c>
      <c r="Q407" s="15" t="s">
        <v>2880</v>
      </c>
      <c r="R407" s="39">
        <f t="shared" si="27"/>
        <v>8.1999999999999993</v>
      </c>
      <c r="S407" s="20" t="s">
        <v>3308</v>
      </c>
      <c r="T407" s="16">
        <f t="shared" si="25"/>
        <v>0.96378782734555524</v>
      </c>
      <c r="U407" s="15" t="s">
        <v>2772</v>
      </c>
      <c r="V407" s="15" t="s">
        <v>2772</v>
      </c>
      <c r="W407" s="16" t="s">
        <v>718</v>
      </c>
    </row>
    <row r="408" spans="1:23" ht="30.75">
      <c r="A408" s="15" t="s">
        <v>3008</v>
      </c>
      <c r="B408" s="15">
        <v>2020</v>
      </c>
      <c r="C408" s="15">
        <v>38</v>
      </c>
      <c r="D408" s="15" t="s">
        <v>3158</v>
      </c>
      <c r="E408" s="15" t="s">
        <v>3689</v>
      </c>
      <c r="F408" s="15" t="s">
        <v>2766</v>
      </c>
      <c r="G408" s="68" t="s">
        <v>3664</v>
      </c>
      <c r="H408" s="15" t="s">
        <v>2772</v>
      </c>
      <c r="I408" s="15" t="s">
        <v>2875</v>
      </c>
      <c r="J408" s="15" t="s">
        <v>2772</v>
      </c>
      <c r="K408" s="15" t="s">
        <v>2772</v>
      </c>
      <c r="L408" s="15" t="s">
        <v>2772</v>
      </c>
      <c r="M408" s="15" t="s">
        <v>2772</v>
      </c>
      <c r="N408" s="15" t="s">
        <v>3021</v>
      </c>
      <c r="O408" s="15"/>
      <c r="P408" s="15">
        <v>13.6</v>
      </c>
      <c r="Q408" s="15" t="s">
        <v>2880</v>
      </c>
      <c r="R408" s="39">
        <f t="shared" si="27"/>
        <v>13.6</v>
      </c>
      <c r="S408" s="20" t="s">
        <v>3308</v>
      </c>
      <c r="T408" s="16">
        <f t="shared" si="25"/>
        <v>1.1643528557844371</v>
      </c>
      <c r="U408" s="15" t="s">
        <v>2772</v>
      </c>
      <c r="V408" s="15" t="s">
        <v>2772</v>
      </c>
      <c r="W408" s="16" t="s">
        <v>718</v>
      </c>
    </row>
    <row r="409" spans="1:23" ht="30.75">
      <c r="A409" s="15" t="s">
        <v>3008</v>
      </c>
      <c r="B409" s="15">
        <v>2020</v>
      </c>
      <c r="C409" s="15">
        <v>38</v>
      </c>
      <c r="D409" s="15" t="s">
        <v>3158</v>
      </c>
      <c r="E409" s="15" t="s">
        <v>3689</v>
      </c>
      <c r="F409" s="15" t="s">
        <v>2766</v>
      </c>
      <c r="G409" s="68" t="s">
        <v>3664</v>
      </c>
      <c r="H409" s="15" t="s">
        <v>2772</v>
      </c>
      <c r="I409" s="15" t="s">
        <v>2885</v>
      </c>
      <c r="J409" s="15" t="s">
        <v>2772</v>
      </c>
      <c r="K409" s="15" t="s">
        <v>2772</v>
      </c>
      <c r="L409" s="15" t="s">
        <v>2772</v>
      </c>
      <c r="M409" s="15" t="s">
        <v>2772</v>
      </c>
      <c r="N409" s="15" t="s">
        <v>3021</v>
      </c>
      <c r="O409" s="15"/>
      <c r="P409" s="15">
        <v>6.8</v>
      </c>
      <c r="Q409" s="15" t="s">
        <v>2880</v>
      </c>
      <c r="R409" s="39">
        <f t="shared" si="27"/>
        <v>6.8</v>
      </c>
      <c r="S409" s="20" t="s">
        <v>3308</v>
      </c>
      <c r="T409" s="16">
        <f t="shared" si="25"/>
        <v>0.89209460269048035</v>
      </c>
      <c r="U409" s="15" t="s">
        <v>2772</v>
      </c>
      <c r="V409" s="15" t="s">
        <v>2772</v>
      </c>
      <c r="W409" s="16" t="s">
        <v>718</v>
      </c>
    </row>
    <row r="410" spans="1:23" ht="30.75">
      <c r="A410" s="15" t="s">
        <v>3008</v>
      </c>
      <c r="B410" s="15">
        <v>2020</v>
      </c>
      <c r="C410" s="15">
        <v>38</v>
      </c>
      <c r="D410" s="15" t="s">
        <v>3158</v>
      </c>
      <c r="E410" s="15" t="s">
        <v>3689</v>
      </c>
      <c r="F410" s="15" t="s">
        <v>2766</v>
      </c>
      <c r="G410" s="67" t="s">
        <v>3659</v>
      </c>
      <c r="H410" s="15" t="s">
        <v>2772</v>
      </c>
      <c r="I410" s="15" t="s">
        <v>2790</v>
      </c>
      <c r="J410" s="15" t="s">
        <v>2772</v>
      </c>
      <c r="K410" s="15" t="s">
        <v>2772</v>
      </c>
      <c r="L410" s="15" t="s">
        <v>2772</v>
      </c>
      <c r="M410" s="15" t="s">
        <v>2772</v>
      </c>
      <c r="N410" s="15" t="s">
        <v>3021</v>
      </c>
      <c r="O410" s="15"/>
      <c r="P410" s="15">
        <v>16.7</v>
      </c>
      <c r="Q410" s="15" t="s">
        <v>2880</v>
      </c>
      <c r="R410" s="39">
        <f t="shared" si="27"/>
        <v>16.7</v>
      </c>
      <c r="S410" s="20" t="s">
        <v>3308</v>
      </c>
      <c r="T410" s="16">
        <f t="shared" si="25"/>
        <v>1.2479732663618066</v>
      </c>
      <c r="U410" s="15" t="s">
        <v>2772</v>
      </c>
      <c r="V410" s="15" t="s">
        <v>2772</v>
      </c>
      <c r="W410" s="16" t="s">
        <v>718</v>
      </c>
    </row>
    <row r="411" spans="1:23" ht="30.75">
      <c r="A411" s="15" t="s">
        <v>3008</v>
      </c>
      <c r="B411" s="15">
        <v>2020</v>
      </c>
      <c r="C411" s="15">
        <v>38</v>
      </c>
      <c r="D411" s="15" t="s">
        <v>3158</v>
      </c>
      <c r="E411" s="15" t="s">
        <v>3689</v>
      </c>
      <c r="F411" s="15" t="s">
        <v>2766</v>
      </c>
      <c r="G411" s="67" t="s">
        <v>3659</v>
      </c>
      <c r="H411" s="15" t="s">
        <v>2772</v>
      </c>
      <c r="I411" s="28" t="s">
        <v>2786</v>
      </c>
      <c r="J411" s="15" t="s">
        <v>2772</v>
      </c>
      <c r="K411" s="15" t="s">
        <v>2772</v>
      </c>
      <c r="L411" s="15" t="s">
        <v>2772</v>
      </c>
      <c r="M411" s="15" t="s">
        <v>2772</v>
      </c>
      <c r="N411" s="15" t="s">
        <v>3021</v>
      </c>
      <c r="O411" s="15"/>
      <c r="P411" s="15">
        <v>32.9</v>
      </c>
      <c r="Q411" s="15" t="s">
        <v>2880</v>
      </c>
      <c r="R411" s="39">
        <f t="shared" si="27"/>
        <v>32.9</v>
      </c>
      <c r="S411" s="20" t="s">
        <v>3308</v>
      </c>
      <c r="T411" s="16">
        <f t="shared" si="25"/>
        <v>1.5301996982030821</v>
      </c>
      <c r="U411" s="15" t="s">
        <v>2772</v>
      </c>
      <c r="V411" s="15" t="s">
        <v>2772</v>
      </c>
      <c r="W411" s="16" t="s">
        <v>718</v>
      </c>
    </row>
    <row r="412" spans="1:23" ht="30.75">
      <c r="A412" s="15" t="s">
        <v>3008</v>
      </c>
      <c r="B412" s="15">
        <v>2020</v>
      </c>
      <c r="C412" s="15">
        <v>38</v>
      </c>
      <c r="D412" s="15" t="s">
        <v>3158</v>
      </c>
      <c r="E412" s="15" t="s">
        <v>3689</v>
      </c>
      <c r="F412" s="15" t="s">
        <v>2766</v>
      </c>
      <c r="G412" s="67" t="s">
        <v>3659</v>
      </c>
      <c r="H412" s="15" t="s">
        <v>2772</v>
      </c>
      <c r="I412" s="15" t="s">
        <v>2884</v>
      </c>
      <c r="J412" s="15" t="s">
        <v>2772</v>
      </c>
      <c r="K412" s="15" t="s">
        <v>2772</v>
      </c>
      <c r="L412" s="15" t="s">
        <v>2772</v>
      </c>
      <c r="M412" s="15" t="s">
        <v>2772</v>
      </c>
      <c r="N412" s="15" t="s">
        <v>2781</v>
      </c>
      <c r="O412" s="15" t="s">
        <v>2772</v>
      </c>
      <c r="P412" s="15">
        <v>1.32</v>
      </c>
      <c r="Q412" s="15" t="s">
        <v>3011</v>
      </c>
      <c r="R412" s="39">
        <f t="shared" ref="R412:R427" si="28">P412</f>
        <v>1.32</v>
      </c>
      <c r="S412" s="20" t="s">
        <v>3295</v>
      </c>
      <c r="T412" s="16">
        <f t="shared" si="25"/>
        <v>0.36548798489089973</v>
      </c>
      <c r="U412" s="15" t="s">
        <v>2772</v>
      </c>
      <c r="V412" s="15" t="s">
        <v>3012</v>
      </c>
      <c r="W412" s="16" t="s">
        <v>718</v>
      </c>
    </row>
    <row r="413" spans="1:23" ht="30.75">
      <c r="A413" s="15" t="s">
        <v>3008</v>
      </c>
      <c r="B413" s="15">
        <v>2020</v>
      </c>
      <c r="C413" s="15">
        <v>38</v>
      </c>
      <c r="D413" s="15" t="s">
        <v>3158</v>
      </c>
      <c r="E413" s="15" t="s">
        <v>3689</v>
      </c>
      <c r="F413" s="15" t="s">
        <v>2766</v>
      </c>
      <c r="G413" s="67" t="s">
        <v>3659</v>
      </c>
      <c r="H413" s="15" t="s">
        <v>2772</v>
      </c>
      <c r="I413" s="15" t="s">
        <v>3013</v>
      </c>
      <c r="J413" s="15" t="s">
        <v>2772</v>
      </c>
      <c r="K413" s="15" t="s">
        <v>2772</v>
      </c>
      <c r="L413" s="15" t="s">
        <v>2772</v>
      </c>
      <c r="M413" s="15" t="s">
        <v>2772</v>
      </c>
      <c r="N413" s="15" t="s">
        <v>2781</v>
      </c>
      <c r="O413" s="15" t="s">
        <v>2772</v>
      </c>
      <c r="P413" s="15">
        <v>2.5499999999999998</v>
      </c>
      <c r="Q413" s="15" t="s">
        <v>3011</v>
      </c>
      <c r="R413" s="39">
        <f t="shared" si="28"/>
        <v>2.5499999999999998</v>
      </c>
      <c r="S413" s="20" t="s">
        <v>3295</v>
      </c>
      <c r="T413" s="16">
        <f t="shared" si="25"/>
        <v>0.5502283530550941</v>
      </c>
      <c r="U413" s="15" t="s">
        <v>2772</v>
      </c>
      <c r="V413" s="15" t="s">
        <v>3012</v>
      </c>
      <c r="W413" s="16" t="s">
        <v>718</v>
      </c>
    </row>
    <row r="414" spans="1:23" ht="30.75">
      <c r="A414" s="15" t="s">
        <v>3008</v>
      </c>
      <c r="B414" s="15">
        <v>2020</v>
      </c>
      <c r="C414" s="15">
        <v>38</v>
      </c>
      <c r="D414" s="15" t="s">
        <v>3158</v>
      </c>
      <c r="E414" s="15" t="s">
        <v>3689</v>
      </c>
      <c r="F414" s="15" t="s">
        <v>2766</v>
      </c>
      <c r="G414" s="67" t="s">
        <v>3659</v>
      </c>
      <c r="H414" s="15" t="s">
        <v>2772</v>
      </c>
      <c r="I414" s="15" t="s">
        <v>3005</v>
      </c>
      <c r="J414" s="15" t="s">
        <v>2772</v>
      </c>
      <c r="K414" s="15" t="s">
        <v>2772</v>
      </c>
      <c r="L414" s="15" t="s">
        <v>2772</v>
      </c>
      <c r="M414" s="15" t="s">
        <v>2772</v>
      </c>
      <c r="N414" s="15" t="s">
        <v>2781</v>
      </c>
      <c r="O414" s="15" t="s">
        <v>2772</v>
      </c>
      <c r="P414" s="15">
        <v>111.08</v>
      </c>
      <c r="Q414" s="15" t="s">
        <v>3011</v>
      </c>
      <c r="R414" s="39">
        <f t="shared" si="28"/>
        <v>111.08</v>
      </c>
      <c r="S414" s="20" t="s">
        <v>3295</v>
      </c>
      <c r="T414" s="16">
        <f t="shared" si="25"/>
        <v>2.0495281222777182</v>
      </c>
      <c r="U414" s="15" t="s">
        <v>2772</v>
      </c>
      <c r="V414" s="15" t="s">
        <v>3012</v>
      </c>
      <c r="W414" s="16" t="s">
        <v>718</v>
      </c>
    </row>
    <row r="415" spans="1:23" ht="30.75">
      <c r="A415" s="15" t="s">
        <v>3008</v>
      </c>
      <c r="B415" s="15">
        <v>2020</v>
      </c>
      <c r="C415" s="15">
        <v>38</v>
      </c>
      <c r="D415" s="15" t="s">
        <v>3158</v>
      </c>
      <c r="E415" s="15" t="s">
        <v>3689</v>
      </c>
      <c r="F415" s="15" t="s">
        <v>2766</v>
      </c>
      <c r="G415" s="67" t="s">
        <v>3659</v>
      </c>
      <c r="H415" s="15" t="s">
        <v>2772</v>
      </c>
      <c r="I415" s="15" t="s">
        <v>2779</v>
      </c>
      <c r="J415" s="15" t="s">
        <v>2772</v>
      </c>
      <c r="K415" s="15" t="s">
        <v>2772</v>
      </c>
      <c r="L415" s="15" t="s">
        <v>2772</v>
      </c>
      <c r="M415" s="15" t="s">
        <v>2772</v>
      </c>
      <c r="N415" s="15" t="s">
        <v>2781</v>
      </c>
      <c r="O415" s="15" t="s">
        <v>2772</v>
      </c>
      <c r="P415" s="15">
        <v>30.82</v>
      </c>
      <c r="Q415" s="15" t="s">
        <v>3011</v>
      </c>
      <c r="R415" s="39">
        <f t="shared" si="28"/>
        <v>30.82</v>
      </c>
      <c r="S415" s="20" t="s">
        <v>3295</v>
      </c>
      <c r="T415" s="16">
        <f t="shared" si="25"/>
        <v>1.5027001753105627</v>
      </c>
      <c r="U415" s="15" t="s">
        <v>2772</v>
      </c>
      <c r="V415" s="15" t="s">
        <v>3012</v>
      </c>
      <c r="W415" s="16" t="s">
        <v>718</v>
      </c>
    </row>
    <row r="416" spans="1:23" ht="30.75">
      <c r="A416" s="15" t="s">
        <v>3008</v>
      </c>
      <c r="B416" s="15">
        <v>2020</v>
      </c>
      <c r="C416" s="15">
        <v>38</v>
      </c>
      <c r="D416" s="15" t="s">
        <v>3158</v>
      </c>
      <c r="E416" s="15" t="s">
        <v>3689</v>
      </c>
      <c r="F416" s="15" t="s">
        <v>2766</v>
      </c>
      <c r="G416" s="68" t="s">
        <v>3664</v>
      </c>
      <c r="H416" s="15" t="s">
        <v>2772</v>
      </c>
      <c r="I416" s="15" t="s">
        <v>2875</v>
      </c>
      <c r="J416" s="15" t="s">
        <v>2772</v>
      </c>
      <c r="K416" s="15" t="s">
        <v>2772</v>
      </c>
      <c r="L416" s="15" t="s">
        <v>2772</v>
      </c>
      <c r="M416" s="15" t="s">
        <v>2772</v>
      </c>
      <c r="N416" s="15" t="s">
        <v>2781</v>
      </c>
      <c r="O416" s="15" t="s">
        <v>2772</v>
      </c>
      <c r="P416" s="15">
        <v>1.03</v>
      </c>
      <c r="Q416" s="15" t="s">
        <v>3011</v>
      </c>
      <c r="R416" s="39">
        <f t="shared" si="28"/>
        <v>1.03</v>
      </c>
      <c r="S416" s="20" t="s">
        <v>3295</v>
      </c>
      <c r="T416" s="16">
        <f t="shared" si="25"/>
        <v>0.30749603791321295</v>
      </c>
      <c r="U416" s="15" t="s">
        <v>2772</v>
      </c>
      <c r="V416" s="15" t="s">
        <v>3012</v>
      </c>
      <c r="W416" s="16" t="s">
        <v>718</v>
      </c>
    </row>
    <row r="417" spans="1:23" ht="30.75">
      <c r="A417" s="15" t="s">
        <v>3008</v>
      </c>
      <c r="B417" s="15">
        <v>2020</v>
      </c>
      <c r="C417" s="15">
        <v>38</v>
      </c>
      <c r="D417" s="15" t="s">
        <v>3158</v>
      </c>
      <c r="E417" s="15" t="s">
        <v>3689</v>
      </c>
      <c r="F417" s="15" t="s">
        <v>2766</v>
      </c>
      <c r="G417" s="68" t="s">
        <v>3664</v>
      </c>
      <c r="H417" s="15" t="s">
        <v>2772</v>
      </c>
      <c r="I417" s="15" t="s">
        <v>2885</v>
      </c>
      <c r="J417" s="15" t="s">
        <v>2772</v>
      </c>
      <c r="K417" s="15" t="s">
        <v>2772</v>
      </c>
      <c r="L417" s="15" t="s">
        <v>2772</v>
      </c>
      <c r="M417" s="15" t="s">
        <v>2772</v>
      </c>
      <c r="N417" s="15" t="s">
        <v>2781</v>
      </c>
      <c r="O417" s="15" t="s">
        <v>2772</v>
      </c>
      <c r="P417" s="15">
        <v>0.75</v>
      </c>
      <c r="Q417" s="15" t="s">
        <v>3011</v>
      </c>
      <c r="R417" s="39">
        <f t="shared" si="28"/>
        <v>0.75</v>
      </c>
      <c r="S417" s="20" t="s">
        <v>3295</v>
      </c>
      <c r="T417" s="16">
        <f t="shared" si="25"/>
        <v>0.24303804868629444</v>
      </c>
      <c r="U417" s="15" t="s">
        <v>2772</v>
      </c>
      <c r="V417" s="15" t="s">
        <v>3012</v>
      </c>
      <c r="W417" s="16" t="s">
        <v>718</v>
      </c>
    </row>
    <row r="418" spans="1:23" ht="30.75">
      <c r="A418" s="15" t="s">
        <v>3008</v>
      </c>
      <c r="B418" s="15">
        <v>2020</v>
      </c>
      <c r="C418" s="15">
        <v>38</v>
      </c>
      <c r="D418" s="15" t="s">
        <v>3158</v>
      </c>
      <c r="E418" s="15" t="s">
        <v>3689</v>
      </c>
      <c r="F418" s="15" t="s">
        <v>2766</v>
      </c>
      <c r="G418" s="67" t="s">
        <v>3659</v>
      </c>
      <c r="H418" s="15" t="s">
        <v>2772</v>
      </c>
      <c r="I418" s="15" t="s">
        <v>2790</v>
      </c>
      <c r="J418" s="15" t="s">
        <v>2772</v>
      </c>
      <c r="K418" s="15" t="s">
        <v>2772</v>
      </c>
      <c r="L418" s="15" t="s">
        <v>2772</v>
      </c>
      <c r="M418" s="15" t="s">
        <v>2772</v>
      </c>
      <c r="N418" s="15" t="s">
        <v>2781</v>
      </c>
      <c r="O418" s="15" t="s">
        <v>2772</v>
      </c>
      <c r="P418" s="15">
        <v>45.34</v>
      </c>
      <c r="Q418" s="15" t="s">
        <v>3011</v>
      </c>
      <c r="R418" s="39">
        <f t="shared" si="28"/>
        <v>45.34</v>
      </c>
      <c r="S418" s="20" t="s">
        <v>3295</v>
      </c>
      <c r="T418" s="16">
        <f t="shared" si="25"/>
        <v>1.6659560294539568</v>
      </c>
      <c r="U418" s="15" t="s">
        <v>2772</v>
      </c>
      <c r="V418" s="15" t="s">
        <v>3012</v>
      </c>
      <c r="W418" s="16" t="s">
        <v>718</v>
      </c>
    </row>
    <row r="419" spans="1:23" ht="30.75">
      <c r="A419" s="15" t="s">
        <v>3008</v>
      </c>
      <c r="B419" s="15">
        <v>2020</v>
      </c>
      <c r="C419" s="15">
        <v>38</v>
      </c>
      <c r="D419" s="15" t="s">
        <v>3158</v>
      </c>
      <c r="E419" s="15" t="s">
        <v>3689</v>
      </c>
      <c r="F419" s="15" t="s">
        <v>2766</v>
      </c>
      <c r="G419" s="67" t="s">
        <v>3659</v>
      </c>
      <c r="H419" s="15" t="s">
        <v>2772</v>
      </c>
      <c r="I419" s="28" t="s">
        <v>2786</v>
      </c>
      <c r="J419" s="15" t="s">
        <v>2772</v>
      </c>
      <c r="K419" s="15" t="s">
        <v>2772</v>
      </c>
      <c r="L419" s="15" t="s">
        <v>2772</v>
      </c>
      <c r="M419" s="15" t="s">
        <v>2772</v>
      </c>
      <c r="N419" s="15" t="s">
        <v>2781</v>
      </c>
      <c r="O419" s="15" t="s">
        <v>2772</v>
      </c>
      <c r="P419" s="15">
        <v>12.36</v>
      </c>
      <c r="Q419" s="15" t="s">
        <v>3011</v>
      </c>
      <c r="R419" s="39">
        <f t="shared" si="28"/>
        <v>12.36</v>
      </c>
      <c r="S419" s="20" t="s">
        <v>3295</v>
      </c>
      <c r="T419" s="16">
        <f t="shared" si="25"/>
        <v>1.1258064581395268</v>
      </c>
      <c r="U419" s="15" t="s">
        <v>2772</v>
      </c>
      <c r="V419" s="15" t="s">
        <v>3012</v>
      </c>
      <c r="W419" s="16" t="s">
        <v>718</v>
      </c>
    </row>
    <row r="420" spans="1:23" ht="30.75">
      <c r="A420" s="15" t="s">
        <v>3008</v>
      </c>
      <c r="B420" s="15">
        <v>2020</v>
      </c>
      <c r="C420" s="15">
        <v>39</v>
      </c>
      <c r="D420" s="15" t="s">
        <v>3172</v>
      </c>
      <c r="E420" s="15" t="s">
        <v>3689</v>
      </c>
      <c r="F420" s="15" t="s">
        <v>2766</v>
      </c>
      <c r="G420" s="67" t="s">
        <v>3659</v>
      </c>
      <c r="H420" s="15" t="s">
        <v>2772</v>
      </c>
      <c r="I420" s="15" t="s">
        <v>2884</v>
      </c>
      <c r="J420" s="15" t="s">
        <v>2772</v>
      </c>
      <c r="K420" s="15" t="s">
        <v>2772</v>
      </c>
      <c r="L420" s="15" t="s">
        <v>2772</v>
      </c>
      <c r="M420" s="15" t="s">
        <v>2772</v>
      </c>
      <c r="N420" s="15" t="s">
        <v>3021</v>
      </c>
      <c r="O420" s="15"/>
      <c r="P420" s="28">
        <v>61.1</v>
      </c>
      <c r="Q420" s="15" t="s">
        <v>2880</v>
      </c>
      <c r="R420" s="39">
        <f t="shared" si="28"/>
        <v>61.1</v>
      </c>
      <c r="S420" s="20" t="s">
        <v>3308</v>
      </c>
      <c r="T420" s="16">
        <f t="shared" si="25"/>
        <v>1.7930916001765802</v>
      </c>
      <c r="U420" s="15" t="s">
        <v>2772</v>
      </c>
      <c r="V420" s="15" t="s">
        <v>2772</v>
      </c>
      <c r="W420" s="16" t="s">
        <v>718</v>
      </c>
    </row>
    <row r="421" spans="1:23" ht="30.75">
      <c r="A421" s="15" t="s">
        <v>3008</v>
      </c>
      <c r="B421" s="15">
        <v>2020</v>
      </c>
      <c r="C421" s="15">
        <v>39</v>
      </c>
      <c r="D421" s="15" t="s">
        <v>3172</v>
      </c>
      <c r="E421" s="15" t="s">
        <v>3689</v>
      </c>
      <c r="F421" s="15" t="s">
        <v>2766</v>
      </c>
      <c r="G421" s="67" t="s">
        <v>3659</v>
      </c>
      <c r="H421" s="15" t="s">
        <v>2772</v>
      </c>
      <c r="I421" s="15" t="s">
        <v>3013</v>
      </c>
      <c r="J421" s="15" t="s">
        <v>2772</v>
      </c>
      <c r="K421" s="15" t="s">
        <v>2772</v>
      </c>
      <c r="L421" s="15" t="s">
        <v>2772</v>
      </c>
      <c r="M421" s="15" t="s">
        <v>2772</v>
      </c>
      <c r="N421" s="15" t="s">
        <v>3021</v>
      </c>
      <c r="O421" s="15"/>
      <c r="P421" s="15">
        <v>66.5</v>
      </c>
      <c r="Q421" s="15" t="s">
        <v>2880</v>
      </c>
      <c r="R421" s="39">
        <f t="shared" si="28"/>
        <v>66.5</v>
      </c>
      <c r="S421" s="20" t="s">
        <v>3308</v>
      </c>
      <c r="T421" s="16">
        <f t="shared" si="25"/>
        <v>1.8293037728310249</v>
      </c>
      <c r="U421" s="15" t="s">
        <v>2772</v>
      </c>
      <c r="V421" s="15" t="s">
        <v>2772</v>
      </c>
      <c r="W421" s="16" t="s">
        <v>718</v>
      </c>
    </row>
    <row r="422" spans="1:23" ht="30.75">
      <c r="A422" s="15" t="s">
        <v>3008</v>
      </c>
      <c r="B422" s="15">
        <v>2020</v>
      </c>
      <c r="C422" s="15">
        <v>39</v>
      </c>
      <c r="D422" s="15" t="s">
        <v>3172</v>
      </c>
      <c r="E422" s="15" t="s">
        <v>3689</v>
      </c>
      <c r="F422" s="15" t="s">
        <v>2766</v>
      </c>
      <c r="G422" s="67" t="s">
        <v>3659</v>
      </c>
      <c r="H422" s="15" t="s">
        <v>2772</v>
      </c>
      <c r="I422" s="15" t="s">
        <v>3005</v>
      </c>
      <c r="J422" s="15" t="s">
        <v>2772</v>
      </c>
      <c r="K422" s="15" t="s">
        <v>2772</v>
      </c>
      <c r="L422" s="15" t="s">
        <v>2772</v>
      </c>
      <c r="M422" s="15" t="s">
        <v>2772</v>
      </c>
      <c r="N422" s="15" t="s">
        <v>3021</v>
      </c>
      <c r="O422" s="15"/>
      <c r="P422" s="15">
        <v>33.4</v>
      </c>
      <c r="Q422" s="15" t="s">
        <v>2880</v>
      </c>
      <c r="R422" s="39">
        <f t="shared" si="28"/>
        <v>33.4</v>
      </c>
      <c r="S422" s="20" t="s">
        <v>3308</v>
      </c>
      <c r="T422" s="16">
        <f t="shared" si="25"/>
        <v>1.5365584425715302</v>
      </c>
      <c r="U422" s="15" t="s">
        <v>2772</v>
      </c>
      <c r="V422" s="15" t="s">
        <v>2772</v>
      </c>
      <c r="W422" s="16" t="s">
        <v>718</v>
      </c>
    </row>
    <row r="423" spans="1:23" ht="30.75">
      <c r="A423" s="15" t="s">
        <v>3008</v>
      </c>
      <c r="B423" s="15">
        <v>2020</v>
      </c>
      <c r="C423" s="15">
        <v>39</v>
      </c>
      <c r="D423" s="15" t="s">
        <v>3172</v>
      </c>
      <c r="E423" s="15" t="s">
        <v>3689</v>
      </c>
      <c r="F423" s="15" t="s">
        <v>2766</v>
      </c>
      <c r="G423" s="67" t="s">
        <v>3659</v>
      </c>
      <c r="H423" s="15" t="s">
        <v>2772</v>
      </c>
      <c r="I423" s="15" t="s">
        <v>2779</v>
      </c>
      <c r="J423" s="15" t="s">
        <v>2772</v>
      </c>
      <c r="K423" s="15" t="s">
        <v>2772</v>
      </c>
      <c r="L423" s="15" t="s">
        <v>2772</v>
      </c>
      <c r="M423" s="15" t="s">
        <v>2772</v>
      </c>
      <c r="N423" s="15" t="s">
        <v>3021</v>
      </c>
      <c r="O423" s="15"/>
      <c r="P423" s="15">
        <v>2.2000000000000002</v>
      </c>
      <c r="Q423" s="15" t="s">
        <v>2880</v>
      </c>
      <c r="R423" s="39">
        <f t="shared" si="28"/>
        <v>2.2000000000000002</v>
      </c>
      <c r="S423" s="20" t="s">
        <v>3308</v>
      </c>
      <c r="T423" s="16">
        <f t="shared" si="25"/>
        <v>0.50514997831990605</v>
      </c>
      <c r="U423" s="15" t="s">
        <v>2772</v>
      </c>
      <c r="V423" s="15" t="s">
        <v>2772</v>
      </c>
      <c r="W423" s="16" t="s">
        <v>718</v>
      </c>
    </row>
    <row r="424" spans="1:23" ht="30.75">
      <c r="A424" s="15" t="s">
        <v>3008</v>
      </c>
      <c r="B424" s="15">
        <v>2020</v>
      </c>
      <c r="C424" s="15">
        <v>39</v>
      </c>
      <c r="D424" s="15" t="s">
        <v>3172</v>
      </c>
      <c r="E424" s="15" t="s">
        <v>3689</v>
      </c>
      <c r="F424" s="15" t="s">
        <v>2766</v>
      </c>
      <c r="G424" s="68" t="s">
        <v>3664</v>
      </c>
      <c r="H424" s="15" t="s">
        <v>2772</v>
      </c>
      <c r="I424" s="15" t="s">
        <v>2875</v>
      </c>
      <c r="J424" s="15" t="s">
        <v>2772</v>
      </c>
      <c r="K424" s="15" t="s">
        <v>2772</v>
      </c>
      <c r="L424" s="15" t="s">
        <v>2772</v>
      </c>
      <c r="M424" s="15" t="s">
        <v>2772</v>
      </c>
      <c r="N424" s="15" t="s">
        <v>3021</v>
      </c>
      <c r="O424" s="15"/>
      <c r="P424" s="15">
        <v>3.3</v>
      </c>
      <c r="Q424" s="15" t="s">
        <v>2880</v>
      </c>
      <c r="R424" s="39">
        <f t="shared" si="28"/>
        <v>3.3</v>
      </c>
      <c r="S424" s="20" t="s">
        <v>3308</v>
      </c>
      <c r="T424" s="16">
        <f t="shared" si="25"/>
        <v>0.63346845557958653</v>
      </c>
      <c r="U424" s="15" t="s">
        <v>2772</v>
      </c>
      <c r="V424" s="15" t="s">
        <v>2772</v>
      </c>
      <c r="W424" s="16" t="s">
        <v>718</v>
      </c>
    </row>
    <row r="425" spans="1:23" ht="30.75">
      <c r="A425" s="15" t="s">
        <v>3008</v>
      </c>
      <c r="B425" s="15">
        <v>2020</v>
      </c>
      <c r="C425" s="15">
        <v>39</v>
      </c>
      <c r="D425" s="15" t="s">
        <v>3172</v>
      </c>
      <c r="E425" s="15" t="s">
        <v>3689</v>
      </c>
      <c r="F425" s="15" t="s">
        <v>2766</v>
      </c>
      <c r="G425" s="68" t="s">
        <v>3664</v>
      </c>
      <c r="H425" s="15" t="s">
        <v>2772</v>
      </c>
      <c r="I425" s="15" t="s">
        <v>2885</v>
      </c>
      <c r="J425" s="15" t="s">
        <v>2772</v>
      </c>
      <c r="K425" s="15" t="s">
        <v>2772</v>
      </c>
      <c r="L425" s="15" t="s">
        <v>2772</v>
      </c>
      <c r="M425" s="15" t="s">
        <v>2772</v>
      </c>
      <c r="N425" s="15" t="s">
        <v>3021</v>
      </c>
      <c r="O425" s="15"/>
      <c r="P425" s="15">
        <v>48.2</v>
      </c>
      <c r="Q425" s="15" t="s">
        <v>2880</v>
      </c>
      <c r="R425" s="39">
        <f t="shared" si="28"/>
        <v>48.2</v>
      </c>
      <c r="S425" s="20" t="s">
        <v>3308</v>
      </c>
      <c r="T425" s="16">
        <f t="shared" si="25"/>
        <v>1.6919651027673603</v>
      </c>
      <c r="U425" s="15" t="s">
        <v>2772</v>
      </c>
      <c r="V425" s="15" t="s">
        <v>2772</v>
      </c>
      <c r="W425" s="16" t="s">
        <v>718</v>
      </c>
    </row>
    <row r="426" spans="1:23" ht="30.75">
      <c r="A426" s="15" t="s">
        <v>3008</v>
      </c>
      <c r="B426" s="15">
        <v>2020</v>
      </c>
      <c r="C426" s="15">
        <v>39</v>
      </c>
      <c r="D426" s="15" t="s">
        <v>3172</v>
      </c>
      <c r="E426" s="15" t="s">
        <v>3689</v>
      </c>
      <c r="F426" s="15" t="s">
        <v>2766</v>
      </c>
      <c r="G426" s="67" t="s">
        <v>3659</v>
      </c>
      <c r="H426" s="15" t="s">
        <v>2772</v>
      </c>
      <c r="I426" s="15" t="s">
        <v>2790</v>
      </c>
      <c r="J426" s="15" t="s">
        <v>2772</v>
      </c>
      <c r="K426" s="15" t="s">
        <v>2772</v>
      </c>
      <c r="L426" s="15" t="s">
        <v>2772</v>
      </c>
      <c r="M426" s="15" t="s">
        <v>2772</v>
      </c>
      <c r="N426" s="15" t="s">
        <v>3021</v>
      </c>
      <c r="O426" s="15"/>
      <c r="P426" s="15">
        <v>67.2</v>
      </c>
      <c r="Q426" s="15" t="s">
        <v>2880</v>
      </c>
      <c r="R426" s="39">
        <f t="shared" si="28"/>
        <v>67.2</v>
      </c>
      <c r="S426" s="20" t="s">
        <v>3308</v>
      </c>
      <c r="T426" s="16">
        <f t="shared" si="25"/>
        <v>1.833784374656479</v>
      </c>
      <c r="U426" s="15" t="s">
        <v>2772</v>
      </c>
      <c r="V426" s="15" t="s">
        <v>2772</v>
      </c>
      <c r="W426" s="16" t="s">
        <v>718</v>
      </c>
    </row>
    <row r="427" spans="1:23" ht="30.75">
      <c r="A427" s="15" t="s">
        <v>3008</v>
      </c>
      <c r="B427" s="15">
        <v>2020</v>
      </c>
      <c r="C427" s="15">
        <v>39</v>
      </c>
      <c r="D427" s="15" t="s">
        <v>3172</v>
      </c>
      <c r="E427" s="15" t="s">
        <v>3689</v>
      </c>
      <c r="F427" s="15" t="s">
        <v>2766</v>
      </c>
      <c r="G427" s="67" t="s">
        <v>3659</v>
      </c>
      <c r="H427" s="15" t="s">
        <v>2772</v>
      </c>
      <c r="I427" s="28" t="s">
        <v>2786</v>
      </c>
      <c r="J427" s="15" t="s">
        <v>2772</v>
      </c>
      <c r="K427" s="15" t="s">
        <v>2772</v>
      </c>
      <c r="L427" s="15" t="s">
        <v>2772</v>
      </c>
      <c r="M427" s="15" t="s">
        <v>2772</v>
      </c>
      <c r="N427" s="15" t="s">
        <v>3021</v>
      </c>
      <c r="O427" s="15"/>
      <c r="P427" s="15">
        <v>45.2</v>
      </c>
      <c r="Q427" s="15" t="s">
        <v>2880</v>
      </c>
      <c r="R427" s="39">
        <f t="shared" si="28"/>
        <v>45.2</v>
      </c>
      <c r="S427" s="20" t="s">
        <v>3308</v>
      </c>
      <c r="T427" s="16">
        <f t="shared" si="25"/>
        <v>1.6646419755561255</v>
      </c>
      <c r="U427" s="15" t="s">
        <v>2772</v>
      </c>
      <c r="V427" s="15" t="s">
        <v>2772</v>
      </c>
      <c r="W427" s="16" t="s">
        <v>718</v>
      </c>
    </row>
    <row r="428" spans="1:23" ht="30.75">
      <c r="A428" s="15" t="s">
        <v>3008</v>
      </c>
      <c r="B428" s="15">
        <v>2020</v>
      </c>
      <c r="C428" s="15">
        <v>39</v>
      </c>
      <c r="D428" s="15" t="s">
        <v>3172</v>
      </c>
      <c r="E428" s="15" t="s">
        <v>3689</v>
      </c>
      <c r="F428" s="15" t="s">
        <v>2766</v>
      </c>
      <c r="G428" s="67" t="s">
        <v>3659</v>
      </c>
      <c r="H428" s="15" t="s">
        <v>2772</v>
      </c>
      <c r="I428" s="15" t="s">
        <v>2884</v>
      </c>
      <c r="J428" s="15" t="s">
        <v>2772</v>
      </c>
      <c r="K428" s="15" t="s">
        <v>2772</v>
      </c>
      <c r="L428" s="15" t="s">
        <v>2772</v>
      </c>
      <c r="M428" s="15" t="s">
        <v>2772</v>
      </c>
      <c r="N428" s="15" t="s">
        <v>2781</v>
      </c>
      <c r="O428" s="15" t="s">
        <v>2772</v>
      </c>
      <c r="P428" s="15">
        <v>1.1200000000000001</v>
      </c>
      <c r="Q428" s="15" t="s">
        <v>3011</v>
      </c>
      <c r="R428" s="39">
        <f t="shared" ref="R428:R443" si="29">P428</f>
        <v>1.1200000000000001</v>
      </c>
      <c r="S428" s="20" t="s">
        <v>3295</v>
      </c>
      <c r="T428" s="16">
        <f t="shared" si="25"/>
        <v>0.32633586092875144</v>
      </c>
      <c r="U428" s="15" t="s">
        <v>2772</v>
      </c>
      <c r="V428" s="15" t="s">
        <v>3012</v>
      </c>
      <c r="W428" s="16" t="s">
        <v>718</v>
      </c>
    </row>
    <row r="429" spans="1:23" ht="30.75">
      <c r="A429" s="15" t="s">
        <v>3008</v>
      </c>
      <c r="B429" s="15">
        <v>2020</v>
      </c>
      <c r="C429" s="15">
        <v>39</v>
      </c>
      <c r="D429" s="15" t="s">
        <v>3172</v>
      </c>
      <c r="E429" s="15" t="s">
        <v>3689</v>
      </c>
      <c r="F429" s="15" t="s">
        <v>2766</v>
      </c>
      <c r="G429" s="67" t="s">
        <v>3659</v>
      </c>
      <c r="H429" s="15" t="s">
        <v>2772</v>
      </c>
      <c r="I429" s="15" t="s">
        <v>3013</v>
      </c>
      <c r="J429" s="15" t="s">
        <v>2772</v>
      </c>
      <c r="K429" s="15" t="s">
        <v>2772</v>
      </c>
      <c r="L429" s="15" t="s">
        <v>2772</v>
      </c>
      <c r="M429" s="15" t="s">
        <v>2772</v>
      </c>
      <c r="N429" s="15" t="s">
        <v>2781</v>
      </c>
      <c r="O429" s="15" t="s">
        <v>2772</v>
      </c>
      <c r="P429" s="15">
        <v>2.23</v>
      </c>
      <c r="Q429" s="15" t="s">
        <v>3011</v>
      </c>
      <c r="R429" s="39">
        <f t="shared" si="29"/>
        <v>2.23</v>
      </c>
      <c r="S429" s="20" t="s">
        <v>3295</v>
      </c>
      <c r="T429" s="16">
        <f t="shared" si="25"/>
        <v>0.50920252233110286</v>
      </c>
      <c r="U429" s="15" t="s">
        <v>2772</v>
      </c>
      <c r="V429" s="15" t="s">
        <v>3012</v>
      </c>
      <c r="W429" s="16" t="s">
        <v>718</v>
      </c>
    </row>
    <row r="430" spans="1:23" ht="30.75">
      <c r="A430" s="15" t="s">
        <v>3008</v>
      </c>
      <c r="B430" s="15">
        <v>2020</v>
      </c>
      <c r="C430" s="15">
        <v>39</v>
      </c>
      <c r="D430" s="15" t="s">
        <v>3172</v>
      </c>
      <c r="E430" s="15" t="s">
        <v>3689</v>
      </c>
      <c r="F430" s="15" t="s">
        <v>2766</v>
      </c>
      <c r="G430" s="67" t="s">
        <v>3659</v>
      </c>
      <c r="H430" s="15" t="s">
        <v>2772</v>
      </c>
      <c r="I430" s="15" t="s">
        <v>3005</v>
      </c>
      <c r="J430" s="15" t="s">
        <v>2772</v>
      </c>
      <c r="K430" s="15" t="s">
        <v>2772</v>
      </c>
      <c r="L430" s="15" t="s">
        <v>2772</v>
      </c>
      <c r="M430" s="15" t="s">
        <v>2772</v>
      </c>
      <c r="N430" s="15" t="s">
        <v>2781</v>
      </c>
      <c r="O430" s="15" t="s">
        <v>2772</v>
      </c>
      <c r="P430" s="15">
        <v>124.42</v>
      </c>
      <c r="Q430" s="15" t="s">
        <v>3011</v>
      </c>
      <c r="R430" s="39">
        <f t="shared" si="29"/>
        <v>124.42</v>
      </c>
      <c r="S430" s="20" t="s">
        <v>3295</v>
      </c>
      <c r="T430" s="16">
        <f t="shared" si="25"/>
        <v>2.0983667964393309</v>
      </c>
      <c r="U430" s="15" t="s">
        <v>2772</v>
      </c>
      <c r="V430" s="15" t="s">
        <v>3012</v>
      </c>
      <c r="W430" s="16" t="s">
        <v>718</v>
      </c>
    </row>
    <row r="431" spans="1:23" ht="30.75">
      <c r="A431" s="15" t="s">
        <v>3008</v>
      </c>
      <c r="B431" s="15">
        <v>2020</v>
      </c>
      <c r="C431" s="15">
        <v>39</v>
      </c>
      <c r="D431" s="15" t="s">
        <v>3172</v>
      </c>
      <c r="E431" s="15" t="s">
        <v>3689</v>
      </c>
      <c r="F431" s="15" t="s">
        <v>2766</v>
      </c>
      <c r="G431" s="67" t="s">
        <v>3659</v>
      </c>
      <c r="H431" s="15" t="s">
        <v>2772</v>
      </c>
      <c r="I431" s="15" t="s">
        <v>2779</v>
      </c>
      <c r="J431" s="15" t="s">
        <v>2772</v>
      </c>
      <c r="K431" s="15" t="s">
        <v>2772</v>
      </c>
      <c r="L431" s="15" t="s">
        <v>2772</v>
      </c>
      <c r="M431" s="15" t="s">
        <v>2772</v>
      </c>
      <c r="N431" s="15" t="s">
        <v>2781</v>
      </c>
      <c r="O431" s="15" t="s">
        <v>2772</v>
      </c>
      <c r="P431" s="15">
        <v>28.56</v>
      </c>
      <c r="Q431" s="15" t="s">
        <v>3011</v>
      </c>
      <c r="R431" s="39">
        <f t="shared" si="29"/>
        <v>28.56</v>
      </c>
      <c r="S431" s="20" t="s">
        <v>3295</v>
      </c>
      <c r="T431" s="16">
        <f t="shared" si="25"/>
        <v>1.470704429722788</v>
      </c>
      <c r="U431" s="15" t="s">
        <v>2772</v>
      </c>
      <c r="V431" s="15" t="s">
        <v>3012</v>
      </c>
      <c r="W431" s="16" t="s">
        <v>718</v>
      </c>
    </row>
    <row r="432" spans="1:23" ht="30.75">
      <c r="A432" s="15" t="s">
        <v>3008</v>
      </c>
      <c r="B432" s="15">
        <v>2020</v>
      </c>
      <c r="C432" s="15">
        <v>39</v>
      </c>
      <c r="D432" s="15" t="s">
        <v>3172</v>
      </c>
      <c r="E432" s="15" t="s">
        <v>3689</v>
      </c>
      <c r="F432" s="15" t="s">
        <v>2766</v>
      </c>
      <c r="G432" s="68" t="s">
        <v>3664</v>
      </c>
      <c r="H432" s="15" t="s">
        <v>2772</v>
      </c>
      <c r="I432" s="15" t="s">
        <v>2875</v>
      </c>
      <c r="J432" s="15" t="s">
        <v>2772</v>
      </c>
      <c r="K432" s="15" t="s">
        <v>2772</v>
      </c>
      <c r="L432" s="15" t="s">
        <v>2772</v>
      </c>
      <c r="M432" s="15" t="s">
        <v>2772</v>
      </c>
      <c r="N432" s="15" t="s">
        <v>2781</v>
      </c>
      <c r="O432" s="15" t="s">
        <v>2772</v>
      </c>
      <c r="P432" s="15">
        <v>1.01</v>
      </c>
      <c r="Q432" s="15" t="s">
        <v>3011</v>
      </c>
      <c r="R432" s="39">
        <f t="shared" si="29"/>
        <v>1.01</v>
      </c>
      <c r="S432" s="20" t="s">
        <v>3295</v>
      </c>
      <c r="T432" s="16">
        <f t="shared" si="25"/>
        <v>0.30319605742048883</v>
      </c>
      <c r="U432" s="15" t="s">
        <v>2772</v>
      </c>
      <c r="V432" s="15" t="s">
        <v>3012</v>
      </c>
      <c r="W432" s="16" t="s">
        <v>718</v>
      </c>
    </row>
    <row r="433" spans="1:23" ht="30.75">
      <c r="A433" s="15" t="s">
        <v>3008</v>
      </c>
      <c r="B433" s="15">
        <v>2020</v>
      </c>
      <c r="C433" s="15">
        <v>39</v>
      </c>
      <c r="D433" s="15" t="s">
        <v>3172</v>
      </c>
      <c r="E433" s="15" t="s">
        <v>3689</v>
      </c>
      <c r="F433" s="15" t="s">
        <v>2766</v>
      </c>
      <c r="G433" s="68" t="s">
        <v>3664</v>
      </c>
      <c r="H433" s="15" t="s">
        <v>2772</v>
      </c>
      <c r="I433" s="15" t="s">
        <v>2885</v>
      </c>
      <c r="J433" s="15" t="s">
        <v>2772</v>
      </c>
      <c r="K433" s="15" t="s">
        <v>2772</v>
      </c>
      <c r="L433" s="15" t="s">
        <v>2772</v>
      </c>
      <c r="M433" s="15" t="s">
        <v>2772</v>
      </c>
      <c r="N433" s="15" t="s">
        <v>2781</v>
      </c>
      <c r="O433" s="15" t="s">
        <v>2772</v>
      </c>
      <c r="P433" s="15">
        <v>0.12</v>
      </c>
      <c r="Q433" s="15" t="s">
        <v>3011</v>
      </c>
      <c r="R433" s="39">
        <f t="shared" si="29"/>
        <v>0.12</v>
      </c>
      <c r="S433" s="20" t="s">
        <v>3295</v>
      </c>
      <c r="T433" s="16">
        <f t="shared" ref="T433:T496" si="30">LOG(R433+1)</f>
        <v>4.9218022670181653E-2</v>
      </c>
      <c r="U433" s="15" t="s">
        <v>2772</v>
      </c>
      <c r="V433" s="15" t="s">
        <v>3012</v>
      </c>
      <c r="W433" s="16" t="s">
        <v>718</v>
      </c>
    </row>
    <row r="434" spans="1:23" ht="30.75">
      <c r="A434" s="15" t="s">
        <v>3008</v>
      </c>
      <c r="B434" s="15">
        <v>2020</v>
      </c>
      <c r="C434" s="15">
        <v>39</v>
      </c>
      <c r="D434" s="15" t="s">
        <v>3172</v>
      </c>
      <c r="E434" s="15" t="s">
        <v>3689</v>
      </c>
      <c r="F434" s="15" t="s">
        <v>2766</v>
      </c>
      <c r="G434" s="67" t="s">
        <v>3659</v>
      </c>
      <c r="H434" s="15" t="s">
        <v>2772</v>
      </c>
      <c r="I434" s="15" t="s">
        <v>2790</v>
      </c>
      <c r="J434" s="15" t="s">
        <v>2772</v>
      </c>
      <c r="K434" s="15" t="s">
        <v>2772</v>
      </c>
      <c r="L434" s="15" t="s">
        <v>2772</v>
      </c>
      <c r="M434" s="15" t="s">
        <v>2772</v>
      </c>
      <c r="N434" s="15" t="s">
        <v>2781</v>
      </c>
      <c r="O434" s="15" t="s">
        <v>2772</v>
      </c>
      <c r="P434" s="15">
        <v>49.22</v>
      </c>
      <c r="Q434" s="15" t="s">
        <v>3011</v>
      </c>
      <c r="R434" s="39">
        <f t="shared" si="29"/>
        <v>49.22</v>
      </c>
      <c r="S434" s="20" t="s">
        <v>3295</v>
      </c>
      <c r="T434" s="16">
        <f t="shared" si="30"/>
        <v>1.7008767083769036</v>
      </c>
      <c r="U434" s="15" t="s">
        <v>2772</v>
      </c>
      <c r="V434" s="15" t="s">
        <v>3012</v>
      </c>
      <c r="W434" s="16" t="s">
        <v>718</v>
      </c>
    </row>
    <row r="435" spans="1:23" ht="30.75">
      <c r="A435" s="15" t="s">
        <v>3008</v>
      </c>
      <c r="B435" s="15">
        <v>2020</v>
      </c>
      <c r="C435" s="15">
        <v>39</v>
      </c>
      <c r="D435" s="15" t="s">
        <v>3172</v>
      </c>
      <c r="E435" s="15" t="s">
        <v>3689</v>
      </c>
      <c r="F435" s="15" t="s">
        <v>2766</v>
      </c>
      <c r="G435" s="67" t="s">
        <v>3659</v>
      </c>
      <c r="H435" s="15" t="s">
        <v>2772</v>
      </c>
      <c r="I435" s="28" t="s">
        <v>2786</v>
      </c>
      <c r="J435" s="15" t="s">
        <v>2772</v>
      </c>
      <c r="K435" s="15" t="s">
        <v>2772</v>
      </c>
      <c r="L435" s="15" t="s">
        <v>2772</v>
      </c>
      <c r="M435" s="15" t="s">
        <v>2772</v>
      </c>
      <c r="N435" s="15" t="s">
        <v>2781</v>
      </c>
      <c r="O435" s="15" t="s">
        <v>2772</v>
      </c>
      <c r="P435" s="15">
        <v>37.43</v>
      </c>
      <c r="Q435" s="15" t="s">
        <v>3011</v>
      </c>
      <c r="R435" s="39">
        <f t="shared" si="29"/>
        <v>37.43</v>
      </c>
      <c r="S435" s="20" t="s">
        <v>3295</v>
      </c>
      <c r="T435" s="16">
        <f t="shared" si="30"/>
        <v>1.5846703844643488</v>
      </c>
      <c r="U435" s="15" t="s">
        <v>2772</v>
      </c>
      <c r="V435" s="15" t="s">
        <v>3012</v>
      </c>
      <c r="W435" s="16" t="s">
        <v>718</v>
      </c>
    </row>
    <row r="436" spans="1:23" ht="30.75">
      <c r="A436" s="15" t="s">
        <v>3008</v>
      </c>
      <c r="B436" s="15">
        <v>2020</v>
      </c>
      <c r="C436" s="15">
        <v>40</v>
      </c>
      <c r="D436" s="15" t="s">
        <v>3189</v>
      </c>
      <c r="E436" s="15" t="s">
        <v>3689</v>
      </c>
      <c r="F436" s="15" t="s">
        <v>2766</v>
      </c>
      <c r="G436" s="67" t="s">
        <v>3659</v>
      </c>
      <c r="H436" s="15" t="s">
        <v>2772</v>
      </c>
      <c r="I436" s="15" t="s">
        <v>2884</v>
      </c>
      <c r="J436" s="15" t="s">
        <v>2772</v>
      </c>
      <c r="K436" s="15" t="s">
        <v>2772</v>
      </c>
      <c r="L436" s="15" t="s">
        <v>2772</v>
      </c>
      <c r="M436" s="15" t="s">
        <v>2772</v>
      </c>
      <c r="N436" s="15" t="s">
        <v>3021</v>
      </c>
      <c r="O436" s="15"/>
      <c r="P436" s="15">
        <v>38.9</v>
      </c>
      <c r="Q436" s="15" t="s">
        <v>2880</v>
      </c>
      <c r="R436" s="39">
        <f t="shared" si="29"/>
        <v>38.9</v>
      </c>
      <c r="S436" s="20" t="s">
        <v>3308</v>
      </c>
      <c r="T436" s="16">
        <f t="shared" si="30"/>
        <v>1.6009728956867482</v>
      </c>
      <c r="U436" s="15" t="s">
        <v>2772</v>
      </c>
      <c r="V436" s="15" t="s">
        <v>2772</v>
      </c>
      <c r="W436" s="16" t="s">
        <v>718</v>
      </c>
    </row>
    <row r="437" spans="1:23" ht="30.75">
      <c r="A437" s="15" t="s">
        <v>3008</v>
      </c>
      <c r="B437" s="15">
        <v>2020</v>
      </c>
      <c r="C437" s="15">
        <v>40</v>
      </c>
      <c r="D437" s="15" t="s">
        <v>3189</v>
      </c>
      <c r="E437" s="15" t="s">
        <v>3689</v>
      </c>
      <c r="F437" s="15" t="s">
        <v>2766</v>
      </c>
      <c r="G437" s="67" t="s">
        <v>3659</v>
      </c>
      <c r="H437" s="15" t="s">
        <v>2772</v>
      </c>
      <c r="I437" s="15" t="s">
        <v>3013</v>
      </c>
      <c r="J437" s="15" t="s">
        <v>2772</v>
      </c>
      <c r="K437" s="15" t="s">
        <v>2772</v>
      </c>
      <c r="L437" s="15" t="s">
        <v>2772</v>
      </c>
      <c r="M437" s="15" t="s">
        <v>2772</v>
      </c>
      <c r="N437" s="15" t="s">
        <v>3021</v>
      </c>
      <c r="O437" s="15"/>
      <c r="P437" s="15">
        <v>31.1</v>
      </c>
      <c r="Q437" s="15" t="s">
        <v>2880</v>
      </c>
      <c r="R437" s="39">
        <f t="shared" si="29"/>
        <v>31.1</v>
      </c>
      <c r="S437" s="20" t="s">
        <v>3308</v>
      </c>
      <c r="T437" s="16">
        <f t="shared" si="30"/>
        <v>1.5065050324048721</v>
      </c>
      <c r="U437" s="15" t="s">
        <v>2772</v>
      </c>
      <c r="V437" s="15" t="s">
        <v>2772</v>
      </c>
      <c r="W437" s="16" t="s">
        <v>718</v>
      </c>
    </row>
    <row r="438" spans="1:23" ht="30.75">
      <c r="A438" s="15" t="s">
        <v>3008</v>
      </c>
      <c r="B438" s="15">
        <v>2020</v>
      </c>
      <c r="C438" s="15">
        <v>40</v>
      </c>
      <c r="D438" s="15" t="s">
        <v>3189</v>
      </c>
      <c r="E438" s="15" t="s">
        <v>3689</v>
      </c>
      <c r="F438" s="15" t="s">
        <v>2766</v>
      </c>
      <c r="G438" s="67" t="s">
        <v>3659</v>
      </c>
      <c r="H438" s="15" t="s">
        <v>2772</v>
      </c>
      <c r="I438" s="15" t="s">
        <v>3005</v>
      </c>
      <c r="J438" s="15" t="s">
        <v>2772</v>
      </c>
      <c r="K438" s="15" t="s">
        <v>2772</v>
      </c>
      <c r="L438" s="15" t="s">
        <v>2772</v>
      </c>
      <c r="M438" s="15" t="s">
        <v>2772</v>
      </c>
      <c r="N438" s="15" t="s">
        <v>3021</v>
      </c>
      <c r="O438" s="15"/>
      <c r="P438" s="15">
        <v>2.8</v>
      </c>
      <c r="Q438" s="15" t="s">
        <v>2880</v>
      </c>
      <c r="R438" s="39">
        <f t="shared" si="29"/>
        <v>2.8</v>
      </c>
      <c r="S438" s="20" t="s">
        <v>3308</v>
      </c>
      <c r="T438" s="16">
        <f t="shared" si="30"/>
        <v>0.57978359661681012</v>
      </c>
      <c r="U438" s="15" t="s">
        <v>2772</v>
      </c>
      <c r="V438" s="15" t="s">
        <v>2772</v>
      </c>
      <c r="W438" s="16" t="s">
        <v>718</v>
      </c>
    </row>
    <row r="439" spans="1:23" ht="30.75">
      <c r="A439" s="15" t="s">
        <v>3008</v>
      </c>
      <c r="B439" s="15">
        <v>2020</v>
      </c>
      <c r="C439" s="15">
        <v>40</v>
      </c>
      <c r="D439" s="15" t="s">
        <v>3189</v>
      </c>
      <c r="E439" s="15" t="s">
        <v>3689</v>
      </c>
      <c r="F439" s="15" t="s">
        <v>2766</v>
      </c>
      <c r="G439" s="67" t="s">
        <v>3659</v>
      </c>
      <c r="H439" s="15" t="s">
        <v>2772</v>
      </c>
      <c r="I439" s="15" t="s">
        <v>2779</v>
      </c>
      <c r="J439" s="15" t="s">
        <v>2772</v>
      </c>
      <c r="K439" s="15" t="s">
        <v>2772</v>
      </c>
      <c r="L439" s="15" t="s">
        <v>2772</v>
      </c>
      <c r="M439" s="15" t="s">
        <v>2772</v>
      </c>
      <c r="N439" s="15" t="s">
        <v>3021</v>
      </c>
      <c r="O439" s="15"/>
      <c r="P439" s="15">
        <v>33.200000000000003</v>
      </c>
      <c r="Q439" s="15" t="s">
        <v>2880</v>
      </c>
      <c r="R439" s="39">
        <f t="shared" si="29"/>
        <v>33.200000000000003</v>
      </c>
      <c r="S439" s="20" t="s">
        <v>3308</v>
      </c>
      <c r="T439" s="16">
        <f t="shared" si="30"/>
        <v>1.5340261060561351</v>
      </c>
      <c r="U439" s="15" t="s">
        <v>2772</v>
      </c>
      <c r="V439" s="15" t="s">
        <v>2772</v>
      </c>
      <c r="W439" s="16" t="s">
        <v>718</v>
      </c>
    </row>
    <row r="440" spans="1:23" ht="30.75">
      <c r="A440" s="15" t="s">
        <v>3008</v>
      </c>
      <c r="B440" s="15">
        <v>2020</v>
      </c>
      <c r="C440" s="15">
        <v>40</v>
      </c>
      <c r="D440" s="15" t="s">
        <v>3189</v>
      </c>
      <c r="E440" s="15" t="s">
        <v>3689</v>
      </c>
      <c r="F440" s="15" t="s">
        <v>2766</v>
      </c>
      <c r="G440" s="68" t="s">
        <v>3664</v>
      </c>
      <c r="H440" s="15" t="s">
        <v>2772</v>
      </c>
      <c r="I440" s="15" t="s">
        <v>2875</v>
      </c>
      <c r="J440" s="15" t="s">
        <v>2772</v>
      </c>
      <c r="K440" s="15" t="s">
        <v>2772</v>
      </c>
      <c r="L440" s="15" t="s">
        <v>2772</v>
      </c>
      <c r="M440" s="15" t="s">
        <v>2772</v>
      </c>
      <c r="N440" s="15" t="s">
        <v>3021</v>
      </c>
      <c r="O440" s="15"/>
      <c r="P440" s="15">
        <v>11.2</v>
      </c>
      <c r="Q440" s="15" t="s">
        <v>2880</v>
      </c>
      <c r="R440" s="39">
        <f t="shared" si="29"/>
        <v>11.2</v>
      </c>
      <c r="S440" s="20" t="s">
        <v>3308</v>
      </c>
      <c r="T440" s="16">
        <f t="shared" si="30"/>
        <v>1.0863598306747482</v>
      </c>
      <c r="U440" s="15" t="s">
        <v>2772</v>
      </c>
      <c r="V440" s="15" t="s">
        <v>2772</v>
      </c>
      <c r="W440" s="16" t="s">
        <v>718</v>
      </c>
    </row>
    <row r="441" spans="1:23" ht="30.75">
      <c r="A441" s="15" t="s">
        <v>3008</v>
      </c>
      <c r="B441" s="15">
        <v>2020</v>
      </c>
      <c r="C441" s="15">
        <v>40</v>
      </c>
      <c r="D441" s="15" t="s">
        <v>3189</v>
      </c>
      <c r="E441" s="15" t="s">
        <v>3689</v>
      </c>
      <c r="F441" s="15" t="s">
        <v>2766</v>
      </c>
      <c r="G441" s="68" t="s">
        <v>3664</v>
      </c>
      <c r="H441" s="15" t="s">
        <v>2772</v>
      </c>
      <c r="I441" s="15" t="s">
        <v>2885</v>
      </c>
      <c r="J441" s="15" t="s">
        <v>2772</v>
      </c>
      <c r="K441" s="15" t="s">
        <v>2772</v>
      </c>
      <c r="L441" s="15" t="s">
        <v>2772</v>
      </c>
      <c r="M441" s="15" t="s">
        <v>2772</v>
      </c>
      <c r="N441" s="15" t="s">
        <v>3021</v>
      </c>
      <c r="O441" s="15"/>
      <c r="P441" s="15">
        <v>67.2</v>
      </c>
      <c r="Q441" s="15" t="s">
        <v>2880</v>
      </c>
      <c r="R441" s="39">
        <f t="shared" si="29"/>
        <v>67.2</v>
      </c>
      <c r="S441" s="20" t="s">
        <v>3308</v>
      </c>
      <c r="T441" s="16">
        <f t="shared" si="30"/>
        <v>1.833784374656479</v>
      </c>
      <c r="U441" s="15" t="s">
        <v>2772</v>
      </c>
      <c r="V441" s="15" t="s">
        <v>2772</v>
      </c>
      <c r="W441" s="16" t="s">
        <v>718</v>
      </c>
    </row>
    <row r="442" spans="1:23" ht="30.75">
      <c r="A442" s="15" t="s">
        <v>3008</v>
      </c>
      <c r="B442" s="15">
        <v>2020</v>
      </c>
      <c r="C442" s="15">
        <v>40</v>
      </c>
      <c r="D442" s="15" t="s">
        <v>3189</v>
      </c>
      <c r="E442" s="15" t="s">
        <v>3689</v>
      </c>
      <c r="F442" s="15" t="s">
        <v>2766</v>
      </c>
      <c r="G442" s="67" t="s">
        <v>3659</v>
      </c>
      <c r="H442" s="15" t="s">
        <v>2772</v>
      </c>
      <c r="I442" s="15" t="s">
        <v>2790</v>
      </c>
      <c r="J442" s="15" t="s">
        <v>2772</v>
      </c>
      <c r="K442" s="15" t="s">
        <v>2772</v>
      </c>
      <c r="L442" s="15" t="s">
        <v>2772</v>
      </c>
      <c r="M442" s="15" t="s">
        <v>2772</v>
      </c>
      <c r="N442" s="15" t="s">
        <v>3021</v>
      </c>
      <c r="O442" s="15"/>
      <c r="P442" s="15">
        <v>67.2</v>
      </c>
      <c r="Q442" s="15" t="s">
        <v>2880</v>
      </c>
      <c r="R442" s="39">
        <f t="shared" si="29"/>
        <v>67.2</v>
      </c>
      <c r="S442" s="20" t="s">
        <v>3308</v>
      </c>
      <c r="T442" s="16">
        <f t="shared" si="30"/>
        <v>1.833784374656479</v>
      </c>
      <c r="U442" s="15" t="s">
        <v>2772</v>
      </c>
      <c r="V442" s="15" t="s">
        <v>2772</v>
      </c>
      <c r="W442" s="16" t="s">
        <v>718</v>
      </c>
    </row>
    <row r="443" spans="1:23" ht="30.75">
      <c r="A443" s="15" t="s">
        <v>3008</v>
      </c>
      <c r="B443" s="15">
        <v>2020</v>
      </c>
      <c r="C443" s="15">
        <v>40</v>
      </c>
      <c r="D443" s="15" t="s">
        <v>3189</v>
      </c>
      <c r="E443" s="15" t="s">
        <v>3689</v>
      </c>
      <c r="F443" s="15" t="s">
        <v>2766</v>
      </c>
      <c r="G443" s="67" t="s">
        <v>3659</v>
      </c>
      <c r="H443" s="15" t="s">
        <v>2772</v>
      </c>
      <c r="I443" s="28" t="s">
        <v>2786</v>
      </c>
      <c r="J443" s="15" t="s">
        <v>2772</v>
      </c>
      <c r="K443" s="15" t="s">
        <v>2772</v>
      </c>
      <c r="L443" s="15" t="s">
        <v>2772</v>
      </c>
      <c r="M443" s="15" t="s">
        <v>2772</v>
      </c>
      <c r="N443" s="15" t="s">
        <v>3021</v>
      </c>
      <c r="O443" s="15"/>
      <c r="P443" s="15">
        <v>11.1</v>
      </c>
      <c r="Q443" s="15" t="s">
        <v>2880</v>
      </c>
      <c r="R443" s="39">
        <f t="shared" si="29"/>
        <v>11.1</v>
      </c>
      <c r="S443" s="20" t="s">
        <v>3308</v>
      </c>
      <c r="T443" s="16">
        <f t="shared" si="30"/>
        <v>1.0827853703164501</v>
      </c>
      <c r="U443" s="15" t="s">
        <v>2772</v>
      </c>
      <c r="V443" s="15" t="s">
        <v>2772</v>
      </c>
      <c r="W443" s="16" t="s">
        <v>718</v>
      </c>
    </row>
    <row r="444" spans="1:23" ht="30.75">
      <c r="A444" s="15" t="s">
        <v>3008</v>
      </c>
      <c r="B444" s="15">
        <v>2020</v>
      </c>
      <c r="C444" s="15">
        <v>40</v>
      </c>
      <c r="D444" s="15" t="s">
        <v>3189</v>
      </c>
      <c r="E444" s="15" t="s">
        <v>3689</v>
      </c>
      <c r="F444" s="15" t="s">
        <v>2766</v>
      </c>
      <c r="G444" s="67" t="s">
        <v>3659</v>
      </c>
      <c r="H444" s="15" t="s">
        <v>2772</v>
      </c>
      <c r="I444" s="15" t="s">
        <v>2884</v>
      </c>
      <c r="J444" s="15" t="s">
        <v>2772</v>
      </c>
      <c r="K444" s="15" t="s">
        <v>2772</v>
      </c>
      <c r="L444" s="15" t="s">
        <v>2772</v>
      </c>
      <c r="M444" s="15" t="s">
        <v>2772</v>
      </c>
      <c r="N444" s="15" t="s">
        <v>2781</v>
      </c>
      <c r="O444" s="15" t="s">
        <v>2772</v>
      </c>
      <c r="P444" s="15">
        <v>0.12</v>
      </c>
      <c r="Q444" s="15" t="s">
        <v>3011</v>
      </c>
      <c r="R444" s="39">
        <f t="shared" ref="R444:R459" si="31">P444</f>
        <v>0.12</v>
      </c>
      <c r="S444" s="20" t="s">
        <v>3295</v>
      </c>
      <c r="T444" s="16">
        <f t="shared" si="30"/>
        <v>4.9218022670181653E-2</v>
      </c>
      <c r="U444" s="15" t="s">
        <v>2772</v>
      </c>
      <c r="V444" s="15" t="s">
        <v>3012</v>
      </c>
      <c r="W444" s="16" t="s">
        <v>718</v>
      </c>
    </row>
    <row r="445" spans="1:23" ht="30.75">
      <c r="A445" s="15" t="s">
        <v>3008</v>
      </c>
      <c r="B445" s="15">
        <v>2020</v>
      </c>
      <c r="C445" s="15">
        <v>40</v>
      </c>
      <c r="D445" s="15" t="s">
        <v>3189</v>
      </c>
      <c r="E445" s="15" t="s">
        <v>3689</v>
      </c>
      <c r="F445" s="15" t="s">
        <v>2766</v>
      </c>
      <c r="G445" s="67" t="s">
        <v>3659</v>
      </c>
      <c r="H445" s="15" t="s">
        <v>2772</v>
      </c>
      <c r="I445" s="15" t="s">
        <v>3013</v>
      </c>
      <c r="J445" s="15" t="s">
        <v>2772</v>
      </c>
      <c r="K445" s="15" t="s">
        <v>2772</v>
      </c>
      <c r="L445" s="15" t="s">
        <v>2772</v>
      </c>
      <c r="M445" s="15" t="s">
        <v>2772</v>
      </c>
      <c r="N445" s="15" t="s">
        <v>2781</v>
      </c>
      <c r="O445" s="15" t="s">
        <v>2772</v>
      </c>
      <c r="P445" s="15">
        <v>2.61</v>
      </c>
      <c r="Q445" s="15" t="s">
        <v>3011</v>
      </c>
      <c r="R445" s="39">
        <f t="shared" si="31"/>
        <v>2.61</v>
      </c>
      <c r="S445" s="20" t="s">
        <v>3295</v>
      </c>
      <c r="T445" s="16">
        <f t="shared" si="30"/>
        <v>0.55750720190565795</v>
      </c>
      <c r="U445" s="15" t="s">
        <v>2772</v>
      </c>
      <c r="V445" s="15" t="s">
        <v>3012</v>
      </c>
      <c r="W445" s="16" t="s">
        <v>718</v>
      </c>
    </row>
    <row r="446" spans="1:23" ht="30.75">
      <c r="A446" s="15" t="s">
        <v>3008</v>
      </c>
      <c r="B446" s="15">
        <v>2020</v>
      </c>
      <c r="C446" s="15">
        <v>40</v>
      </c>
      <c r="D446" s="15" t="s">
        <v>3189</v>
      </c>
      <c r="E446" s="15" t="s">
        <v>3689</v>
      </c>
      <c r="F446" s="15" t="s">
        <v>2766</v>
      </c>
      <c r="G446" s="67" t="s">
        <v>3659</v>
      </c>
      <c r="H446" s="15" t="s">
        <v>2772</v>
      </c>
      <c r="I446" s="15" t="s">
        <v>3005</v>
      </c>
      <c r="J446" s="15" t="s">
        <v>2772</v>
      </c>
      <c r="K446" s="15" t="s">
        <v>2772</v>
      </c>
      <c r="L446" s="15" t="s">
        <v>2772</v>
      </c>
      <c r="M446" s="15" t="s">
        <v>2772</v>
      </c>
      <c r="N446" s="15" t="s">
        <v>2781</v>
      </c>
      <c r="O446" s="15" t="s">
        <v>2772</v>
      </c>
      <c r="P446" s="15">
        <v>66.89</v>
      </c>
      <c r="Q446" s="15" t="s">
        <v>3011</v>
      </c>
      <c r="R446" s="39">
        <f t="shared" si="31"/>
        <v>66.89</v>
      </c>
      <c r="S446" s="20" t="s">
        <v>3295</v>
      </c>
      <c r="T446" s="16">
        <f t="shared" si="30"/>
        <v>1.8318058086743909</v>
      </c>
      <c r="U446" s="15" t="s">
        <v>2772</v>
      </c>
      <c r="V446" s="15" t="s">
        <v>3012</v>
      </c>
      <c r="W446" s="16" t="s">
        <v>718</v>
      </c>
    </row>
    <row r="447" spans="1:23" ht="30.75">
      <c r="A447" s="15" t="s">
        <v>3008</v>
      </c>
      <c r="B447" s="15">
        <v>2020</v>
      </c>
      <c r="C447" s="15">
        <v>40</v>
      </c>
      <c r="D447" s="15" t="s">
        <v>3189</v>
      </c>
      <c r="E447" s="15" t="s">
        <v>3689</v>
      </c>
      <c r="F447" s="15" t="s">
        <v>2766</v>
      </c>
      <c r="G447" s="67" t="s">
        <v>3659</v>
      </c>
      <c r="H447" s="15" t="s">
        <v>2772</v>
      </c>
      <c r="I447" s="15" t="s">
        <v>2779</v>
      </c>
      <c r="J447" s="15" t="s">
        <v>2772</v>
      </c>
      <c r="K447" s="15" t="s">
        <v>2772</v>
      </c>
      <c r="L447" s="15" t="s">
        <v>2772</v>
      </c>
      <c r="M447" s="15" t="s">
        <v>2772</v>
      </c>
      <c r="N447" s="15" t="s">
        <v>2781</v>
      </c>
      <c r="O447" s="15" t="s">
        <v>2772</v>
      </c>
      <c r="P447" s="15">
        <v>33.78</v>
      </c>
      <c r="Q447" s="15" t="s">
        <v>3011</v>
      </c>
      <c r="R447" s="39">
        <f t="shared" si="31"/>
        <v>33.78</v>
      </c>
      <c r="S447" s="20" t="s">
        <v>3295</v>
      </c>
      <c r="T447" s="16">
        <f t="shared" si="30"/>
        <v>1.5413295776666938</v>
      </c>
      <c r="U447" s="15" t="s">
        <v>2772</v>
      </c>
      <c r="V447" s="15" t="s">
        <v>3012</v>
      </c>
      <c r="W447" s="16" t="s">
        <v>718</v>
      </c>
    </row>
    <row r="448" spans="1:23" ht="30.75">
      <c r="A448" s="15" t="s">
        <v>3008</v>
      </c>
      <c r="B448" s="15">
        <v>2020</v>
      </c>
      <c r="C448" s="15">
        <v>40</v>
      </c>
      <c r="D448" s="15" t="s">
        <v>3189</v>
      </c>
      <c r="E448" s="15" t="s">
        <v>3689</v>
      </c>
      <c r="F448" s="15" t="s">
        <v>2766</v>
      </c>
      <c r="G448" s="68" t="s">
        <v>3664</v>
      </c>
      <c r="H448" s="15" t="s">
        <v>2772</v>
      </c>
      <c r="I448" s="15" t="s">
        <v>2875</v>
      </c>
      <c r="J448" s="15" t="s">
        <v>2772</v>
      </c>
      <c r="K448" s="15" t="s">
        <v>2772</v>
      </c>
      <c r="L448" s="15" t="s">
        <v>2772</v>
      </c>
      <c r="M448" s="15" t="s">
        <v>2772</v>
      </c>
      <c r="N448" s="15" t="s">
        <v>2781</v>
      </c>
      <c r="O448" s="15" t="s">
        <v>2772</v>
      </c>
      <c r="P448" s="15">
        <v>1.01</v>
      </c>
      <c r="Q448" s="15" t="s">
        <v>3011</v>
      </c>
      <c r="R448" s="39">
        <f t="shared" si="31"/>
        <v>1.01</v>
      </c>
      <c r="S448" s="20" t="s">
        <v>3295</v>
      </c>
      <c r="T448" s="16">
        <f t="shared" si="30"/>
        <v>0.30319605742048883</v>
      </c>
      <c r="U448" s="15" t="s">
        <v>2772</v>
      </c>
      <c r="V448" s="15" t="s">
        <v>3012</v>
      </c>
      <c r="W448" s="16" t="s">
        <v>718</v>
      </c>
    </row>
    <row r="449" spans="1:23" ht="30.75">
      <c r="A449" s="15" t="s">
        <v>3008</v>
      </c>
      <c r="B449" s="15">
        <v>2020</v>
      </c>
      <c r="C449" s="15">
        <v>40</v>
      </c>
      <c r="D449" s="15" t="s">
        <v>3189</v>
      </c>
      <c r="E449" s="15" t="s">
        <v>3689</v>
      </c>
      <c r="F449" s="15" t="s">
        <v>2766</v>
      </c>
      <c r="G449" s="68" t="s">
        <v>3664</v>
      </c>
      <c r="H449" s="15" t="s">
        <v>2772</v>
      </c>
      <c r="I449" s="15" t="s">
        <v>2885</v>
      </c>
      <c r="J449" s="15" t="s">
        <v>2772</v>
      </c>
      <c r="K449" s="15" t="s">
        <v>2772</v>
      </c>
      <c r="L449" s="15" t="s">
        <v>2772</v>
      </c>
      <c r="M449" s="15" t="s">
        <v>2772</v>
      </c>
      <c r="N449" s="15" t="s">
        <v>2781</v>
      </c>
      <c r="O449" s="15" t="s">
        <v>2772</v>
      </c>
      <c r="P449" s="15">
        <v>0.99</v>
      </c>
      <c r="Q449" s="15" t="s">
        <v>3011</v>
      </c>
      <c r="R449" s="39">
        <f t="shared" si="31"/>
        <v>0.99</v>
      </c>
      <c r="S449" s="20" t="s">
        <v>3295</v>
      </c>
      <c r="T449" s="16">
        <f t="shared" si="30"/>
        <v>0.29885307640970665</v>
      </c>
      <c r="U449" s="15" t="s">
        <v>2772</v>
      </c>
      <c r="V449" s="15" t="s">
        <v>3012</v>
      </c>
      <c r="W449" s="16" t="s">
        <v>718</v>
      </c>
    </row>
    <row r="450" spans="1:23" ht="30.75">
      <c r="A450" s="15" t="s">
        <v>3008</v>
      </c>
      <c r="B450" s="15">
        <v>2020</v>
      </c>
      <c r="C450" s="15">
        <v>40</v>
      </c>
      <c r="D450" s="15" t="s">
        <v>3189</v>
      </c>
      <c r="E450" s="15" t="s">
        <v>3689</v>
      </c>
      <c r="F450" s="15" t="s">
        <v>2766</v>
      </c>
      <c r="G450" s="67" t="s">
        <v>3659</v>
      </c>
      <c r="H450" s="15" t="s">
        <v>2772</v>
      </c>
      <c r="I450" s="15" t="s">
        <v>2790</v>
      </c>
      <c r="J450" s="15" t="s">
        <v>2772</v>
      </c>
      <c r="K450" s="15" t="s">
        <v>2772</v>
      </c>
      <c r="L450" s="15" t="s">
        <v>2772</v>
      </c>
      <c r="M450" s="15" t="s">
        <v>2772</v>
      </c>
      <c r="N450" s="15" t="s">
        <v>2781</v>
      </c>
      <c r="O450" s="15" t="s">
        <v>2772</v>
      </c>
      <c r="P450" s="15">
        <v>34.04</v>
      </c>
      <c r="Q450" s="15" t="s">
        <v>3011</v>
      </c>
      <c r="R450" s="39">
        <f t="shared" si="31"/>
        <v>34.04</v>
      </c>
      <c r="S450" s="20" t="s">
        <v>3295</v>
      </c>
      <c r="T450" s="16">
        <f t="shared" si="30"/>
        <v>1.5445640974960431</v>
      </c>
      <c r="U450" s="15" t="s">
        <v>2772</v>
      </c>
      <c r="V450" s="15" t="s">
        <v>3012</v>
      </c>
      <c r="W450" s="16" t="s">
        <v>718</v>
      </c>
    </row>
    <row r="451" spans="1:23" ht="30.75">
      <c r="A451" s="15" t="s">
        <v>3008</v>
      </c>
      <c r="B451" s="15">
        <v>2020</v>
      </c>
      <c r="C451" s="15">
        <v>40</v>
      </c>
      <c r="D451" s="15" t="s">
        <v>3189</v>
      </c>
      <c r="E451" s="15" t="s">
        <v>3689</v>
      </c>
      <c r="F451" s="15" t="s">
        <v>2766</v>
      </c>
      <c r="G451" s="67" t="s">
        <v>3659</v>
      </c>
      <c r="H451" s="15" t="s">
        <v>2772</v>
      </c>
      <c r="I451" s="28" t="s">
        <v>2786</v>
      </c>
      <c r="J451" s="15" t="s">
        <v>2772</v>
      </c>
      <c r="K451" s="15" t="s">
        <v>2772</v>
      </c>
      <c r="L451" s="15" t="s">
        <v>2772</v>
      </c>
      <c r="M451" s="15" t="s">
        <v>2772</v>
      </c>
      <c r="N451" s="15" t="s">
        <v>2781</v>
      </c>
      <c r="O451" s="15" t="s">
        <v>2772</v>
      </c>
      <c r="P451" s="15">
        <v>60.28</v>
      </c>
      <c r="Q451" s="15" t="s">
        <v>3011</v>
      </c>
      <c r="R451" s="39">
        <f t="shared" si="31"/>
        <v>60.28</v>
      </c>
      <c r="S451" s="20" t="s">
        <v>3295</v>
      </c>
      <c r="T451" s="16">
        <f t="shared" si="30"/>
        <v>1.7873187566245474</v>
      </c>
      <c r="U451" s="15" t="s">
        <v>2772</v>
      </c>
      <c r="V451" s="15" t="s">
        <v>3012</v>
      </c>
      <c r="W451" s="16" t="s">
        <v>718</v>
      </c>
    </row>
    <row r="452" spans="1:23" ht="30.75">
      <c r="A452" s="15" t="s">
        <v>3008</v>
      </c>
      <c r="B452" s="15">
        <v>2020</v>
      </c>
      <c r="C452" s="15">
        <v>41</v>
      </c>
      <c r="D452" s="15" t="s">
        <v>3204</v>
      </c>
      <c r="E452" s="15" t="s">
        <v>3689</v>
      </c>
      <c r="F452" s="15" t="s">
        <v>2766</v>
      </c>
      <c r="G452" s="67" t="s">
        <v>3659</v>
      </c>
      <c r="H452" s="15" t="s">
        <v>2772</v>
      </c>
      <c r="I452" s="15" t="s">
        <v>2884</v>
      </c>
      <c r="J452" s="15" t="s">
        <v>2772</v>
      </c>
      <c r="K452" s="15" t="s">
        <v>2772</v>
      </c>
      <c r="L452" s="15" t="s">
        <v>2772</v>
      </c>
      <c r="M452" s="15" t="s">
        <v>2772</v>
      </c>
      <c r="N452" s="15" t="s">
        <v>3021</v>
      </c>
      <c r="O452" s="15"/>
      <c r="P452" s="28">
        <v>44.5</v>
      </c>
      <c r="Q452" s="15" t="s">
        <v>2880</v>
      </c>
      <c r="R452" s="39">
        <f t="shared" si="31"/>
        <v>44.5</v>
      </c>
      <c r="S452" s="20" t="s">
        <v>3308</v>
      </c>
      <c r="T452" s="16">
        <f t="shared" si="30"/>
        <v>1.6580113966571124</v>
      </c>
      <c r="U452" s="15" t="s">
        <v>2772</v>
      </c>
      <c r="V452" s="15" t="s">
        <v>2772</v>
      </c>
      <c r="W452" s="16" t="s">
        <v>718</v>
      </c>
    </row>
    <row r="453" spans="1:23" ht="30.75">
      <c r="A453" s="15" t="s">
        <v>3008</v>
      </c>
      <c r="B453" s="15">
        <v>2020</v>
      </c>
      <c r="C453" s="15">
        <v>41</v>
      </c>
      <c r="D453" s="15" t="s">
        <v>3204</v>
      </c>
      <c r="E453" s="15" t="s">
        <v>3689</v>
      </c>
      <c r="F453" s="15" t="s">
        <v>2766</v>
      </c>
      <c r="G453" s="67" t="s">
        <v>3659</v>
      </c>
      <c r="H453" s="15" t="s">
        <v>2772</v>
      </c>
      <c r="I453" s="15" t="s">
        <v>3013</v>
      </c>
      <c r="J453" s="15" t="s">
        <v>2772</v>
      </c>
      <c r="K453" s="15" t="s">
        <v>2772</v>
      </c>
      <c r="L453" s="15" t="s">
        <v>2772</v>
      </c>
      <c r="M453" s="15" t="s">
        <v>2772</v>
      </c>
      <c r="N453" s="15" t="s">
        <v>3021</v>
      </c>
      <c r="O453" s="15"/>
      <c r="P453" s="15">
        <v>88.7</v>
      </c>
      <c r="Q453" s="15" t="s">
        <v>2880</v>
      </c>
      <c r="R453" s="39">
        <f t="shared" si="31"/>
        <v>88.7</v>
      </c>
      <c r="S453" s="20" t="s">
        <v>3308</v>
      </c>
      <c r="T453" s="16">
        <f t="shared" si="30"/>
        <v>1.9527924430440922</v>
      </c>
      <c r="U453" s="15" t="s">
        <v>2772</v>
      </c>
      <c r="V453" s="15" t="s">
        <v>2772</v>
      </c>
      <c r="W453" s="16" t="s">
        <v>718</v>
      </c>
    </row>
    <row r="454" spans="1:23" ht="30.75">
      <c r="A454" s="15" t="s">
        <v>3008</v>
      </c>
      <c r="B454" s="15">
        <v>2020</v>
      </c>
      <c r="C454" s="15">
        <v>41</v>
      </c>
      <c r="D454" s="15" t="s">
        <v>3204</v>
      </c>
      <c r="E454" s="15" t="s">
        <v>3689</v>
      </c>
      <c r="F454" s="15" t="s">
        <v>2766</v>
      </c>
      <c r="G454" s="67" t="s">
        <v>3659</v>
      </c>
      <c r="H454" s="15" t="s">
        <v>2772</v>
      </c>
      <c r="I454" s="15" t="s">
        <v>3005</v>
      </c>
      <c r="J454" s="15" t="s">
        <v>2772</v>
      </c>
      <c r="K454" s="15" t="s">
        <v>2772</v>
      </c>
      <c r="L454" s="15" t="s">
        <v>2772</v>
      </c>
      <c r="M454" s="15" t="s">
        <v>2772</v>
      </c>
      <c r="N454" s="15" t="s">
        <v>3021</v>
      </c>
      <c r="O454" s="15"/>
      <c r="P454" s="15">
        <v>1.1000000000000001</v>
      </c>
      <c r="Q454" s="15" t="s">
        <v>2880</v>
      </c>
      <c r="R454" s="39">
        <f t="shared" si="31"/>
        <v>1.1000000000000001</v>
      </c>
      <c r="S454" s="20" t="s">
        <v>3308</v>
      </c>
      <c r="T454" s="16">
        <f t="shared" si="30"/>
        <v>0.3222192947339193</v>
      </c>
      <c r="U454" s="15" t="s">
        <v>2772</v>
      </c>
      <c r="V454" s="15" t="s">
        <v>2772</v>
      </c>
      <c r="W454" s="16" t="s">
        <v>718</v>
      </c>
    </row>
    <row r="455" spans="1:23" ht="30.75">
      <c r="A455" s="15" t="s">
        <v>3008</v>
      </c>
      <c r="B455" s="15">
        <v>2020</v>
      </c>
      <c r="C455" s="15">
        <v>41</v>
      </c>
      <c r="D455" s="15" t="s">
        <v>3204</v>
      </c>
      <c r="E455" s="15" t="s">
        <v>3689</v>
      </c>
      <c r="F455" s="15" t="s">
        <v>2766</v>
      </c>
      <c r="G455" s="67" t="s">
        <v>3659</v>
      </c>
      <c r="H455" s="15" t="s">
        <v>2772</v>
      </c>
      <c r="I455" s="15" t="s">
        <v>2779</v>
      </c>
      <c r="J455" s="15" t="s">
        <v>2772</v>
      </c>
      <c r="K455" s="15" t="s">
        <v>2772</v>
      </c>
      <c r="L455" s="15" t="s">
        <v>2772</v>
      </c>
      <c r="M455" s="15" t="s">
        <v>2772</v>
      </c>
      <c r="N455" s="15" t="s">
        <v>3021</v>
      </c>
      <c r="O455" s="15"/>
      <c r="P455" s="15">
        <v>44.6</v>
      </c>
      <c r="Q455" s="15" t="s">
        <v>2880</v>
      </c>
      <c r="R455" s="39">
        <f t="shared" si="31"/>
        <v>44.6</v>
      </c>
      <c r="S455" s="20" t="s">
        <v>3308</v>
      </c>
      <c r="T455" s="16">
        <f t="shared" si="30"/>
        <v>1.658964842664435</v>
      </c>
      <c r="U455" s="15" t="s">
        <v>2772</v>
      </c>
      <c r="V455" s="15" t="s">
        <v>2772</v>
      </c>
      <c r="W455" s="16" t="s">
        <v>718</v>
      </c>
    </row>
    <row r="456" spans="1:23" ht="30.75">
      <c r="A456" s="15" t="s">
        <v>3008</v>
      </c>
      <c r="B456" s="15">
        <v>2020</v>
      </c>
      <c r="C456" s="15">
        <v>41</v>
      </c>
      <c r="D456" s="15" t="s">
        <v>3204</v>
      </c>
      <c r="E456" s="15" t="s">
        <v>3689</v>
      </c>
      <c r="F456" s="15" t="s">
        <v>2766</v>
      </c>
      <c r="G456" s="68" t="s">
        <v>3664</v>
      </c>
      <c r="H456" s="15" t="s">
        <v>2772</v>
      </c>
      <c r="I456" s="15" t="s">
        <v>2875</v>
      </c>
      <c r="J456" s="15" t="s">
        <v>2772</v>
      </c>
      <c r="K456" s="15" t="s">
        <v>2772</v>
      </c>
      <c r="L456" s="15" t="s">
        <v>2772</v>
      </c>
      <c r="M456" s="15" t="s">
        <v>2772</v>
      </c>
      <c r="N456" s="15" t="s">
        <v>3021</v>
      </c>
      <c r="O456" s="15"/>
      <c r="P456" s="15">
        <v>67.3</v>
      </c>
      <c r="Q456" s="15" t="s">
        <v>2880</v>
      </c>
      <c r="R456" s="39">
        <f t="shared" si="31"/>
        <v>67.3</v>
      </c>
      <c r="S456" s="20" t="s">
        <v>3308</v>
      </c>
      <c r="T456" s="16">
        <f t="shared" si="30"/>
        <v>1.8344207036815325</v>
      </c>
      <c r="U456" s="15" t="s">
        <v>2772</v>
      </c>
      <c r="V456" s="15" t="s">
        <v>2772</v>
      </c>
      <c r="W456" s="16" t="s">
        <v>718</v>
      </c>
    </row>
    <row r="457" spans="1:23" ht="30.75">
      <c r="A457" s="15" t="s">
        <v>3008</v>
      </c>
      <c r="B457" s="15">
        <v>2020</v>
      </c>
      <c r="C457" s="15">
        <v>41</v>
      </c>
      <c r="D457" s="15" t="s">
        <v>3204</v>
      </c>
      <c r="E457" s="15" t="s">
        <v>3689</v>
      </c>
      <c r="F457" s="15" t="s">
        <v>2766</v>
      </c>
      <c r="G457" s="68" t="s">
        <v>3664</v>
      </c>
      <c r="H457" s="15" t="s">
        <v>2772</v>
      </c>
      <c r="I457" s="15" t="s">
        <v>2885</v>
      </c>
      <c r="J457" s="15" t="s">
        <v>2772</v>
      </c>
      <c r="K457" s="15" t="s">
        <v>2772</v>
      </c>
      <c r="L457" s="15" t="s">
        <v>2772</v>
      </c>
      <c r="M457" s="15" t="s">
        <v>2772</v>
      </c>
      <c r="N457" s="15" t="s">
        <v>3021</v>
      </c>
      <c r="O457" s="15"/>
      <c r="P457" s="15">
        <v>11.3</v>
      </c>
      <c r="Q457" s="15" t="s">
        <v>2880</v>
      </c>
      <c r="R457" s="39">
        <f t="shared" si="31"/>
        <v>11.3</v>
      </c>
      <c r="S457" s="20" t="s">
        <v>3308</v>
      </c>
      <c r="T457" s="16">
        <f t="shared" si="30"/>
        <v>1.0899051114393981</v>
      </c>
      <c r="U457" s="15" t="s">
        <v>2772</v>
      </c>
      <c r="V457" s="15" t="s">
        <v>2772</v>
      </c>
      <c r="W457" s="16" t="s">
        <v>718</v>
      </c>
    </row>
    <row r="458" spans="1:23" ht="30.75">
      <c r="A458" s="15" t="s">
        <v>3008</v>
      </c>
      <c r="B458" s="15">
        <v>2020</v>
      </c>
      <c r="C458" s="15">
        <v>41</v>
      </c>
      <c r="D458" s="15" t="s">
        <v>3204</v>
      </c>
      <c r="E458" s="15" t="s">
        <v>3689</v>
      </c>
      <c r="F458" s="15" t="s">
        <v>2766</v>
      </c>
      <c r="G458" s="67" t="s">
        <v>3659</v>
      </c>
      <c r="H458" s="15" t="s">
        <v>2772</v>
      </c>
      <c r="I458" s="15" t="s">
        <v>2790</v>
      </c>
      <c r="J458" s="15" t="s">
        <v>2772</v>
      </c>
      <c r="K458" s="15" t="s">
        <v>2772</v>
      </c>
      <c r="L458" s="15" t="s">
        <v>2772</v>
      </c>
      <c r="M458" s="15" t="s">
        <v>2772</v>
      </c>
      <c r="N458" s="15" t="s">
        <v>3021</v>
      </c>
      <c r="O458" s="15"/>
      <c r="P458" s="15">
        <v>54.3</v>
      </c>
      <c r="Q458" s="15" t="s">
        <v>2880</v>
      </c>
      <c r="R458" s="39">
        <f t="shared" si="31"/>
        <v>54.3</v>
      </c>
      <c r="S458" s="20" t="s">
        <v>3308</v>
      </c>
      <c r="T458" s="16">
        <f t="shared" si="30"/>
        <v>1.7427251313046983</v>
      </c>
      <c r="U458" s="15" t="s">
        <v>2772</v>
      </c>
      <c r="V458" s="15" t="s">
        <v>2772</v>
      </c>
      <c r="W458" s="16" t="s">
        <v>718</v>
      </c>
    </row>
    <row r="459" spans="1:23" ht="30.75">
      <c r="A459" s="15" t="s">
        <v>3008</v>
      </c>
      <c r="B459" s="15">
        <v>2020</v>
      </c>
      <c r="C459" s="15">
        <v>41</v>
      </c>
      <c r="D459" s="15" t="s">
        <v>3204</v>
      </c>
      <c r="E459" s="15" t="s">
        <v>3689</v>
      </c>
      <c r="F459" s="15" t="s">
        <v>2766</v>
      </c>
      <c r="G459" s="67" t="s">
        <v>3659</v>
      </c>
      <c r="H459" s="15" t="s">
        <v>2772</v>
      </c>
      <c r="I459" s="28" t="s">
        <v>2786</v>
      </c>
      <c r="J459" s="15" t="s">
        <v>2772</v>
      </c>
      <c r="K459" s="15" t="s">
        <v>2772</v>
      </c>
      <c r="L459" s="15" t="s">
        <v>2772</v>
      </c>
      <c r="M459" s="15" t="s">
        <v>2772</v>
      </c>
      <c r="N459" s="15" t="s">
        <v>3021</v>
      </c>
      <c r="O459" s="15"/>
      <c r="P459" s="15">
        <v>66.3</v>
      </c>
      <c r="Q459" s="15" t="s">
        <v>2880</v>
      </c>
      <c r="R459" s="39">
        <f t="shared" si="31"/>
        <v>66.3</v>
      </c>
      <c r="S459" s="20" t="s">
        <v>3308</v>
      </c>
      <c r="T459" s="16">
        <f t="shared" si="30"/>
        <v>1.8280150642239767</v>
      </c>
      <c r="U459" s="15" t="s">
        <v>2772</v>
      </c>
      <c r="V459" s="15" t="s">
        <v>2772</v>
      </c>
      <c r="W459" s="16" t="s">
        <v>718</v>
      </c>
    </row>
    <row r="460" spans="1:23" ht="30.75">
      <c r="A460" s="15" t="s">
        <v>3008</v>
      </c>
      <c r="B460" s="15">
        <v>2020</v>
      </c>
      <c r="C460" s="15">
        <v>41</v>
      </c>
      <c r="D460" s="15" t="s">
        <v>3204</v>
      </c>
      <c r="E460" s="15" t="s">
        <v>3689</v>
      </c>
      <c r="F460" s="15" t="s">
        <v>2766</v>
      </c>
      <c r="G460" s="67" t="s">
        <v>3659</v>
      </c>
      <c r="H460" s="15" t="s">
        <v>2772</v>
      </c>
      <c r="I460" s="15" t="s">
        <v>2884</v>
      </c>
      <c r="J460" s="15" t="s">
        <v>2772</v>
      </c>
      <c r="K460" s="15" t="s">
        <v>2772</v>
      </c>
      <c r="L460" s="15" t="s">
        <v>2772</v>
      </c>
      <c r="M460" s="15" t="s">
        <v>2772</v>
      </c>
      <c r="N460" s="15" t="s">
        <v>2781</v>
      </c>
      <c r="O460" s="15" t="s">
        <v>2772</v>
      </c>
      <c r="P460" s="15">
        <v>0.37</v>
      </c>
      <c r="Q460" s="15" t="s">
        <v>3011</v>
      </c>
      <c r="R460" s="39">
        <f t="shared" ref="R460:R475" si="32">P460</f>
        <v>0.37</v>
      </c>
      <c r="S460" s="20" t="s">
        <v>3295</v>
      </c>
      <c r="T460" s="16">
        <f t="shared" si="30"/>
        <v>0.13672056715640679</v>
      </c>
      <c r="U460" s="15" t="s">
        <v>2772</v>
      </c>
      <c r="V460" s="15" t="s">
        <v>3012</v>
      </c>
      <c r="W460" s="16" t="s">
        <v>718</v>
      </c>
    </row>
    <row r="461" spans="1:23" ht="30.75">
      <c r="A461" s="15" t="s">
        <v>3008</v>
      </c>
      <c r="B461" s="15">
        <v>2020</v>
      </c>
      <c r="C461" s="15">
        <v>41</v>
      </c>
      <c r="D461" s="15" t="s">
        <v>3204</v>
      </c>
      <c r="E461" s="15" t="s">
        <v>3689</v>
      </c>
      <c r="F461" s="15" t="s">
        <v>2766</v>
      </c>
      <c r="G461" s="67" t="s">
        <v>3659</v>
      </c>
      <c r="H461" s="15" t="s">
        <v>2772</v>
      </c>
      <c r="I461" s="15" t="s">
        <v>3013</v>
      </c>
      <c r="J461" s="15" t="s">
        <v>2772</v>
      </c>
      <c r="K461" s="15" t="s">
        <v>2772</v>
      </c>
      <c r="L461" s="15" t="s">
        <v>2772</v>
      </c>
      <c r="M461" s="15" t="s">
        <v>2772</v>
      </c>
      <c r="N461" s="15" t="s">
        <v>2781</v>
      </c>
      <c r="O461" s="15" t="s">
        <v>2772</v>
      </c>
      <c r="P461" s="15">
        <v>0.8</v>
      </c>
      <c r="Q461" s="15" t="s">
        <v>3011</v>
      </c>
      <c r="R461" s="39">
        <f t="shared" si="32"/>
        <v>0.8</v>
      </c>
      <c r="S461" s="20" t="s">
        <v>3295</v>
      </c>
      <c r="T461" s="16">
        <f t="shared" si="30"/>
        <v>0.25527250510330607</v>
      </c>
      <c r="U461" s="15" t="s">
        <v>2772</v>
      </c>
      <c r="V461" s="15" t="s">
        <v>3012</v>
      </c>
      <c r="W461" s="16" t="s">
        <v>718</v>
      </c>
    </row>
    <row r="462" spans="1:23" ht="30.75">
      <c r="A462" s="15" t="s">
        <v>3008</v>
      </c>
      <c r="B462" s="15">
        <v>2020</v>
      </c>
      <c r="C462" s="15">
        <v>41</v>
      </c>
      <c r="D462" s="15" t="s">
        <v>3204</v>
      </c>
      <c r="E462" s="15" t="s">
        <v>3689</v>
      </c>
      <c r="F462" s="15" t="s">
        <v>2766</v>
      </c>
      <c r="G462" s="67" t="s">
        <v>3659</v>
      </c>
      <c r="H462" s="15" t="s">
        <v>2772</v>
      </c>
      <c r="I462" s="15" t="s">
        <v>3005</v>
      </c>
      <c r="J462" s="15" t="s">
        <v>2772</v>
      </c>
      <c r="K462" s="15" t="s">
        <v>2772</v>
      </c>
      <c r="L462" s="15" t="s">
        <v>2772</v>
      </c>
      <c r="M462" s="15" t="s">
        <v>2772</v>
      </c>
      <c r="N462" s="15" t="s">
        <v>2781</v>
      </c>
      <c r="O462" s="15" t="s">
        <v>2772</v>
      </c>
      <c r="P462" s="15">
        <v>111.11</v>
      </c>
      <c r="Q462" s="15" t="s">
        <v>3011</v>
      </c>
      <c r="R462" s="39">
        <f t="shared" si="32"/>
        <v>111.11</v>
      </c>
      <c r="S462" s="20" t="s">
        <v>3295</v>
      </c>
      <c r="T462" s="16">
        <f t="shared" si="30"/>
        <v>2.0496443525693002</v>
      </c>
      <c r="U462" s="15" t="s">
        <v>2772</v>
      </c>
      <c r="V462" s="15" t="s">
        <v>3012</v>
      </c>
      <c r="W462" s="16" t="s">
        <v>718</v>
      </c>
    </row>
    <row r="463" spans="1:23" ht="30.75">
      <c r="A463" s="15" t="s">
        <v>3008</v>
      </c>
      <c r="B463" s="15">
        <v>2020</v>
      </c>
      <c r="C463" s="15">
        <v>41</v>
      </c>
      <c r="D463" s="15" t="s">
        <v>3204</v>
      </c>
      <c r="E463" s="15" t="s">
        <v>3689</v>
      </c>
      <c r="F463" s="15" t="s">
        <v>2766</v>
      </c>
      <c r="G463" s="67" t="s">
        <v>3659</v>
      </c>
      <c r="H463" s="15" t="s">
        <v>2772</v>
      </c>
      <c r="I463" s="15" t="s">
        <v>2779</v>
      </c>
      <c r="J463" s="15" t="s">
        <v>2772</v>
      </c>
      <c r="K463" s="15" t="s">
        <v>2772</v>
      </c>
      <c r="L463" s="15" t="s">
        <v>2772</v>
      </c>
      <c r="M463" s="15" t="s">
        <v>2772</v>
      </c>
      <c r="N463" s="15" t="s">
        <v>2781</v>
      </c>
      <c r="O463" s="15" t="s">
        <v>2772</v>
      </c>
      <c r="P463" s="15">
        <v>37.99</v>
      </c>
      <c r="Q463" s="15" t="s">
        <v>3011</v>
      </c>
      <c r="R463" s="39">
        <f t="shared" si="32"/>
        <v>37.99</v>
      </c>
      <c r="S463" s="20" t="s">
        <v>3295</v>
      </c>
      <c r="T463" s="16">
        <f t="shared" si="30"/>
        <v>1.5909532351879858</v>
      </c>
      <c r="U463" s="15" t="s">
        <v>2772</v>
      </c>
      <c r="V463" s="15" t="s">
        <v>3012</v>
      </c>
      <c r="W463" s="16" t="s">
        <v>718</v>
      </c>
    </row>
    <row r="464" spans="1:23" ht="30.75">
      <c r="A464" s="15" t="s">
        <v>3008</v>
      </c>
      <c r="B464" s="15">
        <v>2020</v>
      </c>
      <c r="C464" s="15">
        <v>41</v>
      </c>
      <c r="D464" s="15" t="s">
        <v>3204</v>
      </c>
      <c r="E464" s="15" t="s">
        <v>3689</v>
      </c>
      <c r="F464" s="15" t="s">
        <v>2766</v>
      </c>
      <c r="G464" s="68" t="s">
        <v>3664</v>
      </c>
      <c r="H464" s="15" t="s">
        <v>2772</v>
      </c>
      <c r="I464" s="15" t="s">
        <v>2875</v>
      </c>
      <c r="J464" s="15" t="s">
        <v>2772</v>
      </c>
      <c r="K464" s="15" t="s">
        <v>2772</v>
      </c>
      <c r="L464" s="15" t="s">
        <v>2772</v>
      </c>
      <c r="M464" s="15" t="s">
        <v>2772</v>
      </c>
      <c r="N464" s="15" t="s">
        <v>2781</v>
      </c>
      <c r="O464" s="15" t="s">
        <v>2772</v>
      </c>
      <c r="P464" s="15">
        <v>2.02</v>
      </c>
      <c r="Q464" s="15" t="s">
        <v>3011</v>
      </c>
      <c r="R464" s="39">
        <f t="shared" si="32"/>
        <v>2.02</v>
      </c>
      <c r="S464" s="20" t="s">
        <v>3295</v>
      </c>
      <c r="T464" s="16">
        <f t="shared" si="30"/>
        <v>0.48000694295715063</v>
      </c>
      <c r="U464" s="15" t="s">
        <v>2772</v>
      </c>
      <c r="V464" s="15" t="s">
        <v>3012</v>
      </c>
      <c r="W464" s="16" t="s">
        <v>718</v>
      </c>
    </row>
    <row r="465" spans="1:23" ht="30.75">
      <c r="A465" s="15" t="s">
        <v>3008</v>
      </c>
      <c r="B465" s="15">
        <v>2020</v>
      </c>
      <c r="C465" s="15">
        <v>41</v>
      </c>
      <c r="D465" s="15" t="s">
        <v>3204</v>
      </c>
      <c r="E465" s="15" t="s">
        <v>3689</v>
      </c>
      <c r="F465" s="15" t="s">
        <v>2766</v>
      </c>
      <c r="G465" s="68" t="s">
        <v>3664</v>
      </c>
      <c r="H465" s="15" t="s">
        <v>2772</v>
      </c>
      <c r="I465" s="15" t="s">
        <v>2885</v>
      </c>
      <c r="J465" s="15" t="s">
        <v>2772</v>
      </c>
      <c r="K465" s="15" t="s">
        <v>2772</v>
      </c>
      <c r="L465" s="15" t="s">
        <v>2772</v>
      </c>
      <c r="M465" s="15" t="s">
        <v>2772</v>
      </c>
      <c r="N465" s="15" t="s">
        <v>2781</v>
      </c>
      <c r="O465" s="15" t="s">
        <v>2772</v>
      </c>
      <c r="P465" s="15">
        <v>0.62</v>
      </c>
      <c r="Q465" s="15" t="s">
        <v>3011</v>
      </c>
      <c r="R465" s="39">
        <f t="shared" si="32"/>
        <v>0.62</v>
      </c>
      <c r="S465" s="20" t="s">
        <v>3295</v>
      </c>
      <c r="T465" s="16">
        <f t="shared" si="30"/>
        <v>0.20951501454263097</v>
      </c>
      <c r="U465" s="15" t="s">
        <v>2772</v>
      </c>
      <c r="V465" s="15" t="s">
        <v>3012</v>
      </c>
      <c r="W465" s="16" t="s">
        <v>718</v>
      </c>
    </row>
    <row r="466" spans="1:23" ht="30.75">
      <c r="A466" s="15" t="s">
        <v>3008</v>
      </c>
      <c r="B466" s="15">
        <v>2020</v>
      </c>
      <c r="C466" s="15">
        <v>41</v>
      </c>
      <c r="D466" s="15" t="s">
        <v>3204</v>
      </c>
      <c r="E466" s="15" t="s">
        <v>3689</v>
      </c>
      <c r="F466" s="15" t="s">
        <v>2766</v>
      </c>
      <c r="G466" s="67" t="s">
        <v>3659</v>
      </c>
      <c r="H466" s="15" t="s">
        <v>2772</v>
      </c>
      <c r="I466" s="15" t="s">
        <v>2790</v>
      </c>
      <c r="J466" s="15" t="s">
        <v>2772</v>
      </c>
      <c r="K466" s="15" t="s">
        <v>2772</v>
      </c>
      <c r="L466" s="15" t="s">
        <v>2772</v>
      </c>
      <c r="M466" s="15" t="s">
        <v>2772</v>
      </c>
      <c r="N466" s="15" t="s">
        <v>2781</v>
      </c>
      <c r="O466" s="15" t="s">
        <v>2772</v>
      </c>
      <c r="P466" s="15">
        <v>50.62</v>
      </c>
      <c r="Q466" s="15" t="s">
        <v>3011</v>
      </c>
      <c r="R466" s="39">
        <f t="shared" si="32"/>
        <v>50.62</v>
      </c>
      <c r="S466" s="20" t="s">
        <v>3295</v>
      </c>
      <c r="T466" s="16">
        <f t="shared" si="30"/>
        <v>1.7128180002078501</v>
      </c>
      <c r="U466" s="15" t="s">
        <v>2772</v>
      </c>
      <c r="V466" s="15" t="s">
        <v>3012</v>
      </c>
      <c r="W466" s="16" t="s">
        <v>718</v>
      </c>
    </row>
    <row r="467" spans="1:23" ht="30.75">
      <c r="A467" s="15" t="s">
        <v>3008</v>
      </c>
      <c r="B467" s="15">
        <v>2020</v>
      </c>
      <c r="C467" s="15">
        <v>41</v>
      </c>
      <c r="D467" s="15" t="s">
        <v>3204</v>
      </c>
      <c r="E467" s="15" t="s">
        <v>3689</v>
      </c>
      <c r="F467" s="15" t="s">
        <v>2766</v>
      </c>
      <c r="G467" s="67" t="s">
        <v>3659</v>
      </c>
      <c r="H467" s="15" t="s">
        <v>2772</v>
      </c>
      <c r="I467" s="28" t="s">
        <v>2786</v>
      </c>
      <c r="J467" s="15" t="s">
        <v>2772</v>
      </c>
      <c r="K467" s="15" t="s">
        <v>2772</v>
      </c>
      <c r="L467" s="15" t="s">
        <v>2772</v>
      </c>
      <c r="M467" s="15" t="s">
        <v>2772</v>
      </c>
      <c r="N467" s="15" t="s">
        <v>2781</v>
      </c>
      <c r="O467" s="15" t="s">
        <v>2772</v>
      </c>
      <c r="P467" s="15">
        <v>75.069999999999993</v>
      </c>
      <c r="Q467" s="15" t="s">
        <v>3011</v>
      </c>
      <c r="R467" s="39">
        <f t="shared" si="32"/>
        <v>75.069999999999993</v>
      </c>
      <c r="S467" s="20" t="s">
        <v>3295</v>
      </c>
      <c r="T467" s="16">
        <f t="shared" si="30"/>
        <v>1.8812134162550191</v>
      </c>
      <c r="U467" s="15" t="s">
        <v>2772</v>
      </c>
      <c r="V467" s="15" t="s">
        <v>3012</v>
      </c>
      <c r="W467" s="16" t="s">
        <v>718</v>
      </c>
    </row>
    <row r="468" spans="1:23" ht="30.75">
      <c r="A468" s="15" t="s">
        <v>3008</v>
      </c>
      <c r="B468" s="15">
        <v>2020</v>
      </c>
      <c r="C468" s="15">
        <v>42</v>
      </c>
      <c r="D468" s="15" t="s">
        <v>3220</v>
      </c>
      <c r="E468" s="15" t="s">
        <v>3689</v>
      </c>
      <c r="F468" s="15" t="s">
        <v>2766</v>
      </c>
      <c r="G468" s="67" t="s">
        <v>3659</v>
      </c>
      <c r="H468" s="15" t="s">
        <v>2772</v>
      </c>
      <c r="I468" s="15" t="s">
        <v>2884</v>
      </c>
      <c r="J468" s="15" t="s">
        <v>2772</v>
      </c>
      <c r="K468" s="15" t="s">
        <v>2772</v>
      </c>
      <c r="L468" s="15" t="s">
        <v>2772</v>
      </c>
      <c r="M468" s="15" t="s">
        <v>2772</v>
      </c>
      <c r="N468" s="15" t="s">
        <v>3021</v>
      </c>
      <c r="O468" s="15"/>
      <c r="P468" s="15">
        <v>13.7</v>
      </c>
      <c r="Q468" s="15" t="s">
        <v>2880</v>
      </c>
      <c r="R468" s="39">
        <f t="shared" si="32"/>
        <v>13.7</v>
      </c>
      <c r="S468" s="20" t="s">
        <v>3308</v>
      </c>
      <c r="T468" s="16">
        <f t="shared" si="30"/>
        <v>1.167317334748176</v>
      </c>
      <c r="U468" s="15" t="s">
        <v>2772</v>
      </c>
      <c r="V468" s="15" t="s">
        <v>2772</v>
      </c>
      <c r="W468" s="16" t="s">
        <v>718</v>
      </c>
    </row>
    <row r="469" spans="1:23" ht="30.75">
      <c r="A469" s="15" t="s">
        <v>3008</v>
      </c>
      <c r="B469" s="15">
        <v>2020</v>
      </c>
      <c r="C469" s="15">
        <v>42</v>
      </c>
      <c r="D469" s="15" t="s">
        <v>3220</v>
      </c>
      <c r="E469" s="15" t="s">
        <v>3689</v>
      </c>
      <c r="F469" s="15" t="s">
        <v>2766</v>
      </c>
      <c r="G469" s="67" t="s">
        <v>3659</v>
      </c>
      <c r="H469" s="15" t="s">
        <v>2772</v>
      </c>
      <c r="I469" s="15" t="s">
        <v>3013</v>
      </c>
      <c r="J469" s="15" t="s">
        <v>2772</v>
      </c>
      <c r="K469" s="15" t="s">
        <v>2772</v>
      </c>
      <c r="L469" s="15" t="s">
        <v>2772</v>
      </c>
      <c r="M469" s="15" t="s">
        <v>2772</v>
      </c>
      <c r="N469" s="15" t="s">
        <v>3021</v>
      </c>
      <c r="O469" s="15"/>
      <c r="P469" s="15">
        <v>10.199999999999999</v>
      </c>
      <c r="Q469" s="15" t="s">
        <v>2880</v>
      </c>
      <c r="R469" s="39">
        <f t="shared" si="32"/>
        <v>10.199999999999999</v>
      </c>
      <c r="S469" s="20" t="s">
        <v>3308</v>
      </c>
      <c r="T469" s="16">
        <f t="shared" si="30"/>
        <v>1.0492180226701815</v>
      </c>
      <c r="U469" s="15" t="s">
        <v>2772</v>
      </c>
      <c r="V469" s="15" t="s">
        <v>2772</v>
      </c>
      <c r="W469" s="16" t="s">
        <v>718</v>
      </c>
    </row>
    <row r="470" spans="1:23" ht="30.75">
      <c r="A470" s="15" t="s">
        <v>3008</v>
      </c>
      <c r="B470" s="15">
        <v>2020</v>
      </c>
      <c r="C470" s="15">
        <v>42</v>
      </c>
      <c r="D470" s="15" t="s">
        <v>3220</v>
      </c>
      <c r="E470" s="15" t="s">
        <v>3689</v>
      </c>
      <c r="F470" s="15" t="s">
        <v>2766</v>
      </c>
      <c r="G470" s="67" t="s">
        <v>3659</v>
      </c>
      <c r="H470" s="15" t="s">
        <v>2772</v>
      </c>
      <c r="I470" s="15" t="s">
        <v>3005</v>
      </c>
      <c r="J470" s="15" t="s">
        <v>2772</v>
      </c>
      <c r="K470" s="15" t="s">
        <v>2772</v>
      </c>
      <c r="L470" s="15" t="s">
        <v>2772</v>
      </c>
      <c r="M470" s="15" t="s">
        <v>2772</v>
      </c>
      <c r="N470" s="15" t="s">
        <v>3021</v>
      </c>
      <c r="O470" s="15"/>
      <c r="P470" s="15">
        <v>99.8</v>
      </c>
      <c r="Q470" s="15" t="s">
        <v>2880</v>
      </c>
      <c r="R470" s="39">
        <f t="shared" si="32"/>
        <v>99.8</v>
      </c>
      <c r="S470" s="20" t="s">
        <v>3308</v>
      </c>
      <c r="T470" s="16">
        <f t="shared" si="30"/>
        <v>2.0034605321095063</v>
      </c>
      <c r="U470" s="15" t="s">
        <v>2772</v>
      </c>
      <c r="V470" s="15" t="s">
        <v>2772</v>
      </c>
      <c r="W470" s="16" t="s">
        <v>718</v>
      </c>
    </row>
    <row r="471" spans="1:23" ht="30.75">
      <c r="A471" s="15" t="s">
        <v>3008</v>
      </c>
      <c r="B471" s="15">
        <v>2020</v>
      </c>
      <c r="C471" s="15">
        <v>42</v>
      </c>
      <c r="D471" s="15" t="s">
        <v>3220</v>
      </c>
      <c r="E471" s="15" t="s">
        <v>3689</v>
      </c>
      <c r="F471" s="15" t="s">
        <v>2766</v>
      </c>
      <c r="G471" s="67" t="s">
        <v>3659</v>
      </c>
      <c r="H471" s="15" t="s">
        <v>2772</v>
      </c>
      <c r="I471" s="15" t="s">
        <v>2779</v>
      </c>
      <c r="J471" s="15" t="s">
        <v>2772</v>
      </c>
      <c r="K471" s="15" t="s">
        <v>2772</v>
      </c>
      <c r="L471" s="15" t="s">
        <v>2772</v>
      </c>
      <c r="M471" s="15" t="s">
        <v>2772</v>
      </c>
      <c r="N471" s="15" t="s">
        <v>3021</v>
      </c>
      <c r="O471" s="15"/>
      <c r="P471" s="15">
        <v>7.6</v>
      </c>
      <c r="Q471" s="15" t="s">
        <v>2880</v>
      </c>
      <c r="R471" s="39">
        <f t="shared" si="32"/>
        <v>7.6</v>
      </c>
      <c r="S471" s="20" t="s">
        <v>3308</v>
      </c>
      <c r="T471" s="16">
        <f t="shared" si="30"/>
        <v>0.93449845124356767</v>
      </c>
      <c r="U471" s="15" t="s">
        <v>2772</v>
      </c>
      <c r="V471" s="15" t="s">
        <v>2772</v>
      </c>
      <c r="W471" s="16" t="s">
        <v>718</v>
      </c>
    </row>
    <row r="472" spans="1:23" ht="30.75">
      <c r="A472" s="15" t="s">
        <v>3008</v>
      </c>
      <c r="B472" s="15">
        <v>2020</v>
      </c>
      <c r="C472" s="15">
        <v>42</v>
      </c>
      <c r="D472" s="15" t="s">
        <v>3220</v>
      </c>
      <c r="E472" s="15" t="s">
        <v>3689</v>
      </c>
      <c r="F472" s="15" t="s">
        <v>2766</v>
      </c>
      <c r="G472" s="68" t="s">
        <v>3664</v>
      </c>
      <c r="H472" s="15" t="s">
        <v>2772</v>
      </c>
      <c r="I472" s="15" t="s">
        <v>2875</v>
      </c>
      <c r="J472" s="15" t="s">
        <v>2772</v>
      </c>
      <c r="K472" s="15" t="s">
        <v>2772</v>
      </c>
      <c r="L472" s="15" t="s">
        <v>2772</v>
      </c>
      <c r="M472" s="15" t="s">
        <v>2772</v>
      </c>
      <c r="N472" s="15" t="s">
        <v>3021</v>
      </c>
      <c r="O472" s="15"/>
      <c r="P472" s="15">
        <v>18.7</v>
      </c>
      <c r="Q472" s="15" t="s">
        <v>2880</v>
      </c>
      <c r="R472" s="39">
        <f t="shared" si="32"/>
        <v>18.7</v>
      </c>
      <c r="S472" s="20" t="s">
        <v>3308</v>
      </c>
      <c r="T472" s="16">
        <f t="shared" si="30"/>
        <v>1.2944662261615929</v>
      </c>
      <c r="U472" s="15" t="s">
        <v>2772</v>
      </c>
      <c r="V472" s="15" t="s">
        <v>2772</v>
      </c>
      <c r="W472" s="16" t="s">
        <v>718</v>
      </c>
    </row>
    <row r="473" spans="1:23" ht="30.75">
      <c r="A473" s="15" t="s">
        <v>3008</v>
      </c>
      <c r="B473" s="15">
        <v>2020</v>
      </c>
      <c r="C473" s="15">
        <v>42</v>
      </c>
      <c r="D473" s="15" t="s">
        <v>3220</v>
      </c>
      <c r="E473" s="15" t="s">
        <v>3689</v>
      </c>
      <c r="F473" s="15" t="s">
        <v>2766</v>
      </c>
      <c r="G473" s="68" t="s">
        <v>3664</v>
      </c>
      <c r="H473" s="15" t="s">
        <v>2772</v>
      </c>
      <c r="I473" s="15" t="s">
        <v>2885</v>
      </c>
      <c r="J473" s="15" t="s">
        <v>2772</v>
      </c>
      <c r="K473" s="15" t="s">
        <v>2772</v>
      </c>
      <c r="L473" s="15" t="s">
        <v>2772</v>
      </c>
      <c r="M473" s="15" t="s">
        <v>2772</v>
      </c>
      <c r="N473" s="15" t="s">
        <v>3021</v>
      </c>
      <c r="O473" s="15"/>
      <c r="P473" s="15">
        <v>3.7</v>
      </c>
      <c r="Q473" s="15" t="s">
        <v>2880</v>
      </c>
      <c r="R473" s="39">
        <f t="shared" si="32"/>
        <v>3.7</v>
      </c>
      <c r="S473" s="20" t="s">
        <v>3308</v>
      </c>
      <c r="T473" s="16">
        <f t="shared" si="30"/>
        <v>0.67209785793571752</v>
      </c>
      <c r="U473" s="15" t="s">
        <v>2772</v>
      </c>
      <c r="V473" s="15" t="s">
        <v>2772</v>
      </c>
      <c r="W473" s="16" t="s">
        <v>718</v>
      </c>
    </row>
    <row r="474" spans="1:23" ht="30.75">
      <c r="A474" s="15" t="s">
        <v>3008</v>
      </c>
      <c r="B474" s="15">
        <v>2020</v>
      </c>
      <c r="C474" s="15">
        <v>42</v>
      </c>
      <c r="D474" s="15" t="s">
        <v>3220</v>
      </c>
      <c r="E474" s="15" t="s">
        <v>3689</v>
      </c>
      <c r="F474" s="15" t="s">
        <v>2766</v>
      </c>
      <c r="G474" s="67" t="s">
        <v>3659</v>
      </c>
      <c r="H474" s="15" t="s">
        <v>2772</v>
      </c>
      <c r="I474" s="15" t="s">
        <v>2790</v>
      </c>
      <c r="J474" s="15" t="s">
        <v>2772</v>
      </c>
      <c r="K474" s="15" t="s">
        <v>2772</v>
      </c>
      <c r="L474" s="15" t="s">
        <v>2772</v>
      </c>
      <c r="M474" s="15" t="s">
        <v>2772</v>
      </c>
      <c r="N474" s="15" t="s">
        <v>3021</v>
      </c>
      <c r="O474" s="15"/>
      <c r="P474" s="15">
        <v>17.399999999999999</v>
      </c>
      <c r="Q474" s="15" t="s">
        <v>2880</v>
      </c>
      <c r="R474" s="39">
        <f t="shared" si="32"/>
        <v>17.399999999999999</v>
      </c>
      <c r="S474" s="20" t="s">
        <v>3308</v>
      </c>
      <c r="T474" s="16">
        <f t="shared" si="30"/>
        <v>1.2648178230095364</v>
      </c>
      <c r="U474" s="15" t="s">
        <v>2772</v>
      </c>
      <c r="V474" s="15" t="s">
        <v>2772</v>
      </c>
      <c r="W474" s="16" t="s">
        <v>718</v>
      </c>
    </row>
    <row r="475" spans="1:23" ht="30.75">
      <c r="A475" s="15" t="s">
        <v>3008</v>
      </c>
      <c r="B475" s="15">
        <v>2020</v>
      </c>
      <c r="C475" s="15">
        <v>42</v>
      </c>
      <c r="D475" s="15" t="s">
        <v>3220</v>
      </c>
      <c r="E475" s="15" t="s">
        <v>3689</v>
      </c>
      <c r="F475" s="15" t="s">
        <v>2766</v>
      </c>
      <c r="G475" s="67" t="s">
        <v>3659</v>
      </c>
      <c r="H475" s="15" t="s">
        <v>2772</v>
      </c>
      <c r="I475" s="28" t="s">
        <v>2786</v>
      </c>
      <c r="J475" s="15" t="s">
        <v>2772</v>
      </c>
      <c r="K475" s="15" t="s">
        <v>2772</v>
      </c>
      <c r="L475" s="15" t="s">
        <v>2772</v>
      </c>
      <c r="M475" s="15" t="s">
        <v>2772</v>
      </c>
      <c r="N475" s="15" t="s">
        <v>3021</v>
      </c>
      <c r="O475" s="15"/>
      <c r="P475" s="15">
        <v>64.2</v>
      </c>
      <c r="Q475" s="15" t="s">
        <v>2880</v>
      </c>
      <c r="R475" s="39">
        <f t="shared" si="32"/>
        <v>64.2</v>
      </c>
      <c r="S475" s="20" t="s">
        <v>3308</v>
      </c>
      <c r="T475" s="16">
        <f t="shared" si="30"/>
        <v>1.8142475957319202</v>
      </c>
      <c r="U475" s="15" t="s">
        <v>2772</v>
      </c>
      <c r="V475" s="15" t="s">
        <v>2772</v>
      </c>
      <c r="W475" s="16" t="s">
        <v>718</v>
      </c>
    </row>
    <row r="476" spans="1:23" ht="30.75">
      <c r="A476" s="15" t="s">
        <v>3008</v>
      </c>
      <c r="B476" s="15">
        <v>2020</v>
      </c>
      <c r="C476" s="15">
        <v>42</v>
      </c>
      <c r="D476" s="15" t="s">
        <v>3220</v>
      </c>
      <c r="E476" s="15" t="s">
        <v>3689</v>
      </c>
      <c r="F476" s="15" t="s">
        <v>2766</v>
      </c>
      <c r="G476" s="67" t="s">
        <v>3659</v>
      </c>
      <c r="H476" s="15" t="s">
        <v>2772</v>
      </c>
      <c r="I476" s="15" t="s">
        <v>2884</v>
      </c>
      <c r="J476" s="15" t="s">
        <v>2772</v>
      </c>
      <c r="K476" s="15" t="s">
        <v>2772</v>
      </c>
      <c r="L476" s="15" t="s">
        <v>2772</v>
      </c>
      <c r="M476" s="15" t="s">
        <v>2772</v>
      </c>
      <c r="N476" s="15" t="s">
        <v>2781</v>
      </c>
      <c r="O476" s="15" t="s">
        <v>2772</v>
      </c>
      <c r="P476" s="15">
        <v>0.32</v>
      </c>
      <c r="Q476" s="15" t="s">
        <v>3011</v>
      </c>
      <c r="R476" s="39">
        <f t="shared" ref="R476:R491" si="33">P476</f>
        <v>0.32</v>
      </c>
      <c r="S476" s="20" t="s">
        <v>3295</v>
      </c>
      <c r="T476" s="16">
        <f t="shared" si="30"/>
        <v>0.12057393120584989</v>
      </c>
      <c r="U476" s="15" t="s">
        <v>2772</v>
      </c>
      <c r="V476" s="15" t="s">
        <v>3012</v>
      </c>
      <c r="W476" s="16" t="s">
        <v>718</v>
      </c>
    </row>
    <row r="477" spans="1:23" ht="30.75">
      <c r="A477" s="15" t="s">
        <v>3008</v>
      </c>
      <c r="B477" s="15">
        <v>2020</v>
      </c>
      <c r="C477" s="15">
        <v>42</v>
      </c>
      <c r="D477" s="15" t="s">
        <v>3220</v>
      </c>
      <c r="E477" s="15" t="s">
        <v>3689</v>
      </c>
      <c r="F477" s="15" t="s">
        <v>2766</v>
      </c>
      <c r="G477" s="67" t="s">
        <v>3659</v>
      </c>
      <c r="H477" s="15" t="s">
        <v>2772</v>
      </c>
      <c r="I477" s="15" t="s">
        <v>3013</v>
      </c>
      <c r="J477" s="15" t="s">
        <v>2772</v>
      </c>
      <c r="K477" s="15" t="s">
        <v>2772</v>
      </c>
      <c r="L477" s="15" t="s">
        <v>2772</v>
      </c>
      <c r="M477" s="15" t="s">
        <v>2772</v>
      </c>
      <c r="N477" s="15" t="s">
        <v>2781</v>
      </c>
      <c r="O477" s="15" t="s">
        <v>2772</v>
      </c>
      <c r="P477" s="15">
        <v>2.4500000000000002</v>
      </c>
      <c r="Q477" s="15" t="s">
        <v>3011</v>
      </c>
      <c r="R477" s="39">
        <f t="shared" si="33"/>
        <v>2.4500000000000002</v>
      </c>
      <c r="S477" s="20" t="s">
        <v>3295</v>
      </c>
      <c r="T477" s="16">
        <f t="shared" si="30"/>
        <v>0.53781909507327419</v>
      </c>
      <c r="U477" s="15" t="s">
        <v>2772</v>
      </c>
      <c r="V477" s="15" t="s">
        <v>3012</v>
      </c>
      <c r="W477" s="16" t="s">
        <v>718</v>
      </c>
    </row>
    <row r="478" spans="1:23" ht="30.75">
      <c r="A478" s="15" t="s">
        <v>3008</v>
      </c>
      <c r="B478" s="15">
        <v>2020</v>
      </c>
      <c r="C478" s="15">
        <v>42</v>
      </c>
      <c r="D478" s="15" t="s">
        <v>3220</v>
      </c>
      <c r="E478" s="15" t="s">
        <v>3689</v>
      </c>
      <c r="F478" s="15" t="s">
        <v>2766</v>
      </c>
      <c r="G478" s="67" t="s">
        <v>3659</v>
      </c>
      <c r="H478" s="15" t="s">
        <v>2772</v>
      </c>
      <c r="I478" s="15" t="s">
        <v>3005</v>
      </c>
      <c r="J478" s="15" t="s">
        <v>2772</v>
      </c>
      <c r="K478" s="15" t="s">
        <v>2772</v>
      </c>
      <c r="L478" s="15" t="s">
        <v>2772</v>
      </c>
      <c r="M478" s="15" t="s">
        <v>2772</v>
      </c>
      <c r="N478" s="15" t="s">
        <v>2781</v>
      </c>
      <c r="O478" s="15" t="s">
        <v>2772</v>
      </c>
      <c r="P478" s="15">
        <v>42.9</v>
      </c>
      <c r="Q478" s="15" t="s">
        <v>3011</v>
      </c>
      <c r="R478" s="39">
        <f t="shared" si="33"/>
        <v>42.9</v>
      </c>
      <c r="S478" s="20" t="s">
        <v>3295</v>
      </c>
      <c r="T478" s="16">
        <f t="shared" si="30"/>
        <v>1.6424645202421213</v>
      </c>
      <c r="U478" s="15" t="s">
        <v>2772</v>
      </c>
      <c r="V478" s="15" t="s">
        <v>3012</v>
      </c>
      <c r="W478" s="16" t="s">
        <v>718</v>
      </c>
    </row>
    <row r="479" spans="1:23" ht="30.75">
      <c r="A479" s="15" t="s">
        <v>3008</v>
      </c>
      <c r="B479" s="15">
        <v>2020</v>
      </c>
      <c r="C479" s="15">
        <v>42</v>
      </c>
      <c r="D479" s="15" t="s">
        <v>3220</v>
      </c>
      <c r="E479" s="15" t="s">
        <v>3689</v>
      </c>
      <c r="F479" s="15" t="s">
        <v>2766</v>
      </c>
      <c r="G479" s="67" t="s">
        <v>3659</v>
      </c>
      <c r="H479" s="15" t="s">
        <v>2772</v>
      </c>
      <c r="I479" s="15" t="s">
        <v>2779</v>
      </c>
      <c r="J479" s="15" t="s">
        <v>2772</v>
      </c>
      <c r="K479" s="15" t="s">
        <v>2772</v>
      </c>
      <c r="L479" s="15" t="s">
        <v>2772</v>
      </c>
      <c r="M479" s="15" t="s">
        <v>2772</v>
      </c>
      <c r="N479" s="15" t="s">
        <v>2781</v>
      </c>
      <c r="O479" s="15" t="s">
        <v>2772</v>
      </c>
      <c r="P479" s="15">
        <v>30.22</v>
      </c>
      <c r="Q479" s="15" t="s">
        <v>3011</v>
      </c>
      <c r="R479" s="39">
        <f t="shared" si="33"/>
        <v>30.22</v>
      </c>
      <c r="S479" s="20" t="s">
        <v>3295</v>
      </c>
      <c r="T479" s="16">
        <f t="shared" si="30"/>
        <v>1.4944328987263986</v>
      </c>
      <c r="U479" s="15" t="s">
        <v>2772</v>
      </c>
      <c r="V479" s="15" t="s">
        <v>3012</v>
      </c>
      <c r="W479" s="16" t="s">
        <v>718</v>
      </c>
    </row>
    <row r="480" spans="1:23" ht="30.75">
      <c r="A480" s="15" t="s">
        <v>3008</v>
      </c>
      <c r="B480" s="15">
        <v>2020</v>
      </c>
      <c r="C480" s="15">
        <v>42</v>
      </c>
      <c r="D480" s="15" t="s">
        <v>3220</v>
      </c>
      <c r="E480" s="15" t="s">
        <v>3689</v>
      </c>
      <c r="F480" s="15" t="s">
        <v>2766</v>
      </c>
      <c r="G480" s="68" t="s">
        <v>3664</v>
      </c>
      <c r="H480" s="15" t="s">
        <v>2772</v>
      </c>
      <c r="I480" s="15" t="s">
        <v>2875</v>
      </c>
      <c r="J480" s="15" t="s">
        <v>2772</v>
      </c>
      <c r="K480" s="15" t="s">
        <v>2772</v>
      </c>
      <c r="L480" s="15" t="s">
        <v>2772</v>
      </c>
      <c r="M480" s="15" t="s">
        <v>2772</v>
      </c>
      <c r="N480" s="15" t="s">
        <v>2781</v>
      </c>
      <c r="O480" s="15" t="s">
        <v>2772</v>
      </c>
      <c r="P480" s="15">
        <v>1.06</v>
      </c>
      <c r="Q480" s="15" t="s">
        <v>3011</v>
      </c>
      <c r="R480" s="39">
        <f t="shared" si="33"/>
        <v>1.06</v>
      </c>
      <c r="S480" s="20" t="s">
        <v>3295</v>
      </c>
      <c r="T480" s="16">
        <f t="shared" si="30"/>
        <v>0.31386722036915343</v>
      </c>
      <c r="U480" s="15" t="s">
        <v>2772</v>
      </c>
      <c r="V480" s="15" t="s">
        <v>3012</v>
      </c>
      <c r="W480" s="16" t="s">
        <v>718</v>
      </c>
    </row>
    <row r="481" spans="1:23" ht="30.75">
      <c r="A481" s="15" t="s">
        <v>3008</v>
      </c>
      <c r="B481" s="15">
        <v>2020</v>
      </c>
      <c r="C481" s="15">
        <v>42</v>
      </c>
      <c r="D481" s="15" t="s">
        <v>3220</v>
      </c>
      <c r="E481" s="15" t="s">
        <v>3689</v>
      </c>
      <c r="F481" s="15" t="s">
        <v>2766</v>
      </c>
      <c r="G481" s="68" t="s">
        <v>3664</v>
      </c>
      <c r="H481" s="15" t="s">
        <v>2772</v>
      </c>
      <c r="I481" s="15" t="s">
        <v>2885</v>
      </c>
      <c r="J481" s="15" t="s">
        <v>2772</v>
      </c>
      <c r="K481" s="15" t="s">
        <v>2772</v>
      </c>
      <c r="L481" s="15" t="s">
        <v>2772</v>
      </c>
      <c r="M481" s="15" t="s">
        <v>2772</v>
      </c>
      <c r="N481" s="15" t="s">
        <v>2781</v>
      </c>
      <c r="O481" s="15" t="s">
        <v>2772</v>
      </c>
      <c r="P481" s="15">
        <v>1.51</v>
      </c>
      <c r="Q481" s="15" t="s">
        <v>3011</v>
      </c>
      <c r="R481" s="39">
        <f t="shared" si="33"/>
        <v>1.51</v>
      </c>
      <c r="S481" s="20" t="s">
        <v>3295</v>
      </c>
      <c r="T481" s="16">
        <f t="shared" si="30"/>
        <v>0.39967372148103808</v>
      </c>
      <c r="U481" s="15" t="s">
        <v>2772</v>
      </c>
      <c r="V481" s="15" t="s">
        <v>3012</v>
      </c>
      <c r="W481" s="16" t="s">
        <v>718</v>
      </c>
    </row>
    <row r="482" spans="1:23" ht="30.75">
      <c r="A482" s="15" t="s">
        <v>3008</v>
      </c>
      <c r="B482" s="15">
        <v>2020</v>
      </c>
      <c r="C482" s="15">
        <v>42</v>
      </c>
      <c r="D482" s="15" t="s">
        <v>3220</v>
      </c>
      <c r="E482" s="15" t="s">
        <v>3689</v>
      </c>
      <c r="F482" s="15" t="s">
        <v>2766</v>
      </c>
      <c r="G482" s="67" t="s">
        <v>3659</v>
      </c>
      <c r="H482" s="15" t="s">
        <v>2772</v>
      </c>
      <c r="I482" s="15" t="s">
        <v>2790</v>
      </c>
      <c r="J482" s="15" t="s">
        <v>2772</v>
      </c>
      <c r="K482" s="15" t="s">
        <v>2772</v>
      </c>
      <c r="L482" s="15" t="s">
        <v>2772</v>
      </c>
      <c r="M482" s="15" t="s">
        <v>2772</v>
      </c>
      <c r="N482" s="15" t="s">
        <v>2781</v>
      </c>
      <c r="O482" s="15" t="s">
        <v>2772</v>
      </c>
      <c r="P482" s="15">
        <v>59.11</v>
      </c>
      <c r="Q482" s="15" t="s">
        <v>3011</v>
      </c>
      <c r="R482" s="39">
        <f t="shared" si="33"/>
        <v>59.11</v>
      </c>
      <c r="S482" s="20" t="s">
        <v>3295</v>
      </c>
      <c r="T482" s="16">
        <f t="shared" si="30"/>
        <v>1.7789467279686166</v>
      </c>
      <c r="U482" s="15" t="s">
        <v>2772</v>
      </c>
      <c r="V482" s="15" t="s">
        <v>3012</v>
      </c>
      <c r="W482" s="16" t="s">
        <v>718</v>
      </c>
    </row>
    <row r="483" spans="1:23" ht="30.75">
      <c r="A483" s="15" t="s">
        <v>3008</v>
      </c>
      <c r="B483" s="15">
        <v>2020</v>
      </c>
      <c r="C483" s="15">
        <v>42</v>
      </c>
      <c r="D483" s="15" t="s">
        <v>3220</v>
      </c>
      <c r="E483" s="15" t="s">
        <v>3689</v>
      </c>
      <c r="F483" s="15" t="s">
        <v>2766</v>
      </c>
      <c r="G483" s="67" t="s">
        <v>3659</v>
      </c>
      <c r="H483" s="15" t="s">
        <v>2772</v>
      </c>
      <c r="I483" s="28" t="s">
        <v>2786</v>
      </c>
      <c r="J483" s="15" t="s">
        <v>2772</v>
      </c>
      <c r="K483" s="15" t="s">
        <v>2772</v>
      </c>
      <c r="L483" s="15" t="s">
        <v>2772</v>
      </c>
      <c r="M483" s="15" t="s">
        <v>2772</v>
      </c>
      <c r="N483" s="15" t="s">
        <v>2781</v>
      </c>
      <c r="O483" s="15" t="s">
        <v>2772</v>
      </c>
      <c r="P483" s="15">
        <v>91.64</v>
      </c>
      <c r="Q483" s="15" t="s">
        <v>3011</v>
      </c>
      <c r="R483" s="39">
        <f t="shared" si="33"/>
        <v>91.64</v>
      </c>
      <c r="S483" s="20" t="s">
        <v>3295</v>
      </c>
      <c r="T483" s="16">
        <f t="shared" si="30"/>
        <v>1.966798546383361</v>
      </c>
      <c r="U483" s="15" t="s">
        <v>2772</v>
      </c>
      <c r="V483" s="15" t="s">
        <v>3012</v>
      </c>
      <c r="W483" s="16" t="s">
        <v>718</v>
      </c>
    </row>
    <row r="484" spans="1:23" ht="30.75">
      <c r="A484" s="15" t="s">
        <v>3008</v>
      </c>
      <c r="B484" s="15">
        <v>2020</v>
      </c>
      <c r="C484" s="15">
        <v>43</v>
      </c>
      <c r="D484" s="15" t="s">
        <v>3237</v>
      </c>
      <c r="E484" s="15" t="s">
        <v>3689</v>
      </c>
      <c r="F484" s="15" t="s">
        <v>2766</v>
      </c>
      <c r="G484" s="67" t="s">
        <v>3659</v>
      </c>
      <c r="H484" s="15" t="s">
        <v>2772</v>
      </c>
      <c r="I484" s="15" t="s">
        <v>2884</v>
      </c>
      <c r="J484" s="15" t="s">
        <v>2772</v>
      </c>
      <c r="K484" s="15" t="s">
        <v>2772</v>
      </c>
      <c r="L484" s="15" t="s">
        <v>2772</v>
      </c>
      <c r="M484" s="15" t="s">
        <v>2772</v>
      </c>
      <c r="N484" s="15" t="s">
        <v>3021</v>
      </c>
      <c r="O484" s="15"/>
      <c r="P484" s="15">
        <v>13.1</v>
      </c>
      <c r="Q484" s="15" t="s">
        <v>2880</v>
      </c>
      <c r="R484" s="39">
        <f t="shared" si="33"/>
        <v>13.1</v>
      </c>
      <c r="S484" s="20" t="s">
        <v>3308</v>
      </c>
      <c r="T484" s="16">
        <f t="shared" si="30"/>
        <v>1.1492191126553799</v>
      </c>
      <c r="U484" s="15" t="s">
        <v>2772</v>
      </c>
      <c r="V484" s="15" t="s">
        <v>2772</v>
      </c>
      <c r="W484" s="16" t="s">
        <v>718</v>
      </c>
    </row>
    <row r="485" spans="1:23" ht="30.75">
      <c r="A485" s="15" t="s">
        <v>3008</v>
      </c>
      <c r="B485" s="15">
        <v>2020</v>
      </c>
      <c r="C485" s="15">
        <v>43</v>
      </c>
      <c r="D485" s="15" t="s">
        <v>3237</v>
      </c>
      <c r="E485" s="15" t="s">
        <v>3689</v>
      </c>
      <c r="F485" s="15" t="s">
        <v>2766</v>
      </c>
      <c r="G485" s="67" t="s">
        <v>3659</v>
      </c>
      <c r="H485" s="15" t="s">
        <v>2772</v>
      </c>
      <c r="I485" s="15" t="s">
        <v>3013</v>
      </c>
      <c r="J485" s="15" t="s">
        <v>2772</v>
      </c>
      <c r="K485" s="15" t="s">
        <v>2772</v>
      </c>
      <c r="L485" s="15" t="s">
        <v>2772</v>
      </c>
      <c r="M485" s="15" t="s">
        <v>2772</v>
      </c>
      <c r="N485" s="15" t="s">
        <v>3021</v>
      </c>
      <c r="O485" s="15"/>
      <c r="P485" s="15">
        <v>10</v>
      </c>
      <c r="Q485" s="15" t="s">
        <v>2880</v>
      </c>
      <c r="R485" s="39">
        <f t="shared" si="33"/>
        <v>10</v>
      </c>
      <c r="S485" s="20" t="s">
        <v>3308</v>
      </c>
      <c r="T485" s="16">
        <f t="shared" si="30"/>
        <v>1.0413926851582251</v>
      </c>
      <c r="U485" s="15" t="s">
        <v>2772</v>
      </c>
      <c r="V485" s="15" t="s">
        <v>2772</v>
      </c>
      <c r="W485" s="16" t="s">
        <v>718</v>
      </c>
    </row>
    <row r="486" spans="1:23" ht="30.75">
      <c r="A486" s="15" t="s">
        <v>3008</v>
      </c>
      <c r="B486" s="15">
        <v>2020</v>
      </c>
      <c r="C486" s="15">
        <v>43</v>
      </c>
      <c r="D486" s="15" t="s">
        <v>3237</v>
      </c>
      <c r="E486" s="15" t="s">
        <v>3689</v>
      </c>
      <c r="F486" s="15" t="s">
        <v>2766</v>
      </c>
      <c r="G486" s="67" t="s">
        <v>3659</v>
      </c>
      <c r="H486" s="15" t="s">
        <v>2772</v>
      </c>
      <c r="I486" s="15" t="s">
        <v>3005</v>
      </c>
      <c r="J486" s="15" t="s">
        <v>2772</v>
      </c>
      <c r="K486" s="15" t="s">
        <v>2772</v>
      </c>
      <c r="L486" s="15" t="s">
        <v>2772</v>
      </c>
      <c r="M486" s="15" t="s">
        <v>2772</v>
      </c>
      <c r="N486" s="15" t="s">
        <v>3021</v>
      </c>
      <c r="O486" s="15"/>
      <c r="P486" s="15">
        <v>4</v>
      </c>
      <c r="Q486" s="15" t="s">
        <v>2880</v>
      </c>
      <c r="R486" s="39">
        <f t="shared" si="33"/>
        <v>4</v>
      </c>
      <c r="S486" s="20" t="s">
        <v>3308</v>
      </c>
      <c r="T486" s="16">
        <f t="shared" si="30"/>
        <v>0.69897000433601886</v>
      </c>
      <c r="U486" s="15" t="s">
        <v>2772</v>
      </c>
      <c r="V486" s="15" t="s">
        <v>2772</v>
      </c>
      <c r="W486" s="16" t="s">
        <v>718</v>
      </c>
    </row>
    <row r="487" spans="1:23" ht="30.75">
      <c r="A487" s="15" t="s">
        <v>3008</v>
      </c>
      <c r="B487" s="15">
        <v>2020</v>
      </c>
      <c r="C487" s="15">
        <v>43</v>
      </c>
      <c r="D487" s="15" t="s">
        <v>3237</v>
      </c>
      <c r="E487" s="15" t="s">
        <v>3689</v>
      </c>
      <c r="F487" s="15" t="s">
        <v>2766</v>
      </c>
      <c r="G487" s="67" t="s">
        <v>3659</v>
      </c>
      <c r="H487" s="15" t="s">
        <v>2772</v>
      </c>
      <c r="I487" s="15" t="s">
        <v>2779</v>
      </c>
      <c r="J487" s="15" t="s">
        <v>2772</v>
      </c>
      <c r="K487" s="15" t="s">
        <v>2772</v>
      </c>
      <c r="L487" s="15" t="s">
        <v>2772</v>
      </c>
      <c r="M487" s="15" t="s">
        <v>2772</v>
      </c>
      <c r="N487" s="15" t="s">
        <v>3021</v>
      </c>
      <c r="O487" s="15"/>
      <c r="P487" s="15">
        <v>10.1</v>
      </c>
      <c r="Q487" s="15" t="s">
        <v>2880</v>
      </c>
      <c r="R487" s="39">
        <f t="shared" si="33"/>
        <v>10.1</v>
      </c>
      <c r="S487" s="20" t="s">
        <v>3308</v>
      </c>
      <c r="T487" s="16">
        <f t="shared" si="30"/>
        <v>1.0453229787866574</v>
      </c>
      <c r="U487" s="15" t="s">
        <v>2772</v>
      </c>
      <c r="V487" s="15" t="s">
        <v>2772</v>
      </c>
      <c r="W487" s="16" t="s">
        <v>718</v>
      </c>
    </row>
    <row r="488" spans="1:23" ht="30.75">
      <c r="A488" s="15" t="s">
        <v>3008</v>
      </c>
      <c r="B488" s="15">
        <v>2020</v>
      </c>
      <c r="C488" s="15">
        <v>43</v>
      </c>
      <c r="D488" s="15" t="s">
        <v>3237</v>
      </c>
      <c r="E488" s="15" t="s">
        <v>3689</v>
      </c>
      <c r="F488" s="15" t="s">
        <v>2766</v>
      </c>
      <c r="G488" s="68" t="s">
        <v>3664</v>
      </c>
      <c r="H488" s="15" t="s">
        <v>2772</v>
      </c>
      <c r="I488" s="15" t="s">
        <v>2875</v>
      </c>
      <c r="J488" s="15" t="s">
        <v>2772</v>
      </c>
      <c r="K488" s="15" t="s">
        <v>2772</v>
      </c>
      <c r="L488" s="15" t="s">
        <v>2772</v>
      </c>
      <c r="M488" s="15" t="s">
        <v>2772</v>
      </c>
      <c r="N488" s="15" t="s">
        <v>3021</v>
      </c>
      <c r="O488" s="15"/>
      <c r="P488" s="15">
        <v>17</v>
      </c>
      <c r="Q488" s="15" t="s">
        <v>2880</v>
      </c>
      <c r="R488" s="39">
        <f t="shared" si="33"/>
        <v>17</v>
      </c>
      <c r="S488" s="20" t="s">
        <v>3308</v>
      </c>
      <c r="T488" s="16">
        <f t="shared" si="30"/>
        <v>1.255272505103306</v>
      </c>
      <c r="U488" s="15" t="s">
        <v>2772</v>
      </c>
      <c r="V488" s="15" t="s">
        <v>2772</v>
      </c>
      <c r="W488" s="16" t="s">
        <v>718</v>
      </c>
    </row>
    <row r="489" spans="1:23" ht="30.75">
      <c r="A489" s="15" t="s">
        <v>3008</v>
      </c>
      <c r="B489" s="15">
        <v>2020</v>
      </c>
      <c r="C489" s="15">
        <v>43</v>
      </c>
      <c r="D489" s="15" t="s">
        <v>3237</v>
      </c>
      <c r="E489" s="15" t="s">
        <v>3689</v>
      </c>
      <c r="F489" s="15" t="s">
        <v>2766</v>
      </c>
      <c r="G489" s="68" t="s">
        <v>3664</v>
      </c>
      <c r="H489" s="15" t="s">
        <v>2772</v>
      </c>
      <c r="I489" s="15" t="s">
        <v>2885</v>
      </c>
      <c r="J489" s="15" t="s">
        <v>2772</v>
      </c>
      <c r="K489" s="15" t="s">
        <v>2772</v>
      </c>
      <c r="L489" s="15" t="s">
        <v>2772</v>
      </c>
      <c r="M489" s="15" t="s">
        <v>2772</v>
      </c>
      <c r="N489" s="15" t="s">
        <v>3021</v>
      </c>
      <c r="O489" s="15"/>
      <c r="P489" s="15">
        <v>26.4</v>
      </c>
      <c r="Q489" s="15" t="s">
        <v>2880</v>
      </c>
      <c r="R489" s="39">
        <f t="shared" si="33"/>
        <v>26.4</v>
      </c>
      <c r="S489" s="20" t="s">
        <v>3308</v>
      </c>
      <c r="T489" s="16">
        <f t="shared" si="30"/>
        <v>1.4377505628203879</v>
      </c>
      <c r="U489" s="15" t="s">
        <v>2772</v>
      </c>
      <c r="V489" s="15" t="s">
        <v>2772</v>
      </c>
      <c r="W489" s="16" t="s">
        <v>718</v>
      </c>
    </row>
    <row r="490" spans="1:23" ht="30.75">
      <c r="A490" s="15" t="s">
        <v>3008</v>
      </c>
      <c r="B490" s="15">
        <v>2020</v>
      </c>
      <c r="C490" s="15">
        <v>43</v>
      </c>
      <c r="D490" s="15" t="s">
        <v>3237</v>
      </c>
      <c r="E490" s="15" t="s">
        <v>3689</v>
      </c>
      <c r="F490" s="15" t="s">
        <v>2766</v>
      </c>
      <c r="G490" s="67" t="s">
        <v>3659</v>
      </c>
      <c r="H490" s="15" t="s">
        <v>2772</v>
      </c>
      <c r="I490" s="15" t="s">
        <v>2790</v>
      </c>
      <c r="J490" s="15" t="s">
        <v>2772</v>
      </c>
      <c r="K490" s="15" t="s">
        <v>2772</v>
      </c>
      <c r="L490" s="15" t="s">
        <v>2772</v>
      </c>
      <c r="M490" s="15" t="s">
        <v>2772</v>
      </c>
      <c r="N490" s="15" t="s">
        <v>3021</v>
      </c>
      <c r="O490" s="15"/>
      <c r="P490" s="15">
        <v>17.8</v>
      </c>
      <c r="Q490" s="15" t="s">
        <v>2880</v>
      </c>
      <c r="R490" s="39">
        <f t="shared" si="33"/>
        <v>17.8</v>
      </c>
      <c r="S490" s="20" t="s">
        <v>3308</v>
      </c>
      <c r="T490" s="16">
        <f t="shared" si="30"/>
        <v>1.2741578492636798</v>
      </c>
      <c r="U490" s="15" t="s">
        <v>2772</v>
      </c>
      <c r="V490" s="15" t="s">
        <v>2772</v>
      </c>
      <c r="W490" s="16" t="s">
        <v>718</v>
      </c>
    </row>
    <row r="491" spans="1:23" ht="30.75">
      <c r="A491" s="15" t="s">
        <v>3008</v>
      </c>
      <c r="B491" s="15">
        <v>2020</v>
      </c>
      <c r="C491" s="15">
        <v>43</v>
      </c>
      <c r="D491" s="15" t="s">
        <v>3237</v>
      </c>
      <c r="E491" s="15" t="s">
        <v>3689</v>
      </c>
      <c r="F491" s="15" t="s">
        <v>2766</v>
      </c>
      <c r="G491" s="67" t="s">
        <v>3659</v>
      </c>
      <c r="H491" s="15" t="s">
        <v>2772</v>
      </c>
      <c r="I491" s="28" t="s">
        <v>2786</v>
      </c>
      <c r="J491" s="15" t="s">
        <v>2772</v>
      </c>
      <c r="K491" s="15" t="s">
        <v>2772</v>
      </c>
      <c r="L491" s="15" t="s">
        <v>2772</v>
      </c>
      <c r="M491" s="15" t="s">
        <v>2772</v>
      </c>
      <c r="N491" s="15" t="s">
        <v>3021</v>
      </c>
      <c r="O491" s="15"/>
      <c r="P491" s="15">
        <v>77.900000000000006</v>
      </c>
      <c r="Q491" s="15" t="s">
        <v>2880</v>
      </c>
      <c r="R491" s="39">
        <f t="shared" si="33"/>
        <v>77.900000000000006</v>
      </c>
      <c r="S491" s="20" t="s">
        <v>3308</v>
      </c>
      <c r="T491" s="16">
        <f t="shared" si="30"/>
        <v>1.8970770032094204</v>
      </c>
      <c r="U491" s="15" t="s">
        <v>2772</v>
      </c>
      <c r="V491" s="15" t="s">
        <v>2772</v>
      </c>
      <c r="W491" s="16" t="s">
        <v>718</v>
      </c>
    </row>
    <row r="492" spans="1:23" ht="30.75">
      <c r="A492" s="15" t="s">
        <v>3008</v>
      </c>
      <c r="B492" s="15">
        <v>2020</v>
      </c>
      <c r="C492" s="15">
        <v>43</v>
      </c>
      <c r="D492" s="15" t="s">
        <v>3237</v>
      </c>
      <c r="E492" s="15" t="s">
        <v>3689</v>
      </c>
      <c r="F492" s="15" t="s">
        <v>2766</v>
      </c>
      <c r="G492" s="67" t="s">
        <v>3659</v>
      </c>
      <c r="H492" s="15" t="s">
        <v>2772</v>
      </c>
      <c r="I492" s="15" t="s">
        <v>2884</v>
      </c>
      <c r="J492" s="15" t="s">
        <v>2772</v>
      </c>
      <c r="K492" s="15" t="s">
        <v>2772</v>
      </c>
      <c r="L492" s="15" t="s">
        <v>2772</v>
      </c>
      <c r="M492" s="15" t="s">
        <v>2772</v>
      </c>
      <c r="N492" s="15" t="s">
        <v>2781</v>
      </c>
      <c r="O492" s="15" t="s">
        <v>2772</v>
      </c>
      <c r="P492" s="15">
        <v>0.32</v>
      </c>
      <c r="Q492" s="15" t="s">
        <v>3011</v>
      </c>
      <c r="R492" s="39">
        <f t="shared" ref="R492:R529" si="34">P492</f>
        <v>0.32</v>
      </c>
      <c r="S492" s="20" t="s">
        <v>3295</v>
      </c>
      <c r="T492" s="16">
        <f t="shared" si="30"/>
        <v>0.12057393120584989</v>
      </c>
      <c r="U492" s="15" t="s">
        <v>2772</v>
      </c>
      <c r="V492" s="15" t="s">
        <v>3012</v>
      </c>
      <c r="W492" s="16" t="s">
        <v>718</v>
      </c>
    </row>
    <row r="493" spans="1:23" ht="30.75">
      <c r="A493" s="15" t="s">
        <v>3008</v>
      </c>
      <c r="B493" s="15">
        <v>2020</v>
      </c>
      <c r="C493" s="15">
        <v>43</v>
      </c>
      <c r="D493" s="15" t="s">
        <v>3237</v>
      </c>
      <c r="E493" s="15" t="s">
        <v>3689</v>
      </c>
      <c r="F493" s="15" t="s">
        <v>2766</v>
      </c>
      <c r="G493" s="67" t="s">
        <v>3659</v>
      </c>
      <c r="H493" s="15" t="s">
        <v>2772</v>
      </c>
      <c r="I493" s="15" t="s">
        <v>3013</v>
      </c>
      <c r="J493" s="15" t="s">
        <v>2772</v>
      </c>
      <c r="K493" s="15" t="s">
        <v>2772</v>
      </c>
      <c r="L493" s="15" t="s">
        <v>2772</v>
      </c>
      <c r="M493" s="15" t="s">
        <v>2772</v>
      </c>
      <c r="N493" s="15" t="s">
        <v>2781</v>
      </c>
      <c r="O493" s="15" t="s">
        <v>2772</v>
      </c>
      <c r="P493" s="15">
        <v>1.1399999999999999</v>
      </c>
      <c r="Q493" s="15" t="s">
        <v>3011</v>
      </c>
      <c r="R493" s="39">
        <f t="shared" si="34"/>
        <v>1.1399999999999999</v>
      </c>
      <c r="S493" s="20" t="s">
        <v>3295</v>
      </c>
      <c r="T493" s="16">
        <f t="shared" si="30"/>
        <v>0.33041377334919075</v>
      </c>
      <c r="U493" s="15" t="s">
        <v>2772</v>
      </c>
      <c r="V493" s="15" t="s">
        <v>3012</v>
      </c>
      <c r="W493" s="16" t="s">
        <v>718</v>
      </c>
    </row>
    <row r="494" spans="1:23" ht="30.75">
      <c r="A494" s="15" t="s">
        <v>3008</v>
      </c>
      <c r="B494" s="15">
        <v>2020</v>
      </c>
      <c r="C494" s="15">
        <v>43</v>
      </c>
      <c r="D494" s="15" t="s">
        <v>3237</v>
      </c>
      <c r="E494" s="15" t="s">
        <v>3689</v>
      </c>
      <c r="F494" s="15" t="s">
        <v>2766</v>
      </c>
      <c r="G494" s="67" t="s">
        <v>3659</v>
      </c>
      <c r="H494" s="15" t="s">
        <v>2772</v>
      </c>
      <c r="I494" s="15" t="s">
        <v>3005</v>
      </c>
      <c r="J494" s="15" t="s">
        <v>2772</v>
      </c>
      <c r="K494" s="15" t="s">
        <v>2772</v>
      </c>
      <c r="L494" s="15" t="s">
        <v>2772</v>
      </c>
      <c r="M494" s="15" t="s">
        <v>2772</v>
      </c>
      <c r="N494" s="15" t="s">
        <v>2781</v>
      </c>
      <c r="O494" s="15" t="s">
        <v>2772</v>
      </c>
      <c r="P494" s="15">
        <v>111.02</v>
      </c>
      <c r="Q494" s="15" t="s">
        <v>3011</v>
      </c>
      <c r="R494" s="39">
        <f t="shared" si="34"/>
        <v>111.02</v>
      </c>
      <c r="S494" s="20" t="s">
        <v>3295</v>
      </c>
      <c r="T494" s="16">
        <f t="shared" si="30"/>
        <v>2.0492955683327221</v>
      </c>
      <c r="U494" s="15" t="s">
        <v>2772</v>
      </c>
      <c r="V494" s="15" t="s">
        <v>3012</v>
      </c>
      <c r="W494" s="16" t="s">
        <v>718</v>
      </c>
    </row>
    <row r="495" spans="1:23" ht="30.75">
      <c r="A495" s="15" t="s">
        <v>3008</v>
      </c>
      <c r="B495" s="15">
        <v>2020</v>
      </c>
      <c r="C495" s="15">
        <v>43</v>
      </c>
      <c r="D495" s="15" t="s">
        <v>3237</v>
      </c>
      <c r="E495" s="15" t="s">
        <v>3689</v>
      </c>
      <c r="F495" s="15" t="s">
        <v>2766</v>
      </c>
      <c r="G495" s="67" t="s">
        <v>3659</v>
      </c>
      <c r="H495" s="15" t="s">
        <v>2772</v>
      </c>
      <c r="I495" s="15" t="s">
        <v>2779</v>
      </c>
      <c r="J495" s="15" t="s">
        <v>2772</v>
      </c>
      <c r="K495" s="15" t="s">
        <v>2772</v>
      </c>
      <c r="L495" s="15" t="s">
        <v>2772</v>
      </c>
      <c r="M495" s="15" t="s">
        <v>2772</v>
      </c>
      <c r="N495" s="15" t="s">
        <v>2781</v>
      </c>
      <c r="O495" s="15" t="s">
        <v>2772</v>
      </c>
      <c r="P495" s="15">
        <v>25.52</v>
      </c>
      <c r="Q495" s="15" t="s">
        <v>3011</v>
      </c>
      <c r="R495" s="39">
        <f t="shared" si="34"/>
        <v>25.52</v>
      </c>
      <c r="S495" s="20" t="s">
        <v>3295</v>
      </c>
      <c r="T495" s="16">
        <f t="shared" si="30"/>
        <v>1.4235735197327355</v>
      </c>
      <c r="U495" s="15" t="s">
        <v>2772</v>
      </c>
      <c r="V495" s="15" t="s">
        <v>3012</v>
      </c>
      <c r="W495" s="16" t="s">
        <v>718</v>
      </c>
    </row>
    <row r="496" spans="1:23" ht="30.75">
      <c r="A496" s="15" t="s">
        <v>3008</v>
      </c>
      <c r="B496" s="15">
        <v>2020</v>
      </c>
      <c r="C496" s="15">
        <v>43</v>
      </c>
      <c r="D496" s="15" t="s">
        <v>3237</v>
      </c>
      <c r="E496" s="15" t="s">
        <v>3689</v>
      </c>
      <c r="F496" s="15" t="s">
        <v>2766</v>
      </c>
      <c r="G496" s="68" t="s">
        <v>3664</v>
      </c>
      <c r="H496" s="15" t="s">
        <v>2772</v>
      </c>
      <c r="I496" s="15" t="s">
        <v>2875</v>
      </c>
      <c r="J496" s="15" t="s">
        <v>2772</v>
      </c>
      <c r="K496" s="15" t="s">
        <v>2772</v>
      </c>
      <c r="L496" s="15" t="s">
        <v>2772</v>
      </c>
      <c r="M496" s="15" t="s">
        <v>2772</v>
      </c>
      <c r="N496" s="15" t="s">
        <v>2781</v>
      </c>
      <c r="O496" s="15" t="s">
        <v>2772</v>
      </c>
      <c r="P496" s="15">
        <v>1.1299999999999999</v>
      </c>
      <c r="Q496" s="15" t="s">
        <v>3011</v>
      </c>
      <c r="R496" s="39">
        <f t="shared" si="34"/>
        <v>1.1299999999999999</v>
      </c>
      <c r="S496" s="20" t="s">
        <v>3295</v>
      </c>
      <c r="T496" s="16">
        <f t="shared" si="30"/>
        <v>0.32837960343873768</v>
      </c>
      <c r="U496" s="15" t="s">
        <v>2772</v>
      </c>
      <c r="V496" s="15" t="s">
        <v>3012</v>
      </c>
      <c r="W496" s="16" t="s">
        <v>718</v>
      </c>
    </row>
    <row r="497" spans="1:23" ht="30.75">
      <c r="A497" s="15" t="s">
        <v>3008</v>
      </c>
      <c r="B497" s="15">
        <v>2020</v>
      </c>
      <c r="C497" s="15">
        <v>43</v>
      </c>
      <c r="D497" s="15" t="s">
        <v>3237</v>
      </c>
      <c r="E497" s="15" t="s">
        <v>3689</v>
      </c>
      <c r="F497" s="15" t="s">
        <v>2766</v>
      </c>
      <c r="G497" s="68" t="s">
        <v>3664</v>
      </c>
      <c r="H497" s="15" t="s">
        <v>2772</v>
      </c>
      <c r="I497" s="15" t="s">
        <v>2885</v>
      </c>
      <c r="J497" s="15" t="s">
        <v>2772</v>
      </c>
      <c r="K497" s="15" t="s">
        <v>2772</v>
      </c>
      <c r="L497" s="15" t="s">
        <v>2772</v>
      </c>
      <c r="M497" s="15" t="s">
        <v>2772</v>
      </c>
      <c r="N497" s="15" t="s">
        <v>2781</v>
      </c>
      <c r="O497" s="15" t="s">
        <v>2772</v>
      </c>
      <c r="P497" s="15">
        <v>0.18</v>
      </c>
      <c r="Q497" s="15" t="s">
        <v>3011</v>
      </c>
      <c r="R497" s="39">
        <f t="shared" si="34"/>
        <v>0.18</v>
      </c>
      <c r="S497" s="20" t="s">
        <v>3295</v>
      </c>
      <c r="T497" s="16">
        <f t="shared" ref="T497:T569" si="35">LOG(R497+1)</f>
        <v>7.1882007306125359E-2</v>
      </c>
      <c r="U497" s="15" t="s">
        <v>2772</v>
      </c>
      <c r="V497" s="15" t="s">
        <v>3012</v>
      </c>
      <c r="W497" s="16" t="s">
        <v>718</v>
      </c>
    </row>
    <row r="498" spans="1:23" ht="30.75">
      <c r="A498" s="15" t="s">
        <v>3008</v>
      </c>
      <c r="B498" s="15">
        <v>2020</v>
      </c>
      <c r="C498" s="15">
        <v>43</v>
      </c>
      <c r="D498" s="15" t="s">
        <v>3237</v>
      </c>
      <c r="E498" s="15" t="s">
        <v>3689</v>
      </c>
      <c r="F498" s="15" t="s">
        <v>2766</v>
      </c>
      <c r="G498" s="67" t="s">
        <v>3659</v>
      </c>
      <c r="H498" s="15" t="s">
        <v>2772</v>
      </c>
      <c r="I498" s="15" t="s">
        <v>2790</v>
      </c>
      <c r="J498" s="15" t="s">
        <v>2772</v>
      </c>
      <c r="K498" s="15" t="s">
        <v>2772</v>
      </c>
      <c r="L498" s="15" t="s">
        <v>2772</v>
      </c>
      <c r="M498" s="15" t="s">
        <v>2772</v>
      </c>
      <c r="N498" s="15" t="s">
        <v>2781</v>
      </c>
      <c r="O498" s="15" t="s">
        <v>2772</v>
      </c>
      <c r="P498" s="15">
        <v>51.02</v>
      </c>
      <c r="Q498" s="15" t="s">
        <v>3011</v>
      </c>
      <c r="R498" s="39">
        <f t="shared" si="34"/>
        <v>51.02</v>
      </c>
      <c r="S498" s="20" t="s">
        <v>3295</v>
      </c>
      <c r="T498" s="16">
        <f t="shared" si="35"/>
        <v>1.716170347859854</v>
      </c>
      <c r="U498" s="15" t="s">
        <v>2772</v>
      </c>
      <c r="V498" s="15" t="s">
        <v>3012</v>
      </c>
      <c r="W498" s="16" t="s">
        <v>718</v>
      </c>
    </row>
    <row r="499" spans="1:23" ht="30.75">
      <c r="A499" s="15" t="s">
        <v>3008</v>
      </c>
      <c r="B499" s="15">
        <v>2020</v>
      </c>
      <c r="C499" s="15">
        <v>43</v>
      </c>
      <c r="D499" s="15" t="s">
        <v>3237</v>
      </c>
      <c r="E499" s="15" t="s">
        <v>3689</v>
      </c>
      <c r="F499" s="15" t="s">
        <v>2766</v>
      </c>
      <c r="G499" s="67" t="s">
        <v>3659</v>
      </c>
      <c r="H499" s="15" t="s">
        <v>2772</v>
      </c>
      <c r="I499" s="28" t="s">
        <v>2786</v>
      </c>
      <c r="J499" s="15" t="s">
        <v>2772</v>
      </c>
      <c r="K499" s="15" t="s">
        <v>2772</v>
      </c>
      <c r="L499" s="15" t="s">
        <v>2772</v>
      </c>
      <c r="M499" s="15" t="s">
        <v>2772</v>
      </c>
      <c r="N499" s="15" t="s">
        <v>2781</v>
      </c>
      <c r="O499" s="15" t="s">
        <v>2772</v>
      </c>
      <c r="P499" s="15">
        <v>90.88</v>
      </c>
      <c r="Q499" s="15" t="s">
        <v>3011</v>
      </c>
      <c r="R499" s="39">
        <f t="shared" si="34"/>
        <v>90.88</v>
      </c>
      <c r="S499" s="20" t="s">
        <v>3295</v>
      </c>
      <c r="T499" s="16">
        <f t="shared" si="35"/>
        <v>1.9632209865229884</v>
      </c>
      <c r="U499" s="15" t="s">
        <v>2772</v>
      </c>
      <c r="V499" s="15" t="s">
        <v>3012</v>
      </c>
      <c r="W499" s="16" t="s">
        <v>718</v>
      </c>
    </row>
    <row r="500" spans="1:23" ht="30.75">
      <c r="A500" s="15" t="s">
        <v>3251</v>
      </c>
      <c r="B500" s="15">
        <v>2020</v>
      </c>
      <c r="C500" s="15">
        <v>44</v>
      </c>
      <c r="D500" s="15" t="s">
        <v>3252</v>
      </c>
      <c r="E500" s="15" t="s">
        <v>3684</v>
      </c>
      <c r="F500" s="15" t="s">
        <v>2766</v>
      </c>
      <c r="G500" s="68" t="s">
        <v>3664</v>
      </c>
      <c r="H500" s="15" t="s">
        <v>2772</v>
      </c>
      <c r="I500" s="15" t="s">
        <v>2889</v>
      </c>
      <c r="J500" s="15" t="s">
        <v>2772</v>
      </c>
      <c r="K500" s="15" t="s">
        <v>2772</v>
      </c>
      <c r="L500" s="15" t="s">
        <v>2772</v>
      </c>
      <c r="M500" s="15" t="s">
        <v>2772</v>
      </c>
      <c r="N500" s="15" t="s">
        <v>2781</v>
      </c>
      <c r="O500" s="15" t="s">
        <v>2772</v>
      </c>
      <c r="P500" s="15">
        <v>17810</v>
      </c>
      <c r="Q500" s="15" t="s">
        <v>3011</v>
      </c>
      <c r="R500" s="39">
        <f t="shared" si="34"/>
        <v>17810</v>
      </c>
      <c r="S500" s="20" t="s">
        <v>3295</v>
      </c>
      <c r="T500" s="16">
        <f t="shared" si="35"/>
        <v>4.2506883036457213</v>
      </c>
      <c r="U500" s="15" t="s">
        <v>2772</v>
      </c>
      <c r="V500" s="15" t="s">
        <v>3253</v>
      </c>
      <c r="W500" s="15" t="s">
        <v>3254</v>
      </c>
    </row>
    <row r="501" spans="1:23" ht="30.75">
      <c r="A501" s="15" t="s">
        <v>3251</v>
      </c>
      <c r="B501" s="15">
        <v>2020</v>
      </c>
      <c r="C501" s="15">
        <v>44</v>
      </c>
      <c r="D501" s="15" t="s">
        <v>3252</v>
      </c>
      <c r="E501" s="15" t="s">
        <v>3684</v>
      </c>
      <c r="F501" s="15" t="s">
        <v>2766</v>
      </c>
      <c r="G501" s="68" t="s">
        <v>3664</v>
      </c>
      <c r="H501" s="15" t="s">
        <v>2772</v>
      </c>
      <c r="I501" s="15" t="s">
        <v>2889</v>
      </c>
      <c r="J501" s="15" t="s">
        <v>2772</v>
      </c>
      <c r="K501" s="15" t="s">
        <v>2772</v>
      </c>
      <c r="L501" s="15" t="s">
        <v>2772</v>
      </c>
      <c r="M501" s="15" t="s">
        <v>2772</v>
      </c>
      <c r="N501" s="15" t="s">
        <v>2781</v>
      </c>
      <c r="O501" s="15" t="s">
        <v>2772</v>
      </c>
      <c r="P501" s="15">
        <v>89850</v>
      </c>
      <c r="Q501" s="15" t="s">
        <v>3011</v>
      </c>
      <c r="R501" s="39">
        <f t="shared" si="34"/>
        <v>89850</v>
      </c>
      <c r="S501" s="20" t="s">
        <v>3295</v>
      </c>
      <c r="T501" s="16">
        <f t="shared" si="35"/>
        <v>4.9535229149682554</v>
      </c>
      <c r="U501" s="15" t="s">
        <v>2772</v>
      </c>
      <c r="V501" s="15" t="s">
        <v>3255</v>
      </c>
      <c r="W501" s="15" t="s">
        <v>3254</v>
      </c>
    </row>
    <row r="502" spans="1:23" ht="30.75">
      <c r="A502" s="15" t="s">
        <v>3251</v>
      </c>
      <c r="B502" s="15">
        <v>2020</v>
      </c>
      <c r="C502" s="15">
        <v>44</v>
      </c>
      <c r="D502" s="15" t="s">
        <v>3252</v>
      </c>
      <c r="E502" s="15" t="s">
        <v>3684</v>
      </c>
      <c r="F502" s="15" t="s">
        <v>2766</v>
      </c>
      <c r="G502" s="67" t="s">
        <v>3659</v>
      </c>
      <c r="H502" s="15" t="s">
        <v>2772</v>
      </c>
      <c r="I502" s="15" t="s">
        <v>3003</v>
      </c>
      <c r="J502" s="15" t="s">
        <v>2772</v>
      </c>
      <c r="K502" s="15" t="s">
        <v>2772</v>
      </c>
      <c r="L502" s="15" t="s">
        <v>2772</v>
      </c>
      <c r="M502" s="15" t="s">
        <v>2772</v>
      </c>
      <c r="N502" s="15" t="s">
        <v>2781</v>
      </c>
      <c r="O502" s="15" t="s">
        <v>2772</v>
      </c>
      <c r="P502" s="15">
        <v>154640</v>
      </c>
      <c r="Q502" s="15" t="s">
        <v>3011</v>
      </c>
      <c r="R502" s="39">
        <f t="shared" si="34"/>
        <v>154640</v>
      </c>
      <c r="S502" s="20" t="s">
        <v>3295</v>
      </c>
      <c r="T502" s="16">
        <f t="shared" si="35"/>
        <v>5.1893246494340879</v>
      </c>
      <c r="U502" s="15" t="s">
        <v>2772</v>
      </c>
      <c r="V502" s="15" t="s">
        <v>3253</v>
      </c>
      <c r="W502" s="15" t="s">
        <v>3254</v>
      </c>
    </row>
    <row r="503" spans="1:23" ht="30.75">
      <c r="A503" s="15" t="s">
        <v>3251</v>
      </c>
      <c r="B503" s="15">
        <v>2020</v>
      </c>
      <c r="C503" s="15">
        <v>44</v>
      </c>
      <c r="D503" s="15" t="s">
        <v>3252</v>
      </c>
      <c r="E503" s="15" t="s">
        <v>3684</v>
      </c>
      <c r="F503" s="15" t="s">
        <v>2766</v>
      </c>
      <c r="G503" s="67" t="s">
        <v>3659</v>
      </c>
      <c r="H503" s="15" t="s">
        <v>2772</v>
      </c>
      <c r="I503" s="15" t="s">
        <v>3003</v>
      </c>
      <c r="J503" s="15" t="s">
        <v>2772</v>
      </c>
      <c r="K503" s="15" t="s">
        <v>2772</v>
      </c>
      <c r="L503" s="15" t="s">
        <v>2772</v>
      </c>
      <c r="M503" s="15" t="s">
        <v>2772</v>
      </c>
      <c r="N503" s="15" t="s">
        <v>2781</v>
      </c>
      <c r="O503" s="15" t="s">
        <v>2772</v>
      </c>
      <c r="P503" s="15">
        <v>126620</v>
      </c>
      <c r="Q503" s="15" t="s">
        <v>3011</v>
      </c>
      <c r="R503" s="39">
        <f t="shared" si="34"/>
        <v>126620</v>
      </c>
      <c r="S503" s="20" t="s">
        <v>3295</v>
      </c>
      <c r="T503" s="16">
        <f t="shared" si="35"/>
        <v>5.1025057390762036</v>
      </c>
      <c r="U503" s="15" t="s">
        <v>2772</v>
      </c>
      <c r="V503" s="15" t="s">
        <v>3255</v>
      </c>
      <c r="W503" s="15" t="s">
        <v>3254</v>
      </c>
    </row>
    <row r="504" spans="1:23" ht="30.75">
      <c r="A504" s="15" t="s">
        <v>3251</v>
      </c>
      <c r="B504" s="15">
        <v>2020</v>
      </c>
      <c r="C504" s="15">
        <v>44</v>
      </c>
      <c r="D504" s="15" t="s">
        <v>3252</v>
      </c>
      <c r="E504" s="15" t="s">
        <v>3684</v>
      </c>
      <c r="F504" s="15" t="s">
        <v>2766</v>
      </c>
      <c r="G504" s="68" t="s">
        <v>3664</v>
      </c>
      <c r="H504" s="15" t="s">
        <v>2772</v>
      </c>
      <c r="I504" s="15" t="s">
        <v>3257</v>
      </c>
      <c r="J504" s="15" t="s">
        <v>2772</v>
      </c>
      <c r="K504" s="15" t="s">
        <v>2772</v>
      </c>
      <c r="L504" s="15" t="s">
        <v>2772</v>
      </c>
      <c r="M504" s="15" t="s">
        <v>2772</v>
      </c>
      <c r="N504" s="15" t="s">
        <v>2781</v>
      </c>
      <c r="O504" s="15" t="s">
        <v>2772</v>
      </c>
      <c r="P504" s="15">
        <v>708560</v>
      </c>
      <c r="Q504" s="15" t="s">
        <v>3011</v>
      </c>
      <c r="R504" s="39">
        <f t="shared" si="34"/>
        <v>708560</v>
      </c>
      <c r="S504" s="20" t="s">
        <v>3295</v>
      </c>
      <c r="T504" s="16">
        <f t="shared" si="35"/>
        <v>5.850377244594795</v>
      </c>
      <c r="U504" s="15" t="s">
        <v>2772</v>
      </c>
      <c r="V504" s="15" t="s">
        <v>3253</v>
      </c>
      <c r="W504" s="15" t="s">
        <v>3254</v>
      </c>
    </row>
    <row r="505" spans="1:23" ht="30.75">
      <c r="A505" s="15" t="s">
        <v>3251</v>
      </c>
      <c r="B505" s="15">
        <v>2020</v>
      </c>
      <c r="C505" s="15">
        <v>44</v>
      </c>
      <c r="D505" s="15" t="s">
        <v>3252</v>
      </c>
      <c r="E505" s="15" t="s">
        <v>3684</v>
      </c>
      <c r="F505" s="15" t="s">
        <v>2766</v>
      </c>
      <c r="G505" s="68" t="s">
        <v>3664</v>
      </c>
      <c r="H505" s="15" t="s">
        <v>2772</v>
      </c>
      <c r="I505" s="15" t="s">
        <v>3257</v>
      </c>
      <c r="J505" s="15" t="s">
        <v>2772</v>
      </c>
      <c r="K505" s="15" t="s">
        <v>2772</v>
      </c>
      <c r="L505" s="15" t="s">
        <v>2772</v>
      </c>
      <c r="M505" s="15" t="s">
        <v>2772</v>
      </c>
      <c r="N505" s="15" t="s">
        <v>2781</v>
      </c>
      <c r="O505" s="15" t="s">
        <v>2772</v>
      </c>
      <c r="P505" s="15">
        <v>540560</v>
      </c>
      <c r="Q505" s="15" t="s">
        <v>3011</v>
      </c>
      <c r="R505" s="39">
        <f t="shared" si="34"/>
        <v>540560</v>
      </c>
      <c r="S505" s="20" t="s">
        <v>3295</v>
      </c>
      <c r="T505" s="16">
        <f t="shared" si="35"/>
        <v>5.7328447093320438</v>
      </c>
      <c r="U505" s="15" t="s">
        <v>2772</v>
      </c>
      <c r="V505" s="15" t="s">
        <v>3255</v>
      </c>
      <c r="W505" s="15" t="s">
        <v>3254</v>
      </c>
    </row>
    <row r="506" spans="1:23" ht="30.75">
      <c r="A506" s="15" t="s">
        <v>3251</v>
      </c>
      <c r="B506" s="15">
        <v>2020</v>
      </c>
      <c r="C506" s="15">
        <v>44</v>
      </c>
      <c r="D506" s="15" t="s">
        <v>3252</v>
      </c>
      <c r="E506" s="15" t="s">
        <v>3684</v>
      </c>
      <c r="F506" s="15" t="s">
        <v>2766</v>
      </c>
      <c r="G506" s="68" t="s">
        <v>3664</v>
      </c>
      <c r="H506" s="15" t="s">
        <v>2772</v>
      </c>
      <c r="I506" s="15" t="s">
        <v>2774</v>
      </c>
      <c r="J506" s="15" t="s">
        <v>2772</v>
      </c>
      <c r="K506" s="15" t="s">
        <v>2772</v>
      </c>
      <c r="L506" s="15" t="s">
        <v>2772</v>
      </c>
      <c r="M506" s="15" t="s">
        <v>2772</v>
      </c>
      <c r="N506" s="15" t="s">
        <v>2781</v>
      </c>
      <c r="O506" s="15" t="s">
        <v>2772</v>
      </c>
      <c r="P506" s="15">
        <v>27170</v>
      </c>
      <c r="Q506" s="15" t="s">
        <v>3011</v>
      </c>
      <c r="R506" s="39">
        <f t="shared" si="34"/>
        <v>27170</v>
      </c>
      <c r="S506" s="20" t="s">
        <v>3295</v>
      </c>
      <c r="T506" s="16">
        <f t="shared" si="35"/>
        <v>4.4341056224624227</v>
      </c>
      <c r="U506" s="15" t="s">
        <v>2772</v>
      </c>
      <c r="V506" s="15" t="s">
        <v>3253</v>
      </c>
      <c r="W506" s="15" t="s">
        <v>3254</v>
      </c>
    </row>
    <row r="507" spans="1:23" ht="30.75">
      <c r="A507" s="15" t="s">
        <v>3251</v>
      </c>
      <c r="B507" s="15">
        <v>2020</v>
      </c>
      <c r="C507" s="15">
        <v>44</v>
      </c>
      <c r="D507" s="15" t="s">
        <v>3252</v>
      </c>
      <c r="E507" s="15" t="s">
        <v>3684</v>
      </c>
      <c r="F507" s="15" t="s">
        <v>2766</v>
      </c>
      <c r="G507" s="68" t="s">
        <v>3664</v>
      </c>
      <c r="H507" s="15" t="s">
        <v>2772</v>
      </c>
      <c r="I507" s="15" t="s">
        <v>2774</v>
      </c>
      <c r="J507" s="15" t="s">
        <v>2772</v>
      </c>
      <c r="K507" s="15" t="s">
        <v>2772</v>
      </c>
      <c r="L507" s="15" t="s">
        <v>2772</v>
      </c>
      <c r="M507" s="15" t="s">
        <v>2772</v>
      </c>
      <c r="N507" s="15" t="s">
        <v>2781</v>
      </c>
      <c r="O507" s="15" t="s">
        <v>2772</v>
      </c>
      <c r="P507" s="15">
        <v>104260</v>
      </c>
      <c r="Q507" s="15" t="s">
        <v>3011</v>
      </c>
      <c r="R507" s="39">
        <f t="shared" si="34"/>
        <v>104260</v>
      </c>
      <c r="S507" s="20" t="s">
        <v>3295</v>
      </c>
      <c r="T507" s="16">
        <f t="shared" si="35"/>
        <v>5.0181218860657673</v>
      </c>
      <c r="U507" s="15" t="s">
        <v>2772</v>
      </c>
      <c r="V507" s="15" t="s">
        <v>3255</v>
      </c>
      <c r="W507" s="15" t="s">
        <v>3254</v>
      </c>
    </row>
    <row r="508" spans="1:23" ht="30.75">
      <c r="A508" s="15" t="s">
        <v>3251</v>
      </c>
      <c r="B508" s="15">
        <v>2020</v>
      </c>
      <c r="C508" s="15">
        <v>44</v>
      </c>
      <c r="D508" s="15" t="s">
        <v>3252</v>
      </c>
      <c r="E508" s="15" t="s">
        <v>3684</v>
      </c>
      <c r="F508" s="15" t="s">
        <v>2766</v>
      </c>
      <c r="G508" s="68" t="s">
        <v>3664</v>
      </c>
      <c r="H508" s="15" t="s">
        <v>2772</v>
      </c>
      <c r="I508" s="15" t="s">
        <v>2775</v>
      </c>
      <c r="J508" s="15" t="s">
        <v>2772</v>
      </c>
      <c r="K508" s="15" t="s">
        <v>2772</v>
      </c>
      <c r="L508" s="15" t="s">
        <v>2772</v>
      </c>
      <c r="M508" s="15" t="s">
        <v>2772</v>
      </c>
      <c r="N508" s="15" t="s">
        <v>2781</v>
      </c>
      <c r="O508" s="15" t="s">
        <v>2772</v>
      </c>
      <c r="P508" s="15">
        <v>17790</v>
      </c>
      <c r="Q508" s="15" t="s">
        <v>3011</v>
      </c>
      <c r="R508" s="39">
        <f t="shared" si="34"/>
        <v>17790</v>
      </c>
      <c r="S508" s="20" t="s">
        <v>3295</v>
      </c>
      <c r="T508" s="16">
        <f t="shared" si="35"/>
        <v>4.250200359678991</v>
      </c>
      <c r="U508" s="15" t="s">
        <v>2772</v>
      </c>
      <c r="V508" s="15" t="s">
        <v>3253</v>
      </c>
      <c r="W508" s="15" t="s">
        <v>3254</v>
      </c>
    </row>
    <row r="509" spans="1:23" ht="30.75">
      <c r="A509" s="15" t="s">
        <v>3251</v>
      </c>
      <c r="B509" s="15">
        <v>2020</v>
      </c>
      <c r="C509" s="15">
        <v>44</v>
      </c>
      <c r="D509" s="15" t="s">
        <v>3252</v>
      </c>
      <c r="E509" s="15" t="s">
        <v>3684</v>
      </c>
      <c r="F509" s="15" t="s">
        <v>2766</v>
      </c>
      <c r="G509" s="68" t="s">
        <v>3664</v>
      </c>
      <c r="H509" s="15" t="s">
        <v>2772</v>
      </c>
      <c r="I509" s="15" t="s">
        <v>2775</v>
      </c>
      <c r="J509" s="15" t="s">
        <v>2772</v>
      </c>
      <c r="K509" s="15" t="s">
        <v>2772</v>
      </c>
      <c r="L509" s="15" t="s">
        <v>2772</v>
      </c>
      <c r="M509" s="15" t="s">
        <v>2772</v>
      </c>
      <c r="N509" s="15" t="s">
        <v>2781</v>
      </c>
      <c r="O509" s="15" t="s">
        <v>2772</v>
      </c>
      <c r="P509" s="15">
        <v>7370</v>
      </c>
      <c r="Q509" s="15" t="s">
        <v>3011</v>
      </c>
      <c r="R509" s="39">
        <f t="shared" si="34"/>
        <v>7370</v>
      </c>
      <c r="S509" s="20" t="s">
        <v>3295</v>
      </c>
      <c r="T509" s="16">
        <f t="shared" si="35"/>
        <v>3.8675264111997434</v>
      </c>
      <c r="U509" s="15" t="s">
        <v>2772</v>
      </c>
      <c r="V509" s="15" t="s">
        <v>3255</v>
      </c>
      <c r="W509" s="15" t="s">
        <v>3254</v>
      </c>
    </row>
    <row r="510" spans="1:23" ht="30.75">
      <c r="A510" s="15" t="s">
        <v>3251</v>
      </c>
      <c r="B510" s="15">
        <v>2020</v>
      </c>
      <c r="C510" s="15">
        <v>44</v>
      </c>
      <c r="D510" s="15" t="s">
        <v>3252</v>
      </c>
      <c r="E510" s="15" t="s">
        <v>3684</v>
      </c>
      <c r="F510" s="15" t="s">
        <v>2766</v>
      </c>
      <c r="G510" s="68" t="s">
        <v>3664</v>
      </c>
      <c r="H510" s="15" t="s">
        <v>2772</v>
      </c>
      <c r="I510" s="15" t="s">
        <v>2848</v>
      </c>
      <c r="J510" s="15" t="s">
        <v>2772</v>
      </c>
      <c r="K510" s="15" t="s">
        <v>2772</v>
      </c>
      <c r="L510" s="15" t="s">
        <v>2772</v>
      </c>
      <c r="M510" s="15" t="s">
        <v>2772</v>
      </c>
      <c r="N510" s="15" t="s">
        <v>2781</v>
      </c>
      <c r="O510" s="15" t="s">
        <v>2772</v>
      </c>
      <c r="P510" s="15">
        <v>8040</v>
      </c>
      <c r="Q510" s="15" t="s">
        <v>3011</v>
      </c>
      <c r="R510" s="39">
        <f t="shared" si="34"/>
        <v>8040</v>
      </c>
      <c r="S510" s="20" t="s">
        <v>3295</v>
      </c>
      <c r="T510" s="16">
        <f t="shared" si="35"/>
        <v>3.9053100621160857</v>
      </c>
      <c r="U510" s="15" t="s">
        <v>2772</v>
      </c>
      <c r="V510" s="15" t="s">
        <v>3253</v>
      </c>
      <c r="W510" s="15" t="s">
        <v>3254</v>
      </c>
    </row>
    <row r="511" spans="1:23" ht="30.75">
      <c r="A511" s="15" t="s">
        <v>3251</v>
      </c>
      <c r="B511" s="15">
        <v>2020</v>
      </c>
      <c r="C511" s="15">
        <v>44</v>
      </c>
      <c r="D511" s="15" t="s">
        <v>3252</v>
      </c>
      <c r="E511" s="15" t="s">
        <v>3684</v>
      </c>
      <c r="F511" s="15" t="s">
        <v>2766</v>
      </c>
      <c r="G511" s="68" t="s">
        <v>3664</v>
      </c>
      <c r="H511" s="15" t="s">
        <v>2772</v>
      </c>
      <c r="I511" s="15" t="s">
        <v>2848</v>
      </c>
      <c r="J511" s="15" t="s">
        <v>2772</v>
      </c>
      <c r="K511" s="15" t="s">
        <v>2772</v>
      </c>
      <c r="L511" s="15" t="s">
        <v>2772</v>
      </c>
      <c r="M511" s="15" t="s">
        <v>2772</v>
      </c>
      <c r="N511" s="15" t="s">
        <v>2781</v>
      </c>
      <c r="O511" s="15" t="s">
        <v>2772</v>
      </c>
      <c r="P511" s="15">
        <v>22710</v>
      </c>
      <c r="Q511" s="15" t="s">
        <v>3011</v>
      </c>
      <c r="R511" s="39">
        <f t="shared" si="34"/>
        <v>22710</v>
      </c>
      <c r="S511" s="20" t="s">
        <v>3295</v>
      </c>
      <c r="T511" s="16">
        <f t="shared" si="35"/>
        <v>4.3562362572897673</v>
      </c>
      <c r="U511" s="15" t="s">
        <v>2772</v>
      </c>
      <c r="V511" s="15" t="s">
        <v>3255</v>
      </c>
      <c r="W511" s="15" t="s">
        <v>3254</v>
      </c>
    </row>
    <row r="512" spans="1:23" ht="30.75">
      <c r="A512" s="15" t="s">
        <v>3251</v>
      </c>
      <c r="B512" s="15">
        <v>2020</v>
      </c>
      <c r="C512" s="15">
        <v>44</v>
      </c>
      <c r="D512" s="15" t="s">
        <v>3252</v>
      </c>
      <c r="E512" s="15" t="s">
        <v>3684</v>
      </c>
      <c r="F512" s="15" t="s">
        <v>2766</v>
      </c>
      <c r="G512" s="67" t="s">
        <v>3659</v>
      </c>
      <c r="H512" s="15" t="s">
        <v>2772</v>
      </c>
      <c r="I512" s="15" t="s">
        <v>3258</v>
      </c>
      <c r="J512" s="15" t="s">
        <v>2772</v>
      </c>
      <c r="K512" s="15" t="s">
        <v>2772</v>
      </c>
      <c r="L512" s="15" t="s">
        <v>2772</v>
      </c>
      <c r="M512" s="15" t="s">
        <v>2772</v>
      </c>
      <c r="N512" s="15" t="s">
        <v>2781</v>
      </c>
      <c r="O512" s="15" t="s">
        <v>2772</v>
      </c>
      <c r="P512" s="15">
        <v>34500</v>
      </c>
      <c r="Q512" s="15" t="s">
        <v>3011</v>
      </c>
      <c r="R512" s="39">
        <f t="shared" si="34"/>
        <v>34500</v>
      </c>
      <c r="S512" s="20" t="s">
        <v>3295</v>
      </c>
      <c r="T512" s="16">
        <f t="shared" si="35"/>
        <v>4.5378316831366918</v>
      </c>
      <c r="U512" s="15" t="s">
        <v>2772</v>
      </c>
      <c r="V512" s="15" t="s">
        <v>3253</v>
      </c>
      <c r="W512" s="15" t="s">
        <v>3254</v>
      </c>
    </row>
    <row r="513" spans="1:23" ht="30.75">
      <c r="A513" s="15" t="s">
        <v>3251</v>
      </c>
      <c r="B513" s="15">
        <v>2020</v>
      </c>
      <c r="C513" s="15">
        <v>44</v>
      </c>
      <c r="D513" s="15" t="s">
        <v>3252</v>
      </c>
      <c r="E513" s="15" t="s">
        <v>3684</v>
      </c>
      <c r="F513" s="15" t="s">
        <v>2766</v>
      </c>
      <c r="G513" s="67" t="s">
        <v>3659</v>
      </c>
      <c r="H513" s="15" t="s">
        <v>2772</v>
      </c>
      <c r="I513" s="15" t="s">
        <v>3258</v>
      </c>
      <c r="J513" s="15" t="s">
        <v>2772</v>
      </c>
      <c r="K513" s="15" t="s">
        <v>2772</v>
      </c>
      <c r="L513" s="15" t="s">
        <v>2772</v>
      </c>
      <c r="M513" s="15" t="s">
        <v>2772</v>
      </c>
      <c r="N513" s="15" t="s">
        <v>2781</v>
      </c>
      <c r="O513" s="15" t="s">
        <v>2772</v>
      </c>
      <c r="P513" s="15">
        <v>6390</v>
      </c>
      <c r="Q513" s="15" t="s">
        <v>3011</v>
      </c>
      <c r="R513" s="39">
        <f t="shared" si="34"/>
        <v>6390</v>
      </c>
      <c r="S513" s="20" t="s">
        <v>3295</v>
      </c>
      <c r="T513" s="16">
        <f t="shared" si="35"/>
        <v>3.8055688175485556</v>
      </c>
      <c r="U513" s="15" t="s">
        <v>2772</v>
      </c>
      <c r="V513" s="15" t="s">
        <v>3255</v>
      </c>
      <c r="W513" s="15" t="s">
        <v>3254</v>
      </c>
    </row>
    <row r="514" spans="1:23" ht="30.75">
      <c r="A514" s="15" t="s">
        <v>3251</v>
      </c>
      <c r="B514" s="15">
        <v>2020</v>
      </c>
      <c r="C514" s="15">
        <v>44</v>
      </c>
      <c r="D514" s="15" t="s">
        <v>3252</v>
      </c>
      <c r="E514" s="15" t="s">
        <v>3684</v>
      </c>
      <c r="F514" s="15" t="s">
        <v>2766</v>
      </c>
      <c r="G514" s="68" t="s">
        <v>3664</v>
      </c>
      <c r="H514" s="15" t="s">
        <v>2772</v>
      </c>
      <c r="I514" s="15" t="s">
        <v>2875</v>
      </c>
      <c r="J514" s="15" t="s">
        <v>2772</v>
      </c>
      <c r="K514" s="15" t="s">
        <v>2772</v>
      </c>
      <c r="L514" s="15" t="s">
        <v>2772</v>
      </c>
      <c r="M514" s="15" t="s">
        <v>2772</v>
      </c>
      <c r="N514" s="15" t="s">
        <v>2781</v>
      </c>
      <c r="O514" s="15" t="s">
        <v>2772</v>
      </c>
      <c r="P514" s="15">
        <v>12250</v>
      </c>
      <c r="Q514" s="15" t="s">
        <v>3011</v>
      </c>
      <c r="R514" s="39">
        <f t="shared" si="34"/>
        <v>12250</v>
      </c>
      <c r="S514" s="20" t="s">
        <v>3295</v>
      </c>
      <c r="T514" s="16">
        <f t="shared" si="35"/>
        <v>4.0881715398643523</v>
      </c>
      <c r="U514" s="15" t="s">
        <v>2772</v>
      </c>
      <c r="V514" s="15" t="s">
        <v>3253</v>
      </c>
      <c r="W514" s="15" t="s">
        <v>3254</v>
      </c>
    </row>
    <row r="515" spans="1:23" ht="30.75">
      <c r="A515" s="15" t="s">
        <v>3251</v>
      </c>
      <c r="B515" s="15">
        <v>2020</v>
      </c>
      <c r="C515" s="15">
        <v>44</v>
      </c>
      <c r="D515" s="15" t="s">
        <v>3252</v>
      </c>
      <c r="E515" s="15" t="s">
        <v>3684</v>
      </c>
      <c r="F515" s="15" t="s">
        <v>2766</v>
      </c>
      <c r="G515" s="68" t="s">
        <v>3664</v>
      </c>
      <c r="H515" s="15" t="s">
        <v>2772</v>
      </c>
      <c r="I515" s="15" t="s">
        <v>2875</v>
      </c>
      <c r="J515" s="15" t="s">
        <v>2772</v>
      </c>
      <c r="K515" s="15" t="s">
        <v>2772</v>
      </c>
      <c r="L515" s="15" t="s">
        <v>2772</v>
      </c>
      <c r="M515" s="15" t="s">
        <v>2772</v>
      </c>
      <c r="N515" s="15" t="s">
        <v>2781</v>
      </c>
      <c r="O515" s="15" t="s">
        <v>2772</v>
      </c>
      <c r="P515" s="15">
        <v>1580</v>
      </c>
      <c r="Q515" s="15" t="s">
        <v>3011</v>
      </c>
      <c r="R515" s="39">
        <f t="shared" si="34"/>
        <v>1580</v>
      </c>
      <c r="S515" s="20" t="s">
        <v>3295</v>
      </c>
      <c r="T515" s="16">
        <f t="shared" si="35"/>
        <v>3.1989318699322089</v>
      </c>
      <c r="U515" s="15" t="s">
        <v>2772</v>
      </c>
      <c r="V515" s="15" t="s">
        <v>3255</v>
      </c>
      <c r="W515" s="15" t="s">
        <v>3254</v>
      </c>
    </row>
    <row r="516" spans="1:23" ht="30.75">
      <c r="A516" s="15" t="s">
        <v>3251</v>
      </c>
      <c r="B516" s="15">
        <v>2020</v>
      </c>
      <c r="C516" s="15">
        <v>44</v>
      </c>
      <c r="D516" s="15" t="s">
        <v>3252</v>
      </c>
      <c r="E516" s="15" t="s">
        <v>3684</v>
      </c>
      <c r="F516" s="15" t="s">
        <v>2766</v>
      </c>
      <c r="G516" s="67" t="s">
        <v>3659</v>
      </c>
      <c r="H516" s="15" t="s">
        <v>2772</v>
      </c>
      <c r="I516" s="15" t="s">
        <v>2790</v>
      </c>
      <c r="J516" s="15" t="s">
        <v>2772</v>
      </c>
      <c r="K516" s="15" t="s">
        <v>2772</v>
      </c>
      <c r="L516" s="15" t="s">
        <v>2772</v>
      </c>
      <c r="M516" s="15" t="s">
        <v>2772</v>
      </c>
      <c r="N516" s="15" t="s">
        <v>2781</v>
      </c>
      <c r="O516" s="15" t="s">
        <v>2772</v>
      </c>
      <c r="P516" s="15">
        <v>60</v>
      </c>
      <c r="Q516" s="15" t="s">
        <v>3011</v>
      </c>
      <c r="R516" s="39">
        <f t="shared" si="34"/>
        <v>60</v>
      </c>
      <c r="S516" s="20" t="s">
        <v>3295</v>
      </c>
      <c r="T516" s="16">
        <f t="shared" si="35"/>
        <v>1.7853298350107671</v>
      </c>
      <c r="U516" s="15" t="s">
        <v>2772</v>
      </c>
      <c r="V516" s="15" t="s">
        <v>3253</v>
      </c>
      <c r="W516" s="15" t="s">
        <v>3254</v>
      </c>
    </row>
    <row r="517" spans="1:23" ht="30.75">
      <c r="A517" s="15" t="s">
        <v>3251</v>
      </c>
      <c r="B517" s="15">
        <v>2020</v>
      </c>
      <c r="C517" s="15">
        <v>44</v>
      </c>
      <c r="D517" s="15" t="s">
        <v>3252</v>
      </c>
      <c r="E517" s="15" t="s">
        <v>3684</v>
      </c>
      <c r="F517" s="15" t="s">
        <v>2766</v>
      </c>
      <c r="G517" s="67" t="s">
        <v>3659</v>
      </c>
      <c r="H517" s="15" t="s">
        <v>2772</v>
      </c>
      <c r="I517" s="15" t="s">
        <v>2790</v>
      </c>
      <c r="J517" s="15" t="s">
        <v>2772</v>
      </c>
      <c r="K517" s="15" t="s">
        <v>2772</v>
      </c>
      <c r="L517" s="15" t="s">
        <v>2772</v>
      </c>
      <c r="M517" s="15" t="s">
        <v>2772</v>
      </c>
      <c r="N517" s="15" t="s">
        <v>2781</v>
      </c>
      <c r="O517" s="15" t="s">
        <v>2772</v>
      </c>
      <c r="P517" s="15">
        <v>70</v>
      </c>
      <c r="Q517" s="15" t="s">
        <v>3011</v>
      </c>
      <c r="R517" s="39">
        <f t="shared" si="34"/>
        <v>70</v>
      </c>
      <c r="S517" s="20" t="s">
        <v>3295</v>
      </c>
      <c r="T517" s="16">
        <f t="shared" si="35"/>
        <v>1.8512583487190752</v>
      </c>
      <c r="U517" s="15" t="s">
        <v>2772</v>
      </c>
      <c r="V517" s="15" t="s">
        <v>3255</v>
      </c>
      <c r="W517" s="15" t="s">
        <v>3254</v>
      </c>
    </row>
    <row r="518" spans="1:23" ht="30.75">
      <c r="A518" s="15" t="s">
        <v>3251</v>
      </c>
      <c r="B518" s="15">
        <v>2020</v>
      </c>
      <c r="C518" s="15">
        <v>44</v>
      </c>
      <c r="D518" s="15" t="s">
        <v>3252</v>
      </c>
      <c r="E518" s="15" t="s">
        <v>3684</v>
      </c>
      <c r="F518" s="15" t="s">
        <v>2766</v>
      </c>
      <c r="G518" s="67" t="s">
        <v>3659</v>
      </c>
      <c r="H518" s="15" t="s">
        <v>2772</v>
      </c>
      <c r="I518" s="15" t="s">
        <v>2779</v>
      </c>
      <c r="J518" s="15" t="s">
        <v>2772</v>
      </c>
      <c r="K518" s="15" t="s">
        <v>2772</v>
      </c>
      <c r="L518" s="15" t="s">
        <v>2772</v>
      </c>
      <c r="M518" s="15" t="s">
        <v>2772</v>
      </c>
      <c r="N518" s="15" t="s">
        <v>2781</v>
      </c>
      <c r="O518" s="15" t="s">
        <v>2772</v>
      </c>
      <c r="P518" s="15">
        <v>60</v>
      </c>
      <c r="Q518" s="15" t="s">
        <v>3011</v>
      </c>
      <c r="R518" s="39">
        <f t="shared" si="34"/>
        <v>60</v>
      </c>
      <c r="S518" s="20" t="s">
        <v>3295</v>
      </c>
      <c r="T518" s="16">
        <f t="shared" si="35"/>
        <v>1.7853298350107671</v>
      </c>
      <c r="U518" s="15" t="s">
        <v>2772</v>
      </c>
      <c r="V518" s="15" t="s">
        <v>3253</v>
      </c>
      <c r="W518" s="15" t="s">
        <v>3254</v>
      </c>
    </row>
    <row r="519" spans="1:23" ht="30.75">
      <c r="A519" s="15" t="s">
        <v>3251</v>
      </c>
      <c r="B519" s="15">
        <v>2020</v>
      </c>
      <c r="C519" s="15">
        <v>44</v>
      </c>
      <c r="D519" s="15" t="s">
        <v>3252</v>
      </c>
      <c r="E519" s="15" t="s">
        <v>3684</v>
      </c>
      <c r="F519" s="15" t="s">
        <v>2766</v>
      </c>
      <c r="G519" s="67" t="s">
        <v>3659</v>
      </c>
      <c r="H519" s="15" t="s">
        <v>2772</v>
      </c>
      <c r="I519" s="15" t="s">
        <v>2779</v>
      </c>
      <c r="J519" s="15" t="s">
        <v>2772</v>
      </c>
      <c r="K519" s="15" t="s">
        <v>2772</v>
      </c>
      <c r="L519" s="15" t="s">
        <v>2772</v>
      </c>
      <c r="M519" s="15" t="s">
        <v>2772</v>
      </c>
      <c r="N519" s="15" t="s">
        <v>2781</v>
      </c>
      <c r="O519" s="15" t="s">
        <v>2772</v>
      </c>
      <c r="P519" s="15">
        <v>40</v>
      </c>
      <c r="Q519" s="15" t="s">
        <v>3011</v>
      </c>
      <c r="R519" s="39">
        <f t="shared" si="34"/>
        <v>40</v>
      </c>
      <c r="S519" s="20" t="s">
        <v>3295</v>
      </c>
      <c r="T519" s="16">
        <f t="shared" si="35"/>
        <v>1.6127838567197355</v>
      </c>
      <c r="U519" s="15" t="s">
        <v>2772</v>
      </c>
      <c r="V519" s="15" t="s">
        <v>3255</v>
      </c>
      <c r="W519" s="15" t="s">
        <v>3254</v>
      </c>
    </row>
    <row r="520" spans="1:23" ht="30.75">
      <c r="A520" s="15" t="s">
        <v>3251</v>
      </c>
      <c r="B520" s="15">
        <v>2020</v>
      </c>
      <c r="C520" s="15">
        <v>44</v>
      </c>
      <c r="D520" s="15" t="s">
        <v>3252</v>
      </c>
      <c r="E520" s="15" t="s">
        <v>3684</v>
      </c>
      <c r="F520" s="15" t="s">
        <v>2766</v>
      </c>
      <c r="G520" s="67" t="s">
        <v>3659</v>
      </c>
      <c r="H520" s="15" t="s">
        <v>2772</v>
      </c>
      <c r="I520" s="15" t="s">
        <v>3259</v>
      </c>
      <c r="J520" s="15" t="s">
        <v>2772</v>
      </c>
      <c r="K520" s="15" t="s">
        <v>2772</v>
      </c>
      <c r="L520" s="15" t="s">
        <v>2772</v>
      </c>
      <c r="M520" s="15" t="s">
        <v>2772</v>
      </c>
      <c r="N520" s="15" t="s">
        <v>2781</v>
      </c>
      <c r="O520" s="15" t="s">
        <v>2772</v>
      </c>
      <c r="P520" s="15">
        <v>5540</v>
      </c>
      <c r="Q520" s="15" t="s">
        <v>3011</v>
      </c>
      <c r="R520" s="39">
        <f t="shared" si="34"/>
        <v>5540</v>
      </c>
      <c r="S520" s="20" t="s">
        <v>3295</v>
      </c>
      <c r="T520" s="16">
        <f t="shared" si="35"/>
        <v>3.743588150159904</v>
      </c>
      <c r="U520" s="15" t="s">
        <v>2772</v>
      </c>
      <c r="V520" s="15" t="s">
        <v>3253</v>
      </c>
      <c r="W520" s="15" t="s">
        <v>3254</v>
      </c>
    </row>
    <row r="521" spans="1:23" ht="30.75">
      <c r="A521" s="15" t="s">
        <v>3251</v>
      </c>
      <c r="B521" s="15">
        <v>2020</v>
      </c>
      <c r="C521" s="15">
        <v>44</v>
      </c>
      <c r="D521" s="15" t="s">
        <v>3252</v>
      </c>
      <c r="E521" s="15" t="s">
        <v>3684</v>
      </c>
      <c r="F521" s="15" t="s">
        <v>2766</v>
      </c>
      <c r="G521" s="67" t="s">
        <v>3659</v>
      </c>
      <c r="H521" s="15" t="s">
        <v>2772</v>
      </c>
      <c r="I521" s="15" t="s">
        <v>3259</v>
      </c>
      <c r="J521" s="15" t="s">
        <v>2772</v>
      </c>
      <c r="K521" s="15" t="s">
        <v>2772</v>
      </c>
      <c r="L521" s="15" t="s">
        <v>2772</v>
      </c>
      <c r="M521" s="15" t="s">
        <v>2772</v>
      </c>
      <c r="N521" s="15" t="s">
        <v>2781</v>
      </c>
      <c r="O521" s="15" t="s">
        <v>2772</v>
      </c>
      <c r="P521" s="15">
        <v>0</v>
      </c>
      <c r="Q521" s="15" t="s">
        <v>3011</v>
      </c>
      <c r="R521" s="39">
        <f t="shared" si="34"/>
        <v>0</v>
      </c>
      <c r="S521" s="20" t="s">
        <v>3295</v>
      </c>
      <c r="T521" s="16" t="s">
        <v>3383</v>
      </c>
      <c r="U521" s="15" t="s">
        <v>2772</v>
      </c>
      <c r="V521" s="15" t="s">
        <v>3255</v>
      </c>
      <c r="W521" s="15" t="s">
        <v>3254</v>
      </c>
    </row>
    <row r="522" spans="1:23" ht="30.75">
      <c r="A522" s="15" t="s">
        <v>3251</v>
      </c>
      <c r="B522" s="15">
        <v>2020</v>
      </c>
      <c r="C522" s="15">
        <v>44</v>
      </c>
      <c r="D522" s="15" t="s">
        <v>3252</v>
      </c>
      <c r="E522" s="15" t="s">
        <v>3684</v>
      </c>
      <c r="F522" s="15" t="s">
        <v>2766</v>
      </c>
      <c r="G522" s="67" t="s">
        <v>3659</v>
      </c>
      <c r="H522" s="15" t="s">
        <v>2772</v>
      </c>
      <c r="I522" s="15" t="s">
        <v>2786</v>
      </c>
      <c r="J522" s="15" t="s">
        <v>2772</v>
      </c>
      <c r="K522" s="15" t="s">
        <v>2772</v>
      </c>
      <c r="L522" s="15" t="s">
        <v>2772</v>
      </c>
      <c r="M522" s="15" t="s">
        <v>2772</v>
      </c>
      <c r="N522" s="15" t="s">
        <v>2781</v>
      </c>
      <c r="O522" s="15" t="s">
        <v>2772</v>
      </c>
      <c r="P522" s="15">
        <v>100</v>
      </c>
      <c r="Q522" s="15" t="s">
        <v>3011</v>
      </c>
      <c r="R522" s="39">
        <f t="shared" si="34"/>
        <v>100</v>
      </c>
      <c r="S522" s="20" t="s">
        <v>3295</v>
      </c>
      <c r="T522" s="16">
        <f t="shared" si="35"/>
        <v>2.0043213737826426</v>
      </c>
      <c r="U522" s="15" t="s">
        <v>2772</v>
      </c>
      <c r="V522" s="15" t="s">
        <v>3253</v>
      </c>
      <c r="W522" s="15" t="s">
        <v>3254</v>
      </c>
    </row>
    <row r="523" spans="1:23" ht="30.75">
      <c r="A523" s="15" t="s">
        <v>3251</v>
      </c>
      <c r="B523" s="15">
        <v>2020</v>
      </c>
      <c r="C523" s="15">
        <v>44</v>
      </c>
      <c r="D523" s="15" t="s">
        <v>3252</v>
      </c>
      <c r="E523" s="15" t="s">
        <v>3684</v>
      </c>
      <c r="F523" s="15" t="s">
        <v>2766</v>
      </c>
      <c r="G523" s="67" t="s">
        <v>3659</v>
      </c>
      <c r="H523" s="15" t="s">
        <v>2772</v>
      </c>
      <c r="I523" s="15" t="s">
        <v>2786</v>
      </c>
      <c r="J523" s="15" t="s">
        <v>2772</v>
      </c>
      <c r="K523" s="15" t="s">
        <v>2772</v>
      </c>
      <c r="L523" s="15" t="s">
        <v>2772</v>
      </c>
      <c r="M523" s="15" t="s">
        <v>2772</v>
      </c>
      <c r="N523" s="15" t="s">
        <v>2781</v>
      </c>
      <c r="O523" s="15" t="s">
        <v>2772</v>
      </c>
      <c r="P523" s="15">
        <v>40</v>
      </c>
      <c r="Q523" s="15" t="s">
        <v>3011</v>
      </c>
      <c r="R523" s="39">
        <f t="shared" si="34"/>
        <v>40</v>
      </c>
      <c r="S523" s="20" t="s">
        <v>3295</v>
      </c>
      <c r="T523" s="16">
        <f t="shared" si="35"/>
        <v>1.6127838567197355</v>
      </c>
      <c r="U523" s="15" t="s">
        <v>2772</v>
      </c>
      <c r="V523" s="15" t="s">
        <v>3255</v>
      </c>
      <c r="W523" s="15" t="s">
        <v>3254</v>
      </c>
    </row>
    <row r="524" spans="1:23" ht="30.75">
      <c r="A524" s="15" t="s">
        <v>3251</v>
      </c>
      <c r="B524" s="15">
        <v>2020</v>
      </c>
      <c r="C524" s="15">
        <v>44</v>
      </c>
      <c r="D524" s="15" t="s">
        <v>3252</v>
      </c>
      <c r="E524" s="15" t="s">
        <v>3684</v>
      </c>
      <c r="F524" s="15" t="s">
        <v>2766</v>
      </c>
      <c r="G524" s="68" t="s">
        <v>3664</v>
      </c>
      <c r="H524" s="15" t="s">
        <v>2772</v>
      </c>
      <c r="I524" s="15" t="s">
        <v>2885</v>
      </c>
      <c r="J524" s="15" t="s">
        <v>2772</v>
      </c>
      <c r="K524" s="15" t="s">
        <v>2772</v>
      </c>
      <c r="L524" s="15" t="s">
        <v>2772</v>
      </c>
      <c r="M524" s="15" t="s">
        <v>2772</v>
      </c>
      <c r="N524" s="15" t="s">
        <v>2781</v>
      </c>
      <c r="O524" s="15" t="s">
        <v>2772</v>
      </c>
      <c r="P524" s="15">
        <v>70</v>
      </c>
      <c r="Q524" s="15" t="s">
        <v>3011</v>
      </c>
      <c r="R524" s="39">
        <f t="shared" si="34"/>
        <v>70</v>
      </c>
      <c r="S524" s="20" t="s">
        <v>3295</v>
      </c>
      <c r="T524" s="16">
        <f t="shared" si="35"/>
        <v>1.8512583487190752</v>
      </c>
      <c r="U524" s="15" t="s">
        <v>2772</v>
      </c>
      <c r="V524" s="15" t="s">
        <v>3253</v>
      </c>
      <c r="W524" s="15" t="s">
        <v>3254</v>
      </c>
    </row>
    <row r="525" spans="1:23" ht="30.75">
      <c r="A525" s="15" t="s">
        <v>3251</v>
      </c>
      <c r="B525" s="15">
        <v>2020</v>
      </c>
      <c r="C525" s="15">
        <v>44</v>
      </c>
      <c r="D525" s="15" t="s">
        <v>3252</v>
      </c>
      <c r="E525" s="15" t="s">
        <v>3684</v>
      </c>
      <c r="F525" s="15" t="s">
        <v>2766</v>
      </c>
      <c r="G525" s="68" t="s">
        <v>3664</v>
      </c>
      <c r="H525" s="15" t="s">
        <v>2772</v>
      </c>
      <c r="I525" s="15" t="s">
        <v>2885</v>
      </c>
      <c r="J525" s="15" t="s">
        <v>2772</v>
      </c>
      <c r="K525" s="15" t="s">
        <v>2772</v>
      </c>
      <c r="L525" s="15" t="s">
        <v>2772</v>
      </c>
      <c r="M525" s="15" t="s">
        <v>2772</v>
      </c>
      <c r="N525" s="15" t="s">
        <v>2781</v>
      </c>
      <c r="O525" s="15" t="s">
        <v>2772</v>
      </c>
      <c r="P525" s="15">
        <v>0</v>
      </c>
      <c r="Q525" s="15" t="s">
        <v>3011</v>
      </c>
      <c r="R525" s="39">
        <f t="shared" si="34"/>
        <v>0</v>
      </c>
      <c r="S525" s="20" t="s">
        <v>3295</v>
      </c>
      <c r="T525" s="16" t="s">
        <v>3383</v>
      </c>
      <c r="U525" s="15" t="s">
        <v>2772</v>
      </c>
      <c r="V525" s="15" t="s">
        <v>3255</v>
      </c>
      <c r="W525" s="15" t="s">
        <v>3254</v>
      </c>
    </row>
    <row r="526" spans="1:23" ht="30.75">
      <c r="A526" s="15" t="s">
        <v>3251</v>
      </c>
      <c r="B526" s="15">
        <v>2020</v>
      </c>
      <c r="C526" s="15">
        <v>44</v>
      </c>
      <c r="D526" s="15" t="s">
        <v>3252</v>
      </c>
      <c r="E526" s="15" t="s">
        <v>3684</v>
      </c>
      <c r="F526" s="15" t="s">
        <v>2766</v>
      </c>
      <c r="G526" s="67" t="s">
        <v>3659</v>
      </c>
      <c r="H526" s="15" t="s">
        <v>2772</v>
      </c>
      <c r="I526" s="15" t="s">
        <v>3005</v>
      </c>
      <c r="J526" s="15" t="s">
        <v>2772</v>
      </c>
      <c r="K526" s="15" t="s">
        <v>2772</v>
      </c>
      <c r="L526" s="15" t="s">
        <v>2772</v>
      </c>
      <c r="M526" s="15" t="s">
        <v>2772</v>
      </c>
      <c r="N526" s="15" t="s">
        <v>2781</v>
      </c>
      <c r="O526" s="15" t="s">
        <v>2772</v>
      </c>
      <c r="P526" s="15">
        <v>170</v>
      </c>
      <c r="Q526" s="15" t="s">
        <v>3011</v>
      </c>
      <c r="R526" s="39">
        <f t="shared" si="34"/>
        <v>170</v>
      </c>
      <c r="S526" s="20" t="s">
        <v>3295</v>
      </c>
      <c r="T526" s="16">
        <f t="shared" si="35"/>
        <v>2.2329961103921536</v>
      </c>
      <c r="U526" s="15" t="s">
        <v>2772</v>
      </c>
      <c r="V526" s="15" t="s">
        <v>3253</v>
      </c>
      <c r="W526" s="15" t="s">
        <v>3254</v>
      </c>
    </row>
    <row r="527" spans="1:23" ht="30.75">
      <c r="A527" s="15" t="s">
        <v>3251</v>
      </c>
      <c r="B527" s="15">
        <v>2020</v>
      </c>
      <c r="C527" s="15">
        <v>44</v>
      </c>
      <c r="D527" s="15" t="s">
        <v>3252</v>
      </c>
      <c r="E527" s="15" t="s">
        <v>3684</v>
      </c>
      <c r="F527" s="15" t="s">
        <v>2766</v>
      </c>
      <c r="G527" s="67" t="s">
        <v>3659</v>
      </c>
      <c r="H527" s="15" t="s">
        <v>2772</v>
      </c>
      <c r="I527" s="15" t="s">
        <v>3005</v>
      </c>
      <c r="J527" s="15" t="s">
        <v>2772</v>
      </c>
      <c r="K527" s="15" t="s">
        <v>2772</v>
      </c>
      <c r="L527" s="15" t="s">
        <v>2772</v>
      </c>
      <c r="M527" s="15" t="s">
        <v>2772</v>
      </c>
      <c r="N527" s="15" t="s">
        <v>2781</v>
      </c>
      <c r="O527" s="15" t="s">
        <v>2772</v>
      </c>
      <c r="P527" s="15">
        <v>100</v>
      </c>
      <c r="Q527" s="15" t="s">
        <v>3011</v>
      </c>
      <c r="R527" s="39">
        <f t="shared" si="34"/>
        <v>100</v>
      </c>
      <c r="S527" s="20" t="s">
        <v>3295</v>
      </c>
      <c r="T527" s="16">
        <f t="shared" si="35"/>
        <v>2.0043213737826426</v>
      </c>
      <c r="U527" s="15" t="s">
        <v>2772</v>
      </c>
      <c r="V527" s="15" t="s">
        <v>3255</v>
      </c>
      <c r="W527" s="15" t="s">
        <v>3254</v>
      </c>
    </row>
    <row r="528" spans="1:23" ht="30.75">
      <c r="A528" s="15" t="s">
        <v>3251</v>
      </c>
      <c r="B528" s="15">
        <v>2020</v>
      </c>
      <c r="C528" s="15">
        <v>44</v>
      </c>
      <c r="D528" s="15" t="s">
        <v>3252</v>
      </c>
      <c r="E528" s="15" t="s">
        <v>3684</v>
      </c>
      <c r="F528" s="15" t="s">
        <v>2766</v>
      </c>
      <c r="G528" s="67" t="s">
        <v>3659</v>
      </c>
      <c r="H528" s="15" t="s">
        <v>2772</v>
      </c>
      <c r="I528" s="15" t="s">
        <v>3260</v>
      </c>
      <c r="J528" s="15" t="s">
        <v>2772</v>
      </c>
      <c r="K528" s="15" t="s">
        <v>2772</v>
      </c>
      <c r="L528" s="15" t="s">
        <v>2772</v>
      </c>
      <c r="M528" s="15" t="s">
        <v>2772</v>
      </c>
      <c r="N528" s="15" t="s">
        <v>2781</v>
      </c>
      <c r="O528" s="15" t="s">
        <v>2772</v>
      </c>
      <c r="P528" s="15">
        <v>130</v>
      </c>
      <c r="Q528" s="15" t="s">
        <v>3011</v>
      </c>
      <c r="R528" s="39">
        <f t="shared" si="34"/>
        <v>130</v>
      </c>
      <c r="S528" s="20" t="s">
        <v>3295</v>
      </c>
      <c r="T528" s="16">
        <f t="shared" si="35"/>
        <v>2.1172712956557644</v>
      </c>
      <c r="U528" s="15" t="s">
        <v>2772</v>
      </c>
      <c r="V528" s="15" t="s">
        <v>3253</v>
      </c>
      <c r="W528" s="15" t="s">
        <v>3254</v>
      </c>
    </row>
    <row r="529" spans="1:23" ht="30.75">
      <c r="A529" s="15" t="s">
        <v>3251</v>
      </c>
      <c r="B529" s="15">
        <v>2020</v>
      </c>
      <c r="C529" s="15">
        <v>44</v>
      </c>
      <c r="D529" s="15" t="s">
        <v>3252</v>
      </c>
      <c r="E529" s="15" t="s">
        <v>3684</v>
      </c>
      <c r="F529" s="15" t="s">
        <v>2766</v>
      </c>
      <c r="G529" s="67" t="s">
        <v>3659</v>
      </c>
      <c r="H529" s="15" t="s">
        <v>2772</v>
      </c>
      <c r="I529" s="15" t="s">
        <v>3260</v>
      </c>
      <c r="J529" s="15" t="s">
        <v>2772</v>
      </c>
      <c r="K529" s="15" t="s">
        <v>2772</v>
      </c>
      <c r="L529" s="15" t="s">
        <v>2772</v>
      </c>
      <c r="M529" s="15" t="s">
        <v>2772</v>
      </c>
      <c r="N529" s="15" t="s">
        <v>2781</v>
      </c>
      <c r="O529" s="15" t="s">
        <v>2772</v>
      </c>
      <c r="P529" s="15">
        <v>0</v>
      </c>
      <c r="Q529" s="15" t="s">
        <v>3011</v>
      </c>
      <c r="R529" s="39">
        <f t="shared" si="34"/>
        <v>0</v>
      </c>
      <c r="S529" s="20" t="s">
        <v>3295</v>
      </c>
      <c r="T529" s="16" t="s">
        <v>3383</v>
      </c>
      <c r="U529" s="15" t="s">
        <v>2772</v>
      </c>
      <c r="V529" s="15" t="s">
        <v>3255</v>
      </c>
      <c r="W529" s="15" t="s">
        <v>3254</v>
      </c>
    </row>
    <row r="530" spans="1:23" ht="45.75">
      <c r="A530" s="15" t="s">
        <v>3261</v>
      </c>
      <c r="B530" s="15">
        <v>2020</v>
      </c>
      <c r="C530" s="15">
        <v>45</v>
      </c>
      <c r="D530" s="15" t="s">
        <v>3262</v>
      </c>
      <c r="E530" s="15" t="s">
        <v>3658</v>
      </c>
      <c r="F530" s="15" t="s">
        <v>2766</v>
      </c>
      <c r="G530" s="67" t="s">
        <v>3659</v>
      </c>
      <c r="H530" s="15" t="s">
        <v>2772</v>
      </c>
      <c r="I530" s="31" t="s">
        <v>2879</v>
      </c>
      <c r="J530" s="15" t="s">
        <v>2772</v>
      </c>
      <c r="K530" s="15" t="s">
        <v>2772</v>
      </c>
      <c r="L530" s="15" t="s">
        <v>2772</v>
      </c>
      <c r="M530" s="15" t="s">
        <v>2772</v>
      </c>
      <c r="N530" s="15" t="s">
        <v>2781</v>
      </c>
      <c r="O530" s="15" t="s">
        <v>2772</v>
      </c>
      <c r="P530" s="15" t="s">
        <v>3263</v>
      </c>
      <c r="Q530" s="15" t="s">
        <v>3011</v>
      </c>
      <c r="R530" s="39">
        <f>MEDIAN(0.12,1.44)</f>
        <v>0.77999999999999992</v>
      </c>
      <c r="S530" s="20" t="s">
        <v>3295</v>
      </c>
      <c r="T530" s="16">
        <f t="shared" si="35"/>
        <v>0.25042000230889394</v>
      </c>
      <c r="U530" s="15" t="s">
        <v>2772</v>
      </c>
      <c r="V530" s="15" t="s">
        <v>3253</v>
      </c>
      <c r="W530" s="16" t="s">
        <v>3264</v>
      </c>
    </row>
    <row r="531" spans="1:23" ht="45.75">
      <c r="A531" s="15" t="s">
        <v>3261</v>
      </c>
      <c r="B531" s="15">
        <v>2020</v>
      </c>
      <c r="C531" s="15">
        <v>45</v>
      </c>
      <c r="D531" s="15" t="s">
        <v>3262</v>
      </c>
      <c r="E531" s="15" t="s">
        <v>3658</v>
      </c>
      <c r="F531" s="15" t="s">
        <v>2766</v>
      </c>
      <c r="G531" s="67" t="s">
        <v>3659</v>
      </c>
      <c r="H531" s="15" t="s">
        <v>2772</v>
      </c>
      <c r="I531" s="16" t="s">
        <v>2884</v>
      </c>
      <c r="J531" s="15" t="s">
        <v>2772</v>
      </c>
      <c r="K531" s="15" t="s">
        <v>2772</v>
      </c>
      <c r="L531" s="15" t="s">
        <v>2772</v>
      </c>
      <c r="M531" s="15" t="s">
        <v>2772</v>
      </c>
      <c r="N531" s="15" t="s">
        <v>2781</v>
      </c>
      <c r="O531" s="15" t="s">
        <v>2772</v>
      </c>
      <c r="P531" s="16">
        <v>0.01</v>
      </c>
      <c r="Q531" s="15" t="s">
        <v>3011</v>
      </c>
      <c r="R531" s="39">
        <f>P531</f>
        <v>0.01</v>
      </c>
      <c r="S531" s="20" t="s">
        <v>3295</v>
      </c>
      <c r="T531" s="16">
        <f t="shared" si="35"/>
        <v>4.3213737826425782E-3</v>
      </c>
      <c r="U531" s="15" t="s">
        <v>2772</v>
      </c>
      <c r="V531" s="15" t="s">
        <v>3253</v>
      </c>
      <c r="W531" s="16" t="s">
        <v>3264</v>
      </c>
    </row>
    <row r="532" spans="1:23" ht="45.75">
      <c r="A532" s="15" t="s">
        <v>3261</v>
      </c>
      <c r="B532" s="15">
        <v>2020</v>
      </c>
      <c r="C532" s="15">
        <v>45</v>
      </c>
      <c r="D532" s="15" t="s">
        <v>3262</v>
      </c>
      <c r="E532" s="15" t="s">
        <v>3658</v>
      </c>
      <c r="F532" s="15" t="s">
        <v>2766</v>
      </c>
      <c r="G532" s="67" t="s">
        <v>3659</v>
      </c>
      <c r="H532" s="15" t="s">
        <v>2772</v>
      </c>
      <c r="I532" s="16" t="s">
        <v>3265</v>
      </c>
      <c r="J532" s="15" t="s">
        <v>2772</v>
      </c>
      <c r="K532" s="15" t="s">
        <v>2772</v>
      </c>
      <c r="L532" s="15" t="s">
        <v>2772</v>
      </c>
      <c r="M532" s="15" t="s">
        <v>2772</v>
      </c>
      <c r="N532" s="15" t="s">
        <v>2781</v>
      </c>
      <c r="O532" s="15" t="s">
        <v>2772</v>
      </c>
      <c r="P532" s="15" t="s">
        <v>3266</v>
      </c>
      <c r="Q532" s="15" t="s">
        <v>3011</v>
      </c>
      <c r="R532" s="39">
        <f>MEDIAN(1.61,4.96)</f>
        <v>3.2850000000000001</v>
      </c>
      <c r="S532" s="20" t="s">
        <v>3295</v>
      </c>
      <c r="T532" s="16">
        <f t="shared" si="35"/>
        <v>0.63195082625921695</v>
      </c>
      <c r="U532" s="15" t="s">
        <v>2772</v>
      </c>
      <c r="V532" s="15" t="s">
        <v>3253</v>
      </c>
      <c r="W532" s="16" t="s">
        <v>3264</v>
      </c>
    </row>
    <row r="533" spans="1:23" ht="45.75">
      <c r="A533" s="15" t="s">
        <v>3261</v>
      </c>
      <c r="B533" s="15">
        <v>2020</v>
      </c>
      <c r="C533" s="15">
        <v>45</v>
      </c>
      <c r="D533" s="15" t="s">
        <v>3262</v>
      </c>
      <c r="E533" s="15" t="s">
        <v>3658</v>
      </c>
      <c r="F533" s="15" t="s">
        <v>2766</v>
      </c>
      <c r="G533" s="66" t="s">
        <v>3659</v>
      </c>
      <c r="H533" s="15" t="s">
        <v>2778</v>
      </c>
      <c r="I533" s="16" t="s">
        <v>3267</v>
      </c>
      <c r="J533" s="15" t="s">
        <v>2772</v>
      </c>
      <c r="K533" s="15" t="s">
        <v>2772</v>
      </c>
      <c r="L533" s="15" t="s">
        <v>2772</v>
      </c>
      <c r="M533" s="15" t="s">
        <v>2772</v>
      </c>
      <c r="N533" s="15" t="s">
        <v>2781</v>
      </c>
      <c r="O533" s="15" t="s">
        <v>2772</v>
      </c>
      <c r="P533" s="15" t="s">
        <v>3268</v>
      </c>
      <c r="Q533" s="15" t="s">
        <v>3011</v>
      </c>
      <c r="R533" s="39">
        <f>MEDIAN(0.91,2.26)</f>
        <v>1.585</v>
      </c>
      <c r="S533" s="20" t="s">
        <v>3295</v>
      </c>
      <c r="T533" s="16">
        <f t="shared" si="35"/>
        <v>0.4124605474299613</v>
      </c>
      <c r="U533" s="15" t="s">
        <v>2772</v>
      </c>
      <c r="V533" s="15" t="s">
        <v>3253</v>
      </c>
      <c r="W533" s="16" t="s">
        <v>3264</v>
      </c>
    </row>
    <row r="534" spans="1:23" ht="45.75">
      <c r="A534" s="15" t="s">
        <v>3261</v>
      </c>
      <c r="B534" s="15">
        <v>2020</v>
      </c>
      <c r="C534" s="15">
        <v>45</v>
      </c>
      <c r="D534" s="15" t="s">
        <v>3262</v>
      </c>
      <c r="E534" s="15" t="s">
        <v>3658</v>
      </c>
      <c r="F534" s="15" t="s">
        <v>2766</v>
      </c>
      <c r="G534" s="67" t="s">
        <v>3659</v>
      </c>
      <c r="H534" s="15" t="s">
        <v>2772</v>
      </c>
      <c r="I534" s="16" t="s">
        <v>2887</v>
      </c>
      <c r="J534" s="15" t="s">
        <v>2772</v>
      </c>
      <c r="K534" s="15" t="s">
        <v>2772</v>
      </c>
      <c r="L534" s="15" t="s">
        <v>2772</v>
      </c>
      <c r="M534" s="15" t="s">
        <v>2772</v>
      </c>
      <c r="N534" s="15" t="s">
        <v>2781</v>
      </c>
      <c r="O534" s="15" t="s">
        <v>2772</v>
      </c>
      <c r="P534" s="15" t="s">
        <v>3269</v>
      </c>
      <c r="Q534" s="15" t="s">
        <v>3011</v>
      </c>
      <c r="R534" s="39">
        <f>MEDIAN(1.09,2.07)</f>
        <v>1.58</v>
      </c>
      <c r="S534" s="20" t="s">
        <v>3295</v>
      </c>
      <c r="T534" s="16">
        <f t="shared" si="35"/>
        <v>0.41161970596323016</v>
      </c>
      <c r="U534" s="15" t="s">
        <v>2772</v>
      </c>
      <c r="V534" s="15" t="s">
        <v>3253</v>
      </c>
      <c r="W534" s="16" t="s">
        <v>3264</v>
      </c>
    </row>
    <row r="535" spans="1:23" ht="45.75">
      <c r="A535" s="15" t="s">
        <v>3261</v>
      </c>
      <c r="B535" s="15">
        <v>2020</v>
      </c>
      <c r="C535" s="15">
        <v>45</v>
      </c>
      <c r="D535" s="15" t="s">
        <v>3262</v>
      </c>
      <c r="E535" s="15" t="s">
        <v>3658</v>
      </c>
      <c r="F535" s="15" t="s">
        <v>2766</v>
      </c>
      <c r="G535" s="67" t="s">
        <v>3659</v>
      </c>
      <c r="H535" s="15" t="s">
        <v>2772</v>
      </c>
      <c r="I535" s="15" t="s">
        <v>3260</v>
      </c>
      <c r="J535" s="15" t="s">
        <v>2772</v>
      </c>
      <c r="K535" s="15" t="s">
        <v>2772</v>
      </c>
      <c r="L535" s="15" t="s">
        <v>2772</v>
      </c>
      <c r="M535" s="15" t="s">
        <v>2772</v>
      </c>
      <c r="N535" s="15" t="s">
        <v>2781</v>
      </c>
      <c r="O535" s="15" t="s">
        <v>2772</v>
      </c>
      <c r="P535" s="15" t="s">
        <v>3270</v>
      </c>
      <c r="Q535" s="15" t="s">
        <v>3011</v>
      </c>
      <c r="R535" s="39">
        <f>MEDIAN(1.5,2.31)</f>
        <v>1.905</v>
      </c>
      <c r="S535" s="20" t="s">
        <v>3295</v>
      </c>
      <c r="T535" s="16">
        <f t="shared" si="35"/>
        <v>0.46314613672634958</v>
      </c>
      <c r="U535" s="15" t="s">
        <v>2772</v>
      </c>
      <c r="V535" s="15" t="s">
        <v>3253</v>
      </c>
      <c r="W535" s="16" t="s">
        <v>3264</v>
      </c>
    </row>
    <row r="536" spans="1:23" ht="45.75">
      <c r="A536" s="15" t="s">
        <v>3261</v>
      </c>
      <c r="B536" s="15">
        <v>2020</v>
      </c>
      <c r="C536" s="15">
        <v>45</v>
      </c>
      <c r="D536" s="15" t="s">
        <v>3262</v>
      </c>
      <c r="E536" s="15" t="s">
        <v>3658</v>
      </c>
      <c r="F536" s="15" t="s">
        <v>2766</v>
      </c>
      <c r="G536" s="67" t="s">
        <v>3659</v>
      </c>
      <c r="H536" s="15" t="s">
        <v>2772</v>
      </c>
      <c r="I536" s="16" t="s">
        <v>2851</v>
      </c>
      <c r="J536" s="15" t="s">
        <v>2772</v>
      </c>
      <c r="K536" s="15" t="s">
        <v>2772</v>
      </c>
      <c r="L536" s="15" t="s">
        <v>2772</v>
      </c>
      <c r="M536" s="15" t="s">
        <v>2772</v>
      </c>
      <c r="N536" s="15" t="s">
        <v>2781</v>
      </c>
      <c r="O536" s="15" t="s">
        <v>2772</v>
      </c>
      <c r="P536" s="15" t="s">
        <v>3271</v>
      </c>
      <c r="Q536" s="15" t="s">
        <v>3011</v>
      </c>
      <c r="R536" s="39">
        <f>MEDIAN(0.13,0.98)</f>
        <v>0.55499999999999994</v>
      </c>
      <c r="S536" s="20" t="s">
        <v>3295</v>
      </c>
      <c r="T536" s="16">
        <f t="shared" si="35"/>
        <v>0.1917303933628563</v>
      </c>
      <c r="U536" s="15" t="s">
        <v>2772</v>
      </c>
      <c r="V536" s="15" t="s">
        <v>3253</v>
      </c>
      <c r="W536" s="16" t="s">
        <v>3264</v>
      </c>
    </row>
    <row r="537" spans="1:23" ht="45.75">
      <c r="A537" s="15" t="s">
        <v>3261</v>
      </c>
      <c r="B537" s="15">
        <v>2020</v>
      </c>
      <c r="C537" s="15">
        <v>45</v>
      </c>
      <c r="D537" s="15" t="s">
        <v>3262</v>
      </c>
      <c r="E537" s="15" t="s">
        <v>3658</v>
      </c>
      <c r="F537" s="15" t="s">
        <v>2766</v>
      </c>
      <c r="G537" s="67" t="s">
        <v>3659</v>
      </c>
      <c r="H537" s="15" t="s">
        <v>2772</v>
      </c>
      <c r="I537" s="16" t="s">
        <v>2786</v>
      </c>
      <c r="J537" s="15" t="s">
        <v>2772</v>
      </c>
      <c r="K537" s="15" t="s">
        <v>2772</v>
      </c>
      <c r="L537" s="15" t="s">
        <v>2772</v>
      </c>
      <c r="M537" s="15" t="s">
        <v>2772</v>
      </c>
      <c r="N537" s="15" t="s">
        <v>2781</v>
      </c>
      <c r="O537" s="15" t="s">
        <v>2772</v>
      </c>
      <c r="P537" s="15" t="s">
        <v>3272</v>
      </c>
      <c r="Q537" s="15" t="s">
        <v>3011</v>
      </c>
      <c r="R537" s="39">
        <f>MEDIAN(13.93,16.6)</f>
        <v>15.265000000000001</v>
      </c>
      <c r="S537" s="20" t="s">
        <v>3295</v>
      </c>
      <c r="T537" s="16">
        <f t="shared" si="35"/>
        <v>1.2112540676178725</v>
      </c>
      <c r="U537" s="15" t="s">
        <v>2772</v>
      </c>
      <c r="V537" s="15" t="s">
        <v>3253</v>
      </c>
      <c r="W537" s="16" t="s">
        <v>3264</v>
      </c>
    </row>
    <row r="538" spans="1:23" ht="45.75">
      <c r="A538" s="15" t="s">
        <v>3261</v>
      </c>
      <c r="B538" s="15">
        <v>2020</v>
      </c>
      <c r="C538" s="15">
        <v>45</v>
      </c>
      <c r="D538" s="15" t="s">
        <v>3262</v>
      </c>
      <c r="E538" s="15" t="s">
        <v>3658</v>
      </c>
      <c r="F538" s="15" t="s">
        <v>2766</v>
      </c>
      <c r="G538" s="67" t="s">
        <v>3659</v>
      </c>
      <c r="H538" s="15" t="s">
        <v>2772</v>
      </c>
      <c r="I538" s="16" t="s">
        <v>3273</v>
      </c>
      <c r="J538" s="15" t="s">
        <v>2772</v>
      </c>
      <c r="K538" s="15" t="s">
        <v>2772</v>
      </c>
      <c r="L538" s="15" t="s">
        <v>2772</v>
      </c>
      <c r="M538" s="15" t="s">
        <v>2772</v>
      </c>
      <c r="N538" s="15" t="s">
        <v>2781</v>
      </c>
      <c r="O538" s="15" t="s">
        <v>2772</v>
      </c>
      <c r="P538" s="15" t="s">
        <v>3274</v>
      </c>
      <c r="Q538" s="15" t="s">
        <v>3011</v>
      </c>
      <c r="R538" s="39">
        <f>MEDIAN(0.66,1.75)</f>
        <v>1.2050000000000001</v>
      </c>
      <c r="S538" s="20" t="s">
        <v>3295</v>
      </c>
      <c r="T538" s="16">
        <f t="shared" si="35"/>
        <v>0.34340859380385735</v>
      </c>
      <c r="U538" s="15" t="s">
        <v>2772</v>
      </c>
      <c r="V538" s="15" t="s">
        <v>3253</v>
      </c>
      <c r="W538" s="16" t="s">
        <v>3264</v>
      </c>
    </row>
    <row r="539" spans="1:23" ht="45.75">
      <c r="A539" s="15" t="s">
        <v>3261</v>
      </c>
      <c r="B539" s="15">
        <v>2020</v>
      </c>
      <c r="C539" s="15">
        <v>45</v>
      </c>
      <c r="D539" s="15" t="s">
        <v>3262</v>
      </c>
      <c r="E539" s="15" t="s">
        <v>3658</v>
      </c>
      <c r="F539" s="15" t="s">
        <v>2766</v>
      </c>
      <c r="G539" s="68" t="s">
        <v>3664</v>
      </c>
      <c r="H539" s="15" t="s">
        <v>2772</v>
      </c>
      <c r="I539" s="32" t="s">
        <v>2889</v>
      </c>
      <c r="J539" s="15" t="s">
        <v>2772</v>
      </c>
      <c r="K539" s="15" t="s">
        <v>2772</v>
      </c>
      <c r="L539" s="15" t="s">
        <v>2772</v>
      </c>
      <c r="M539" s="15" t="s">
        <v>2772</v>
      </c>
      <c r="N539" s="15" t="s">
        <v>2781</v>
      </c>
      <c r="O539" s="15" t="s">
        <v>2772</v>
      </c>
      <c r="P539" s="15" t="s">
        <v>3275</v>
      </c>
      <c r="Q539" s="15" t="s">
        <v>3011</v>
      </c>
      <c r="R539" s="39">
        <f>MEDIAN(144.97,709.61)</f>
        <v>427.28999999999996</v>
      </c>
      <c r="S539" s="20" t="s">
        <v>3295</v>
      </c>
      <c r="T539" s="16">
        <f t="shared" si="35"/>
        <v>2.6317379343183074</v>
      </c>
      <c r="U539" s="15" t="s">
        <v>2772</v>
      </c>
      <c r="V539" s="15" t="s">
        <v>3253</v>
      </c>
      <c r="W539" s="16" t="s">
        <v>3264</v>
      </c>
    </row>
    <row r="540" spans="1:23" ht="45.75">
      <c r="A540" s="15" t="s">
        <v>3261</v>
      </c>
      <c r="B540" s="15">
        <v>2020</v>
      </c>
      <c r="C540" s="15">
        <v>45</v>
      </c>
      <c r="D540" s="15" t="s">
        <v>3262</v>
      </c>
      <c r="E540" s="15" t="s">
        <v>3658</v>
      </c>
      <c r="F540" s="15" t="s">
        <v>2766</v>
      </c>
      <c r="G540" s="67" t="s">
        <v>3659</v>
      </c>
      <c r="H540" s="15" t="s">
        <v>2772</v>
      </c>
      <c r="I540" s="31" t="s">
        <v>2879</v>
      </c>
      <c r="J540" s="15" t="s">
        <v>2772</v>
      </c>
      <c r="K540" s="15" t="s">
        <v>2772</v>
      </c>
      <c r="L540" s="15" t="s">
        <v>2772</v>
      </c>
      <c r="M540" s="15" t="s">
        <v>2772</v>
      </c>
      <c r="N540" s="15" t="s">
        <v>3690</v>
      </c>
      <c r="O540" s="15" t="s">
        <v>2772</v>
      </c>
      <c r="P540" s="15">
        <v>1.01</v>
      </c>
      <c r="Q540" s="16" t="s">
        <v>3661</v>
      </c>
      <c r="R540" s="39">
        <v>1.01</v>
      </c>
      <c r="S540" s="16" t="s">
        <v>3661</v>
      </c>
      <c r="T540" s="16">
        <f t="shared" si="35"/>
        <v>0.30319605742048883</v>
      </c>
      <c r="U540" s="15">
        <v>0</v>
      </c>
      <c r="V540" s="15"/>
      <c r="W540" s="16" t="s">
        <v>3264</v>
      </c>
    </row>
    <row r="541" spans="1:23" ht="45.75">
      <c r="A541" s="15" t="s">
        <v>3261</v>
      </c>
      <c r="B541" s="15">
        <v>2020</v>
      </c>
      <c r="C541" s="15">
        <v>45</v>
      </c>
      <c r="D541" s="15" t="s">
        <v>3262</v>
      </c>
      <c r="E541" s="15" t="s">
        <v>3658</v>
      </c>
      <c r="F541" s="15" t="s">
        <v>2766</v>
      </c>
      <c r="G541" s="67" t="s">
        <v>3659</v>
      </c>
      <c r="H541" s="15" t="s">
        <v>2772</v>
      </c>
      <c r="I541" s="16" t="s">
        <v>2884</v>
      </c>
      <c r="J541" s="15" t="s">
        <v>2772</v>
      </c>
      <c r="K541" s="15" t="s">
        <v>2772</v>
      </c>
      <c r="L541" s="15" t="s">
        <v>2772</v>
      </c>
      <c r="M541" s="15" t="s">
        <v>2772</v>
      </c>
      <c r="N541" s="15" t="s">
        <v>3690</v>
      </c>
      <c r="O541" s="15" t="s">
        <v>2772</v>
      </c>
      <c r="P541" s="15">
        <v>0.03</v>
      </c>
      <c r="Q541" s="16" t="s">
        <v>3661</v>
      </c>
      <c r="R541" s="39">
        <v>0.03</v>
      </c>
      <c r="S541" s="16" t="s">
        <v>3661</v>
      </c>
      <c r="T541" s="16">
        <f t="shared" si="35"/>
        <v>1.2837224705172217E-2</v>
      </c>
      <c r="U541" s="15">
        <v>0</v>
      </c>
      <c r="V541" s="15"/>
      <c r="W541" s="16" t="s">
        <v>3264</v>
      </c>
    </row>
    <row r="542" spans="1:23" ht="45.75">
      <c r="A542" s="15" t="s">
        <v>3261</v>
      </c>
      <c r="B542" s="15">
        <v>2020</v>
      </c>
      <c r="C542" s="15">
        <v>45</v>
      </c>
      <c r="D542" s="15" t="s">
        <v>3262</v>
      </c>
      <c r="E542" s="15" t="s">
        <v>3658</v>
      </c>
      <c r="F542" s="15" t="s">
        <v>2766</v>
      </c>
      <c r="G542" s="67" t="s">
        <v>3659</v>
      </c>
      <c r="H542" s="15" t="s">
        <v>2772</v>
      </c>
      <c r="I542" s="16" t="s">
        <v>2887</v>
      </c>
      <c r="J542" s="15" t="s">
        <v>2772</v>
      </c>
      <c r="K542" s="15" t="s">
        <v>2772</v>
      </c>
      <c r="L542" s="15" t="s">
        <v>2772</v>
      </c>
      <c r="M542" s="15" t="s">
        <v>2772</v>
      </c>
      <c r="N542" s="15" t="s">
        <v>3690</v>
      </c>
      <c r="O542" s="15" t="s">
        <v>2772</v>
      </c>
      <c r="P542" s="15">
        <v>0.28000000000000003</v>
      </c>
      <c r="Q542" s="16" t="s">
        <v>3661</v>
      </c>
      <c r="R542" s="39">
        <v>0.28000000000000003</v>
      </c>
      <c r="S542" s="16" t="s">
        <v>3661</v>
      </c>
      <c r="T542" s="16">
        <f t="shared" si="35"/>
        <v>0.10720996964786837</v>
      </c>
      <c r="U542" s="15">
        <v>0</v>
      </c>
      <c r="V542" s="15"/>
      <c r="W542" s="16" t="s">
        <v>3264</v>
      </c>
    </row>
    <row r="543" spans="1:23" ht="45.75">
      <c r="A543" s="15" t="s">
        <v>3261</v>
      </c>
      <c r="B543" s="15">
        <v>2020</v>
      </c>
      <c r="C543" s="15">
        <v>45</v>
      </c>
      <c r="D543" s="15" t="s">
        <v>3262</v>
      </c>
      <c r="E543" s="15" t="s">
        <v>3658</v>
      </c>
      <c r="F543" s="15" t="s">
        <v>2766</v>
      </c>
      <c r="G543" s="67" t="s">
        <v>3659</v>
      </c>
      <c r="H543" s="15" t="s">
        <v>2772</v>
      </c>
      <c r="I543" s="16" t="s">
        <v>2786</v>
      </c>
      <c r="J543" s="15" t="s">
        <v>2772</v>
      </c>
      <c r="K543" s="15" t="s">
        <v>2772</v>
      </c>
      <c r="L543" s="15" t="s">
        <v>2772</v>
      </c>
      <c r="M543" s="15" t="s">
        <v>2772</v>
      </c>
      <c r="N543" s="15" t="s">
        <v>3690</v>
      </c>
      <c r="O543" s="15" t="s">
        <v>2772</v>
      </c>
      <c r="P543" s="15">
        <v>135.38999999999999</v>
      </c>
      <c r="Q543" s="16" t="s">
        <v>3661</v>
      </c>
      <c r="R543" s="39">
        <v>135.38999999999999</v>
      </c>
      <c r="S543" s="16" t="s">
        <v>3661</v>
      </c>
      <c r="T543" s="16">
        <f t="shared" si="35"/>
        <v>2.1347825293818556</v>
      </c>
      <c r="U543" s="15">
        <v>0</v>
      </c>
      <c r="V543" s="15"/>
      <c r="W543" s="16" t="s">
        <v>3264</v>
      </c>
    </row>
    <row r="544" spans="1:23" ht="45.75">
      <c r="A544" s="15" t="s">
        <v>3261</v>
      </c>
      <c r="B544" s="15">
        <v>2020</v>
      </c>
      <c r="C544" s="15">
        <v>45</v>
      </c>
      <c r="D544" s="15" t="s">
        <v>3262</v>
      </c>
      <c r="E544" s="15" t="s">
        <v>3658</v>
      </c>
      <c r="F544" s="15" t="s">
        <v>2766</v>
      </c>
      <c r="G544" s="67" t="s">
        <v>3659</v>
      </c>
      <c r="H544" s="15" t="s">
        <v>2772</v>
      </c>
      <c r="I544" s="16" t="s">
        <v>3265</v>
      </c>
      <c r="J544" s="15" t="s">
        <v>2772</v>
      </c>
      <c r="K544" s="15" t="s">
        <v>2772</v>
      </c>
      <c r="L544" s="15" t="s">
        <v>2772</v>
      </c>
      <c r="M544" s="15" t="s">
        <v>2772</v>
      </c>
      <c r="N544" s="15" t="s">
        <v>3690</v>
      </c>
      <c r="O544" s="15" t="s">
        <v>2772</v>
      </c>
      <c r="P544" s="15">
        <v>0.82</v>
      </c>
      <c r="Q544" s="16" t="s">
        <v>3661</v>
      </c>
      <c r="R544" s="39">
        <v>0.82</v>
      </c>
      <c r="S544" s="16" t="s">
        <v>3661</v>
      </c>
      <c r="T544" s="16">
        <f t="shared" si="35"/>
        <v>0.26007138798507473</v>
      </c>
      <c r="U544" s="15">
        <v>0</v>
      </c>
      <c r="V544" s="15"/>
      <c r="W544" s="16" t="s">
        <v>3264</v>
      </c>
    </row>
    <row r="545" spans="1:23" ht="45.75">
      <c r="A545" s="15" t="s">
        <v>3261</v>
      </c>
      <c r="B545" s="15">
        <v>2020</v>
      </c>
      <c r="C545" s="15">
        <v>45</v>
      </c>
      <c r="D545" s="15" t="s">
        <v>3262</v>
      </c>
      <c r="E545" s="15" t="s">
        <v>3658</v>
      </c>
      <c r="F545" s="15" t="s">
        <v>2766</v>
      </c>
      <c r="G545" s="66" t="s">
        <v>3659</v>
      </c>
      <c r="H545" s="15" t="s">
        <v>2778</v>
      </c>
      <c r="I545" s="16" t="s">
        <v>3267</v>
      </c>
      <c r="J545" s="15" t="s">
        <v>2772</v>
      </c>
      <c r="K545" s="15" t="s">
        <v>2772</v>
      </c>
      <c r="L545" s="15" t="s">
        <v>2772</v>
      </c>
      <c r="M545" s="15" t="s">
        <v>2772</v>
      </c>
      <c r="N545" s="15" t="s">
        <v>3690</v>
      </c>
      <c r="O545" s="15" t="s">
        <v>2772</v>
      </c>
      <c r="P545" s="15">
        <v>0.37</v>
      </c>
      <c r="Q545" s="16" t="s">
        <v>3661</v>
      </c>
      <c r="R545" s="39">
        <v>0.37</v>
      </c>
      <c r="S545" s="16" t="s">
        <v>3661</v>
      </c>
      <c r="T545" s="16">
        <f t="shared" si="35"/>
        <v>0.13672056715640679</v>
      </c>
      <c r="U545" s="15">
        <v>0</v>
      </c>
      <c r="V545" s="15"/>
      <c r="W545" s="16" t="s">
        <v>3264</v>
      </c>
    </row>
    <row r="546" spans="1:23" ht="45.75">
      <c r="A546" s="15" t="s">
        <v>3261</v>
      </c>
      <c r="B546" s="15">
        <v>2020</v>
      </c>
      <c r="C546" s="15">
        <v>45</v>
      </c>
      <c r="D546" s="15" t="s">
        <v>3262</v>
      </c>
      <c r="E546" s="15" t="s">
        <v>3658</v>
      </c>
      <c r="F546" s="15" t="s">
        <v>2766</v>
      </c>
      <c r="G546" s="67" t="s">
        <v>3659</v>
      </c>
      <c r="H546" s="15" t="s">
        <v>2772</v>
      </c>
      <c r="I546" s="15" t="s">
        <v>3260</v>
      </c>
      <c r="J546" s="15" t="s">
        <v>2772</v>
      </c>
      <c r="K546" s="15" t="s">
        <v>2772</v>
      </c>
      <c r="L546" s="15" t="s">
        <v>2772</v>
      </c>
      <c r="M546" s="15" t="s">
        <v>2772</v>
      </c>
      <c r="N546" s="15" t="s">
        <v>3690</v>
      </c>
      <c r="O546" s="15" t="s">
        <v>2772</v>
      </c>
      <c r="P546" s="15">
        <v>22.58</v>
      </c>
      <c r="Q546" s="16" t="s">
        <v>3661</v>
      </c>
      <c r="R546" s="39">
        <v>22.58</v>
      </c>
      <c r="S546" s="16" t="s">
        <v>3661</v>
      </c>
      <c r="T546" s="16">
        <f t="shared" si="35"/>
        <v>1.3725438007590702</v>
      </c>
      <c r="U546" s="15">
        <v>0</v>
      </c>
      <c r="V546" s="15"/>
      <c r="W546" s="16" t="s">
        <v>3264</v>
      </c>
    </row>
    <row r="547" spans="1:23" ht="45.75">
      <c r="A547" s="15" t="s">
        <v>3289</v>
      </c>
      <c r="B547" s="15">
        <v>2019</v>
      </c>
      <c r="C547" s="15">
        <v>47</v>
      </c>
      <c r="D547" s="16" t="s">
        <v>3290</v>
      </c>
      <c r="E547" s="16" t="s">
        <v>3658</v>
      </c>
      <c r="F547" s="15" t="s">
        <v>2766</v>
      </c>
      <c r="G547" s="67" t="s">
        <v>3659</v>
      </c>
      <c r="H547" s="15" t="s">
        <v>2772</v>
      </c>
      <c r="I547" s="15" t="s">
        <v>2786</v>
      </c>
      <c r="J547" s="15" t="s">
        <v>2772</v>
      </c>
      <c r="K547" s="15" t="s">
        <v>2772</v>
      </c>
      <c r="L547" s="15" t="s">
        <v>2772</v>
      </c>
      <c r="M547" s="15" t="s">
        <v>2772</v>
      </c>
      <c r="N547" s="15" t="s">
        <v>3690</v>
      </c>
      <c r="O547" s="15"/>
      <c r="P547" s="20">
        <v>79.7</v>
      </c>
      <c r="Q547" s="20" t="s">
        <v>3277</v>
      </c>
      <c r="R547" s="43">
        <f>P547</f>
        <v>79.7</v>
      </c>
      <c r="S547" s="16" t="s">
        <v>3661</v>
      </c>
      <c r="T547" s="16">
        <f t="shared" si="35"/>
        <v>1.9068735347220704</v>
      </c>
      <c r="U547" s="20"/>
      <c r="V547" s="20"/>
      <c r="W547" s="20" t="s">
        <v>1105</v>
      </c>
    </row>
    <row r="548" spans="1:23" ht="45.75">
      <c r="A548" s="15" t="s">
        <v>3289</v>
      </c>
      <c r="B548" s="15">
        <v>2019</v>
      </c>
      <c r="C548" s="15">
        <v>47</v>
      </c>
      <c r="D548" s="16" t="s">
        <v>3290</v>
      </c>
      <c r="E548" s="16" t="s">
        <v>3658</v>
      </c>
      <c r="F548" s="15" t="s">
        <v>2766</v>
      </c>
      <c r="G548" s="67" t="s">
        <v>3659</v>
      </c>
      <c r="H548" s="15" t="s">
        <v>2772</v>
      </c>
      <c r="I548" s="15" t="s">
        <v>2788</v>
      </c>
      <c r="J548" s="15" t="s">
        <v>2772</v>
      </c>
      <c r="K548" s="15" t="s">
        <v>2772</v>
      </c>
      <c r="L548" s="15" t="s">
        <v>2772</v>
      </c>
      <c r="M548" s="15" t="s">
        <v>2772</v>
      </c>
      <c r="N548" s="15" t="s">
        <v>3690</v>
      </c>
      <c r="O548" s="15"/>
      <c r="P548" s="20">
        <v>19.100000000000001</v>
      </c>
      <c r="Q548" s="20" t="s">
        <v>3277</v>
      </c>
      <c r="R548" s="43">
        <v>19.100000000000001</v>
      </c>
      <c r="S548" s="16" t="s">
        <v>3661</v>
      </c>
      <c r="T548" s="16">
        <f t="shared" si="35"/>
        <v>1.3031960574204888</v>
      </c>
      <c r="U548" s="20"/>
      <c r="V548" s="20"/>
      <c r="W548" s="20" t="s">
        <v>1105</v>
      </c>
    </row>
    <row r="549" spans="1:23" ht="45.75">
      <c r="A549" s="15" t="s">
        <v>3289</v>
      </c>
      <c r="B549" s="15">
        <v>2019</v>
      </c>
      <c r="C549" s="15">
        <v>47</v>
      </c>
      <c r="D549" s="16" t="s">
        <v>3290</v>
      </c>
      <c r="E549" s="16" t="s">
        <v>3658</v>
      </c>
      <c r="F549" s="15" t="s">
        <v>2766</v>
      </c>
      <c r="G549" s="67" t="s">
        <v>3659</v>
      </c>
      <c r="H549" s="15" t="s">
        <v>2772</v>
      </c>
      <c r="I549" s="15" t="s">
        <v>2779</v>
      </c>
      <c r="J549" s="15" t="s">
        <v>2772</v>
      </c>
      <c r="K549" s="15" t="s">
        <v>2772</v>
      </c>
      <c r="L549" s="15" t="s">
        <v>2772</v>
      </c>
      <c r="M549" s="15" t="s">
        <v>2772</v>
      </c>
      <c r="N549" s="15" t="s">
        <v>3690</v>
      </c>
      <c r="O549" s="15"/>
      <c r="P549" s="20">
        <v>10.4</v>
      </c>
      <c r="Q549" s="20" t="s">
        <v>3277</v>
      </c>
      <c r="R549" s="43">
        <v>10.4</v>
      </c>
      <c r="S549" s="16" t="s">
        <v>3661</v>
      </c>
      <c r="T549" s="16">
        <f t="shared" si="35"/>
        <v>1.0569048513364727</v>
      </c>
      <c r="U549" s="20"/>
      <c r="V549" s="20"/>
      <c r="W549" s="20" t="s">
        <v>1105</v>
      </c>
    </row>
    <row r="550" spans="1:23" ht="60.75">
      <c r="A550" s="15" t="s">
        <v>3278</v>
      </c>
      <c r="B550" s="15">
        <v>2019</v>
      </c>
      <c r="C550" s="15">
        <v>46</v>
      </c>
      <c r="D550" s="15" t="s">
        <v>3279</v>
      </c>
      <c r="E550" s="15" t="s">
        <v>3689</v>
      </c>
      <c r="F550" s="15" t="s">
        <v>2766</v>
      </c>
      <c r="G550" s="67" t="s">
        <v>3659</v>
      </c>
      <c r="H550" s="15" t="s">
        <v>2772</v>
      </c>
      <c r="I550" s="15" t="s">
        <v>3013</v>
      </c>
      <c r="J550" s="15" t="s">
        <v>2772</v>
      </c>
      <c r="K550" s="15" t="s">
        <v>2772</v>
      </c>
      <c r="L550" s="15" t="s">
        <v>2772</v>
      </c>
      <c r="M550" s="15" t="s">
        <v>2772</v>
      </c>
      <c r="N550" s="15" t="s">
        <v>3690</v>
      </c>
      <c r="O550" s="15" t="s">
        <v>2772</v>
      </c>
      <c r="P550" s="15" t="s">
        <v>3280</v>
      </c>
      <c r="Q550" s="15" t="s">
        <v>2880</v>
      </c>
      <c r="R550" s="42">
        <v>0.02</v>
      </c>
      <c r="S550" s="16" t="s">
        <v>3661</v>
      </c>
      <c r="T550" s="16">
        <f t="shared" si="35"/>
        <v>8.6001717619175692E-3</v>
      </c>
      <c r="U550" s="15" t="s">
        <v>2772</v>
      </c>
      <c r="V550" s="15"/>
      <c r="W550" s="16"/>
    </row>
    <row r="551" spans="1:23" ht="60.75">
      <c r="A551" s="15" t="s">
        <v>3278</v>
      </c>
      <c r="B551" s="15">
        <v>2019</v>
      </c>
      <c r="C551" s="15">
        <v>46</v>
      </c>
      <c r="D551" s="15" t="s">
        <v>3279</v>
      </c>
      <c r="E551" s="15" t="s">
        <v>3689</v>
      </c>
      <c r="F551" s="15" t="s">
        <v>2766</v>
      </c>
      <c r="G551" s="67" t="s">
        <v>3659</v>
      </c>
      <c r="H551" s="15" t="s">
        <v>2772</v>
      </c>
      <c r="I551" s="15" t="s">
        <v>3005</v>
      </c>
      <c r="J551" s="15" t="s">
        <v>2772</v>
      </c>
      <c r="K551" s="15" t="s">
        <v>2772</v>
      </c>
      <c r="L551" s="15" t="s">
        <v>2772</v>
      </c>
      <c r="M551" s="15" t="s">
        <v>2772</v>
      </c>
      <c r="N551" s="15" t="s">
        <v>3690</v>
      </c>
      <c r="O551" s="15" t="s">
        <v>2772</v>
      </c>
      <c r="P551" s="15" t="s">
        <v>3281</v>
      </c>
      <c r="Q551" s="15" t="s">
        <v>2880</v>
      </c>
      <c r="R551" s="42">
        <v>2.5000000000000001E-2</v>
      </c>
      <c r="S551" s="16" t="s">
        <v>3661</v>
      </c>
      <c r="T551" s="16">
        <f t="shared" si="35"/>
        <v>1.0723865391773066E-2</v>
      </c>
      <c r="U551" s="15" t="s">
        <v>2772</v>
      </c>
      <c r="V551" s="15"/>
      <c r="W551" s="16"/>
    </row>
    <row r="552" spans="1:23" ht="60.75">
      <c r="A552" s="15" t="s">
        <v>3278</v>
      </c>
      <c r="B552" s="15">
        <v>2019</v>
      </c>
      <c r="C552" s="15">
        <v>46</v>
      </c>
      <c r="D552" s="15" t="s">
        <v>3279</v>
      </c>
      <c r="E552" s="15" t="s">
        <v>3689</v>
      </c>
      <c r="F552" s="15" t="s">
        <v>2766</v>
      </c>
      <c r="G552" s="67" t="s">
        <v>3659</v>
      </c>
      <c r="H552" s="15" t="s">
        <v>2772</v>
      </c>
      <c r="I552" s="15" t="s">
        <v>2884</v>
      </c>
      <c r="J552" s="15" t="s">
        <v>2772</v>
      </c>
      <c r="K552" s="15" t="s">
        <v>2772</v>
      </c>
      <c r="L552" s="15" t="s">
        <v>2772</v>
      </c>
      <c r="M552" s="15" t="s">
        <v>2772</v>
      </c>
      <c r="N552" s="15" t="s">
        <v>3690</v>
      </c>
      <c r="O552" s="15" t="s">
        <v>2772</v>
      </c>
      <c r="P552" s="15" t="s">
        <v>3282</v>
      </c>
      <c r="Q552" s="15" t="s">
        <v>2880</v>
      </c>
      <c r="R552" s="42">
        <v>1.4999999999999999E-2</v>
      </c>
      <c r="S552" s="16" t="s">
        <v>3661</v>
      </c>
      <c r="T552" s="16">
        <f t="shared" si="35"/>
        <v>6.4660422492316813E-3</v>
      </c>
      <c r="U552" s="15" t="s">
        <v>2772</v>
      </c>
      <c r="V552" s="15"/>
      <c r="W552" s="16"/>
    </row>
    <row r="553" spans="1:23" ht="60.75">
      <c r="A553" s="15" t="s">
        <v>3278</v>
      </c>
      <c r="B553" s="15">
        <v>2019</v>
      </c>
      <c r="C553" s="15">
        <v>46</v>
      </c>
      <c r="D553" s="15" t="s">
        <v>3279</v>
      </c>
      <c r="E553" s="15" t="s">
        <v>3689</v>
      </c>
      <c r="F553" s="15" t="s">
        <v>2766</v>
      </c>
      <c r="G553" s="67" t="s">
        <v>3659</v>
      </c>
      <c r="H553" s="15" t="s">
        <v>2772</v>
      </c>
      <c r="I553" s="15" t="s">
        <v>2788</v>
      </c>
      <c r="J553" s="15" t="s">
        <v>2772</v>
      </c>
      <c r="K553" s="15" t="s">
        <v>2772</v>
      </c>
      <c r="L553" s="15" t="s">
        <v>2772</v>
      </c>
      <c r="M553" s="15" t="s">
        <v>2772</v>
      </c>
      <c r="N553" s="15" t="s">
        <v>3690</v>
      </c>
      <c r="O553" s="15">
        <v>0.08</v>
      </c>
      <c r="P553" s="15">
        <v>3.5000000000000003E-2</v>
      </c>
      <c r="Q553" s="15" t="s">
        <v>2880</v>
      </c>
      <c r="R553" s="39">
        <f>P553*1000</f>
        <v>35</v>
      </c>
      <c r="S553" s="16" t="s">
        <v>3661</v>
      </c>
      <c r="T553" s="16">
        <f t="shared" si="35"/>
        <v>1.5563025007672873</v>
      </c>
      <c r="U553" s="15" t="s">
        <v>2772</v>
      </c>
      <c r="V553" s="15"/>
      <c r="W553" s="16"/>
    </row>
    <row r="554" spans="1:23" ht="60.75">
      <c r="A554" s="15" t="s">
        <v>3278</v>
      </c>
      <c r="B554" s="15">
        <v>2019</v>
      </c>
      <c r="C554" s="15">
        <v>46</v>
      </c>
      <c r="D554" s="15" t="s">
        <v>3279</v>
      </c>
      <c r="E554" s="15" t="s">
        <v>3689</v>
      </c>
      <c r="F554" s="15" t="s">
        <v>2766</v>
      </c>
      <c r="G554" s="67" t="s">
        <v>3659</v>
      </c>
      <c r="H554" s="15" t="s">
        <v>2772</v>
      </c>
      <c r="I554" s="15" t="s">
        <v>2790</v>
      </c>
      <c r="J554" s="15" t="s">
        <v>2772</v>
      </c>
      <c r="K554" s="15" t="s">
        <v>2772</v>
      </c>
      <c r="L554" s="15" t="s">
        <v>2772</v>
      </c>
      <c r="M554" s="15" t="s">
        <v>2772</v>
      </c>
      <c r="N554" s="15" t="s">
        <v>3690</v>
      </c>
      <c r="O554" s="15" t="s">
        <v>3283</v>
      </c>
      <c r="P554" s="15">
        <v>0.01</v>
      </c>
      <c r="Q554" s="15" t="s">
        <v>2880</v>
      </c>
      <c r="R554" s="39">
        <f>P554*1000</f>
        <v>10</v>
      </c>
      <c r="S554" s="16" t="s">
        <v>3661</v>
      </c>
      <c r="T554" s="16">
        <f t="shared" si="35"/>
        <v>1.0413926851582251</v>
      </c>
      <c r="U554" s="15" t="s">
        <v>2772</v>
      </c>
      <c r="V554" s="15"/>
      <c r="W554" s="16"/>
    </row>
    <row r="555" spans="1:23" ht="60.75">
      <c r="A555" s="15" t="s">
        <v>3278</v>
      </c>
      <c r="B555" s="15">
        <v>2019</v>
      </c>
      <c r="C555" s="15">
        <v>46</v>
      </c>
      <c r="D555" s="15" t="s">
        <v>3279</v>
      </c>
      <c r="E555" s="15" t="s">
        <v>3689</v>
      </c>
      <c r="F555" s="15" t="s">
        <v>2766</v>
      </c>
      <c r="G555" s="67" t="s">
        <v>3659</v>
      </c>
      <c r="H555" s="15" t="s">
        <v>2772</v>
      </c>
      <c r="I555" s="15" t="s">
        <v>2790</v>
      </c>
      <c r="J555" s="15" t="s">
        <v>2772</v>
      </c>
      <c r="K555" s="15" t="s">
        <v>2772</v>
      </c>
      <c r="L555" s="15" t="s">
        <v>2772</v>
      </c>
      <c r="M555" s="15" t="s">
        <v>2772</v>
      </c>
      <c r="N555" s="15" t="s">
        <v>3690</v>
      </c>
      <c r="O555" s="15" t="s">
        <v>3283</v>
      </c>
      <c r="P555" s="15">
        <v>0.06</v>
      </c>
      <c r="Q555" s="15" t="s">
        <v>2880</v>
      </c>
      <c r="R555" s="39">
        <f>P555*1000</f>
        <v>60</v>
      </c>
      <c r="S555" s="16" t="s">
        <v>3661</v>
      </c>
      <c r="T555" s="16">
        <f t="shared" si="35"/>
        <v>1.7853298350107671</v>
      </c>
      <c r="U555" s="15" t="s">
        <v>2772</v>
      </c>
      <c r="V555" s="15"/>
      <c r="W555" s="16"/>
    </row>
    <row r="556" spans="1:23" ht="60.75">
      <c r="A556" s="15" t="s">
        <v>3278</v>
      </c>
      <c r="B556" s="15">
        <v>2019</v>
      </c>
      <c r="C556" s="15">
        <v>46</v>
      </c>
      <c r="D556" s="15" t="s">
        <v>3279</v>
      </c>
      <c r="E556" s="15" t="s">
        <v>3689</v>
      </c>
      <c r="F556" s="15" t="s">
        <v>2766</v>
      </c>
      <c r="G556" s="67" t="s">
        <v>3659</v>
      </c>
      <c r="H556" s="15" t="s">
        <v>2772</v>
      </c>
      <c r="I556" s="15" t="s">
        <v>2788</v>
      </c>
      <c r="J556" s="15" t="s">
        <v>2772</v>
      </c>
      <c r="K556" s="15" t="s">
        <v>2772</v>
      </c>
      <c r="L556" s="15" t="s">
        <v>2772</v>
      </c>
      <c r="M556" s="15" t="s">
        <v>2772</v>
      </c>
      <c r="N556" s="15" t="s">
        <v>3690</v>
      </c>
      <c r="O556" s="15">
        <f>MEDIAN(0.01,0.06)</f>
        <v>3.4999999999999996E-2</v>
      </c>
      <c r="P556" s="15" t="s">
        <v>3284</v>
      </c>
      <c r="Q556" s="15" t="s">
        <v>2880</v>
      </c>
      <c r="R556" s="42">
        <v>0.04</v>
      </c>
      <c r="S556" s="16" t="s">
        <v>3661</v>
      </c>
      <c r="T556" s="16">
        <f t="shared" si="35"/>
        <v>1.703333929878037E-2</v>
      </c>
      <c r="U556" s="15" t="s">
        <v>2772</v>
      </c>
      <c r="V556" s="15"/>
      <c r="W556" s="16"/>
    </row>
    <row r="557" spans="1:23" ht="60.75">
      <c r="A557" s="15" t="s">
        <v>3278</v>
      </c>
      <c r="B557" s="15">
        <v>2019</v>
      </c>
      <c r="C557" s="15">
        <v>46</v>
      </c>
      <c r="D557" s="15" t="s">
        <v>3279</v>
      </c>
      <c r="E557" s="15" t="s">
        <v>3689</v>
      </c>
      <c r="F557" s="15" t="s">
        <v>2766</v>
      </c>
      <c r="G557" s="68" t="s">
        <v>3664</v>
      </c>
      <c r="H557" s="15" t="s">
        <v>2772</v>
      </c>
      <c r="I557" s="15" t="s">
        <v>2875</v>
      </c>
      <c r="J557" s="15" t="s">
        <v>2772</v>
      </c>
      <c r="K557" s="15" t="s">
        <v>2772</v>
      </c>
      <c r="L557" s="15" t="s">
        <v>2772</v>
      </c>
      <c r="M557" s="15" t="s">
        <v>2772</v>
      </c>
      <c r="N557" s="15" t="s">
        <v>3690</v>
      </c>
      <c r="O557" s="15" t="s">
        <v>3285</v>
      </c>
      <c r="P557" s="15">
        <v>0.01</v>
      </c>
      <c r="Q557" s="15" t="s">
        <v>2880</v>
      </c>
      <c r="R557" s="39">
        <f>P557*1000</f>
        <v>10</v>
      </c>
      <c r="S557" s="16" t="s">
        <v>3661</v>
      </c>
      <c r="T557" s="16">
        <f t="shared" si="35"/>
        <v>1.0413926851582251</v>
      </c>
      <c r="U557" s="15" t="s">
        <v>2772</v>
      </c>
      <c r="V557" s="15"/>
      <c r="W557" s="16"/>
    </row>
    <row r="558" spans="1:23" ht="60.75">
      <c r="A558" s="15" t="s">
        <v>3278</v>
      </c>
      <c r="B558" s="15">
        <v>2019</v>
      </c>
      <c r="C558" s="15">
        <v>46</v>
      </c>
      <c r="D558" s="15" t="s">
        <v>3279</v>
      </c>
      <c r="E558" s="15" t="s">
        <v>3689</v>
      </c>
      <c r="F558" s="15" t="s">
        <v>2766</v>
      </c>
      <c r="G558" s="68" t="s">
        <v>3664</v>
      </c>
      <c r="H558" s="15" t="s">
        <v>2772</v>
      </c>
      <c r="I558" s="15" t="s">
        <v>2875</v>
      </c>
      <c r="J558" s="15" t="s">
        <v>2772</v>
      </c>
      <c r="K558" s="15" t="s">
        <v>2772</v>
      </c>
      <c r="L558" s="15" t="s">
        <v>2772</v>
      </c>
      <c r="M558" s="15" t="s">
        <v>2772</v>
      </c>
      <c r="N558" s="15" t="s">
        <v>3690</v>
      </c>
      <c r="O558" s="15" t="s">
        <v>3285</v>
      </c>
      <c r="P558" s="15">
        <v>4.47</v>
      </c>
      <c r="Q558" s="15" t="s">
        <v>2880</v>
      </c>
      <c r="R558" s="39">
        <f>P558*1000</f>
        <v>4470</v>
      </c>
      <c r="S558" s="16" t="s">
        <v>3661</v>
      </c>
      <c r="T558" s="16">
        <f t="shared" si="35"/>
        <v>3.6504046698680317</v>
      </c>
      <c r="U558" s="15" t="s">
        <v>2772</v>
      </c>
      <c r="V558" s="15"/>
      <c r="W558" s="16"/>
    </row>
    <row r="559" spans="1:23" ht="60.75">
      <c r="A559" s="15" t="s">
        <v>3278</v>
      </c>
      <c r="B559" s="15">
        <v>2019</v>
      </c>
      <c r="C559" s="15">
        <v>46</v>
      </c>
      <c r="D559" s="15" t="s">
        <v>3279</v>
      </c>
      <c r="E559" s="15" t="s">
        <v>3689</v>
      </c>
      <c r="F559" s="15" t="s">
        <v>2766</v>
      </c>
      <c r="G559" s="67" t="s">
        <v>3659</v>
      </c>
      <c r="H559" s="15" t="s">
        <v>2772</v>
      </c>
      <c r="I559" s="15" t="s">
        <v>2786</v>
      </c>
      <c r="J559" s="15" t="s">
        <v>2772</v>
      </c>
      <c r="K559" s="15" t="s">
        <v>2772</v>
      </c>
      <c r="L559" s="15" t="s">
        <v>2772</v>
      </c>
      <c r="M559" s="15" t="s">
        <v>2772</v>
      </c>
      <c r="N559" s="15" t="s">
        <v>3690</v>
      </c>
      <c r="O559" s="15" t="s">
        <v>3286</v>
      </c>
      <c r="P559" s="15">
        <v>0.01</v>
      </c>
      <c r="Q559" s="15" t="s">
        <v>2880</v>
      </c>
      <c r="R559" s="39">
        <f t="shared" ref="R559:R566" si="36">P559*1000</f>
        <v>10</v>
      </c>
      <c r="S559" s="16" t="s">
        <v>3661</v>
      </c>
      <c r="T559" s="16">
        <f t="shared" si="35"/>
        <v>1.0413926851582251</v>
      </c>
      <c r="U559" s="15" t="s">
        <v>2772</v>
      </c>
      <c r="V559" s="15"/>
      <c r="W559" s="16"/>
    </row>
    <row r="560" spans="1:23" ht="60.75">
      <c r="A560" s="15" t="s">
        <v>3278</v>
      </c>
      <c r="B560" s="15">
        <v>2019</v>
      </c>
      <c r="C560" s="15">
        <v>46</v>
      </c>
      <c r="D560" s="15" t="s">
        <v>3279</v>
      </c>
      <c r="E560" s="15" t="s">
        <v>3689</v>
      </c>
      <c r="F560" s="15" t="s">
        <v>2766</v>
      </c>
      <c r="G560" s="67" t="s">
        <v>3659</v>
      </c>
      <c r="H560" s="15" t="s">
        <v>2772</v>
      </c>
      <c r="I560" s="15" t="s">
        <v>2786</v>
      </c>
      <c r="J560" s="15" t="s">
        <v>2772</v>
      </c>
      <c r="K560" s="15" t="s">
        <v>2772</v>
      </c>
      <c r="L560" s="15" t="s">
        <v>2772</v>
      </c>
      <c r="M560" s="15" t="s">
        <v>2772</v>
      </c>
      <c r="N560" s="15" t="s">
        <v>3690</v>
      </c>
      <c r="O560" s="15" t="s">
        <v>3286</v>
      </c>
      <c r="P560" s="15">
        <v>0.75</v>
      </c>
      <c r="Q560" s="15" t="s">
        <v>2880</v>
      </c>
      <c r="R560" s="39">
        <f t="shared" si="36"/>
        <v>750</v>
      </c>
      <c r="S560" s="16" t="s">
        <v>3661</v>
      </c>
      <c r="T560" s="16">
        <f t="shared" si="35"/>
        <v>2.8756399370041685</v>
      </c>
      <c r="U560" s="15" t="s">
        <v>2772</v>
      </c>
      <c r="V560" s="15"/>
      <c r="W560" s="16"/>
    </row>
    <row r="561" spans="1:23" ht="60.75">
      <c r="A561" s="15" t="s">
        <v>3278</v>
      </c>
      <c r="B561" s="15">
        <v>2019</v>
      </c>
      <c r="C561" s="15">
        <v>46</v>
      </c>
      <c r="D561" s="15" t="s">
        <v>3279</v>
      </c>
      <c r="E561" s="15" t="s">
        <v>3689</v>
      </c>
      <c r="F561" s="15" t="s">
        <v>2766</v>
      </c>
      <c r="G561" s="67" t="s">
        <v>3659</v>
      </c>
      <c r="H561" s="15" t="s">
        <v>2772</v>
      </c>
      <c r="I561" s="15" t="s">
        <v>2885</v>
      </c>
      <c r="J561" s="15" t="s">
        <v>2772</v>
      </c>
      <c r="K561" s="15" t="s">
        <v>2772</v>
      </c>
      <c r="L561" s="15" t="s">
        <v>2772</v>
      </c>
      <c r="M561" s="15" t="s">
        <v>2772</v>
      </c>
      <c r="N561" s="15" t="s">
        <v>3690</v>
      </c>
      <c r="O561" s="15"/>
      <c r="P561" s="15">
        <v>0.41</v>
      </c>
      <c r="Q561" s="15" t="s">
        <v>2880</v>
      </c>
      <c r="R561" s="39">
        <f t="shared" si="36"/>
        <v>410</v>
      </c>
      <c r="S561" s="16" t="s">
        <v>3661</v>
      </c>
      <c r="T561" s="16">
        <f t="shared" si="35"/>
        <v>2.6138418218760693</v>
      </c>
      <c r="U561" s="15" t="s">
        <v>2772</v>
      </c>
      <c r="V561" s="15"/>
      <c r="W561" s="16"/>
    </row>
    <row r="562" spans="1:23" ht="60.75">
      <c r="A562" s="15" t="s">
        <v>3278</v>
      </c>
      <c r="B562" s="15">
        <v>2019</v>
      </c>
      <c r="C562" s="15">
        <v>46</v>
      </c>
      <c r="D562" s="15" t="s">
        <v>3279</v>
      </c>
      <c r="E562" s="15" t="s">
        <v>3689</v>
      </c>
      <c r="F562" s="15" t="s">
        <v>2766</v>
      </c>
      <c r="G562" s="67" t="s">
        <v>3659</v>
      </c>
      <c r="H562" s="15" t="s">
        <v>2772</v>
      </c>
      <c r="I562" s="15" t="s">
        <v>3013</v>
      </c>
      <c r="J562" s="15" t="s">
        <v>2772</v>
      </c>
      <c r="K562" s="15" t="s">
        <v>2772</v>
      </c>
      <c r="L562" s="15" t="s">
        <v>2772</v>
      </c>
      <c r="M562" s="15" t="s">
        <v>2772</v>
      </c>
      <c r="N562" s="15" t="s">
        <v>3690</v>
      </c>
      <c r="O562" s="15"/>
      <c r="P562" s="15">
        <v>0.04</v>
      </c>
      <c r="Q562" s="15" t="s">
        <v>2880</v>
      </c>
      <c r="R562" s="39">
        <v>40</v>
      </c>
      <c r="S562" s="16" t="s">
        <v>3661</v>
      </c>
      <c r="T562" s="16">
        <f t="shared" si="35"/>
        <v>1.6127838567197355</v>
      </c>
      <c r="U562" s="15" t="s">
        <v>2772</v>
      </c>
      <c r="V562" s="15"/>
      <c r="W562" s="16"/>
    </row>
    <row r="563" spans="1:23" ht="60.75">
      <c r="A563" s="15" t="s">
        <v>3278</v>
      </c>
      <c r="B563" s="15">
        <v>2019</v>
      </c>
      <c r="C563" s="15">
        <v>46</v>
      </c>
      <c r="D563" s="15" t="s">
        <v>3279</v>
      </c>
      <c r="E563" s="15" t="s">
        <v>3689</v>
      </c>
      <c r="F563" s="15" t="s">
        <v>2766</v>
      </c>
      <c r="G563" s="67" t="s">
        <v>3659</v>
      </c>
      <c r="H563" s="15" t="s">
        <v>2772</v>
      </c>
      <c r="I563" s="15" t="s">
        <v>3005</v>
      </c>
      <c r="J563" s="15" t="s">
        <v>2772</v>
      </c>
      <c r="K563" s="15" t="s">
        <v>2772</v>
      </c>
      <c r="L563" s="15" t="s">
        <v>2772</v>
      </c>
      <c r="M563" s="15" t="s">
        <v>2772</v>
      </c>
      <c r="N563" s="15" t="s">
        <v>3690</v>
      </c>
      <c r="O563" s="15"/>
      <c r="P563" s="15">
        <v>0.05</v>
      </c>
      <c r="Q563" s="15" t="s">
        <v>2880</v>
      </c>
      <c r="R563" s="39">
        <f t="shared" si="36"/>
        <v>50</v>
      </c>
      <c r="S563" s="16" t="s">
        <v>3661</v>
      </c>
      <c r="T563" s="16">
        <f t="shared" si="35"/>
        <v>1.7075701760979363</v>
      </c>
      <c r="U563" s="15" t="s">
        <v>2772</v>
      </c>
      <c r="V563" s="15"/>
      <c r="W563" s="16"/>
    </row>
    <row r="564" spans="1:23" ht="60.75">
      <c r="A564" s="15" t="s">
        <v>3278</v>
      </c>
      <c r="B564" s="15">
        <v>2019</v>
      </c>
      <c r="C564" s="15">
        <v>46</v>
      </c>
      <c r="D564" s="15" t="s">
        <v>3279</v>
      </c>
      <c r="E564" s="15" t="s">
        <v>3689</v>
      </c>
      <c r="F564" s="15" t="s">
        <v>2766</v>
      </c>
      <c r="G564" s="67" t="s">
        <v>3659</v>
      </c>
      <c r="H564" s="15" t="s">
        <v>2772</v>
      </c>
      <c r="I564" s="15" t="s">
        <v>2884</v>
      </c>
      <c r="J564" s="15" t="s">
        <v>2772</v>
      </c>
      <c r="K564" s="15" t="s">
        <v>2772</v>
      </c>
      <c r="L564" s="15" t="s">
        <v>2772</v>
      </c>
      <c r="M564" s="15" t="s">
        <v>2772</v>
      </c>
      <c r="N564" s="15" t="s">
        <v>3690</v>
      </c>
      <c r="O564" s="15"/>
      <c r="P564" s="15">
        <v>0.03</v>
      </c>
      <c r="Q564" s="15" t="s">
        <v>2880</v>
      </c>
      <c r="R564" s="39">
        <f t="shared" si="36"/>
        <v>30</v>
      </c>
      <c r="S564" s="16" t="s">
        <v>3661</v>
      </c>
      <c r="T564" s="16">
        <f t="shared" si="35"/>
        <v>1.4913616938342726</v>
      </c>
      <c r="U564" s="15" t="s">
        <v>2772</v>
      </c>
      <c r="V564" s="15"/>
      <c r="W564" s="16"/>
    </row>
    <row r="565" spans="1:23" ht="60.75">
      <c r="A565" s="15" t="s">
        <v>3278</v>
      </c>
      <c r="B565" s="15">
        <v>2019</v>
      </c>
      <c r="C565" s="15">
        <v>46</v>
      </c>
      <c r="D565" s="15" t="s">
        <v>3279</v>
      </c>
      <c r="E565" s="15" t="s">
        <v>3689</v>
      </c>
      <c r="F565" s="15" t="s">
        <v>2766</v>
      </c>
      <c r="G565" s="67" t="s">
        <v>3659</v>
      </c>
      <c r="H565" s="15" t="s">
        <v>2772</v>
      </c>
      <c r="I565" s="15" t="s">
        <v>2779</v>
      </c>
      <c r="J565" s="15" t="s">
        <v>2772</v>
      </c>
      <c r="K565" s="15" t="s">
        <v>2772</v>
      </c>
      <c r="L565" s="15" t="s">
        <v>2772</v>
      </c>
      <c r="M565" s="15" t="s">
        <v>2772</v>
      </c>
      <c r="N565" s="15" t="s">
        <v>3690</v>
      </c>
      <c r="O565" s="15" t="s">
        <v>3287</v>
      </c>
      <c r="P565" s="15">
        <v>0.02</v>
      </c>
      <c r="Q565" s="15" t="s">
        <v>2880</v>
      </c>
      <c r="R565" s="39">
        <f t="shared" si="36"/>
        <v>20</v>
      </c>
      <c r="S565" s="16" t="s">
        <v>3661</v>
      </c>
      <c r="T565" s="16">
        <f t="shared" si="35"/>
        <v>1.3222192947339193</v>
      </c>
      <c r="U565" s="15" t="s">
        <v>2772</v>
      </c>
      <c r="V565" s="15"/>
      <c r="W565" s="16"/>
    </row>
    <row r="566" spans="1:23" ht="60.75">
      <c r="A566" s="15" t="s">
        <v>3278</v>
      </c>
      <c r="B566" s="15">
        <v>2019</v>
      </c>
      <c r="C566" s="15">
        <v>46</v>
      </c>
      <c r="D566" s="15" t="s">
        <v>3279</v>
      </c>
      <c r="E566" s="15" t="s">
        <v>3689</v>
      </c>
      <c r="F566" s="15" t="s">
        <v>2766</v>
      </c>
      <c r="G566" s="67" t="s">
        <v>3659</v>
      </c>
      <c r="H566" s="15" t="s">
        <v>2772</v>
      </c>
      <c r="I566" s="15" t="s">
        <v>2779</v>
      </c>
      <c r="J566" s="15" t="s">
        <v>2772</v>
      </c>
      <c r="K566" s="15" t="s">
        <v>2772</v>
      </c>
      <c r="L566" s="15" t="s">
        <v>2772</v>
      </c>
      <c r="M566" s="15" t="s">
        <v>2772</v>
      </c>
      <c r="N566" s="15" t="s">
        <v>3690</v>
      </c>
      <c r="O566" s="15" t="s">
        <v>3287</v>
      </c>
      <c r="P566" s="15">
        <v>0.36</v>
      </c>
      <c r="Q566" s="15" t="s">
        <v>2880</v>
      </c>
      <c r="R566" s="39">
        <f t="shared" si="36"/>
        <v>360</v>
      </c>
      <c r="S566" s="16" t="s">
        <v>3661</v>
      </c>
      <c r="T566" s="16">
        <f t="shared" si="35"/>
        <v>2.5575072019056577</v>
      </c>
      <c r="U566" s="15" t="s">
        <v>2772</v>
      </c>
      <c r="V566" s="15"/>
      <c r="W566" s="16"/>
    </row>
    <row r="567" spans="1:23" ht="60.75">
      <c r="A567" s="15" t="s">
        <v>3278</v>
      </c>
      <c r="B567" s="15">
        <v>2019</v>
      </c>
      <c r="C567" s="15">
        <v>46</v>
      </c>
      <c r="D567" s="15" t="s">
        <v>3279</v>
      </c>
      <c r="E567" s="15" t="s">
        <v>3689</v>
      </c>
      <c r="F567" s="15" t="s">
        <v>2766</v>
      </c>
      <c r="G567" s="68" t="s">
        <v>3664</v>
      </c>
      <c r="H567" s="15" t="s">
        <v>2772</v>
      </c>
      <c r="I567" s="15" t="s">
        <v>2885</v>
      </c>
      <c r="J567" s="15" t="s">
        <v>2772</v>
      </c>
      <c r="K567" s="15" t="s">
        <v>2772</v>
      </c>
      <c r="L567" s="15" t="s">
        <v>2772</v>
      </c>
      <c r="M567" s="15" t="s">
        <v>2772</v>
      </c>
      <c r="N567" s="15" t="s">
        <v>3690</v>
      </c>
      <c r="O567" s="15"/>
      <c r="P567" s="15" t="s">
        <v>3288</v>
      </c>
      <c r="Q567" s="15" t="s">
        <v>2880</v>
      </c>
      <c r="R567" s="42">
        <v>0.02</v>
      </c>
      <c r="S567" s="16" t="s">
        <v>3661</v>
      </c>
      <c r="T567" s="16">
        <f t="shared" si="35"/>
        <v>8.6001717619175692E-3</v>
      </c>
      <c r="U567" s="15" t="s">
        <v>2772</v>
      </c>
      <c r="V567" s="15"/>
      <c r="W567" s="16"/>
    </row>
    <row r="568" spans="1:23" ht="60.75">
      <c r="A568" s="15" t="s">
        <v>2811</v>
      </c>
      <c r="B568" s="15">
        <v>2018</v>
      </c>
      <c r="C568" s="15">
        <v>48</v>
      </c>
      <c r="D568" s="16" t="s">
        <v>3291</v>
      </c>
      <c r="E568" s="16" t="s">
        <v>3658</v>
      </c>
      <c r="F568" s="15" t="s">
        <v>2766</v>
      </c>
      <c r="G568" s="66" t="s">
        <v>3660</v>
      </c>
      <c r="H568" s="15" t="s">
        <v>2813</v>
      </c>
      <c r="I568" s="15" t="s">
        <v>2814</v>
      </c>
      <c r="J568" s="15">
        <v>51.2</v>
      </c>
      <c r="K568" s="15" t="s">
        <v>3292</v>
      </c>
      <c r="L568" s="15" t="s">
        <v>3293</v>
      </c>
      <c r="M568" s="15">
        <v>3</v>
      </c>
      <c r="N568" s="15" t="s">
        <v>2781</v>
      </c>
      <c r="O568" s="15" t="s">
        <v>2772</v>
      </c>
      <c r="P568" s="17" t="s">
        <v>3691</v>
      </c>
      <c r="Q568" s="20" t="s">
        <v>3295</v>
      </c>
      <c r="R568" s="43">
        <v>14.34</v>
      </c>
      <c r="S568" s="20" t="s">
        <v>3295</v>
      </c>
      <c r="T568" s="16">
        <f t="shared" si="35"/>
        <v>1.1858253596129622</v>
      </c>
      <c r="U568" s="20">
        <v>0</v>
      </c>
      <c r="V568" s="17" t="s">
        <v>3296</v>
      </c>
      <c r="W568" s="17"/>
    </row>
    <row r="569" spans="1:23" ht="60.75">
      <c r="A569" s="15" t="s">
        <v>2811</v>
      </c>
      <c r="B569" s="15">
        <v>2018</v>
      </c>
      <c r="C569" s="15">
        <v>48</v>
      </c>
      <c r="D569" s="16" t="s">
        <v>3291</v>
      </c>
      <c r="E569" s="16" t="s">
        <v>3658</v>
      </c>
      <c r="F569" s="15" t="s">
        <v>2766</v>
      </c>
      <c r="G569" s="66" t="s">
        <v>3660</v>
      </c>
      <c r="H569" s="15" t="s">
        <v>2813</v>
      </c>
      <c r="I569" s="15" t="s">
        <v>2814</v>
      </c>
      <c r="J569" s="15">
        <v>51.2</v>
      </c>
      <c r="K569" s="15" t="s">
        <v>3292</v>
      </c>
      <c r="L569" s="15" t="s">
        <v>3293</v>
      </c>
      <c r="M569" s="15">
        <v>3</v>
      </c>
      <c r="N569" s="15" t="s">
        <v>2781</v>
      </c>
      <c r="O569" s="15" t="s">
        <v>2772</v>
      </c>
      <c r="P569" s="17" t="s">
        <v>3692</v>
      </c>
      <c r="Q569" s="20" t="s">
        <v>3295</v>
      </c>
      <c r="R569" s="43">
        <v>8.36</v>
      </c>
      <c r="S569" s="20" t="s">
        <v>3295</v>
      </c>
      <c r="T569" s="16">
        <f t="shared" si="35"/>
        <v>0.97127584873810524</v>
      </c>
      <c r="U569" s="20">
        <v>0</v>
      </c>
      <c r="V569" s="17" t="s">
        <v>3298</v>
      </c>
      <c r="W569" s="17"/>
    </row>
    <row r="570" spans="1:23" ht="60.75">
      <c r="A570" s="15" t="s">
        <v>2811</v>
      </c>
      <c r="B570" s="15">
        <v>2018</v>
      </c>
      <c r="C570" s="15">
        <v>48</v>
      </c>
      <c r="D570" s="16" t="s">
        <v>3291</v>
      </c>
      <c r="E570" s="16" t="s">
        <v>3658</v>
      </c>
      <c r="F570" s="15" t="s">
        <v>2766</v>
      </c>
      <c r="G570" s="66" t="s">
        <v>3660</v>
      </c>
      <c r="H570" s="15" t="s">
        <v>2813</v>
      </c>
      <c r="I570" s="15" t="s">
        <v>2814</v>
      </c>
      <c r="J570" s="15">
        <v>51.2</v>
      </c>
      <c r="K570" s="15" t="s">
        <v>3292</v>
      </c>
      <c r="L570" s="15" t="s">
        <v>3293</v>
      </c>
      <c r="M570" s="15">
        <v>3</v>
      </c>
      <c r="N570" s="15" t="s">
        <v>2781</v>
      </c>
      <c r="O570" s="15" t="s">
        <v>2772</v>
      </c>
      <c r="P570" s="17" t="s">
        <v>3299</v>
      </c>
      <c r="Q570" s="20" t="s">
        <v>3295</v>
      </c>
      <c r="R570" s="42">
        <v>0.05</v>
      </c>
      <c r="S570" s="20" t="s">
        <v>3295</v>
      </c>
      <c r="T570" s="16">
        <f t="shared" ref="T570:T633" si="37">LOG(R570+1)</f>
        <v>2.1189299069938092E-2</v>
      </c>
      <c r="U570" s="20">
        <v>0</v>
      </c>
      <c r="V570" s="17" t="s">
        <v>3300</v>
      </c>
      <c r="W570" s="19"/>
    </row>
    <row r="571" spans="1:23" ht="60.75">
      <c r="A571" s="15" t="s">
        <v>2811</v>
      </c>
      <c r="B571" s="15">
        <v>2018</v>
      </c>
      <c r="C571" s="15">
        <v>48</v>
      </c>
      <c r="D571" s="16" t="s">
        <v>3291</v>
      </c>
      <c r="E571" s="16" t="s">
        <v>3658</v>
      </c>
      <c r="F571" s="15" t="s">
        <v>2766</v>
      </c>
      <c r="G571" s="66" t="s">
        <v>3660</v>
      </c>
      <c r="H571" s="15" t="s">
        <v>2813</v>
      </c>
      <c r="I571" s="15" t="s">
        <v>2814</v>
      </c>
      <c r="J571" s="15">
        <v>51.2</v>
      </c>
      <c r="K571" s="15" t="s">
        <v>3292</v>
      </c>
      <c r="L571" s="15" t="s">
        <v>3293</v>
      </c>
      <c r="M571" s="15">
        <v>3</v>
      </c>
      <c r="N571" s="15" t="s">
        <v>2781</v>
      </c>
      <c r="O571" s="15" t="s">
        <v>2772</v>
      </c>
      <c r="P571" s="17" t="s">
        <v>3299</v>
      </c>
      <c r="Q571" s="20" t="s">
        <v>3295</v>
      </c>
      <c r="R571" s="42">
        <v>0.05</v>
      </c>
      <c r="S571" s="20" t="s">
        <v>3295</v>
      </c>
      <c r="T571" s="16">
        <f t="shared" si="37"/>
        <v>2.1189299069938092E-2</v>
      </c>
      <c r="U571" s="20">
        <v>0</v>
      </c>
      <c r="V571" s="17" t="s">
        <v>3301</v>
      </c>
      <c r="W571" s="17"/>
    </row>
    <row r="572" spans="1:23" ht="60.75">
      <c r="A572" s="15" t="s">
        <v>2811</v>
      </c>
      <c r="B572" s="15">
        <v>2018</v>
      </c>
      <c r="C572" s="15">
        <v>48</v>
      </c>
      <c r="D572" s="16" t="s">
        <v>3291</v>
      </c>
      <c r="E572" s="16" t="s">
        <v>3658</v>
      </c>
      <c r="F572" s="15" t="s">
        <v>2766</v>
      </c>
      <c r="G572" s="66" t="s">
        <v>3660</v>
      </c>
      <c r="H572" s="15" t="s">
        <v>2813</v>
      </c>
      <c r="I572" s="15" t="s">
        <v>2814</v>
      </c>
      <c r="J572" s="15">
        <v>51.2</v>
      </c>
      <c r="K572" s="15" t="s">
        <v>3292</v>
      </c>
      <c r="L572" s="15" t="s">
        <v>3293</v>
      </c>
      <c r="M572" s="15">
        <v>3</v>
      </c>
      <c r="N572" s="15" t="s">
        <v>2781</v>
      </c>
      <c r="O572" s="15" t="s">
        <v>2772</v>
      </c>
      <c r="P572" s="17" t="s">
        <v>3299</v>
      </c>
      <c r="Q572" s="20" t="s">
        <v>3295</v>
      </c>
      <c r="R572" s="42">
        <v>0.05</v>
      </c>
      <c r="S572" s="20" t="s">
        <v>3295</v>
      </c>
      <c r="T572" s="16">
        <f t="shared" si="37"/>
        <v>2.1189299069938092E-2</v>
      </c>
      <c r="U572" s="20">
        <v>0</v>
      </c>
      <c r="V572" s="17" t="s">
        <v>3302</v>
      </c>
      <c r="W572" s="17"/>
    </row>
    <row r="573" spans="1:23" ht="60.75">
      <c r="A573" s="15" t="s">
        <v>2811</v>
      </c>
      <c r="B573" s="15">
        <v>2018</v>
      </c>
      <c r="C573" s="15">
        <v>48</v>
      </c>
      <c r="D573" s="16" t="s">
        <v>3291</v>
      </c>
      <c r="E573" s="16" t="s">
        <v>3658</v>
      </c>
      <c r="F573" s="15" t="s">
        <v>2766</v>
      </c>
      <c r="G573" s="66" t="s">
        <v>3660</v>
      </c>
      <c r="H573" s="15" t="s">
        <v>2813</v>
      </c>
      <c r="I573" s="15" t="s">
        <v>2814</v>
      </c>
      <c r="J573" s="15">
        <v>51.2</v>
      </c>
      <c r="K573" s="15" t="s">
        <v>3292</v>
      </c>
      <c r="L573" s="15" t="s">
        <v>3293</v>
      </c>
      <c r="M573" s="15">
        <v>3</v>
      </c>
      <c r="N573" s="15" t="s">
        <v>2781</v>
      </c>
      <c r="O573" s="15" t="s">
        <v>2772</v>
      </c>
      <c r="P573" s="17" t="s">
        <v>3693</v>
      </c>
      <c r="Q573" s="20" t="s">
        <v>3304</v>
      </c>
      <c r="R573" s="43">
        <v>7.05</v>
      </c>
      <c r="S573" s="20" t="s">
        <v>3295</v>
      </c>
      <c r="T573" s="16">
        <f t="shared" si="37"/>
        <v>0.90579588036786851</v>
      </c>
      <c r="U573" s="20">
        <v>1</v>
      </c>
      <c r="V573" s="17" t="s">
        <v>3296</v>
      </c>
      <c r="W573" s="20"/>
    </row>
    <row r="574" spans="1:23" ht="60.75">
      <c r="A574" s="15" t="s">
        <v>2811</v>
      </c>
      <c r="B574" s="15">
        <v>2018</v>
      </c>
      <c r="C574" s="15">
        <v>48</v>
      </c>
      <c r="D574" s="16" t="s">
        <v>3291</v>
      </c>
      <c r="E574" s="16" t="s">
        <v>3658</v>
      </c>
      <c r="F574" s="15" t="s">
        <v>2766</v>
      </c>
      <c r="G574" s="66" t="s">
        <v>3660</v>
      </c>
      <c r="H574" s="15" t="s">
        <v>2813</v>
      </c>
      <c r="I574" s="15" t="s">
        <v>2814</v>
      </c>
      <c r="J574" s="15">
        <v>51.2</v>
      </c>
      <c r="K574" s="15" t="s">
        <v>3292</v>
      </c>
      <c r="L574" s="15" t="s">
        <v>3293</v>
      </c>
      <c r="M574" s="15">
        <v>3</v>
      </c>
      <c r="N574" s="15" t="s">
        <v>2781</v>
      </c>
      <c r="O574" s="15" t="s">
        <v>2772</v>
      </c>
      <c r="P574" s="17" t="s">
        <v>3694</v>
      </c>
      <c r="Q574" s="20" t="s">
        <v>3304</v>
      </c>
      <c r="R574" s="43">
        <v>0.67</v>
      </c>
      <c r="S574" s="20" t="s">
        <v>3295</v>
      </c>
      <c r="T574" s="16">
        <f t="shared" si="37"/>
        <v>0.22271647114758325</v>
      </c>
      <c r="U574" s="20">
        <v>1</v>
      </c>
      <c r="V574" s="17" t="s">
        <v>3298</v>
      </c>
      <c r="W574" s="20"/>
    </row>
    <row r="575" spans="1:23" ht="60.75">
      <c r="A575" s="15" t="s">
        <v>2811</v>
      </c>
      <c r="B575" s="15">
        <v>2018</v>
      </c>
      <c r="C575" s="15">
        <v>48</v>
      </c>
      <c r="D575" s="16" t="s">
        <v>3291</v>
      </c>
      <c r="E575" s="16" t="s">
        <v>3658</v>
      </c>
      <c r="F575" s="15" t="s">
        <v>2766</v>
      </c>
      <c r="G575" s="66" t="s">
        <v>3660</v>
      </c>
      <c r="H575" s="15" t="s">
        <v>2813</v>
      </c>
      <c r="I575" s="15" t="s">
        <v>2814</v>
      </c>
      <c r="J575" s="15">
        <v>51.2</v>
      </c>
      <c r="K575" s="15" t="s">
        <v>3292</v>
      </c>
      <c r="L575" s="15" t="s">
        <v>3293</v>
      </c>
      <c r="M575" s="15">
        <v>3</v>
      </c>
      <c r="N575" s="15" t="s">
        <v>2781</v>
      </c>
      <c r="O575" s="15" t="s">
        <v>2772</v>
      </c>
      <c r="P575" s="17" t="s">
        <v>3299</v>
      </c>
      <c r="Q575" s="20" t="s">
        <v>3304</v>
      </c>
      <c r="R575" s="42">
        <v>0.05</v>
      </c>
      <c r="S575" s="20" t="s">
        <v>3295</v>
      </c>
      <c r="T575" s="16">
        <f t="shared" si="37"/>
        <v>2.1189299069938092E-2</v>
      </c>
      <c r="U575" s="20">
        <v>1</v>
      </c>
      <c r="V575" s="17" t="s">
        <v>3300</v>
      </c>
      <c r="W575" s="17"/>
    </row>
    <row r="576" spans="1:23" ht="60.75">
      <c r="A576" s="15" t="s">
        <v>2811</v>
      </c>
      <c r="B576" s="15">
        <v>2018</v>
      </c>
      <c r="C576" s="15">
        <v>48</v>
      </c>
      <c r="D576" s="16" t="s">
        <v>3291</v>
      </c>
      <c r="E576" s="16" t="s">
        <v>3658</v>
      </c>
      <c r="F576" s="15" t="s">
        <v>2766</v>
      </c>
      <c r="G576" s="66" t="s">
        <v>3660</v>
      </c>
      <c r="H576" s="15" t="s">
        <v>2813</v>
      </c>
      <c r="I576" s="15" t="s">
        <v>2814</v>
      </c>
      <c r="J576" s="15">
        <v>51.2</v>
      </c>
      <c r="K576" s="15" t="s">
        <v>3292</v>
      </c>
      <c r="L576" s="15" t="s">
        <v>3293</v>
      </c>
      <c r="M576" s="15">
        <v>3</v>
      </c>
      <c r="N576" s="15" t="s">
        <v>2781</v>
      </c>
      <c r="O576" s="15" t="s">
        <v>2772</v>
      </c>
      <c r="P576" s="17" t="s">
        <v>3299</v>
      </c>
      <c r="Q576" s="20" t="s">
        <v>3304</v>
      </c>
      <c r="R576" s="42">
        <v>0.05</v>
      </c>
      <c r="S576" s="20" t="s">
        <v>3295</v>
      </c>
      <c r="T576" s="16">
        <f t="shared" si="37"/>
        <v>2.1189299069938092E-2</v>
      </c>
      <c r="U576" s="20">
        <v>1</v>
      </c>
      <c r="V576" s="17" t="s">
        <v>3301</v>
      </c>
      <c r="W576" s="17"/>
    </row>
    <row r="577" spans="1:23" ht="60.75">
      <c r="A577" s="15" t="s">
        <v>2811</v>
      </c>
      <c r="B577" s="15">
        <v>2018</v>
      </c>
      <c r="C577" s="15">
        <v>48</v>
      </c>
      <c r="D577" s="16" t="s">
        <v>3291</v>
      </c>
      <c r="E577" s="16" t="s">
        <v>3658</v>
      </c>
      <c r="F577" s="15" t="s">
        <v>2766</v>
      </c>
      <c r="G577" s="66" t="s">
        <v>3660</v>
      </c>
      <c r="H577" s="15" t="s">
        <v>2813</v>
      </c>
      <c r="I577" s="15" t="s">
        <v>2814</v>
      </c>
      <c r="J577" s="15">
        <v>51.2</v>
      </c>
      <c r="K577" s="15" t="s">
        <v>3292</v>
      </c>
      <c r="L577" s="15" t="s">
        <v>3293</v>
      </c>
      <c r="M577" s="15">
        <v>3</v>
      </c>
      <c r="N577" s="15" t="s">
        <v>2781</v>
      </c>
      <c r="O577" s="15" t="s">
        <v>2772</v>
      </c>
      <c r="P577" s="17" t="s">
        <v>3299</v>
      </c>
      <c r="Q577" s="20" t="s">
        <v>3304</v>
      </c>
      <c r="R577" s="42">
        <v>0.05</v>
      </c>
      <c r="S577" s="20" t="s">
        <v>3295</v>
      </c>
      <c r="T577" s="16">
        <f t="shared" si="37"/>
        <v>2.1189299069938092E-2</v>
      </c>
      <c r="U577" s="20">
        <v>1</v>
      </c>
      <c r="V577" s="17" t="s">
        <v>3302</v>
      </c>
      <c r="W577" s="17"/>
    </row>
    <row r="578" spans="1:23" ht="60.75">
      <c r="A578" s="15" t="s">
        <v>2811</v>
      </c>
      <c r="B578" s="15">
        <v>2018</v>
      </c>
      <c r="C578" s="15">
        <v>48</v>
      </c>
      <c r="D578" s="16" t="s">
        <v>3291</v>
      </c>
      <c r="E578" s="16" t="s">
        <v>3658</v>
      </c>
      <c r="F578" s="15" t="s">
        <v>2766</v>
      </c>
      <c r="G578" s="66" t="s">
        <v>3660</v>
      </c>
      <c r="H578" s="15" t="s">
        <v>2813</v>
      </c>
      <c r="I578" s="15" t="s">
        <v>2814</v>
      </c>
      <c r="J578" s="15">
        <v>51.2</v>
      </c>
      <c r="K578" s="15" t="s">
        <v>3292</v>
      </c>
      <c r="L578" s="15" t="s">
        <v>3293</v>
      </c>
      <c r="M578" s="15">
        <v>3</v>
      </c>
      <c r="N578" s="15" t="s">
        <v>2781</v>
      </c>
      <c r="O578" s="15" t="s">
        <v>2772</v>
      </c>
      <c r="P578" s="17" t="s">
        <v>3299</v>
      </c>
      <c r="Q578" s="20" t="s">
        <v>3304</v>
      </c>
      <c r="R578" s="42">
        <v>0.05</v>
      </c>
      <c r="S578" s="20" t="s">
        <v>3295</v>
      </c>
      <c r="T578" s="16">
        <f t="shared" si="37"/>
        <v>2.1189299069938092E-2</v>
      </c>
      <c r="U578" s="20">
        <v>3</v>
      </c>
      <c r="V578" s="17" t="s">
        <v>3296</v>
      </c>
      <c r="W578" s="17"/>
    </row>
    <row r="579" spans="1:23" ht="60.75">
      <c r="A579" s="15" t="s">
        <v>2811</v>
      </c>
      <c r="B579" s="15">
        <v>2018</v>
      </c>
      <c r="C579" s="15">
        <v>48</v>
      </c>
      <c r="D579" s="16" t="s">
        <v>3291</v>
      </c>
      <c r="E579" s="16" t="s">
        <v>3658</v>
      </c>
      <c r="F579" s="15" t="s">
        <v>2766</v>
      </c>
      <c r="G579" s="66" t="s">
        <v>3660</v>
      </c>
      <c r="H579" s="15" t="s">
        <v>2813</v>
      </c>
      <c r="I579" s="15" t="s">
        <v>2814</v>
      </c>
      <c r="J579" s="15">
        <v>51.2</v>
      </c>
      <c r="K579" s="15" t="s">
        <v>3292</v>
      </c>
      <c r="L579" s="15" t="s">
        <v>3293</v>
      </c>
      <c r="M579" s="15">
        <v>3</v>
      </c>
      <c r="N579" s="15" t="s">
        <v>2781</v>
      </c>
      <c r="O579" s="15" t="s">
        <v>2772</v>
      </c>
      <c r="P579" s="17" t="s">
        <v>3695</v>
      </c>
      <c r="Q579" s="20" t="s">
        <v>3304</v>
      </c>
      <c r="R579" s="43">
        <v>0.22</v>
      </c>
      <c r="S579" s="20" t="s">
        <v>3295</v>
      </c>
      <c r="T579" s="16">
        <f t="shared" si="37"/>
        <v>8.6359830674748214E-2</v>
      </c>
      <c r="U579" s="20">
        <v>3</v>
      </c>
      <c r="V579" s="17" t="s">
        <v>3298</v>
      </c>
      <c r="W579" s="17"/>
    </row>
    <row r="580" spans="1:23" ht="60.75">
      <c r="A580" s="15" t="s">
        <v>2811</v>
      </c>
      <c r="B580" s="15">
        <v>2018</v>
      </c>
      <c r="C580" s="15">
        <v>48</v>
      </c>
      <c r="D580" s="16" t="s">
        <v>3291</v>
      </c>
      <c r="E580" s="16" t="s">
        <v>3658</v>
      </c>
      <c r="F580" s="15" t="s">
        <v>2766</v>
      </c>
      <c r="G580" s="66" t="s">
        <v>3660</v>
      </c>
      <c r="H580" s="15" t="s">
        <v>2813</v>
      </c>
      <c r="I580" s="15" t="s">
        <v>2814</v>
      </c>
      <c r="J580" s="15">
        <v>51.2</v>
      </c>
      <c r="K580" s="15" t="s">
        <v>3292</v>
      </c>
      <c r="L580" s="15" t="s">
        <v>3293</v>
      </c>
      <c r="M580" s="15">
        <v>3</v>
      </c>
      <c r="N580" s="15" t="s">
        <v>2781</v>
      </c>
      <c r="O580" s="15" t="s">
        <v>2772</v>
      </c>
      <c r="P580" s="17" t="s">
        <v>3299</v>
      </c>
      <c r="Q580" s="20" t="s">
        <v>3304</v>
      </c>
      <c r="R580" s="42">
        <v>0.05</v>
      </c>
      <c r="S580" s="20" t="s">
        <v>3295</v>
      </c>
      <c r="T580" s="16">
        <f t="shared" si="37"/>
        <v>2.1189299069938092E-2</v>
      </c>
      <c r="U580" s="20">
        <v>3</v>
      </c>
      <c r="V580" s="17" t="s">
        <v>3300</v>
      </c>
      <c r="W580" s="17"/>
    </row>
    <row r="581" spans="1:23" ht="60.75">
      <c r="A581" s="15" t="s">
        <v>2811</v>
      </c>
      <c r="B581" s="15">
        <v>2018</v>
      </c>
      <c r="C581" s="15">
        <v>48</v>
      </c>
      <c r="D581" s="16" t="s">
        <v>3291</v>
      </c>
      <c r="E581" s="16" t="s">
        <v>3658</v>
      </c>
      <c r="F581" s="15" t="s">
        <v>2766</v>
      </c>
      <c r="G581" s="66" t="s">
        <v>3660</v>
      </c>
      <c r="H581" s="15" t="s">
        <v>2813</v>
      </c>
      <c r="I581" s="15" t="s">
        <v>2814</v>
      </c>
      <c r="J581" s="15">
        <v>51.2</v>
      </c>
      <c r="K581" s="15" t="s">
        <v>3292</v>
      </c>
      <c r="L581" s="15" t="s">
        <v>3293</v>
      </c>
      <c r="M581" s="15">
        <v>3</v>
      </c>
      <c r="N581" s="15" t="s">
        <v>2781</v>
      </c>
      <c r="O581" s="15" t="s">
        <v>2772</v>
      </c>
      <c r="P581" s="17" t="s">
        <v>3299</v>
      </c>
      <c r="Q581" s="20" t="s">
        <v>3304</v>
      </c>
      <c r="R581" s="42">
        <v>0.05</v>
      </c>
      <c r="S581" s="20" t="s">
        <v>3295</v>
      </c>
      <c r="T581" s="16">
        <f t="shared" si="37"/>
        <v>2.1189299069938092E-2</v>
      </c>
      <c r="U581" s="20">
        <v>3</v>
      </c>
      <c r="V581" s="17" t="s">
        <v>3301</v>
      </c>
      <c r="W581" s="17"/>
    </row>
    <row r="582" spans="1:23" ht="60.75">
      <c r="A582" s="15" t="s">
        <v>2811</v>
      </c>
      <c r="B582" s="15">
        <v>2018</v>
      </c>
      <c r="C582" s="15">
        <v>48</v>
      </c>
      <c r="D582" s="16" t="s">
        <v>3291</v>
      </c>
      <c r="E582" s="16" t="s">
        <v>3658</v>
      </c>
      <c r="F582" s="15" t="s">
        <v>2766</v>
      </c>
      <c r="G582" s="66" t="s">
        <v>3660</v>
      </c>
      <c r="H582" s="15" t="s">
        <v>2813</v>
      </c>
      <c r="I582" s="15" t="s">
        <v>2814</v>
      </c>
      <c r="J582" s="15">
        <v>51.2</v>
      </c>
      <c r="K582" s="15" t="s">
        <v>3292</v>
      </c>
      <c r="L582" s="15" t="s">
        <v>3293</v>
      </c>
      <c r="M582" s="15">
        <v>3</v>
      </c>
      <c r="N582" s="15" t="s">
        <v>2781</v>
      </c>
      <c r="O582" s="15" t="s">
        <v>2772</v>
      </c>
      <c r="P582" s="17" t="s">
        <v>3299</v>
      </c>
      <c r="Q582" s="20" t="s">
        <v>3304</v>
      </c>
      <c r="R582" s="42">
        <v>0.05</v>
      </c>
      <c r="S582" s="20" t="s">
        <v>3295</v>
      </c>
      <c r="T582" s="16">
        <f t="shared" si="37"/>
        <v>2.1189299069938092E-2</v>
      </c>
      <c r="U582" s="20">
        <v>3</v>
      </c>
      <c r="V582" s="17" t="s">
        <v>3302</v>
      </c>
      <c r="W582" s="17"/>
    </row>
    <row r="583" spans="1:23" ht="60.75">
      <c r="A583" s="15" t="s">
        <v>2811</v>
      </c>
      <c r="B583" s="15">
        <v>2018</v>
      </c>
      <c r="C583" s="15">
        <v>48</v>
      </c>
      <c r="D583" s="16" t="s">
        <v>3291</v>
      </c>
      <c r="E583" s="16" t="s">
        <v>3658</v>
      </c>
      <c r="F583" s="15" t="s">
        <v>2766</v>
      </c>
      <c r="G583" s="66" t="s">
        <v>3660</v>
      </c>
      <c r="H583" s="15" t="s">
        <v>2813</v>
      </c>
      <c r="I583" s="15" t="s">
        <v>2814</v>
      </c>
      <c r="J583" s="15">
        <v>51.2</v>
      </c>
      <c r="K583" s="15" t="s">
        <v>3292</v>
      </c>
      <c r="L583" s="15" t="s">
        <v>3293</v>
      </c>
      <c r="M583" s="15">
        <v>3</v>
      </c>
      <c r="N583" s="15" t="s">
        <v>2781</v>
      </c>
      <c r="O583" s="15" t="s">
        <v>2772</v>
      </c>
      <c r="P583" s="17" t="s">
        <v>3299</v>
      </c>
      <c r="Q583" s="20" t="s">
        <v>3304</v>
      </c>
      <c r="R583" s="42">
        <v>0.05</v>
      </c>
      <c r="S583" s="20" t="s">
        <v>3295</v>
      </c>
      <c r="T583" s="16">
        <f t="shared" si="37"/>
        <v>2.1189299069938092E-2</v>
      </c>
      <c r="U583" s="20">
        <v>5</v>
      </c>
      <c r="V583" s="17" t="s">
        <v>3296</v>
      </c>
      <c r="W583" s="17"/>
    </row>
    <row r="584" spans="1:23" ht="60.75">
      <c r="A584" s="15" t="s">
        <v>2811</v>
      </c>
      <c r="B584" s="15">
        <v>2018</v>
      </c>
      <c r="C584" s="15">
        <v>48</v>
      </c>
      <c r="D584" s="16" t="s">
        <v>3291</v>
      </c>
      <c r="E584" s="16" t="s">
        <v>3658</v>
      </c>
      <c r="F584" s="15" t="s">
        <v>2766</v>
      </c>
      <c r="G584" s="66" t="s">
        <v>3660</v>
      </c>
      <c r="H584" s="15" t="s">
        <v>2813</v>
      </c>
      <c r="I584" s="15" t="s">
        <v>2814</v>
      </c>
      <c r="J584" s="15">
        <v>51.2</v>
      </c>
      <c r="K584" s="15" t="s">
        <v>3292</v>
      </c>
      <c r="L584" s="15" t="s">
        <v>3293</v>
      </c>
      <c r="M584" s="15">
        <v>3</v>
      </c>
      <c r="N584" s="15" t="s">
        <v>2781</v>
      </c>
      <c r="O584" s="15" t="s">
        <v>2772</v>
      </c>
      <c r="P584" s="17" t="s">
        <v>3299</v>
      </c>
      <c r="Q584" s="20" t="s">
        <v>3304</v>
      </c>
      <c r="R584" s="42">
        <v>0.05</v>
      </c>
      <c r="S584" s="20" t="s">
        <v>3295</v>
      </c>
      <c r="T584" s="16">
        <f t="shared" si="37"/>
        <v>2.1189299069938092E-2</v>
      </c>
      <c r="U584" s="20">
        <v>5</v>
      </c>
      <c r="V584" s="17" t="s">
        <v>3298</v>
      </c>
      <c r="W584" s="17"/>
    </row>
    <row r="585" spans="1:23" ht="60.75">
      <c r="A585" s="15" t="s">
        <v>2811</v>
      </c>
      <c r="B585" s="15">
        <v>2018</v>
      </c>
      <c r="C585" s="15">
        <v>48</v>
      </c>
      <c r="D585" s="16" t="s">
        <v>3291</v>
      </c>
      <c r="E585" s="16" t="s">
        <v>3658</v>
      </c>
      <c r="F585" s="15" t="s">
        <v>2766</v>
      </c>
      <c r="G585" s="66" t="s">
        <v>3660</v>
      </c>
      <c r="H585" s="15" t="s">
        <v>2813</v>
      </c>
      <c r="I585" s="15" t="s">
        <v>2814</v>
      </c>
      <c r="J585" s="15">
        <v>51.2</v>
      </c>
      <c r="K585" s="15" t="s">
        <v>3292</v>
      </c>
      <c r="L585" s="15" t="s">
        <v>3293</v>
      </c>
      <c r="M585" s="15">
        <v>3</v>
      </c>
      <c r="N585" s="15" t="s">
        <v>2781</v>
      </c>
      <c r="O585" s="15" t="s">
        <v>2772</v>
      </c>
      <c r="P585" s="17" t="s">
        <v>3299</v>
      </c>
      <c r="Q585" s="20" t="s">
        <v>3304</v>
      </c>
      <c r="R585" s="42">
        <v>0.05</v>
      </c>
      <c r="S585" s="20" t="s">
        <v>3295</v>
      </c>
      <c r="T585" s="16">
        <f t="shared" si="37"/>
        <v>2.1189299069938092E-2</v>
      </c>
      <c r="U585" s="20">
        <v>5</v>
      </c>
      <c r="V585" s="17" t="s">
        <v>3300</v>
      </c>
      <c r="W585" s="17"/>
    </row>
    <row r="586" spans="1:23" ht="60.75">
      <c r="A586" s="15" t="s">
        <v>2811</v>
      </c>
      <c r="B586" s="15">
        <v>2018</v>
      </c>
      <c r="C586" s="15">
        <v>48</v>
      </c>
      <c r="D586" s="16" t="s">
        <v>3291</v>
      </c>
      <c r="E586" s="16" t="s">
        <v>3658</v>
      </c>
      <c r="F586" s="15" t="s">
        <v>2766</v>
      </c>
      <c r="G586" s="66" t="s">
        <v>3660</v>
      </c>
      <c r="H586" s="15" t="s">
        <v>2813</v>
      </c>
      <c r="I586" s="15" t="s">
        <v>2814</v>
      </c>
      <c r="J586" s="15">
        <v>51.2</v>
      </c>
      <c r="K586" s="15" t="s">
        <v>3292</v>
      </c>
      <c r="L586" s="15" t="s">
        <v>3293</v>
      </c>
      <c r="M586" s="15">
        <v>3</v>
      </c>
      <c r="N586" s="15" t="s">
        <v>2781</v>
      </c>
      <c r="O586" s="15" t="s">
        <v>2772</v>
      </c>
      <c r="P586" s="17" t="s">
        <v>3299</v>
      </c>
      <c r="Q586" s="20" t="s">
        <v>3304</v>
      </c>
      <c r="R586" s="42">
        <v>0.05</v>
      </c>
      <c r="S586" s="20" t="s">
        <v>3295</v>
      </c>
      <c r="T586" s="16">
        <f t="shared" si="37"/>
        <v>2.1189299069938092E-2</v>
      </c>
      <c r="U586" s="20">
        <v>5</v>
      </c>
      <c r="V586" s="17" t="s">
        <v>3301</v>
      </c>
      <c r="W586" s="17"/>
    </row>
    <row r="587" spans="1:23" ht="60.75">
      <c r="A587" s="15" t="s">
        <v>2811</v>
      </c>
      <c r="B587" s="15">
        <v>2018</v>
      </c>
      <c r="C587" s="15">
        <v>48</v>
      </c>
      <c r="D587" s="16" t="s">
        <v>3291</v>
      </c>
      <c r="E587" s="16" t="s">
        <v>3658</v>
      </c>
      <c r="F587" s="15" t="s">
        <v>2766</v>
      </c>
      <c r="G587" s="66" t="s">
        <v>3660</v>
      </c>
      <c r="H587" s="15" t="s">
        <v>2813</v>
      </c>
      <c r="I587" s="15" t="s">
        <v>2814</v>
      </c>
      <c r="J587" s="15">
        <v>51.2</v>
      </c>
      <c r="K587" s="15" t="s">
        <v>3292</v>
      </c>
      <c r="L587" s="15" t="s">
        <v>3293</v>
      </c>
      <c r="M587" s="15">
        <v>3</v>
      </c>
      <c r="N587" s="15" t="s">
        <v>2781</v>
      </c>
      <c r="O587" s="15" t="s">
        <v>2772</v>
      </c>
      <c r="P587" s="17" t="s">
        <v>3299</v>
      </c>
      <c r="Q587" s="20" t="s">
        <v>3304</v>
      </c>
      <c r="R587" s="42">
        <v>0.05</v>
      </c>
      <c r="S587" s="20" t="s">
        <v>3295</v>
      </c>
      <c r="T587" s="16">
        <f t="shared" si="37"/>
        <v>2.1189299069938092E-2</v>
      </c>
      <c r="U587" s="20">
        <v>5</v>
      </c>
      <c r="V587" s="17" t="s">
        <v>3302</v>
      </c>
      <c r="W587" s="17"/>
    </row>
    <row r="588" spans="1:23" ht="91.5">
      <c r="A588" s="15" t="s">
        <v>2811</v>
      </c>
      <c r="B588" s="15">
        <v>2018</v>
      </c>
      <c r="C588" s="15">
        <v>48</v>
      </c>
      <c r="D588" s="16" t="s">
        <v>3307</v>
      </c>
      <c r="E588" s="16" t="s">
        <v>3658</v>
      </c>
      <c r="F588" s="15" t="s">
        <v>2766</v>
      </c>
      <c r="G588" s="66" t="s">
        <v>3660</v>
      </c>
      <c r="H588" s="15" t="s">
        <v>2813</v>
      </c>
      <c r="I588" s="15" t="s">
        <v>2814</v>
      </c>
      <c r="J588" s="15">
        <v>51.2</v>
      </c>
      <c r="K588" s="15" t="s">
        <v>3292</v>
      </c>
      <c r="L588" s="15" t="s">
        <v>3293</v>
      </c>
      <c r="M588" s="15">
        <v>3</v>
      </c>
      <c r="N588" s="20" t="s">
        <v>3682</v>
      </c>
      <c r="O588" s="15" t="s">
        <v>2772</v>
      </c>
      <c r="P588" s="17" t="s">
        <v>3299</v>
      </c>
      <c r="Q588" s="20" t="s">
        <v>3308</v>
      </c>
      <c r="R588" s="42">
        <v>0.05</v>
      </c>
      <c r="S588" s="20" t="s">
        <v>3662</v>
      </c>
      <c r="T588" s="16">
        <f t="shared" si="37"/>
        <v>2.1189299069938092E-2</v>
      </c>
      <c r="U588" s="20">
        <v>0</v>
      </c>
      <c r="V588" s="20"/>
      <c r="W588" s="17"/>
    </row>
    <row r="589" spans="1:23" ht="91.5">
      <c r="A589" s="15" t="s">
        <v>2811</v>
      </c>
      <c r="B589" s="15">
        <v>2018</v>
      </c>
      <c r="C589" s="15">
        <v>48</v>
      </c>
      <c r="D589" s="16" t="s">
        <v>3307</v>
      </c>
      <c r="E589" s="16" t="s">
        <v>3658</v>
      </c>
      <c r="F589" s="15" t="s">
        <v>2766</v>
      </c>
      <c r="G589" s="66" t="s">
        <v>3660</v>
      </c>
      <c r="H589" s="15" t="s">
        <v>2813</v>
      </c>
      <c r="I589" s="15" t="s">
        <v>2814</v>
      </c>
      <c r="J589" s="15">
        <v>51.2</v>
      </c>
      <c r="K589" s="15" t="s">
        <v>3292</v>
      </c>
      <c r="L589" s="15" t="s">
        <v>3293</v>
      </c>
      <c r="M589" s="15">
        <v>3</v>
      </c>
      <c r="N589" s="20" t="s">
        <v>3682</v>
      </c>
      <c r="O589" s="15" t="s">
        <v>2772</v>
      </c>
      <c r="P589" s="17">
        <v>1.26</v>
      </c>
      <c r="Q589" s="20" t="s">
        <v>3308</v>
      </c>
      <c r="R589" s="43">
        <f>P589/1000</f>
        <v>1.2600000000000001E-3</v>
      </c>
      <c r="S589" s="20" t="s">
        <v>3662</v>
      </c>
      <c r="T589" s="16">
        <f t="shared" si="37"/>
        <v>5.4686659354908414E-4</v>
      </c>
      <c r="U589" s="20">
        <v>2</v>
      </c>
      <c r="V589" s="20"/>
      <c r="W589" s="17"/>
    </row>
    <row r="590" spans="1:23" ht="91.5">
      <c r="A590" s="15" t="s">
        <v>2811</v>
      </c>
      <c r="B590" s="15">
        <v>2018</v>
      </c>
      <c r="C590" s="15">
        <v>48</v>
      </c>
      <c r="D590" s="16" t="s">
        <v>3307</v>
      </c>
      <c r="E590" s="16" t="s">
        <v>3658</v>
      </c>
      <c r="F590" s="15" t="s">
        <v>2766</v>
      </c>
      <c r="G590" s="66" t="s">
        <v>3660</v>
      </c>
      <c r="H590" s="15" t="s">
        <v>2813</v>
      </c>
      <c r="I590" s="15" t="s">
        <v>2814</v>
      </c>
      <c r="J590" s="15">
        <v>51.2</v>
      </c>
      <c r="K590" s="15" t="s">
        <v>3292</v>
      </c>
      <c r="L590" s="15" t="s">
        <v>3293</v>
      </c>
      <c r="M590" s="15">
        <v>3</v>
      </c>
      <c r="N590" s="20" t="s">
        <v>3682</v>
      </c>
      <c r="O590" s="15" t="s">
        <v>2772</v>
      </c>
      <c r="P590" s="17">
        <v>0.53</v>
      </c>
      <c r="Q590" s="20" t="s">
        <v>3311</v>
      </c>
      <c r="R590" s="43">
        <f t="shared" ref="R590:R591" si="38">P590/1000</f>
        <v>5.2999999999999998E-4</v>
      </c>
      <c r="S590" s="20" t="s">
        <v>3662</v>
      </c>
      <c r="T590" s="16">
        <f t="shared" si="37"/>
        <v>2.3011510029229503E-4</v>
      </c>
      <c r="U590" s="20">
        <v>3</v>
      </c>
      <c r="V590" s="20"/>
      <c r="W590" s="17"/>
    </row>
    <row r="591" spans="1:23" ht="91.5">
      <c r="A591" s="15" t="s">
        <v>2811</v>
      </c>
      <c r="B591" s="15">
        <v>2018</v>
      </c>
      <c r="C591" s="15">
        <v>48</v>
      </c>
      <c r="D591" s="16" t="s">
        <v>3307</v>
      </c>
      <c r="E591" s="16" t="s">
        <v>3658</v>
      </c>
      <c r="F591" s="15" t="s">
        <v>2766</v>
      </c>
      <c r="G591" s="66" t="s">
        <v>3660</v>
      </c>
      <c r="H591" s="15" t="s">
        <v>2813</v>
      </c>
      <c r="I591" s="15" t="s">
        <v>2814</v>
      </c>
      <c r="J591" s="15">
        <v>51.2</v>
      </c>
      <c r="K591" s="15" t="s">
        <v>3292</v>
      </c>
      <c r="L591" s="15" t="s">
        <v>3293</v>
      </c>
      <c r="M591" s="15">
        <v>3</v>
      </c>
      <c r="N591" s="20" t="s">
        <v>3682</v>
      </c>
      <c r="O591" s="15" t="s">
        <v>2772</v>
      </c>
      <c r="P591" s="17">
        <v>0.27</v>
      </c>
      <c r="Q591" s="20" t="s">
        <v>3311</v>
      </c>
      <c r="R591" s="43">
        <f t="shared" si="38"/>
        <v>2.7E-4</v>
      </c>
      <c r="S591" s="20" t="s">
        <v>3662</v>
      </c>
      <c r="T591" s="16">
        <f t="shared" si="37"/>
        <v>1.1724368292883856E-4</v>
      </c>
      <c r="U591" s="20">
        <v>5</v>
      </c>
      <c r="V591" s="20"/>
      <c r="W591" s="17"/>
    </row>
    <row r="592" spans="1:23" ht="91.5">
      <c r="A592" s="15" t="s">
        <v>2811</v>
      </c>
      <c r="B592" s="15">
        <v>2018</v>
      </c>
      <c r="C592" s="15">
        <v>48</v>
      </c>
      <c r="D592" s="16" t="s">
        <v>3307</v>
      </c>
      <c r="E592" s="16" t="s">
        <v>3658</v>
      </c>
      <c r="F592" s="15" t="s">
        <v>2766</v>
      </c>
      <c r="G592" s="66" t="s">
        <v>3660</v>
      </c>
      <c r="H592" s="15" t="s">
        <v>2813</v>
      </c>
      <c r="I592" s="15" t="s">
        <v>2814</v>
      </c>
      <c r="J592" s="15">
        <v>51.2</v>
      </c>
      <c r="K592" s="15" t="s">
        <v>3292</v>
      </c>
      <c r="L592" s="15" t="s">
        <v>3293</v>
      </c>
      <c r="M592" s="15">
        <v>3</v>
      </c>
      <c r="N592" s="20" t="s">
        <v>3682</v>
      </c>
      <c r="O592" s="15" t="s">
        <v>2772</v>
      </c>
      <c r="P592" s="17" t="s">
        <v>3299</v>
      </c>
      <c r="Q592" s="20" t="s">
        <v>3311</v>
      </c>
      <c r="R592" s="42">
        <v>0.05</v>
      </c>
      <c r="S592" s="20" t="s">
        <v>3662</v>
      </c>
      <c r="T592" s="16">
        <f t="shared" si="37"/>
        <v>2.1189299069938092E-2</v>
      </c>
      <c r="U592" s="20">
        <v>7</v>
      </c>
      <c r="V592" s="20"/>
      <c r="W592" s="17"/>
    </row>
    <row r="593" spans="1:23" ht="91.5">
      <c r="A593" s="15" t="s">
        <v>2811</v>
      </c>
      <c r="B593" s="15">
        <v>2018</v>
      </c>
      <c r="C593" s="15">
        <v>48</v>
      </c>
      <c r="D593" s="16" t="s">
        <v>3307</v>
      </c>
      <c r="E593" s="16" t="s">
        <v>3658</v>
      </c>
      <c r="F593" s="15" t="s">
        <v>2766</v>
      </c>
      <c r="G593" s="66" t="s">
        <v>3660</v>
      </c>
      <c r="H593" s="15" t="s">
        <v>2813</v>
      </c>
      <c r="I593" s="15" t="s">
        <v>2814</v>
      </c>
      <c r="J593" s="15">
        <v>51.2</v>
      </c>
      <c r="K593" s="15" t="s">
        <v>3292</v>
      </c>
      <c r="L593" s="15" t="s">
        <v>3293</v>
      </c>
      <c r="M593" s="15">
        <v>3</v>
      </c>
      <c r="N593" s="20" t="s">
        <v>3682</v>
      </c>
      <c r="O593" s="15" t="s">
        <v>2772</v>
      </c>
      <c r="P593" s="17" t="s">
        <v>3299</v>
      </c>
      <c r="Q593" s="20" t="s">
        <v>3311</v>
      </c>
      <c r="R593" s="42">
        <v>0.05</v>
      </c>
      <c r="S593" s="20" t="s">
        <v>3662</v>
      </c>
      <c r="T593" s="16">
        <f t="shared" si="37"/>
        <v>2.1189299069938092E-2</v>
      </c>
      <c r="U593" s="20">
        <v>14</v>
      </c>
      <c r="V593" s="20"/>
      <c r="W593" s="17"/>
    </row>
    <row r="594" spans="1:23" ht="60.75">
      <c r="A594" s="15" t="s">
        <v>2811</v>
      </c>
      <c r="B594" s="15">
        <v>2018</v>
      </c>
      <c r="C594" s="15">
        <v>48</v>
      </c>
      <c r="D594" s="16" t="s">
        <v>3291</v>
      </c>
      <c r="E594" s="16" t="s">
        <v>3658</v>
      </c>
      <c r="F594" s="15" t="s">
        <v>2766</v>
      </c>
      <c r="G594" s="66" t="s">
        <v>3660</v>
      </c>
      <c r="H594" s="15" t="s">
        <v>2813</v>
      </c>
      <c r="I594" s="15" t="s">
        <v>2814</v>
      </c>
      <c r="J594" s="15">
        <v>51.2</v>
      </c>
      <c r="K594" s="15" t="s">
        <v>3292</v>
      </c>
      <c r="L594" s="15" t="s">
        <v>3293</v>
      </c>
      <c r="M594" s="15">
        <v>3</v>
      </c>
      <c r="N594" s="15" t="s">
        <v>2836</v>
      </c>
      <c r="O594" s="15" t="s">
        <v>2772</v>
      </c>
      <c r="P594" s="20">
        <v>11.78</v>
      </c>
      <c r="Q594" s="20" t="s">
        <v>3295</v>
      </c>
      <c r="R594" s="43">
        <f>P594</f>
        <v>11.78</v>
      </c>
      <c r="S594" s="20" t="s">
        <v>3295</v>
      </c>
      <c r="T594" s="16">
        <f t="shared" si="37"/>
        <v>1.1065308538223813</v>
      </c>
      <c r="U594" s="20">
        <v>0</v>
      </c>
      <c r="V594" s="20"/>
      <c r="W594" s="17"/>
    </row>
    <row r="595" spans="1:23" ht="60.75">
      <c r="A595" s="15" t="s">
        <v>2811</v>
      </c>
      <c r="B595" s="15">
        <v>2018</v>
      </c>
      <c r="C595" s="15">
        <v>48</v>
      </c>
      <c r="D595" s="16" t="s">
        <v>3291</v>
      </c>
      <c r="E595" s="16" t="s">
        <v>3658</v>
      </c>
      <c r="F595" s="15" t="s">
        <v>2766</v>
      </c>
      <c r="G595" s="66" t="s">
        <v>3660</v>
      </c>
      <c r="H595" s="15" t="s">
        <v>2813</v>
      </c>
      <c r="I595" s="15" t="s">
        <v>2814</v>
      </c>
      <c r="J595" s="15">
        <v>51.2</v>
      </c>
      <c r="K595" s="15" t="s">
        <v>3292</v>
      </c>
      <c r="L595" s="15" t="s">
        <v>3293</v>
      </c>
      <c r="M595" s="15">
        <v>3</v>
      </c>
      <c r="N595" s="15" t="s">
        <v>2836</v>
      </c>
      <c r="O595" s="15" t="s">
        <v>2772</v>
      </c>
      <c r="P595" s="20" t="s">
        <v>3696</v>
      </c>
      <c r="Q595" s="20" t="s">
        <v>3295</v>
      </c>
      <c r="R595" s="43">
        <v>5.12</v>
      </c>
      <c r="S595" s="20" t="s">
        <v>3295</v>
      </c>
      <c r="T595" s="16">
        <f t="shared" si="37"/>
        <v>0.78675142214556115</v>
      </c>
      <c r="U595" s="20">
        <v>1</v>
      </c>
      <c r="V595" s="20"/>
      <c r="W595" s="17"/>
    </row>
    <row r="596" spans="1:23" ht="60.75">
      <c r="A596" s="15" t="s">
        <v>2811</v>
      </c>
      <c r="B596" s="15">
        <v>2018</v>
      </c>
      <c r="C596" s="15">
        <v>48</v>
      </c>
      <c r="D596" s="16" t="s">
        <v>3291</v>
      </c>
      <c r="E596" s="16" t="s">
        <v>3658</v>
      </c>
      <c r="F596" s="15" t="s">
        <v>2766</v>
      </c>
      <c r="G596" s="66" t="s">
        <v>3660</v>
      </c>
      <c r="H596" s="15" t="s">
        <v>2813</v>
      </c>
      <c r="I596" s="15" t="s">
        <v>2814</v>
      </c>
      <c r="J596" s="15">
        <v>51.2</v>
      </c>
      <c r="K596" s="15" t="s">
        <v>3292</v>
      </c>
      <c r="L596" s="15" t="s">
        <v>3293</v>
      </c>
      <c r="M596" s="15">
        <v>3</v>
      </c>
      <c r="N596" s="15" t="s">
        <v>2836</v>
      </c>
      <c r="O596" s="15" t="s">
        <v>2772</v>
      </c>
      <c r="P596" s="20" t="s">
        <v>3697</v>
      </c>
      <c r="Q596" s="20" t="s">
        <v>3295</v>
      </c>
      <c r="R596" s="43">
        <v>1.34</v>
      </c>
      <c r="S596" s="20" t="s">
        <v>3295</v>
      </c>
      <c r="T596" s="16">
        <f t="shared" si="37"/>
        <v>0.36921585741014279</v>
      </c>
      <c r="U596" s="20">
        <v>3</v>
      </c>
      <c r="V596" s="20"/>
      <c r="W596" s="20"/>
    </row>
    <row r="597" spans="1:23" ht="60.75">
      <c r="A597" s="15" t="s">
        <v>2811</v>
      </c>
      <c r="B597" s="15">
        <v>2018</v>
      </c>
      <c r="C597" s="15">
        <v>48</v>
      </c>
      <c r="D597" s="16" t="s">
        <v>3291</v>
      </c>
      <c r="E597" s="16" t="s">
        <v>3658</v>
      </c>
      <c r="F597" s="15" t="s">
        <v>2766</v>
      </c>
      <c r="G597" s="66" t="s">
        <v>3660</v>
      </c>
      <c r="H597" s="15" t="s">
        <v>2813</v>
      </c>
      <c r="I597" s="15" t="s">
        <v>2814</v>
      </c>
      <c r="J597" s="15">
        <v>51.2</v>
      </c>
      <c r="K597" s="15" t="s">
        <v>3292</v>
      </c>
      <c r="L597" s="15" t="s">
        <v>3293</v>
      </c>
      <c r="M597" s="15">
        <v>3</v>
      </c>
      <c r="N597" s="15" t="s">
        <v>2836</v>
      </c>
      <c r="O597" s="15" t="s">
        <v>2772</v>
      </c>
      <c r="P597" s="20" t="s">
        <v>3299</v>
      </c>
      <c r="Q597" s="20" t="s">
        <v>3295</v>
      </c>
      <c r="R597" s="42">
        <v>0.05</v>
      </c>
      <c r="S597" s="20" t="s">
        <v>3295</v>
      </c>
      <c r="T597" s="16">
        <f t="shared" si="37"/>
        <v>2.1189299069938092E-2</v>
      </c>
      <c r="U597" s="20">
        <v>5</v>
      </c>
      <c r="V597" s="20"/>
      <c r="W597" s="20"/>
    </row>
    <row r="598" spans="1:23" ht="30.75">
      <c r="A598" s="15" t="s">
        <v>2811</v>
      </c>
      <c r="B598" s="15">
        <v>2018</v>
      </c>
      <c r="C598" s="15">
        <v>49</v>
      </c>
      <c r="D598" s="15" t="s">
        <v>3316</v>
      </c>
      <c r="E598" s="16" t="s">
        <v>3658</v>
      </c>
      <c r="F598" s="15" t="s">
        <v>2766</v>
      </c>
      <c r="G598" s="66" t="s">
        <v>3660</v>
      </c>
      <c r="H598" s="15" t="s">
        <v>2813</v>
      </c>
      <c r="I598" s="15" t="s">
        <v>3317</v>
      </c>
      <c r="J598" s="15">
        <v>4.5</v>
      </c>
      <c r="K598" s="15" t="s">
        <v>2920</v>
      </c>
      <c r="L598" s="15"/>
      <c r="M598" s="15">
        <v>1</v>
      </c>
      <c r="N598" s="15" t="s">
        <v>2781</v>
      </c>
      <c r="O598" s="15" t="s">
        <v>2772</v>
      </c>
      <c r="P598" s="15">
        <v>1.5</v>
      </c>
      <c r="Q598" s="20" t="s">
        <v>3304</v>
      </c>
      <c r="R598" s="44">
        <f>P598</f>
        <v>1.5</v>
      </c>
      <c r="S598" s="20" t="s">
        <v>3295</v>
      </c>
      <c r="T598" s="16">
        <f t="shared" si="37"/>
        <v>0.3979400086720376</v>
      </c>
      <c r="U598" s="33">
        <v>0</v>
      </c>
      <c r="V598" s="17" t="s">
        <v>3296</v>
      </c>
      <c r="W598" s="15"/>
    </row>
    <row r="599" spans="1:23" ht="30.75">
      <c r="A599" s="15" t="s">
        <v>2811</v>
      </c>
      <c r="B599" s="15">
        <v>2018</v>
      </c>
      <c r="C599" s="15">
        <v>49</v>
      </c>
      <c r="D599" s="15" t="s">
        <v>3316</v>
      </c>
      <c r="E599" s="16" t="s">
        <v>3658</v>
      </c>
      <c r="F599" s="15" t="s">
        <v>2766</v>
      </c>
      <c r="G599" s="66" t="s">
        <v>3660</v>
      </c>
      <c r="H599" s="15" t="s">
        <v>2813</v>
      </c>
      <c r="I599" s="15" t="s">
        <v>3317</v>
      </c>
      <c r="J599" s="15">
        <v>4.5</v>
      </c>
      <c r="K599" s="15" t="s">
        <v>2920</v>
      </c>
      <c r="L599" s="15"/>
      <c r="M599" s="15">
        <v>1</v>
      </c>
      <c r="N599" s="15" t="s">
        <v>2781</v>
      </c>
      <c r="O599" s="15" t="s">
        <v>2772</v>
      </c>
      <c r="P599" s="15">
        <v>1.8</v>
      </c>
      <c r="Q599" s="20" t="s">
        <v>3304</v>
      </c>
      <c r="R599" s="44">
        <f t="shared" ref="R599:R605" si="39">P599</f>
        <v>1.8</v>
      </c>
      <c r="S599" s="20" t="s">
        <v>3295</v>
      </c>
      <c r="T599" s="16">
        <f t="shared" si="37"/>
        <v>0.44715803134221921</v>
      </c>
      <c r="U599" s="33">
        <v>1</v>
      </c>
      <c r="V599" s="17" t="s">
        <v>3296</v>
      </c>
      <c r="W599" s="15"/>
    </row>
    <row r="600" spans="1:23" ht="30.75">
      <c r="A600" s="15" t="s">
        <v>2811</v>
      </c>
      <c r="B600" s="15">
        <v>2018</v>
      </c>
      <c r="C600" s="15">
        <v>49</v>
      </c>
      <c r="D600" s="15" t="s">
        <v>3316</v>
      </c>
      <c r="E600" s="16" t="s">
        <v>3658</v>
      </c>
      <c r="F600" s="15" t="s">
        <v>2766</v>
      </c>
      <c r="G600" s="66" t="s">
        <v>3660</v>
      </c>
      <c r="H600" s="15" t="s">
        <v>2813</v>
      </c>
      <c r="I600" s="15" t="s">
        <v>3317</v>
      </c>
      <c r="J600" s="15">
        <v>4.5</v>
      </c>
      <c r="K600" s="15" t="s">
        <v>2920</v>
      </c>
      <c r="L600" s="15"/>
      <c r="M600" s="15">
        <v>1</v>
      </c>
      <c r="N600" s="15" t="s">
        <v>2781</v>
      </c>
      <c r="O600" s="15" t="s">
        <v>2772</v>
      </c>
      <c r="P600" s="15">
        <v>1.8</v>
      </c>
      <c r="Q600" s="20" t="s">
        <v>3304</v>
      </c>
      <c r="R600" s="44">
        <f t="shared" si="39"/>
        <v>1.8</v>
      </c>
      <c r="S600" s="20" t="s">
        <v>3295</v>
      </c>
      <c r="T600" s="16">
        <f t="shared" si="37"/>
        <v>0.44715803134221921</v>
      </c>
      <c r="U600" s="33">
        <v>3</v>
      </c>
      <c r="V600" s="17" t="s">
        <v>3296</v>
      </c>
      <c r="W600" s="15"/>
    </row>
    <row r="601" spans="1:23" ht="30.75">
      <c r="A601" s="15" t="s">
        <v>2811</v>
      </c>
      <c r="B601" s="15">
        <v>2018</v>
      </c>
      <c r="C601" s="15">
        <v>49</v>
      </c>
      <c r="D601" s="15" t="s">
        <v>3316</v>
      </c>
      <c r="E601" s="16" t="s">
        <v>3658</v>
      </c>
      <c r="F601" s="15" t="s">
        <v>2766</v>
      </c>
      <c r="G601" s="66" t="s">
        <v>3660</v>
      </c>
      <c r="H601" s="15" t="s">
        <v>2813</v>
      </c>
      <c r="I601" s="15" t="s">
        <v>3317</v>
      </c>
      <c r="J601" s="15">
        <v>4.5</v>
      </c>
      <c r="K601" s="15" t="s">
        <v>2920</v>
      </c>
      <c r="L601" s="15"/>
      <c r="M601" s="15">
        <v>1</v>
      </c>
      <c r="N601" s="15" t="s">
        <v>2781</v>
      </c>
      <c r="O601" s="15" t="s">
        <v>2772</v>
      </c>
      <c r="P601" s="15">
        <v>1.5</v>
      </c>
      <c r="Q601" s="20" t="s">
        <v>3304</v>
      </c>
      <c r="R601" s="44">
        <f t="shared" si="39"/>
        <v>1.5</v>
      </c>
      <c r="S601" s="20" t="s">
        <v>3295</v>
      </c>
      <c r="T601" s="16">
        <f t="shared" si="37"/>
        <v>0.3979400086720376</v>
      </c>
      <c r="U601" s="33">
        <v>7</v>
      </c>
      <c r="V601" s="17" t="s">
        <v>3296</v>
      </c>
      <c r="W601" s="15"/>
    </row>
    <row r="602" spans="1:23" ht="30.75">
      <c r="A602" s="15" t="s">
        <v>2811</v>
      </c>
      <c r="B602" s="15">
        <v>2018</v>
      </c>
      <c r="C602" s="15">
        <v>49</v>
      </c>
      <c r="D602" s="15" t="s">
        <v>3316</v>
      </c>
      <c r="E602" s="16" t="s">
        <v>3658</v>
      </c>
      <c r="F602" s="15" t="s">
        <v>2766</v>
      </c>
      <c r="G602" s="66" t="s">
        <v>3660</v>
      </c>
      <c r="H602" s="15" t="s">
        <v>2813</v>
      </c>
      <c r="I602" s="15" t="s">
        <v>3317</v>
      </c>
      <c r="J602" s="15">
        <v>4.5</v>
      </c>
      <c r="K602" s="15" t="s">
        <v>2920</v>
      </c>
      <c r="L602" s="15"/>
      <c r="M602" s="15">
        <v>1</v>
      </c>
      <c r="N602" s="15" t="s">
        <v>2781</v>
      </c>
      <c r="O602" s="15" t="s">
        <v>2772</v>
      </c>
      <c r="P602" s="15">
        <v>0.8</v>
      </c>
      <c r="Q602" s="20" t="s">
        <v>3304</v>
      </c>
      <c r="R602" s="44">
        <f t="shared" si="39"/>
        <v>0.8</v>
      </c>
      <c r="S602" s="20" t="s">
        <v>3295</v>
      </c>
      <c r="T602" s="16">
        <f t="shared" si="37"/>
        <v>0.25527250510330607</v>
      </c>
      <c r="U602" s="33">
        <v>0</v>
      </c>
      <c r="V602" s="17" t="s">
        <v>3298</v>
      </c>
      <c r="W602" s="15"/>
    </row>
    <row r="603" spans="1:23" ht="30.75">
      <c r="A603" s="15" t="s">
        <v>2811</v>
      </c>
      <c r="B603" s="15">
        <v>2018</v>
      </c>
      <c r="C603" s="15">
        <v>49</v>
      </c>
      <c r="D603" s="15" t="s">
        <v>3316</v>
      </c>
      <c r="E603" s="16" t="s">
        <v>3658</v>
      </c>
      <c r="F603" s="15" t="s">
        <v>2766</v>
      </c>
      <c r="G603" s="66" t="s">
        <v>3660</v>
      </c>
      <c r="H603" s="15" t="s">
        <v>2813</v>
      </c>
      <c r="I603" s="15" t="s">
        <v>3317</v>
      </c>
      <c r="J603" s="15">
        <v>4.5</v>
      </c>
      <c r="K603" s="15" t="s">
        <v>2920</v>
      </c>
      <c r="L603" s="15"/>
      <c r="M603" s="15">
        <v>1</v>
      </c>
      <c r="N603" s="15" t="s">
        <v>2781</v>
      </c>
      <c r="O603" s="15" t="s">
        <v>2772</v>
      </c>
      <c r="P603" s="15">
        <v>0.8</v>
      </c>
      <c r="Q603" s="20" t="s">
        <v>3304</v>
      </c>
      <c r="R603" s="44">
        <f t="shared" si="39"/>
        <v>0.8</v>
      </c>
      <c r="S603" s="20" t="s">
        <v>3295</v>
      </c>
      <c r="T603" s="16">
        <f t="shared" si="37"/>
        <v>0.25527250510330607</v>
      </c>
      <c r="U603" s="33">
        <v>1</v>
      </c>
      <c r="V603" s="17" t="s">
        <v>3298</v>
      </c>
      <c r="W603" s="15"/>
    </row>
    <row r="604" spans="1:23" ht="30.75">
      <c r="A604" s="15" t="s">
        <v>2811</v>
      </c>
      <c r="B604" s="15">
        <v>2018</v>
      </c>
      <c r="C604" s="15">
        <v>49</v>
      </c>
      <c r="D604" s="15" t="s">
        <v>3316</v>
      </c>
      <c r="E604" s="16" t="s">
        <v>3658</v>
      </c>
      <c r="F604" s="15" t="s">
        <v>2766</v>
      </c>
      <c r="G604" s="66" t="s">
        <v>3660</v>
      </c>
      <c r="H604" s="15" t="s">
        <v>2813</v>
      </c>
      <c r="I604" s="15" t="s">
        <v>3317</v>
      </c>
      <c r="J604" s="15">
        <v>4.5</v>
      </c>
      <c r="K604" s="15" t="s">
        <v>2920</v>
      </c>
      <c r="L604" s="15"/>
      <c r="M604" s="15">
        <v>1</v>
      </c>
      <c r="N604" s="15" t="s">
        <v>2781</v>
      </c>
      <c r="O604" s="15" t="s">
        <v>2772</v>
      </c>
      <c r="P604" s="15">
        <v>0.85</v>
      </c>
      <c r="Q604" s="20" t="s">
        <v>3304</v>
      </c>
      <c r="R604" s="44">
        <f t="shared" si="39"/>
        <v>0.85</v>
      </c>
      <c r="S604" s="20" t="s">
        <v>3295</v>
      </c>
      <c r="T604" s="16">
        <f t="shared" si="37"/>
        <v>0.26717172840301384</v>
      </c>
      <c r="U604" s="33">
        <v>3</v>
      </c>
      <c r="V604" s="17" t="s">
        <v>3298</v>
      </c>
      <c r="W604" s="15"/>
    </row>
    <row r="605" spans="1:23" ht="30.75">
      <c r="A605" s="15" t="s">
        <v>2811</v>
      </c>
      <c r="B605" s="15">
        <v>2018</v>
      </c>
      <c r="C605" s="15">
        <v>49</v>
      </c>
      <c r="D605" s="15" t="s">
        <v>3316</v>
      </c>
      <c r="E605" s="16" t="s">
        <v>3658</v>
      </c>
      <c r="F605" s="15" t="s">
        <v>2766</v>
      </c>
      <c r="G605" s="66" t="s">
        <v>3660</v>
      </c>
      <c r="H605" s="15" t="s">
        <v>2813</v>
      </c>
      <c r="I605" s="15" t="s">
        <v>3317</v>
      </c>
      <c r="J605" s="15">
        <v>4.5</v>
      </c>
      <c r="K605" s="15" t="s">
        <v>2920</v>
      </c>
      <c r="L605" s="15"/>
      <c r="M605" s="15">
        <v>1</v>
      </c>
      <c r="N605" s="15" t="s">
        <v>2781</v>
      </c>
      <c r="O605" s="15" t="s">
        <v>2772</v>
      </c>
      <c r="P605" s="15">
        <v>0.2</v>
      </c>
      <c r="Q605" s="20" t="s">
        <v>3304</v>
      </c>
      <c r="R605" s="44">
        <f t="shared" si="39"/>
        <v>0.2</v>
      </c>
      <c r="S605" s="20" t="s">
        <v>3295</v>
      </c>
      <c r="T605" s="16">
        <f t="shared" si="37"/>
        <v>7.9181246047624818E-2</v>
      </c>
      <c r="U605" s="33">
        <v>7</v>
      </c>
      <c r="V605" s="17" t="s">
        <v>3298</v>
      </c>
      <c r="W605" s="15"/>
    </row>
    <row r="606" spans="1:23" ht="76.5">
      <c r="A606" s="15" t="s">
        <v>3324</v>
      </c>
      <c r="B606" s="15">
        <v>2017</v>
      </c>
      <c r="C606" s="15">
        <v>50</v>
      </c>
      <c r="D606" s="15" t="s">
        <v>3325</v>
      </c>
      <c r="E606" s="16" t="s">
        <v>3658</v>
      </c>
      <c r="F606" s="20" t="s">
        <v>2766</v>
      </c>
      <c r="G606" s="66" t="s">
        <v>3660</v>
      </c>
      <c r="H606" s="17" t="s">
        <v>2962</v>
      </c>
      <c r="I606" s="18" t="s">
        <v>3326</v>
      </c>
      <c r="J606" s="17" t="s">
        <v>2772</v>
      </c>
      <c r="K606" s="17" t="s">
        <v>2772</v>
      </c>
      <c r="L606" s="17" t="s">
        <v>2772</v>
      </c>
      <c r="M606" s="17" t="s">
        <v>2772</v>
      </c>
      <c r="N606" s="20" t="s">
        <v>3682</v>
      </c>
      <c r="O606" s="15" t="s">
        <v>2772</v>
      </c>
      <c r="P606" s="17">
        <v>2.2599999999999998</v>
      </c>
      <c r="Q606" s="20" t="s">
        <v>3328</v>
      </c>
      <c r="R606" s="39">
        <f>P606*1000</f>
        <v>2260</v>
      </c>
      <c r="S606" s="20" t="s">
        <v>3662</v>
      </c>
      <c r="T606" s="16">
        <f t="shared" si="37"/>
        <v>3.3543005623453599</v>
      </c>
      <c r="U606" s="15" t="s">
        <v>2772</v>
      </c>
      <c r="V606" s="15" t="s">
        <v>2772</v>
      </c>
      <c r="W606" s="16" t="s">
        <v>3329</v>
      </c>
    </row>
    <row r="607" spans="1:23" ht="76.5">
      <c r="A607" s="15" t="s">
        <v>3324</v>
      </c>
      <c r="B607" s="15">
        <v>2017</v>
      </c>
      <c r="C607" s="15">
        <v>50</v>
      </c>
      <c r="D607" s="15" t="s">
        <v>3330</v>
      </c>
      <c r="E607" s="16" t="s">
        <v>3658</v>
      </c>
      <c r="F607" s="20" t="s">
        <v>2766</v>
      </c>
      <c r="G607" s="66" t="s">
        <v>3660</v>
      </c>
      <c r="H607" s="17" t="s">
        <v>2962</v>
      </c>
      <c r="I607" s="18" t="s">
        <v>3331</v>
      </c>
      <c r="J607" s="17" t="s">
        <v>2772</v>
      </c>
      <c r="K607" s="17" t="s">
        <v>2772</v>
      </c>
      <c r="L607" s="17" t="s">
        <v>2772</v>
      </c>
      <c r="M607" s="17" t="s">
        <v>2772</v>
      </c>
      <c r="N607" s="20" t="s">
        <v>3682</v>
      </c>
      <c r="O607" s="15" t="s">
        <v>2772</v>
      </c>
      <c r="P607" s="17">
        <v>0.93</v>
      </c>
      <c r="Q607" s="20" t="s">
        <v>3328</v>
      </c>
      <c r="R607" s="39">
        <f t="shared" ref="R607:R621" si="40">P607*1000</f>
        <v>930</v>
      </c>
      <c r="S607" s="20" t="s">
        <v>3662</v>
      </c>
      <c r="T607" s="16">
        <f t="shared" si="37"/>
        <v>2.9689496809813427</v>
      </c>
      <c r="U607" s="15" t="s">
        <v>2772</v>
      </c>
      <c r="V607" s="15" t="s">
        <v>2772</v>
      </c>
      <c r="W607" s="16" t="s">
        <v>3332</v>
      </c>
    </row>
    <row r="608" spans="1:23" ht="76.5">
      <c r="A608" s="15" t="s">
        <v>3324</v>
      </c>
      <c r="B608" s="15">
        <v>2017</v>
      </c>
      <c r="C608" s="15">
        <v>50</v>
      </c>
      <c r="D608" s="15" t="s">
        <v>3333</v>
      </c>
      <c r="E608" s="16" t="s">
        <v>3658</v>
      </c>
      <c r="F608" s="20" t="s">
        <v>2766</v>
      </c>
      <c r="G608" s="66" t="s">
        <v>3660</v>
      </c>
      <c r="H608" s="17" t="s">
        <v>2962</v>
      </c>
      <c r="I608" s="18" t="s">
        <v>3334</v>
      </c>
      <c r="J608" s="17" t="s">
        <v>2772</v>
      </c>
      <c r="K608" s="17" t="s">
        <v>2772</v>
      </c>
      <c r="L608" s="17" t="s">
        <v>2772</v>
      </c>
      <c r="M608" s="17" t="s">
        <v>2772</v>
      </c>
      <c r="N608" s="20" t="s">
        <v>3682</v>
      </c>
      <c r="O608" s="15" t="s">
        <v>2772</v>
      </c>
      <c r="P608" s="17">
        <v>0.5</v>
      </c>
      <c r="Q608" s="20" t="s">
        <v>3328</v>
      </c>
      <c r="R608" s="39">
        <f t="shared" si="40"/>
        <v>500</v>
      </c>
      <c r="S608" s="20" t="s">
        <v>3662</v>
      </c>
      <c r="T608" s="16">
        <f t="shared" si="37"/>
        <v>2.6998377258672459</v>
      </c>
      <c r="U608" s="15" t="s">
        <v>2772</v>
      </c>
      <c r="V608" s="15" t="s">
        <v>2772</v>
      </c>
      <c r="W608" s="16" t="s">
        <v>3335</v>
      </c>
    </row>
    <row r="609" spans="1:23" ht="76.5">
      <c r="A609" s="15" t="s">
        <v>3324</v>
      </c>
      <c r="B609" s="15">
        <v>2017</v>
      </c>
      <c r="C609" s="15">
        <v>50</v>
      </c>
      <c r="D609" s="15" t="s">
        <v>3336</v>
      </c>
      <c r="E609" s="16" t="s">
        <v>3658</v>
      </c>
      <c r="F609" s="20" t="s">
        <v>2766</v>
      </c>
      <c r="G609" s="66" t="s">
        <v>3660</v>
      </c>
      <c r="H609" s="17" t="s">
        <v>2962</v>
      </c>
      <c r="I609" s="18" t="s">
        <v>3337</v>
      </c>
      <c r="J609" s="17" t="s">
        <v>2772</v>
      </c>
      <c r="K609" s="17" t="s">
        <v>2772</v>
      </c>
      <c r="L609" s="17" t="s">
        <v>2772</v>
      </c>
      <c r="M609" s="17" t="s">
        <v>2772</v>
      </c>
      <c r="N609" s="20" t="s">
        <v>3682</v>
      </c>
      <c r="O609" s="15" t="s">
        <v>2772</v>
      </c>
      <c r="P609" s="17">
        <v>0.55000000000000004</v>
      </c>
      <c r="Q609" s="20" t="s">
        <v>3328</v>
      </c>
      <c r="R609" s="39">
        <f t="shared" si="40"/>
        <v>550</v>
      </c>
      <c r="S609" s="20" t="s">
        <v>3662</v>
      </c>
      <c r="T609" s="16">
        <f t="shared" si="37"/>
        <v>2.7411515988517849</v>
      </c>
      <c r="U609" s="15" t="s">
        <v>2772</v>
      </c>
      <c r="V609" s="15" t="s">
        <v>2772</v>
      </c>
      <c r="W609" s="16" t="s">
        <v>3338</v>
      </c>
    </row>
    <row r="610" spans="1:23" ht="76.5">
      <c r="A610" s="15" t="s">
        <v>3324</v>
      </c>
      <c r="B610" s="15">
        <v>2017</v>
      </c>
      <c r="C610" s="15">
        <v>50</v>
      </c>
      <c r="D610" s="15" t="s">
        <v>3339</v>
      </c>
      <c r="E610" s="16" t="s">
        <v>3658</v>
      </c>
      <c r="F610" s="20" t="s">
        <v>2766</v>
      </c>
      <c r="G610" s="66" t="s">
        <v>3660</v>
      </c>
      <c r="H610" s="17" t="s">
        <v>2962</v>
      </c>
      <c r="I610" s="18" t="s">
        <v>3340</v>
      </c>
      <c r="J610" s="17" t="s">
        <v>2772</v>
      </c>
      <c r="K610" s="17" t="s">
        <v>2772</v>
      </c>
      <c r="L610" s="17" t="s">
        <v>2772</v>
      </c>
      <c r="M610" s="17" t="s">
        <v>2772</v>
      </c>
      <c r="N610" s="20" t="s">
        <v>3682</v>
      </c>
      <c r="O610" s="15" t="s">
        <v>2772</v>
      </c>
      <c r="P610" s="17">
        <v>0.76</v>
      </c>
      <c r="Q610" s="20" t="s">
        <v>3328</v>
      </c>
      <c r="R610" s="39">
        <f t="shared" si="40"/>
        <v>760</v>
      </c>
      <c r="S610" s="20" t="s">
        <v>3662</v>
      </c>
      <c r="T610" s="16">
        <f t="shared" si="37"/>
        <v>2.8813846567705728</v>
      </c>
      <c r="U610" s="15" t="s">
        <v>2772</v>
      </c>
      <c r="V610" s="15" t="s">
        <v>2772</v>
      </c>
      <c r="W610" s="16" t="s">
        <v>3341</v>
      </c>
    </row>
    <row r="611" spans="1:23" ht="76.5">
      <c r="A611" s="15" t="s">
        <v>3324</v>
      </c>
      <c r="B611" s="15">
        <v>2017</v>
      </c>
      <c r="C611" s="15">
        <v>50</v>
      </c>
      <c r="D611" s="15" t="s">
        <v>3342</v>
      </c>
      <c r="E611" s="16" t="s">
        <v>3658</v>
      </c>
      <c r="F611" s="20" t="s">
        <v>2766</v>
      </c>
      <c r="G611" s="66" t="s">
        <v>3660</v>
      </c>
      <c r="H611" s="17" t="s">
        <v>2962</v>
      </c>
      <c r="I611" s="17" t="s">
        <v>3343</v>
      </c>
      <c r="J611" s="17" t="s">
        <v>2772</v>
      </c>
      <c r="K611" s="17" t="s">
        <v>2772</v>
      </c>
      <c r="L611" s="17" t="s">
        <v>2772</v>
      </c>
      <c r="M611" s="17" t="s">
        <v>2772</v>
      </c>
      <c r="N611" s="20" t="s">
        <v>3682</v>
      </c>
      <c r="O611" s="15" t="s">
        <v>2772</v>
      </c>
      <c r="P611" s="17">
        <v>3.17</v>
      </c>
      <c r="Q611" s="20" t="s">
        <v>3328</v>
      </c>
      <c r="R611" s="39">
        <f t="shared" si="40"/>
        <v>3170</v>
      </c>
      <c r="S611" s="20" t="s">
        <v>3662</v>
      </c>
      <c r="T611" s="16">
        <f t="shared" si="37"/>
        <v>3.5011962420270888</v>
      </c>
      <c r="U611" s="15" t="s">
        <v>2772</v>
      </c>
      <c r="V611" s="15" t="s">
        <v>2772</v>
      </c>
      <c r="W611" s="16" t="s">
        <v>3344</v>
      </c>
    </row>
    <row r="612" spans="1:23" ht="76.5">
      <c r="A612" s="15" t="s">
        <v>3324</v>
      </c>
      <c r="B612" s="15">
        <v>2017</v>
      </c>
      <c r="C612" s="15">
        <v>50</v>
      </c>
      <c r="D612" s="15" t="s">
        <v>3345</v>
      </c>
      <c r="E612" s="16" t="s">
        <v>3658</v>
      </c>
      <c r="F612" s="20" t="s">
        <v>2766</v>
      </c>
      <c r="G612" s="66" t="s">
        <v>3660</v>
      </c>
      <c r="H612" s="17" t="s">
        <v>2962</v>
      </c>
      <c r="I612" s="17" t="s">
        <v>3346</v>
      </c>
      <c r="J612" s="17" t="s">
        <v>2772</v>
      </c>
      <c r="K612" s="17" t="s">
        <v>2772</v>
      </c>
      <c r="L612" s="17" t="s">
        <v>2772</v>
      </c>
      <c r="M612" s="17" t="s">
        <v>2772</v>
      </c>
      <c r="N612" s="20" t="s">
        <v>3682</v>
      </c>
      <c r="O612" s="15" t="s">
        <v>2772</v>
      </c>
      <c r="P612" s="17">
        <v>0.38</v>
      </c>
      <c r="Q612" s="20" t="s">
        <v>3328</v>
      </c>
      <c r="R612" s="39">
        <f t="shared" si="40"/>
        <v>380</v>
      </c>
      <c r="S612" s="20" t="s">
        <v>3662</v>
      </c>
      <c r="T612" s="16">
        <f t="shared" si="37"/>
        <v>2.5809249756756194</v>
      </c>
      <c r="U612" s="15" t="s">
        <v>2772</v>
      </c>
      <c r="V612" s="15" t="s">
        <v>2772</v>
      </c>
      <c r="W612" s="16" t="s">
        <v>3341</v>
      </c>
    </row>
    <row r="613" spans="1:23" ht="76.5">
      <c r="A613" s="15" t="s">
        <v>3324</v>
      </c>
      <c r="B613" s="15">
        <v>2017</v>
      </c>
      <c r="C613" s="15">
        <v>50</v>
      </c>
      <c r="D613" s="15" t="s">
        <v>3347</v>
      </c>
      <c r="E613" s="16" t="s">
        <v>3658</v>
      </c>
      <c r="F613" s="20" t="s">
        <v>2766</v>
      </c>
      <c r="G613" s="66" t="s">
        <v>3660</v>
      </c>
      <c r="H613" s="17" t="s">
        <v>2962</v>
      </c>
      <c r="I613" s="17" t="s">
        <v>3348</v>
      </c>
      <c r="J613" s="17" t="s">
        <v>2772</v>
      </c>
      <c r="K613" s="17" t="s">
        <v>2772</v>
      </c>
      <c r="L613" s="17" t="s">
        <v>2772</v>
      </c>
      <c r="M613" s="17" t="s">
        <v>2772</v>
      </c>
      <c r="N613" s="20" t="s">
        <v>3682</v>
      </c>
      <c r="O613" s="15" t="s">
        <v>2772</v>
      </c>
      <c r="P613" s="17">
        <v>40.44</v>
      </c>
      <c r="Q613" s="20" t="s">
        <v>3328</v>
      </c>
      <c r="R613" s="39">
        <f t="shared" si="40"/>
        <v>40440</v>
      </c>
      <c r="S613" s="20" t="s">
        <v>3662</v>
      </c>
      <c r="T613" s="16">
        <f t="shared" si="37"/>
        <v>4.6068218860166974</v>
      </c>
      <c r="U613" s="15" t="s">
        <v>2772</v>
      </c>
      <c r="V613" s="15" t="s">
        <v>2772</v>
      </c>
      <c r="W613" s="16" t="s">
        <v>3335</v>
      </c>
    </row>
    <row r="614" spans="1:23" ht="76.5">
      <c r="A614" s="15" t="s">
        <v>3324</v>
      </c>
      <c r="B614" s="15">
        <v>2017</v>
      </c>
      <c r="C614" s="15">
        <v>50</v>
      </c>
      <c r="D614" s="15" t="s">
        <v>3349</v>
      </c>
      <c r="E614" s="16" t="s">
        <v>3658</v>
      </c>
      <c r="F614" s="20" t="s">
        <v>2766</v>
      </c>
      <c r="G614" s="66" t="s">
        <v>3660</v>
      </c>
      <c r="H614" s="17" t="s">
        <v>2962</v>
      </c>
      <c r="I614" s="17" t="s">
        <v>3350</v>
      </c>
      <c r="J614" s="17" t="s">
        <v>2772</v>
      </c>
      <c r="K614" s="17" t="s">
        <v>2772</v>
      </c>
      <c r="L614" s="17" t="s">
        <v>2772</v>
      </c>
      <c r="M614" s="17" t="s">
        <v>2772</v>
      </c>
      <c r="N614" s="20" t="s">
        <v>3682</v>
      </c>
      <c r="O614" s="15" t="s">
        <v>2772</v>
      </c>
      <c r="P614" s="17">
        <v>0.31</v>
      </c>
      <c r="Q614" s="20" t="s">
        <v>3328</v>
      </c>
      <c r="R614" s="39">
        <f t="shared" si="40"/>
        <v>310</v>
      </c>
      <c r="S614" s="20" t="s">
        <v>3662</v>
      </c>
      <c r="T614" s="16">
        <f t="shared" si="37"/>
        <v>2.4927603890268375</v>
      </c>
      <c r="U614" s="15" t="s">
        <v>2772</v>
      </c>
      <c r="V614" s="15" t="s">
        <v>2772</v>
      </c>
      <c r="W614" s="16" t="s">
        <v>3351</v>
      </c>
    </row>
    <row r="615" spans="1:23" ht="76.5">
      <c r="A615" s="15" t="s">
        <v>3324</v>
      </c>
      <c r="B615" s="15">
        <v>2017</v>
      </c>
      <c r="C615" s="15">
        <v>50</v>
      </c>
      <c r="D615" s="15" t="s">
        <v>3352</v>
      </c>
      <c r="E615" s="16" t="s">
        <v>3658</v>
      </c>
      <c r="F615" s="34" t="s">
        <v>2766</v>
      </c>
      <c r="G615" s="66" t="s">
        <v>3660</v>
      </c>
      <c r="H615" s="19" t="s">
        <v>2962</v>
      </c>
      <c r="I615" s="19" t="s">
        <v>3353</v>
      </c>
      <c r="J615" s="19" t="s">
        <v>2772</v>
      </c>
      <c r="K615" s="19" t="s">
        <v>2772</v>
      </c>
      <c r="L615" s="19" t="s">
        <v>2772</v>
      </c>
      <c r="M615" s="19" t="s">
        <v>2772</v>
      </c>
      <c r="N615" s="20" t="s">
        <v>3682</v>
      </c>
      <c r="O615" s="15" t="s">
        <v>2772</v>
      </c>
      <c r="P615" s="19">
        <v>0.28999999999999998</v>
      </c>
      <c r="Q615" s="34" t="s">
        <v>3328</v>
      </c>
      <c r="R615" s="39">
        <f t="shared" si="40"/>
        <v>290</v>
      </c>
      <c r="S615" s="20" t="s">
        <v>3662</v>
      </c>
      <c r="T615" s="16">
        <f t="shared" si="37"/>
        <v>2.4638929889859074</v>
      </c>
      <c r="U615" s="15" t="s">
        <v>2772</v>
      </c>
      <c r="V615" s="15" t="s">
        <v>2772</v>
      </c>
      <c r="W615" s="16" t="s">
        <v>3354</v>
      </c>
    </row>
    <row r="616" spans="1:23" ht="76.5">
      <c r="A616" s="15" t="s">
        <v>3324</v>
      </c>
      <c r="B616" s="20">
        <v>2017</v>
      </c>
      <c r="C616" s="15">
        <v>50</v>
      </c>
      <c r="D616" s="20" t="s">
        <v>3355</v>
      </c>
      <c r="E616" s="16" t="s">
        <v>3658</v>
      </c>
      <c r="F616" s="20" t="s">
        <v>2766</v>
      </c>
      <c r="G616" s="66" t="s">
        <v>3660</v>
      </c>
      <c r="H616" s="17" t="s">
        <v>2962</v>
      </c>
      <c r="I616" s="17" t="s">
        <v>3356</v>
      </c>
      <c r="J616" s="17" t="s">
        <v>2772</v>
      </c>
      <c r="K616" s="17" t="s">
        <v>2772</v>
      </c>
      <c r="L616" s="17" t="s">
        <v>2772</v>
      </c>
      <c r="M616" s="17" t="s">
        <v>2772</v>
      </c>
      <c r="N616" s="20" t="s">
        <v>3682</v>
      </c>
      <c r="O616" s="15" t="s">
        <v>2772</v>
      </c>
      <c r="P616" s="17">
        <v>2.78</v>
      </c>
      <c r="Q616" s="20" t="s">
        <v>3328</v>
      </c>
      <c r="R616" s="39">
        <f t="shared" si="40"/>
        <v>2780</v>
      </c>
      <c r="S616" s="20" t="s">
        <v>3662</v>
      </c>
      <c r="T616" s="16">
        <f t="shared" si="37"/>
        <v>3.4442009888641594</v>
      </c>
      <c r="U616" s="20" t="s">
        <v>2772</v>
      </c>
      <c r="V616" s="20" t="s">
        <v>2772</v>
      </c>
      <c r="W616" s="21" t="s">
        <v>3357</v>
      </c>
    </row>
    <row r="617" spans="1:23" ht="76.5">
      <c r="A617" s="15" t="s">
        <v>3324</v>
      </c>
      <c r="B617" s="20">
        <v>2017</v>
      </c>
      <c r="C617" s="15">
        <v>50</v>
      </c>
      <c r="D617" s="20" t="s">
        <v>3358</v>
      </c>
      <c r="E617" s="16" t="s">
        <v>3658</v>
      </c>
      <c r="F617" s="20" t="s">
        <v>2766</v>
      </c>
      <c r="G617" s="66" t="s">
        <v>3660</v>
      </c>
      <c r="H617" s="17" t="s">
        <v>2962</v>
      </c>
      <c r="I617" s="17" t="s">
        <v>3359</v>
      </c>
      <c r="J617" s="17" t="s">
        <v>2772</v>
      </c>
      <c r="K617" s="17" t="s">
        <v>2772</v>
      </c>
      <c r="L617" s="17" t="s">
        <v>2772</v>
      </c>
      <c r="M617" s="17" t="s">
        <v>2772</v>
      </c>
      <c r="N617" s="20" t="s">
        <v>3682</v>
      </c>
      <c r="O617" s="15" t="s">
        <v>2772</v>
      </c>
      <c r="P617" s="17">
        <v>3.73</v>
      </c>
      <c r="Q617" s="20" t="s">
        <v>3328</v>
      </c>
      <c r="R617" s="39">
        <f t="shared" si="40"/>
        <v>3730</v>
      </c>
      <c r="S617" s="20" t="s">
        <v>3662</v>
      </c>
      <c r="T617" s="16">
        <f t="shared" si="37"/>
        <v>3.5718252490408289</v>
      </c>
      <c r="U617" s="20" t="s">
        <v>2772</v>
      </c>
      <c r="V617" s="20" t="s">
        <v>2772</v>
      </c>
      <c r="W617" s="21" t="s">
        <v>3360</v>
      </c>
    </row>
    <row r="618" spans="1:23" ht="76.5">
      <c r="A618" s="15" t="s">
        <v>3324</v>
      </c>
      <c r="B618" s="20">
        <v>2017</v>
      </c>
      <c r="C618" s="15">
        <v>50</v>
      </c>
      <c r="D618" s="20" t="s">
        <v>3361</v>
      </c>
      <c r="E618" s="16" t="s">
        <v>3658</v>
      </c>
      <c r="F618" s="20" t="s">
        <v>2766</v>
      </c>
      <c r="G618" s="66" t="s">
        <v>3660</v>
      </c>
      <c r="H618" s="17" t="s">
        <v>2962</v>
      </c>
      <c r="I618" s="17" t="s">
        <v>3362</v>
      </c>
      <c r="J618" s="17" t="s">
        <v>2772</v>
      </c>
      <c r="K618" s="17" t="s">
        <v>2772</v>
      </c>
      <c r="L618" s="17" t="s">
        <v>2772</v>
      </c>
      <c r="M618" s="17" t="s">
        <v>2772</v>
      </c>
      <c r="N618" s="20" t="s">
        <v>3682</v>
      </c>
      <c r="O618" s="15" t="s">
        <v>2772</v>
      </c>
      <c r="P618" s="17">
        <v>14.33</v>
      </c>
      <c r="Q618" s="20" t="s">
        <v>3328</v>
      </c>
      <c r="R618" s="39">
        <f t="shared" si="40"/>
        <v>14330</v>
      </c>
      <c r="S618" s="20" t="s">
        <v>3662</v>
      </c>
      <c r="T618" s="16">
        <f t="shared" si="37"/>
        <v>4.1562764960030165</v>
      </c>
      <c r="U618" s="20" t="s">
        <v>2772</v>
      </c>
      <c r="V618" s="20" t="s">
        <v>2772</v>
      </c>
      <c r="W618" s="21" t="s">
        <v>3344</v>
      </c>
    </row>
    <row r="619" spans="1:23" ht="76.5">
      <c r="A619" s="15" t="s">
        <v>3324</v>
      </c>
      <c r="B619" s="20">
        <v>2017</v>
      </c>
      <c r="C619" s="15">
        <v>50</v>
      </c>
      <c r="D619" s="20" t="s">
        <v>3363</v>
      </c>
      <c r="E619" s="16" t="s">
        <v>3658</v>
      </c>
      <c r="F619" s="20" t="s">
        <v>2766</v>
      </c>
      <c r="G619" s="66" t="s">
        <v>3660</v>
      </c>
      <c r="H619" s="17" t="s">
        <v>2962</v>
      </c>
      <c r="I619" s="18" t="s">
        <v>3364</v>
      </c>
      <c r="J619" s="17" t="s">
        <v>2772</v>
      </c>
      <c r="K619" s="17" t="s">
        <v>2772</v>
      </c>
      <c r="L619" s="17" t="s">
        <v>2772</v>
      </c>
      <c r="M619" s="17" t="s">
        <v>2772</v>
      </c>
      <c r="N619" s="20" t="s">
        <v>3682</v>
      </c>
      <c r="O619" s="15" t="s">
        <v>2772</v>
      </c>
      <c r="P619" s="17">
        <v>0.14000000000000001</v>
      </c>
      <c r="Q619" s="20" t="s">
        <v>3328</v>
      </c>
      <c r="R619" s="39">
        <f t="shared" si="40"/>
        <v>140</v>
      </c>
      <c r="S619" s="20" t="s">
        <v>3662</v>
      </c>
      <c r="T619" s="16">
        <f t="shared" si="37"/>
        <v>2.1492191126553797</v>
      </c>
      <c r="U619" s="20" t="s">
        <v>2772</v>
      </c>
      <c r="V619" s="20" t="s">
        <v>2772</v>
      </c>
      <c r="W619" s="21" t="s">
        <v>3365</v>
      </c>
    </row>
    <row r="620" spans="1:23" ht="76.5">
      <c r="A620" s="15" t="s">
        <v>3324</v>
      </c>
      <c r="B620" s="20">
        <v>2017</v>
      </c>
      <c r="C620" s="15">
        <v>50</v>
      </c>
      <c r="D620" s="20" t="s">
        <v>3366</v>
      </c>
      <c r="E620" s="16" t="s">
        <v>3658</v>
      </c>
      <c r="F620" s="20" t="s">
        <v>2766</v>
      </c>
      <c r="G620" s="66" t="s">
        <v>3660</v>
      </c>
      <c r="H620" s="17" t="s">
        <v>2962</v>
      </c>
      <c r="I620" s="18" t="s">
        <v>3367</v>
      </c>
      <c r="J620" s="17" t="s">
        <v>2772</v>
      </c>
      <c r="K620" s="17" t="s">
        <v>2772</v>
      </c>
      <c r="L620" s="17" t="s">
        <v>2772</v>
      </c>
      <c r="M620" s="17" t="s">
        <v>2772</v>
      </c>
      <c r="N620" s="20" t="s">
        <v>3682</v>
      </c>
      <c r="O620" s="15" t="s">
        <v>2772</v>
      </c>
      <c r="P620" s="17">
        <v>3.22</v>
      </c>
      <c r="Q620" s="20" t="s">
        <v>3328</v>
      </c>
      <c r="R620" s="39">
        <f t="shared" si="40"/>
        <v>3220</v>
      </c>
      <c r="S620" s="20" t="s">
        <v>3662</v>
      </c>
      <c r="T620" s="16">
        <f t="shared" si="37"/>
        <v>3.5079907248196913</v>
      </c>
      <c r="U620" s="20" t="s">
        <v>2772</v>
      </c>
      <c r="V620" s="20" t="s">
        <v>2772</v>
      </c>
      <c r="W620" s="21" t="s">
        <v>3338</v>
      </c>
    </row>
    <row r="621" spans="1:23" ht="76.5">
      <c r="A621" s="15" t="s">
        <v>3324</v>
      </c>
      <c r="B621" s="20">
        <v>2017</v>
      </c>
      <c r="C621" s="15">
        <v>50</v>
      </c>
      <c r="D621" s="20" t="s">
        <v>3368</v>
      </c>
      <c r="E621" s="16" t="s">
        <v>3658</v>
      </c>
      <c r="F621" s="20" t="s">
        <v>2766</v>
      </c>
      <c r="G621" s="66" t="s">
        <v>3660</v>
      </c>
      <c r="H621" s="17" t="s">
        <v>2962</v>
      </c>
      <c r="I621" s="17" t="s">
        <v>3369</v>
      </c>
      <c r="J621" s="17" t="s">
        <v>2772</v>
      </c>
      <c r="K621" s="17" t="s">
        <v>2772</v>
      </c>
      <c r="L621" s="17" t="s">
        <v>2772</v>
      </c>
      <c r="M621" s="17" t="s">
        <v>2772</v>
      </c>
      <c r="N621" s="20" t="s">
        <v>3682</v>
      </c>
      <c r="O621" s="15" t="s">
        <v>2772</v>
      </c>
      <c r="P621" s="17">
        <v>1.01</v>
      </c>
      <c r="Q621" s="20" t="s">
        <v>3328</v>
      </c>
      <c r="R621" s="39">
        <f t="shared" si="40"/>
        <v>1010</v>
      </c>
      <c r="S621" s="20" t="s">
        <v>3662</v>
      </c>
      <c r="T621" s="16">
        <f t="shared" si="37"/>
        <v>3.0047511555910011</v>
      </c>
      <c r="U621" s="20" t="s">
        <v>2772</v>
      </c>
      <c r="V621" s="20" t="s">
        <v>2772</v>
      </c>
      <c r="W621" s="21" t="s">
        <v>3370</v>
      </c>
    </row>
    <row r="622" spans="1:23" ht="45.75">
      <c r="A622" s="15" t="s">
        <v>3371</v>
      </c>
      <c r="B622" s="20">
        <v>2017</v>
      </c>
      <c r="C622" s="20">
        <v>51</v>
      </c>
      <c r="D622" s="20" t="s">
        <v>3372</v>
      </c>
      <c r="E622" s="16" t="s">
        <v>3658</v>
      </c>
      <c r="F622" s="20" t="s">
        <v>2766</v>
      </c>
      <c r="G622" s="66" t="s">
        <v>3660</v>
      </c>
      <c r="H622" s="17" t="s">
        <v>2934</v>
      </c>
      <c r="I622" s="20" t="s">
        <v>3373</v>
      </c>
      <c r="J622" s="20">
        <v>3</v>
      </c>
      <c r="K622" s="20" t="s">
        <v>2976</v>
      </c>
      <c r="L622" s="20" t="s">
        <v>3374</v>
      </c>
      <c r="M622" s="20">
        <v>1</v>
      </c>
      <c r="N622" s="20" t="s">
        <v>2781</v>
      </c>
      <c r="O622" s="15" t="s">
        <v>2772</v>
      </c>
      <c r="P622" s="17">
        <v>6.0999999999999999E-2</v>
      </c>
      <c r="Q622" s="20" t="s">
        <v>3376</v>
      </c>
      <c r="R622" s="44">
        <f>P622*1000</f>
        <v>61</v>
      </c>
      <c r="S622" s="20" t="s">
        <v>3295</v>
      </c>
      <c r="T622" s="16">
        <f t="shared" si="37"/>
        <v>1.7923916894982539</v>
      </c>
      <c r="U622" s="20">
        <v>0</v>
      </c>
      <c r="V622" s="20" t="s">
        <v>3377</v>
      </c>
      <c r="W622" s="20" t="s">
        <v>1346</v>
      </c>
    </row>
    <row r="623" spans="1:23" ht="45.75">
      <c r="A623" s="15" t="s">
        <v>3371</v>
      </c>
      <c r="B623" s="20">
        <v>2017</v>
      </c>
      <c r="C623" s="20">
        <v>51</v>
      </c>
      <c r="D623" s="20" t="s">
        <v>3372</v>
      </c>
      <c r="E623" s="16" t="s">
        <v>3658</v>
      </c>
      <c r="F623" s="20" t="s">
        <v>2766</v>
      </c>
      <c r="G623" s="66" t="s">
        <v>3660</v>
      </c>
      <c r="H623" s="17" t="s">
        <v>2934</v>
      </c>
      <c r="I623" s="20" t="s">
        <v>3373</v>
      </c>
      <c r="J623" s="20">
        <v>3</v>
      </c>
      <c r="K623" s="20" t="s">
        <v>2976</v>
      </c>
      <c r="L623" s="20" t="s">
        <v>3374</v>
      </c>
      <c r="M623" s="20">
        <v>1</v>
      </c>
      <c r="N623" s="20" t="s">
        <v>2781</v>
      </c>
      <c r="O623" s="15" t="s">
        <v>2772</v>
      </c>
      <c r="P623" s="17">
        <v>5.3999999999999999E-2</v>
      </c>
      <c r="Q623" s="20" t="s">
        <v>3376</v>
      </c>
      <c r="R623" s="44">
        <f t="shared" ref="R623:R632" si="41">P623*1000</f>
        <v>54</v>
      </c>
      <c r="S623" s="20" t="s">
        <v>3295</v>
      </c>
      <c r="T623" s="16">
        <f t="shared" si="37"/>
        <v>1.7403626894942439</v>
      </c>
      <c r="U623" s="20">
        <v>1</v>
      </c>
      <c r="V623" s="20" t="s">
        <v>3377</v>
      </c>
      <c r="W623" s="20" t="s">
        <v>1346</v>
      </c>
    </row>
    <row r="624" spans="1:23" ht="45.75">
      <c r="A624" s="15" t="s">
        <v>3371</v>
      </c>
      <c r="B624" s="20">
        <v>2017</v>
      </c>
      <c r="C624" s="20">
        <v>51</v>
      </c>
      <c r="D624" s="20" t="s">
        <v>3372</v>
      </c>
      <c r="E624" s="16" t="s">
        <v>3658</v>
      </c>
      <c r="F624" s="20" t="s">
        <v>2766</v>
      </c>
      <c r="G624" s="66" t="s">
        <v>3660</v>
      </c>
      <c r="H624" s="17" t="s">
        <v>2934</v>
      </c>
      <c r="I624" s="20" t="s">
        <v>3373</v>
      </c>
      <c r="J624" s="20">
        <v>3</v>
      </c>
      <c r="K624" s="20" t="s">
        <v>2976</v>
      </c>
      <c r="L624" s="20" t="s">
        <v>3374</v>
      </c>
      <c r="M624" s="20">
        <v>1</v>
      </c>
      <c r="N624" s="20" t="s">
        <v>2781</v>
      </c>
      <c r="O624" s="15" t="s">
        <v>2772</v>
      </c>
      <c r="P624" s="17">
        <v>4.9000000000000002E-2</v>
      </c>
      <c r="Q624" s="20" t="s">
        <v>3376</v>
      </c>
      <c r="R624" s="44">
        <f t="shared" si="41"/>
        <v>49</v>
      </c>
      <c r="S624" s="20" t="s">
        <v>3295</v>
      </c>
      <c r="T624" s="16">
        <f t="shared" si="37"/>
        <v>1.6989700043360187</v>
      </c>
      <c r="U624" s="20">
        <v>3</v>
      </c>
      <c r="V624" s="20" t="s">
        <v>3377</v>
      </c>
      <c r="W624" s="20" t="s">
        <v>1346</v>
      </c>
    </row>
    <row r="625" spans="1:23" ht="45.75">
      <c r="A625" s="15" t="s">
        <v>3371</v>
      </c>
      <c r="B625" s="20">
        <v>2017</v>
      </c>
      <c r="C625" s="20">
        <v>51</v>
      </c>
      <c r="D625" s="20" t="s">
        <v>3372</v>
      </c>
      <c r="E625" s="16" t="s">
        <v>3658</v>
      </c>
      <c r="F625" s="20" t="s">
        <v>2766</v>
      </c>
      <c r="G625" s="66" t="s">
        <v>3660</v>
      </c>
      <c r="H625" s="17" t="s">
        <v>2934</v>
      </c>
      <c r="I625" s="20" t="s">
        <v>3373</v>
      </c>
      <c r="J625" s="20">
        <v>3</v>
      </c>
      <c r="K625" s="20" t="s">
        <v>2976</v>
      </c>
      <c r="L625" s="20" t="s">
        <v>3374</v>
      </c>
      <c r="M625" s="20">
        <v>1</v>
      </c>
      <c r="N625" s="20" t="s">
        <v>2781</v>
      </c>
      <c r="O625" s="15" t="s">
        <v>2772</v>
      </c>
      <c r="P625" s="17">
        <v>4.1000000000000002E-2</v>
      </c>
      <c r="Q625" s="20" t="s">
        <v>3376</v>
      </c>
      <c r="R625" s="44">
        <f t="shared" si="41"/>
        <v>41</v>
      </c>
      <c r="S625" s="20" t="s">
        <v>3295</v>
      </c>
      <c r="T625" s="16">
        <f t="shared" si="37"/>
        <v>1.6232492903979006</v>
      </c>
      <c r="U625" s="20">
        <v>7</v>
      </c>
      <c r="V625" s="20" t="s">
        <v>3377</v>
      </c>
      <c r="W625" s="20" t="s">
        <v>1346</v>
      </c>
    </row>
    <row r="626" spans="1:23" ht="45.75">
      <c r="A626" s="15" t="s">
        <v>3371</v>
      </c>
      <c r="B626" s="20">
        <v>2017</v>
      </c>
      <c r="C626" s="20">
        <v>51</v>
      </c>
      <c r="D626" s="20" t="s">
        <v>3372</v>
      </c>
      <c r="E626" s="16" t="s">
        <v>3658</v>
      </c>
      <c r="F626" s="20" t="s">
        <v>2766</v>
      </c>
      <c r="G626" s="66" t="s">
        <v>3660</v>
      </c>
      <c r="H626" s="17" t="s">
        <v>2934</v>
      </c>
      <c r="I626" s="20" t="s">
        <v>3373</v>
      </c>
      <c r="J626" s="20">
        <v>3</v>
      </c>
      <c r="K626" s="20" t="s">
        <v>2976</v>
      </c>
      <c r="L626" s="20" t="s">
        <v>3374</v>
      </c>
      <c r="M626" s="20">
        <v>1</v>
      </c>
      <c r="N626" s="20" t="s">
        <v>2781</v>
      </c>
      <c r="O626" s="15" t="s">
        <v>2772</v>
      </c>
      <c r="P626" s="17">
        <v>0.02</v>
      </c>
      <c r="Q626" s="20" t="s">
        <v>3376</v>
      </c>
      <c r="R626" s="44">
        <f t="shared" si="41"/>
        <v>20</v>
      </c>
      <c r="S626" s="20" t="s">
        <v>3295</v>
      </c>
      <c r="T626" s="16">
        <f t="shared" si="37"/>
        <v>1.3222192947339193</v>
      </c>
      <c r="U626" s="20">
        <v>15</v>
      </c>
      <c r="V626" s="20" t="s">
        <v>3377</v>
      </c>
      <c r="W626" s="20" t="s">
        <v>1346</v>
      </c>
    </row>
    <row r="627" spans="1:23" ht="45.75">
      <c r="A627" s="15" t="s">
        <v>3371</v>
      </c>
      <c r="B627" s="20">
        <v>2017</v>
      </c>
      <c r="C627" s="20">
        <v>51</v>
      </c>
      <c r="D627" s="20" t="s">
        <v>3372</v>
      </c>
      <c r="E627" s="16" t="s">
        <v>3658</v>
      </c>
      <c r="F627" s="20" t="s">
        <v>2766</v>
      </c>
      <c r="G627" s="66" t="s">
        <v>3660</v>
      </c>
      <c r="H627" s="17" t="s">
        <v>2934</v>
      </c>
      <c r="I627" s="20" t="s">
        <v>3373</v>
      </c>
      <c r="J627" s="20">
        <v>3</v>
      </c>
      <c r="K627" s="20" t="s">
        <v>2976</v>
      </c>
      <c r="L627" s="20" t="s">
        <v>3374</v>
      </c>
      <c r="M627" s="20">
        <v>1</v>
      </c>
      <c r="N627" s="20" t="s">
        <v>2781</v>
      </c>
      <c r="O627" s="15" t="s">
        <v>2772</v>
      </c>
      <c r="P627" s="17">
        <v>4.0000000000000001E-3</v>
      </c>
      <c r="Q627" s="20" t="s">
        <v>3376</v>
      </c>
      <c r="R627" s="44">
        <f t="shared" si="41"/>
        <v>4</v>
      </c>
      <c r="S627" s="20" t="s">
        <v>3295</v>
      </c>
      <c r="T627" s="16">
        <f t="shared" si="37"/>
        <v>0.69897000433601886</v>
      </c>
      <c r="U627" s="20">
        <v>30</v>
      </c>
      <c r="V627" s="20" t="s">
        <v>3377</v>
      </c>
      <c r="W627" s="20" t="s">
        <v>1346</v>
      </c>
    </row>
    <row r="628" spans="1:23" ht="45.75">
      <c r="A628" s="15" t="s">
        <v>3371</v>
      </c>
      <c r="B628" s="20">
        <v>2017</v>
      </c>
      <c r="C628" s="20">
        <v>51</v>
      </c>
      <c r="D628" s="20" t="s">
        <v>3372</v>
      </c>
      <c r="E628" s="16" t="s">
        <v>3658</v>
      </c>
      <c r="F628" s="20" t="s">
        <v>2766</v>
      </c>
      <c r="G628" s="66" t="s">
        <v>3660</v>
      </c>
      <c r="H628" s="17" t="s">
        <v>2934</v>
      </c>
      <c r="I628" s="20" t="s">
        <v>3373</v>
      </c>
      <c r="J628" s="20">
        <v>3</v>
      </c>
      <c r="K628" s="20" t="s">
        <v>2976</v>
      </c>
      <c r="L628" s="20" t="s">
        <v>3374</v>
      </c>
      <c r="M628" s="20">
        <v>1</v>
      </c>
      <c r="N628" s="20" t="s">
        <v>2781</v>
      </c>
      <c r="O628" s="15" t="s">
        <v>2772</v>
      </c>
      <c r="P628" s="17" t="s">
        <v>3383</v>
      </c>
      <c r="Q628" s="20" t="s">
        <v>3376</v>
      </c>
      <c r="R628" s="44">
        <v>5.0000000000000001E-4</v>
      </c>
      <c r="S628" s="20" t="s">
        <v>3295</v>
      </c>
      <c r="T628" s="16">
        <f t="shared" si="37"/>
        <v>2.1709297223018438E-4</v>
      </c>
      <c r="U628" s="20">
        <v>45</v>
      </c>
      <c r="V628" s="20" t="s">
        <v>3377</v>
      </c>
      <c r="W628" s="20" t="s">
        <v>1346</v>
      </c>
    </row>
    <row r="629" spans="1:23" ht="45.75">
      <c r="A629" s="15" t="s">
        <v>3371</v>
      </c>
      <c r="B629" s="20">
        <v>2017</v>
      </c>
      <c r="C629" s="20">
        <v>51</v>
      </c>
      <c r="D629" s="20" t="s">
        <v>3372</v>
      </c>
      <c r="E629" s="16" t="s">
        <v>3658</v>
      </c>
      <c r="F629" s="20" t="s">
        <v>2766</v>
      </c>
      <c r="G629" s="66" t="s">
        <v>3660</v>
      </c>
      <c r="H629" s="17" t="s">
        <v>2934</v>
      </c>
      <c r="I629" s="20" t="s">
        <v>3373</v>
      </c>
      <c r="J629" s="20">
        <v>3</v>
      </c>
      <c r="K629" s="20" t="s">
        <v>2976</v>
      </c>
      <c r="L629" s="20" t="s">
        <v>3374</v>
      </c>
      <c r="M629" s="20">
        <v>1</v>
      </c>
      <c r="N629" s="20" t="s">
        <v>2781</v>
      </c>
      <c r="O629" s="15" t="s">
        <v>2772</v>
      </c>
      <c r="P629" s="17">
        <v>3.4000000000000002E-2</v>
      </c>
      <c r="Q629" s="20" t="s">
        <v>3376</v>
      </c>
      <c r="R629" s="44">
        <f t="shared" si="41"/>
        <v>34</v>
      </c>
      <c r="S629" s="20" t="s">
        <v>3295</v>
      </c>
      <c r="T629" s="16">
        <f t="shared" si="37"/>
        <v>1.5440680443502757</v>
      </c>
      <c r="U629" s="20">
        <v>0</v>
      </c>
      <c r="V629" s="20" t="s">
        <v>3385</v>
      </c>
      <c r="W629" s="20" t="s">
        <v>1346</v>
      </c>
    </row>
    <row r="630" spans="1:23" ht="45.75">
      <c r="A630" s="15" t="s">
        <v>3371</v>
      </c>
      <c r="B630" s="20">
        <v>2017</v>
      </c>
      <c r="C630" s="20">
        <v>51</v>
      </c>
      <c r="D630" s="20" t="s">
        <v>3372</v>
      </c>
      <c r="E630" s="16" t="s">
        <v>3658</v>
      </c>
      <c r="F630" s="20" t="s">
        <v>2766</v>
      </c>
      <c r="G630" s="66" t="s">
        <v>3660</v>
      </c>
      <c r="H630" s="17" t="s">
        <v>2934</v>
      </c>
      <c r="I630" s="20" t="s">
        <v>3373</v>
      </c>
      <c r="J630" s="20">
        <v>3</v>
      </c>
      <c r="K630" s="20" t="s">
        <v>2976</v>
      </c>
      <c r="L630" s="20" t="s">
        <v>3374</v>
      </c>
      <c r="M630" s="20">
        <v>1</v>
      </c>
      <c r="N630" s="20" t="s">
        <v>2781</v>
      </c>
      <c r="O630" s="15" t="s">
        <v>2772</v>
      </c>
      <c r="P630" s="17">
        <v>2.5000000000000001E-2</v>
      </c>
      <c r="Q630" s="20" t="s">
        <v>3376</v>
      </c>
      <c r="R630" s="44">
        <f t="shared" si="41"/>
        <v>25</v>
      </c>
      <c r="S630" s="20" t="s">
        <v>3295</v>
      </c>
      <c r="T630" s="16">
        <f t="shared" si="37"/>
        <v>1.414973347970818</v>
      </c>
      <c r="U630" s="20">
        <v>1</v>
      </c>
      <c r="V630" s="20" t="s">
        <v>3385</v>
      </c>
      <c r="W630" s="20" t="s">
        <v>1346</v>
      </c>
    </row>
    <row r="631" spans="1:23" ht="45.75">
      <c r="A631" s="15" t="s">
        <v>3371</v>
      </c>
      <c r="B631" s="20">
        <v>2017</v>
      </c>
      <c r="C631" s="20">
        <v>51</v>
      </c>
      <c r="D631" s="20" t="s">
        <v>3372</v>
      </c>
      <c r="E631" s="16" t="s">
        <v>3658</v>
      </c>
      <c r="F631" s="20" t="s">
        <v>2766</v>
      </c>
      <c r="G631" s="66" t="s">
        <v>3660</v>
      </c>
      <c r="H631" s="17" t="s">
        <v>2934</v>
      </c>
      <c r="I631" s="20" t="s">
        <v>3373</v>
      </c>
      <c r="J631" s="20">
        <v>3</v>
      </c>
      <c r="K631" s="20" t="s">
        <v>2976</v>
      </c>
      <c r="L631" s="20" t="s">
        <v>3374</v>
      </c>
      <c r="M631" s="20">
        <v>1</v>
      </c>
      <c r="N631" s="20" t="s">
        <v>2781</v>
      </c>
      <c r="O631" s="15" t="s">
        <v>2772</v>
      </c>
      <c r="P631" s="17">
        <v>1.0999999999999999E-2</v>
      </c>
      <c r="Q631" s="20" t="s">
        <v>3376</v>
      </c>
      <c r="R631" s="44">
        <f t="shared" si="41"/>
        <v>11</v>
      </c>
      <c r="S631" s="20" t="s">
        <v>3295</v>
      </c>
      <c r="T631" s="16">
        <f t="shared" si="37"/>
        <v>1.0791812460476249</v>
      </c>
      <c r="U631" s="20">
        <v>3</v>
      </c>
      <c r="V631" s="20" t="s">
        <v>3385</v>
      </c>
      <c r="W631" s="20" t="s">
        <v>1346</v>
      </c>
    </row>
    <row r="632" spans="1:23" ht="45.75">
      <c r="A632" s="15" t="s">
        <v>3371</v>
      </c>
      <c r="B632" s="20">
        <v>2017</v>
      </c>
      <c r="C632" s="20">
        <v>51</v>
      </c>
      <c r="D632" s="20" t="s">
        <v>3372</v>
      </c>
      <c r="E632" s="16" t="s">
        <v>3658</v>
      </c>
      <c r="F632" s="20" t="s">
        <v>2766</v>
      </c>
      <c r="G632" s="66" t="s">
        <v>3660</v>
      </c>
      <c r="H632" s="17" t="s">
        <v>2934</v>
      </c>
      <c r="I632" s="20" t="s">
        <v>3373</v>
      </c>
      <c r="J632" s="20">
        <v>3</v>
      </c>
      <c r="K632" s="20" t="s">
        <v>2976</v>
      </c>
      <c r="L632" s="20" t="s">
        <v>3374</v>
      </c>
      <c r="M632" s="20">
        <v>1</v>
      </c>
      <c r="N632" s="20" t="s">
        <v>2781</v>
      </c>
      <c r="O632" s="15" t="s">
        <v>2772</v>
      </c>
      <c r="P632" s="17">
        <v>2E-3</v>
      </c>
      <c r="Q632" s="20" t="s">
        <v>3376</v>
      </c>
      <c r="R632" s="44">
        <f t="shared" si="41"/>
        <v>2</v>
      </c>
      <c r="S632" s="20" t="s">
        <v>3295</v>
      </c>
      <c r="T632" s="16">
        <f t="shared" si="37"/>
        <v>0.47712125471966244</v>
      </c>
      <c r="U632" s="20">
        <v>7</v>
      </c>
      <c r="V632" s="20" t="s">
        <v>3385</v>
      </c>
      <c r="W632" s="20" t="s">
        <v>1346</v>
      </c>
    </row>
    <row r="633" spans="1:23" ht="45.75">
      <c r="A633" s="15" t="s">
        <v>3371</v>
      </c>
      <c r="B633" s="20">
        <v>2017</v>
      </c>
      <c r="C633" s="20">
        <v>51</v>
      </c>
      <c r="D633" s="20" t="s">
        <v>3372</v>
      </c>
      <c r="E633" s="16" t="s">
        <v>3658</v>
      </c>
      <c r="F633" s="20" t="s">
        <v>2766</v>
      </c>
      <c r="G633" s="66" t="s">
        <v>3660</v>
      </c>
      <c r="H633" s="17" t="s">
        <v>2934</v>
      </c>
      <c r="I633" s="20" t="s">
        <v>3373</v>
      </c>
      <c r="J633" s="20">
        <v>3</v>
      </c>
      <c r="K633" s="20" t="s">
        <v>2976</v>
      </c>
      <c r="L633" s="20" t="s">
        <v>3374</v>
      </c>
      <c r="M633" s="20">
        <v>1</v>
      </c>
      <c r="N633" s="20" t="s">
        <v>2781</v>
      </c>
      <c r="O633" s="15" t="s">
        <v>2772</v>
      </c>
      <c r="P633" s="17" t="s">
        <v>3383</v>
      </c>
      <c r="Q633" s="20" t="s">
        <v>3376</v>
      </c>
      <c r="R633" s="44">
        <v>5.0000000000000001E-4</v>
      </c>
      <c r="S633" s="20" t="s">
        <v>3295</v>
      </c>
      <c r="T633" s="16">
        <f t="shared" si="37"/>
        <v>2.1709297223018438E-4</v>
      </c>
      <c r="U633" s="20">
        <v>15</v>
      </c>
      <c r="V633" s="20" t="s">
        <v>3385</v>
      </c>
      <c r="W633" s="20" t="s">
        <v>1346</v>
      </c>
    </row>
    <row r="634" spans="1:23" ht="45.75">
      <c r="A634" s="15" t="s">
        <v>3371</v>
      </c>
      <c r="B634" s="20">
        <v>2017</v>
      </c>
      <c r="C634" s="20">
        <v>51</v>
      </c>
      <c r="D634" s="20" t="s">
        <v>3372</v>
      </c>
      <c r="E634" s="16" t="s">
        <v>3658</v>
      </c>
      <c r="F634" s="20" t="s">
        <v>2766</v>
      </c>
      <c r="G634" s="66" t="s">
        <v>3660</v>
      </c>
      <c r="H634" s="17" t="s">
        <v>2934</v>
      </c>
      <c r="I634" s="20" t="s">
        <v>3373</v>
      </c>
      <c r="J634" s="20">
        <v>3</v>
      </c>
      <c r="K634" s="20" t="s">
        <v>2976</v>
      </c>
      <c r="L634" s="20" t="s">
        <v>3374</v>
      </c>
      <c r="M634" s="20">
        <v>1</v>
      </c>
      <c r="N634" s="20" t="s">
        <v>3395</v>
      </c>
      <c r="O634" s="15" t="s">
        <v>2772</v>
      </c>
      <c r="P634" s="17" t="s">
        <v>3383</v>
      </c>
      <c r="Q634" s="20" t="s">
        <v>3376</v>
      </c>
      <c r="R634" s="44">
        <v>0.5</v>
      </c>
      <c r="S634" s="20" t="s">
        <v>3662</v>
      </c>
      <c r="T634" s="16">
        <f t="shared" ref="T634:T696" si="42">LOG(R634+1)</f>
        <v>0.17609125905568124</v>
      </c>
      <c r="U634" s="17">
        <v>0</v>
      </c>
      <c r="V634" s="20"/>
      <c r="W634" s="20" t="s">
        <v>1346</v>
      </c>
    </row>
    <row r="635" spans="1:23" ht="45.75">
      <c r="A635" s="15" t="s">
        <v>3371</v>
      </c>
      <c r="B635" s="20">
        <v>2017</v>
      </c>
      <c r="C635" s="20">
        <v>51</v>
      </c>
      <c r="D635" s="20" t="s">
        <v>3372</v>
      </c>
      <c r="E635" s="16" t="s">
        <v>3658</v>
      </c>
      <c r="F635" s="20" t="s">
        <v>2766</v>
      </c>
      <c r="G635" s="66" t="s">
        <v>3660</v>
      </c>
      <c r="H635" s="17" t="s">
        <v>2934</v>
      </c>
      <c r="I635" s="20" t="s">
        <v>3373</v>
      </c>
      <c r="J635" s="20">
        <v>3</v>
      </c>
      <c r="K635" s="20" t="s">
        <v>2976</v>
      </c>
      <c r="L635" s="20" t="s">
        <v>3374</v>
      </c>
      <c r="M635" s="20">
        <v>1</v>
      </c>
      <c r="N635" s="20" t="s">
        <v>3395</v>
      </c>
      <c r="O635" s="15" t="s">
        <v>2772</v>
      </c>
      <c r="P635" s="17" t="s">
        <v>3698</v>
      </c>
      <c r="Q635" s="20" t="s">
        <v>3376</v>
      </c>
      <c r="R635" s="43">
        <v>3.1E-2</v>
      </c>
      <c r="S635" s="20" t="s">
        <v>3662</v>
      </c>
      <c r="T635" s="16">
        <f t="shared" si="42"/>
        <v>1.3258665283516512E-2</v>
      </c>
      <c r="U635" s="17">
        <v>1</v>
      </c>
      <c r="V635" s="20"/>
      <c r="W635" s="20" t="s">
        <v>1346</v>
      </c>
    </row>
    <row r="636" spans="1:23" ht="45.75">
      <c r="A636" s="15" t="s">
        <v>3371</v>
      </c>
      <c r="B636" s="20">
        <v>2017</v>
      </c>
      <c r="C636" s="20">
        <v>51</v>
      </c>
      <c r="D636" s="20" t="s">
        <v>3372</v>
      </c>
      <c r="E636" s="16" t="s">
        <v>3658</v>
      </c>
      <c r="F636" s="20" t="s">
        <v>2766</v>
      </c>
      <c r="G636" s="66" t="s">
        <v>3660</v>
      </c>
      <c r="H636" s="17" t="s">
        <v>2934</v>
      </c>
      <c r="I636" s="20" t="s">
        <v>3373</v>
      </c>
      <c r="J636" s="20">
        <v>3</v>
      </c>
      <c r="K636" s="20" t="s">
        <v>2976</v>
      </c>
      <c r="L636" s="20" t="s">
        <v>3374</v>
      </c>
      <c r="M636" s="20">
        <v>1</v>
      </c>
      <c r="N636" s="20" t="s">
        <v>3395</v>
      </c>
      <c r="O636" s="15" t="s">
        <v>2772</v>
      </c>
      <c r="P636" s="17" t="s">
        <v>3699</v>
      </c>
      <c r="Q636" s="20" t="s">
        <v>3376</v>
      </c>
      <c r="R636" s="43">
        <v>0.02</v>
      </c>
      <c r="S636" s="20" t="s">
        <v>3662</v>
      </c>
      <c r="T636" s="16">
        <f t="shared" si="42"/>
        <v>8.6001717619175692E-3</v>
      </c>
      <c r="U636" s="17">
        <v>3</v>
      </c>
      <c r="V636" s="20"/>
      <c r="W636" s="20" t="s">
        <v>1346</v>
      </c>
    </row>
    <row r="637" spans="1:23" ht="45.75">
      <c r="A637" s="15" t="s">
        <v>3371</v>
      </c>
      <c r="B637" s="20">
        <v>2017</v>
      </c>
      <c r="C637" s="20">
        <v>51</v>
      </c>
      <c r="D637" s="20" t="s">
        <v>3372</v>
      </c>
      <c r="E637" s="16" t="s">
        <v>3658</v>
      </c>
      <c r="F637" s="20" t="s">
        <v>2766</v>
      </c>
      <c r="G637" s="66" t="s">
        <v>3660</v>
      </c>
      <c r="H637" s="17" t="s">
        <v>2934</v>
      </c>
      <c r="I637" s="20" t="s">
        <v>3373</v>
      </c>
      <c r="J637" s="20">
        <v>3</v>
      </c>
      <c r="K637" s="20" t="s">
        <v>2976</v>
      </c>
      <c r="L637" s="20" t="s">
        <v>3374</v>
      </c>
      <c r="M637" s="20">
        <v>1</v>
      </c>
      <c r="N637" s="20" t="s">
        <v>3395</v>
      </c>
      <c r="O637" s="15" t="s">
        <v>2772</v>
      </c>
      <c r="P637" s="17" t="s">
        <v>3700</v>
      </c>
      <c r="Q637" s="20" t="s">
        <v>3376</v>
      </c>
      <c r="R637" s="43">
        <v>8.9999999999999993E-3</v>
      </c>
      <c r="S637" s="20" t="s">
        <v>3662</v>
      </c>
      <c r="T637" s="16">
        <f t="shared" si="42"/>
        <v>3.8911662369104775E-3</v>
      </c>
      <c r="U637" s="17">
        <v>7</v>
      </c>
      <c r="V637" s="20"/>
      <c r="W637" s="20" t="s">
        <v>1346</v>
      </c>
    </row>
    <row r="638" spans="1:23" ht="45.75">
      <c r="A638" s="15" t="s">
        <v>3371</v>
      </c>
      <c r="B638" s="20">
        <v>2017</v>
      </c>
      <c r="C638" s="20">
        <v>51</v>
      </c>
      <c r="D638" s="20" t="s">
        <v>3372</v>
      </c>
      <c r="E638" s="16" t="s">
        <v>3658</v>
      </c>
      <c r="F638" s="20" t="s">
        <v>2766</v>
      </c>
      <c r="G638" s="66" t="s">
        <v>3660</v>
      </c>
      <c r="H638" s="17" t="s">
        <v>2934</v>
      </c>
      <c r="I638" s="20" t="s">
        <v>3373</v>
      </c>
      <c r="J638" s="20">
        <v>3</v>
      </c>
      <c r="K638" s="20" t="s">
        <v>2976</v>
      </c>
      <c r="L638" s="20" t="s">
        <v>3374</v>
      </c>
      <c r="M638" s="20">
        <v>1</v>
      </c>
      <c r="N638" s="20" t="s">
        <v>3395</v>
      </c>
      <c r="O638" s="15" t="s">
        <v>2772</v>
      </c>
      <c r="P638" s="17" t="s">
        <v>3701</v>
      </c>
      <c r="Q638" s="20" t="s">
        <v>3376</v>
      </c>
      <c r="R638" s="43">
        <v>6.0000000000000001E-3</v>
      </c>
      <c r="S638" s="20" t="s">
        <v>3662</v>
      </c>
      <c r="T638" s="16">
        <f t="shared" si="42"/>
        <v>2.5979807199085947E-3</v>
      </c>
      <c r="U638" s="17">
        <v>15</v>
      </c>
      <c r="V638" s="20"/>
      <c r="W638" s="20" t="s">
        <v>1346</v>
      </c>
    </row>
    <row r="639" spans="1:23" ht="45.75">
      <c r="A639" s="15" t="s">
        <v>3371</v>
      </c>
      <c r="B639" s="20">
        <v>2017</v>
      </c>
      <c r="C639" s="20">
        <v>51</v>
      </c>
      <c r="D639" s="20" t="s">
        <v>3372</v>
      </c>
      <c r="E639" s="16" t="s">
        <v>3658</v>
      </c>
      <c r="F639" s="20" t="s">
        <v>2766</v>
      </c>
      <c r="G639" s="66" t="s">
        <v>3660</v>
      </c>
      <c r="H639" s="17" t="s">
        <v>2934</v>
      </c>
      <c r="I639" s="20" t="s">
        <v>3373</v>
      </c>
      <c r="J639" s="20">
        <v>3</v>
      </c>
      <c r="K639" s="20" t="s">
        <v>2976</v>
      </c>
      <c r="L639" s="20" t="s">
        <v>3374</v>
      </c>
      <c r="M639" s="20">
        <v>1</v>
      </c>
      <c r="N639" s="20" t="s">
        <v>3395</v>
      </c>
      <c r="O639" s="15" t="s">
        <v>2772</v>
      </c>
      <c r="P639" s="17" t="s">
        <v>3383</v>
      </c>
      <c r="Q639" s="20" t="s">
        <v>3376</v>
      </c>
      <c r="R639" s="44">
        <v>0.5</v>
      </c>
      <c r="S639" s="20" t="s">
        <v>3662</v>
      </c>
      <c r="T639" s="16">
        <f t="shared" si="42"/>
        <v>0.17609125905568124</v>
      </c>
      <c r="U639" s="17">
        <v>30</v>
      </c>
      <c r="V639" s="20"/>
      <c r="W639" s="20" t="s">
        <v>1346</v>
      </c>
    </row>
    <row r="640" spans="1:23" ht="45.75">
      <c r="A640" s="15" t="s">
        <v>3371</v>
      </c>
      <c r="B640" s="20">
        <v>2017</v>
      </c>
      <c r="C640" s="20">
        <v>51</v>
      </c>
      <c r="D640" s="20" t="s">
        <v>3372</v>
      </c>
      <c r="E640" s="16" t="s">
        <v>3658</v>
      </c>
      <c r="F640" s="20" t="s">
        <v>2766</v>
      </c>
      <c r="G640" s="66" t="s">
        <v>3660</v>
      </c>
      <c r="H640" s="17" t="s">
        <v>2934</v>
      </c>
      <c r="I640" s="20" t="s">
        <v>3373</v>
      </c>
      <c r="J640" s="20">
        <v>3</v>
      </c>
      <c r="K640" s="20" t="s">
        <v>2976</v>
      </c>
      <c r="L640" s="20" t="s">
        <v>3374</v>
      </c>
      <c r="M640" s="20">
        <v>1</v>
      </c>
      <c r="N640" s="20" t="s">
        <v>3395</v>
      </c>
      <c r="O640" s="15" t="s">
        <v>2772</v>
      </c>
      <c r="P640" s="17" t="s">
        <v>3383</v>
      </c>
      <c r="Q640" s="20" t="s">
        <v>3376</v>
      </c>
      <c r="R640" s="44">
        <v>0.5</v>
      </c>
      <c r="S640" s="20" t="s">
        <v>3662</v>
      </c>
      <c r="T640" s="16">
        <f t="shared" si="42"/>
        <v>0.17609125905568124</v>
      </c>
      <c r="U640" s="17">
        <v>45</v>
      </c>
      <c r="V640" s="20"/>
      <c r="W640" s="20" t="s">
        <v>1346</v>
      </c>
    </row>
    <row r="641" spans="1:23" ht="45.75">
      <c r="A641" s="15" t="s">
        <v>3371</v>
      </c>
      <c r="B641" s="20">
        <v>2017</v>
      </c>
      <c r="C641" s="20">
        <v>51</v>
      </c>
      <c r="D641" s="20" t="s">
        <v>3372</v>
      </c>
      <c r="E641" s="16" t="s">
        <v>3658</v>
      </c>
      <c r="F641" s="20" t="s">
        <v>2766</v>
      </c>
      <c r="G641" s="66" t="s">
        <v>3660</v>
      </c>
      <c r="H641" s="17" t="s">
        <v>2934</v>
      </c>
      <c r="I641" s="20" t="s">
        <v>3373</v>
      </c>
      <c r="J641" s="20">
        <v>3</v>
      </c>
      <c r="K641" s="20" t="s">
        <v>2976</v>
      </c>
      <c r="L641" s="20" t="s">
        <v>3374</v>
      </c>
      <c r="M641" s="20">
        <v>1</v>
      </c>
      <c r="N641" s="20" t="s">
        <v>3395</v>
      </c>
      <c r="O641" s="15" t="s">
        <v>2772</v>
      </c>
      <c r="P641" s="17" t="s">
        <v>3383</v>
      </c>
      <c r="Q641" s="20" t="s">
        <v>3396</v>
      </c>
      <c r="R641" s="44">
        <v>0.5</v>
      </c>
      <c r="S641" s="20" t="s">
        <v>3662</v>
      </c>
      <c r="T641" s="16">
        <f t="shared" si="42"/>
        <v>0.17609125905568124</v>
      </c>
      <c r="U641" s="17">
        <v>0</v>
      </c>
      <c r="V641" s="20"/>
      <c r="W641" s="20" t="s">
        <v>1346</v>
      </c>
    </row>
    <row r="642" spans="1:23" ht="45.75">
      <c r="A642" s="15" t="s">
        <v>3371</v>
      </c>
      <c r="B642" s="20">
        <v>2017</v>
      </c>
      <c r="C642" s="20">
        <v>51</v>
      </c>
      <c r="D642" s="20" t="s">
        <v>3372</v>
      </c>
      <c r="E642" s="16" t="s">
        <v>3658</v>
      </c>
      <c r="F642" s="20" t="s">
        <v>2766</v>
      </c>
      <c r="G642" s="66" t="s">
        <v>3660</v>
      </c>
      <c r="H642" s="17" t="s">
        <v>2934</v>
      </c>
      <c r="I642" s="20" t="s">
        <v>3373</v>
      </c>
      <c r="J642" s="20">
        <v>3</v>
      </c>
      <c r="K642" s="20" t="s">
        <v>2976</v>
      </c>
      <c r="L642" s="20" t="s">
        <v>3374</v>
      </c>
      <c r="M642" s="20">
        <v>1</v>
      </c>
      <c r="N642" s="20" t="s">
        <v>3395</v>
      </c>
      <c r="O642" s="15" t="s">
        <v>2772</v>
      </c>
      <c r="P642" s="17" t="s">
        <v>3702</v>
      </c>
      <c r="Q642" s="20" t="s">
        <v>3396</v>
      </c>
      <c r="R642" s="43">
        <v>2.9000000000000001E-2</v>
      </c>
      <c r="S642" s="20" t="s">
        <v>3662</v>
      </c>
      <c r="T642" s="16">
        <f t="shared" si="42"/>
        <v>1.2415374762432893E-2</v>
      </c>
      <c r="U642" s="17">
        <v>1</v>
      </c>
      <c r="V642" s="20"/>
      <c r="W642" s="20" t="s">
        <v>1346</v>
      </c>
    </row>
    <row r="643" spans="1:23" ht="45.75">
      <c r="A643" s="15" t="s">
        <v>3371</v>
      </c>
      <c r="B643" s="20">
        <v>2017</v>
      </c>
      <c r="C643" s="20">
        <v>51</v>
      </c>
      <c r="D643" s="20" t="s">
        <v>3372</v>
      </c>
      <c r="E643" s="16" t="s">
        <v>3658</v>
      </c>
      <c r="F643" s="20" t="s">
        <v>2766</v>
      </c>
      <c r="G643" s="66" t="s">
        <v>3660</v>
      </c>
      <c r="H643" s="17" t="s">
        <v>2934</v>
      </c>
      <c r="I643" s="20" t="s">
        <v>3373</v>
      </c>
      <c r="J643" s="20">
        <v>3</v>
      </c>
      <c r="K643" s="20" t="s">
        <v>2976</v>
      </c>
      <c r="L643" s="20" t="s">
        <v>3374</v>
      </c>
      <c r="M643" s="20">
        <v>1</v>
      </c>
      <c r="N643" s="20" t="s">
        <v>3395</v>
      </c>
      <c r="O643" s="15" t="s">
        <v>2772</v>
      </c>
      <c r="P643" s="17" t="s">
        <v>3703</v>
      </c>
      <c r="Q643" s="20" t="s">
        <v>3396</v>
      </c>
      <c r="R643" s="43">
        <v>1.9E-2</v>
      </c>
      <c r="S643" s="20" t="s">
        <v>3662</v>
      </c>
      <c r="T643" s="16">
        <f t="shared" si="42"/>
        <v>8.1741840064263552E-3</v>
      </c>
      <c r="U643" s="17">
        <v>3</v>
      </c>
      <c r="V643" s="20"/>
      <c r="W643" s="20" t="s">
        <v>1346</v>
      </c>
    </row>
    <row r="644" spans="1:23" ht="45.75">
      <c r="A644" s="15" t="s">
        <v>3371</v>
      </c>
      <c r="B644" s="20">
        <v>2017</v>
      </c>
      <c r="C644" s="20">
        <v>51</v>
      </c>
      <c r="D644" s="20" t="s">
        <v>3372</v>
      </c>
      <c r="E644" s="16" t="s">
        <v>3658</v>
      </c>
      <c r="F644" s="20" t="s">
        <v>2766</v>
      </c>
      <c r="G644" s="66" t="s">
        <v>3660</v>
      </c>
      <c r="H644" s="17" t="s">
        <v>2934</v>
      </c>
      <c r="I644" s="20" t="s">
        <v>3373</v>
      </c>
      <c r="J644" s="20">
        <v>3</v>
      </c>
      <c r="K644" s="20" t="s">
        <v>2976</v>
      </c>
      <c r="L644" s="20" t="s">
        <v>3374</v>
      </c>
      <c r="M644" s="20">
        <v>1</v>
      </c>
      <c r="N644" s="20" t="s">
        <v>3395</v>
      </c>
      <c r="O644" s="15" t="s">
        <v>2772</v>
      </c>
      <c r="P644" s="17" t="s">
        <v>3704</v>
      </c>
      <c r="Q644" s="20" t="s">
        <v>3396</v>
      </c>
      <c r="R644" s="43">
        <v>0.01</v>
      </c>
      <c r="S644" s="20" t="s">
        <v>3662</v>
      </c>
      <c r="T644" s="16">
        <f t="shared" si="42"/>
        <v>4.3213737826425782E-3</v>
      </c>
      <c r="U644" s="17">
        <v>7</v>
      </c>
      <c r="V644" s="20"/>
      <c r="W644" s="20" t="s">
        <v>1346</v>
      </c>
    </row>
    <row r="645" spans="1:23" ht="45.75">
      <c r="A645" s="15" t="s">
        <v>3371</v>
      </c>
      <c r="B645" s="20">
        <v>2017</v>
      </c>
      <c r="C645" s="20">
        <v>51</v>
      </c>
      <c r="D645" s="20" t="s">
        <v>3372</v>
      </c>
      <c r="E645" s="16" t="s">
        <v>3658</v>
      </c>
      <c r="F645" s="20" t="s">
        <v>2766</v>
      </c>
      <c r="G645" s="66" t="s">
        <v>3660</v>
      </c>
      <c r="H645" s="17" t="s">
        <v>2934</v>
      </c>
      <c r="I645" s="20" t="s">
        <v>3373</v>
      </c>
      <c r="J645" s="20">
        <v>3</v>
      </c>
      <c r="K645" s="20" t="s">
        <v>2976</v>
      </c>
      <c r="L645" s="20" t="s">
        <v>3374</v>
      </c>
      <c r="M645" s="20">
        <v>1</v>
      </c>
      <c r="N645" s="20" t="s">
        <v>3395</v>
      </c>
      <c r="O645" s="15" t="s">
        <v>2772</v>
      </c>
      <c r="P645" s="17" t="s">
        <v>3705</v>
      </c>
      <c r="Q645" s="20" t="s">
        <v>3401</v>
      </c>
      <c r="R645" s="43">
        <v>5.0000000000000001E-3</v>
      </c>
      <c r="S645" s="20" t="s">
        <v>3662</v>
      </c>
      <c r="T645" s="16">
        <f t="shared" si="42"/>
        <v>2.1660617565076304E-3</v>
      </c>
      <c r="U645" s="17">
        <v>15</v>
      </c>
      <c r="V645" s="20"/>
      <c r="W645" s="20" t="s">
        <v>1346</v>
      </c>
    </row>
    <row r="646" spans="1:23" ht="45.75">
      <c r="A646" s="15" t="s">
        <v>3371</v>
      </c>
      <c r="B646" s="20">
        <v>2017</v>
      </c>
      <c r="C646" s="20">
        <v>51</v>
      </c>
      <c r="D646" s="20" t="s">
        <v>3372</v>
      </c>
      <c r="E646" s="16" t="s">
        <v>3658</v>
      </c>
      <c r="F646" s="20" t="s">
        <v>2766</v>
      </c>
      <c r="G646" s="66" t="s">
        <v>3660</v>
      </c>
      <c r="H646" s="17" t="s">
        <v>2934</v>
      </c>
      <c r="I646" s="20" t="s">
        <v>3373</v>
      </c>
      <c r="J646" s="20">
        <v>3</v>
      </c>
      <c r="K646" s="20" t="s">
        <v>2976</v>
      </c>
      <c r="L646" s="20" t="s">
        <v>3374</v>
      </c>
      <c r="M646" s="20">
        <v>1</v>
      </c>
      <c r="N646" s="20" t="s">
        <v>3395</v>
      </c>
      <c r="O646" s="15" t="s">
        <v>2772</v>
      </c>
      <c r="P646" s="17" t="s">
        <v>3383</v>
      </c>
      <c r="Q646" s="20" t="s">
        <v>3401</v>
      </c>
      <c r="R646" s="44">
        <v>0.5</v>
      </c>
      <c r="S646" s="20" t="s">
        <v>3662</v>
      </c>
      <c r="T646" s="16">
        <f t="shared" si="42"/>
        <v>0.17609125905568124</v>
      </c>
      <c r="U646" s="17">
        <v>30</v>
      </c>
      <c r="V646" s="20"/>
      <c r="W646" s="20" t="s">
        <v>1346</v>
      </c>
    </row>
    <row r="647" spans="1:23" ht="45.75">
      <c r="A647" s="15" t="s">
        <v>3371</v>
      </c>
      <c r="B647" s="20">
        <v>2017</v>
      </c>
      <c r="C647" s="20">
        <v>51</v>
      </c>
      <c r="D647" s="20" t="s">
        <v>3372</v>
      </c>
      <c r="E647" s="16" t="s">
        <v>3658</v>
      </c>
      <c r="F647" s="20" t="s">
        <v>2766</v>
      </c>
      <c r="G647" s="66" t="s">
        <v>3660</v>
      </c>
      <c r="H647" s="17" t="s">
        <v>2934</v>
      </c>
      <c r="I647" s="20" t="s">
        <v>3373</v>
      </c>
      <c r="J647" s="20">
        <v>3</v>
      </c>
      <c r="K647" s="20" t="s">
        <v>2976</v>
      </c>
      <c r="L647" s="20" t="s">
        <v>3374</v>
      </c>
      <c r="M647" s="20">
        <v>1</v>
      </c>
      <c r="N647" s="20" t="s">
        <v>3395</v>
      </c>
      <c r="O647" s="15" t="s">
        <v>2772</v>
      </c>
      <c r="P647" s="17" t="s">
        <v>3383</v>
      </c>
      <c r="Q647" s="20" t="s">
        <v>3401</v>
      </c>
      <c r="R647" s="44">
        <v>0.5</v>
      </c>
      <c r="S647" s="20" t="s">
        <v>3662</v>
      </c>
      <c r="T647" s="16">
        <f t="shared" si="42"/>
        <v>0.17609125905568124</v>
      </c>
      <c r="U647" s="17">
        <v>45</v>
      </c>
      <c r="V647" s="20"/>
      <c r="W647" s="20" t="s">
        <v>1346</v>
      </c>
    </row>
    <row r="648" spans="1:23" ht="45.75">
      <c r="A648" s="15" t="s">
        <v>3371</v>
      </c>
      <c r="B648" s="20">
        <v>2017</v>
      </c>
      <c r="C648" s="20">
        <v>51</v>
      </c>
      <c r="D648" s="20" t="s">
        <v>3372</v>
      </c>
      <c r="E648" s="16" t="s">
        <v>3658</v>
      </c>
      <c r="F648" s="20" t="s">
        <v>2766</v>
      </c>
      <c r="G648" s="66" t="s">
        <v>3660</v>
      </c>
      <c r="H648" s="17" t="s">
        <v>2934</v>
      </c>
      <c r="I648" s="20" t="s">
        <v>3373</v>
      </c>
      <c r="J648" s="20">
        <v>3</v>
      </c>
      <c r="K648" s="20" t="s">
        <v>2976</v>
      </c>
      <c r="L648" s="20" t="s">
        <v>3374</v>
      </c>
      <c r="M648" s="20">
        <v>1</v>
      </c>
      <c r="N648" s="20" t="s">
        <v>3402</v>
      </c>
      <c r="O648" s="15" t="s">
        <v>2772</v>
      </c>
      <c r="P648" s="15">
        <v>0</v>
      </c>
      <c r="Q648" s="15" t="s">
        <v>3683</v>
      </c>
      <c r="R648" s="39">
        <v>5.0000000000000001E-4</v>
      </c>
      <c r="S648" s="15" t="s">
        <v>3683</v>
      </c>
      <c r="T648" s="16">
        <f t="shared" si="42"/>
        <v>2.1709297223018438E-4</v>
      </c>
      <c r="U648" s="20" t="s">
        <v>3403</v>
      </c>
      <c r="V648" s="20"/>
      <c r="W648" s="20" t="s">
        <v>1346</v>
      </c>
    </row>
    <row r="649" spans="1:23" ht="45.75">
      <c r="A649" s="15" t="s">
        <v>3371</v>
      </c>
      <c r="B649" s="20">
        <v>2017</v>
      </c>
      <c r="C649" s="20">
        <v>51</v>
      </c>
      <c r="D649" s="20" t="s">
        <v>3372</v>
      </c>
      <c r="E649" s="16" t="s">
        <v>3658</v>
      </c>
      <c r="F649" s="20" t="s">
        <v>2766</v>
      </c>
      <c r="G649" s="66" t="s">
        <v>3660</v>
      </c>
      <c r="H649" s="17" t="s">
        <v>2934</v>
      </c>
      <c r="I649" s="20" t="s">
        <v>3373</v>
      </c>
      <c r="J649" s="20">
        <v>3</v>
      </c>
      <c r="K649" s="20" t="s">
        <v>2976</v>
      </c>
      <c r="L649" s="20" t="s">
        <v>3374</v>
      </c>
      <c r="M649" s="20">
        <v>1</v>
      </c>
      <c r="N649" s="20" t="s">
        <v>3682</v>
      </c>
      <c r="O649" s="15" t="s">
        <v>2772</v>
      </c>
      <c r="P649" s="20">
        <v>0</v>
      </c>
      <c r="Q649" s="20">
        <v>0</v>
      </c>
      <c r="R649" s="39">
        <v>5.0000000000000001E-4</v>
      </c>
      <c r="S649" s="20"/>
      <c r="T649" s="16">
        <f t="shared" si="42"/>
        <v>2.1709297223018438E-4</v>
      </c>
      <c r="U649" s="20" t="s">
        <v>3403</v>
      </c>
      <c r="V649" s="20"/>
      <c r="W649" s="20" t="s">
        <v>1346</v>
      </c>
    </row>
    <row r="650" spans="1:23" ht="45.75">
      <c r="A650" s="15" t="s">
        <v>3371</v>
      </c>
      <c r="B650" s="20">
        <v>2017</v>
      </c>
      <c r="C650" s="20">
        <v>51</v>
      </c>
      <c r="D650" s="20" t="s">
        <v>3372</v>
      </c>
      <c r="E650" s="16" t="s">
        <v>3658</v>
      </c>
      <c r="F650" s="20" t="s">
        <v>2766</v>
      </c>
      <c r="G650" s="66" t="s">
        <v>3660</v>
      </c>
      <c r="H650" s="17" t="s">
        <v>2934</v>
      </c>
      <c r="I650" s="20" t="s">
        <v>3323</v>
      </c>
      <c r="J650" s="20">
        <v>3.3</v>
      </c>
      <c r="K650" s="20" t="s">
        <v>2976</v>
      </c>
      <c r="L650" s="20" t="s">
        <v>3374</v>
      </c>
      <c r="M650" s="20">
        <v>1</v>
      </c>
      <c r="N650" s="20" t="s">
        <v>2781</v>
      </c>
      <c r="O650" s="15" t="s">
        <v>2772</v>
      </c>
      <c r="P650" s="17">
        <v>3.5999999999999997E-2</v>
      </c>
      <c r="Q650" s="20" t="s">
        <v>3376</v>
      </c>
      <c r="R650" s="43">
        <f>P650*1000</f>
        <v>36</v>
      </c>
      <c r="S650" s="20" t="s">
        <v>3295</v>
      </c>
      <c r="T650" s="16">
        <f t="shared" si="42"/>
        <v>1.568201724066995</v>
      </c>
      <c r="U650" s="20">
        <v>0</v>
      </c>
      <c r="V650" s="20" t="s">
        <v>3377</v>
      </c>
      <c r="W650" s="20" t="s">
        <v>1346</v>
      </c>
    </row>
    <row r="651" spans="1:23" ht="45.75">
      <c r="A651" s="15" t="s">
        <v>3371</v>
      </c>
      <c r="B651" s="20">
        <v>2017</v>
      </c>
      <c r="C651" s="20">
        <v>51</v>
      </c>
      <c r="D651" s="20" t="s">
        <v>3372</v>
      </c>
      <c r="E651" s="16" t="s">
        <v>3658</v>
      </c>
      <c r="F651" s="20" t="s">
        <v>2766</v>
      </c>
      <c r="G651" s="66" t="s">
        <v>3660</v>
      </c>
      <c r="H651" s="17" t="s">
        <v>2934</v>
      </c>
      <c r="I651" s="20" t="s">
        <v>3323</v>
      </c>
      <c r="J651" s="20">
        <v>3.3</v>
      </c>
      <c r="K651" s="20" t="s">
        <v>2976</v>
      </c>
      <c r="L651" s="20" t="s">
        <v>3374</v>
      </c>
      <c r="M651" s="20">
        <v>1</v>
      </c>
      <c r="N651" s="20" t="s">
        <v>2781</v>
      </c>
      <c r="O651" s="15" t="s">
        <v>2772</v>
      </c>
      <c r="P651" s="17">
        <v>2.9000000000000001E-2</v>
      </c>
      <c r="Q651" s="20" t="s">
        <v>3376</v>
      </c>
      <c r="R651" s="43">
        <f t="shared" ref="R651:R654" si="43">P651*1000</f>
        <v>29</v>
      </c>
      <c r="S651" s="20" t="s">
        <v>3295</v>
      </c>
      <c r="T651" s="16">
        <f t="shared" si="42"/>
        <v>1.4771212547196624</v>
      </c>
      <c r="U651" s="20">
        <v>1</v>
      </c>
      <c r="V651" s="20" t="s">
        <v>3377</v>
      </c>
      <c r="W651" s="20" t="s">
        <v>1346</v>
      </c>
    </row>
    <row r="652" spans="1:23" ht="45.75">
      <c r="A652" s="15" t="s">
        <v>3371</v>
      </c>
      <c r="B652" s="20">
        <v>2017</v>
      </c>
      <c r="C652" s="20">
        <v>51</v>
      </c>
      <c r="D652" s="20" t="s">
        <v>3372</v>
      </c>
      <c r="E652" s="16" t="s">
        <v>3658</v>
      </c>
      <c r="F652" s="20" t="s">
        <v>2766</v>
      </c>
      <c r="G652" s="66" t="s">
        <v>3660</v>
      </c>
      <c r="H652" s="17" t="s">
        <v>2934</v>
      </c>
      <c r="I652" s="20" t="s">
        <v>3323</v>
      </c>
      <c r="J652" s="20">
        <v>3.3</v>
      </c>
      <c r="K652" s="20" t="s">
        <v>2976</v>
      </c>
      <c r="L652" s="20" t="s">
        <v>3374</v>
      </c>
      <c r="M652" s="20">
        <v>1</v>
      </c>
      <c r="N652" s="20" t="s">
        <v>2781</v>
      </c>
      <c r="O652" s="15" t="s">
        <v>2772</v>
      </c>
      <c r="P652" s="17">
        <v>2.1000000000000001E-2</v>
      </c>
      <c r="Q652" s="20" t="s">
        <v>3376</v>
      </c>
      <c r="R652" s="43">
        <f t="shared" si="43"/>
        <v>21</v>
      </c>
      <c r="S652" s="20" t="s">
        <v>3295</v>
      </c>
      <c r="T652" s="16">
        <f t="shared" si="42"/>
        <v>1.3424226808222062</v>
      </c>
      <c r="U652" s="20">
        <v>3</v>
      </c>
      <c r="V652" s="20" t="s">
        <v>3377</v>
      </c>
      <c r="W652" s="20" t="s">
        <v>1346</v>
      </c>
    </row>
    <row r="653" spans="1:23" ht="45.75">
      <c r="A653" s="15" t="s">
        <v>3371</v>
      </c>
      <c r="B653" s="20">
        <v>2017</v>
      </c>
      <c r="C653" s="20">
        <v>51</v>
      </c>
      <c r="D653" s="20" t="s">
        <v>3372</v>
      </c>
      <c r="E653" s="16" t="s">
        <v>3658</v>
      </c>
      <c r="F653" s="20" t="s">
        <v>2766</v>
      </c>
      <c r="G653" s="66" t="s">
        <v>3660</v>
      </c>
      <c r="H653" s="17" t="s">
        <v>2934</v>
      </c>
      <c r="I653" s="20" t="s">
        <v>3323</v>
      </c>
      <c r="J653" s="20">
        <v>3.3</v>
      </c>
      <c r="K653" s="20" t="s">
        <v>2976</v>
      </c>
      <c r="L653" s="20" t="s">
        <v>3374</v>
      </c>
      <c r="M653" s="20">
        <v>1</v>
      </c>
      <c r="N653" s="20" t="s">
        <v>2781</v>
      </c>
      <c r="O653" s="15" t="s">
        <v>2772</v>
      </c>
      <c r="P653" s="17">
        <v>1.7999999999999999E-2</v>
      </c>
      <c r="Q653" s="20" t="s">
        <v>3376</v>
      </c>
      <c r="R653" s="43">
        <f t="shared" si="43"/>
        <v>18</v>
      </c>
      <c r="S653" s="20" t="s">
        <v>3295</v>
      </c>
      <c r="T653" s="16">
        <f t="shared" si="42"/>
        <v>1.2787536009528289</v>
      </c>
      <c r="U653" s="20">
        <v>7</v>
      </c>
      <c r="V653" s="20" t="s">
        <v>3377</v>
      </c>
      <c r="W653" s="20" t="s">
        <v>1346</v>
      </c>
    </row>
    <row r="654" spans="1:23" ht="45.75">
      <c r="A654" s="15" t="s">
        <v>3371</v>
      </c>
      <c r="B654" s="20">
        <v>2017</v>
      </c>
      <c r="C654" s="20">
        <v>51</v>
      </c>
      <c r="D654" s="20" t="s">
        <v>3372</v>
      </c>
      <c r="E654" s="16" t="s">
        <v>3658</v>
      </c>
      <c r="F654" s="20" t="s">
        <v>2766</v>
      </c>
      <c r="G654" s="66" t="s">
        <v>3660</v>
      </c>
      <c r="H654" s="17" t="s">
        <v>2934</v>
      </c>
      <c r="I654" s="20" t="s">
        <v>3323</v>
      </c>
      <c r="J654" s="20">
        <v>3.3</v>
      </c>
      <c r="K654" s="20" t="s">
        <v>2976</v>
      </c>
      <c r="L654" s="20" t="s">
        <v>3374</v>
      </c>
      <c r="M654" s="20">
        <v>1</v>
      </c>
      <c r="N654" s="20" t="s">
        <v>2781</v>
      </c>
      <c r="O654" s="15" t="s">
        <v>2772</v>
      </c>
      <c r="P654" s="17">
        <v>5.0000000000000001E-3</v>
      </c>
      <c r="Q654" s="20" t="s">
        <v>3376</v>
      </c>
      <c r="R654" s="43">
        <f t="shared" si="43"/>
        <v>5</v>
      </c>
      <c r="S654" s="20" t="s">
        <v>3295</v>
      </c>
      <c r="T654" s="16">
        <f t="shared" si="42"/>
        <v>0.77815125038364363</v>
      </c>
      <c r="U654" s="20">
        <v>15</v>
      </c>
      <c r="V654" s="20" t="s">
        <v>3377</v>
      </c>
      <c r="W654" s="20" t="s">
        <v>1346</v>
      </c>
    </row>
    <row r="655" spans="1:23" ht="45.75">
      <c r="A655" s="15" t="s">
        <v>3371</v>
      </c>
      <c r="B655" s="20">
        <v>2017</v>
      </c>
      <c r="C655" s="20">
        <v>51</v>
      </c>
      <c r="D655" s="20" t="s">
        <v>3372</v>
      </c>
      <c r="E655" s="16" t="s">
        <v>3658</v>
      </c>
      <c r="F655" s="20" t="s">
        <v>2766</v>
      </c>
      <c r="G655" s="66" t="s">
        <v>3660</v>
      </c>
      <c r="H655" s="17" t="s">
        <v>2934</v>
      </c>
      <c r="I655" s="20" t="s">
        <v>3323</v>
      </c>
      <c r="J655" s="20">
        <v>3.3</v>
      </c>
      <c r="K655" s="20" t="s">
        <v>2976</v>
      </c>
      <c r="L655" s="20" t="s">
        <v>3374</v>
      </c>
      <c r="M655" s="20">
        <v>1</v>
      </c>
      <c r="N655" s="20" t="s">
        <v>2781</v>
      </c>
      <c r="O655" s="15" t="s">
        <v>2772</v>
      </c>
      <c r="P655" s="17" t="s">
        <v>3383</v>
      </c>
      <c r="Q655" s="20" t="s">
        <v>3376</v>
      </c>
      <c r="R655" s="44">
        <v>5.0000000000000001E-4</v>
      </c>
      <c r="S655" s="20" t="s">
        <v>3295</v>
      </c>
      <c r="T655" s="16">
        <f t="shared" si="42"/>
        <v>2.1709297223018438E-4</v>
      </c>
      <c r="U655" s="20">
        <v>30</v>
      </c>
      <c r="V655" s="20" t="s">
        <v>3377</v>
      </c>
      <c r="W655" s="20" t="s">
        <v>1346</v>
      </c>
    </row>
    <row r="656" spans="1:23" ht="45.75">
      <c r="A656" s="15" t="s">
        <v>3371</v>
      </c>
      <c r="B656" s="20">
        <v>2017</v>
      </c>
      <c r="C656" s="20">
        <v>51</v>
      </c>
      <c r="D656" s="20" t="s">
        <v>3372</v>
      </c>
      <c r="E656" s="16" t="s">
        <v>3658</v>
      </c>
      <c r="F656" s="20" t="s">
        <v>2766</v>
      </c>
      <c r="G656" s="66" t="s">
        <v>3660</v>
      </c>
      <c r="H656" s="17" t="s">
        <v>2934</v>
      </c>
      <c r="I656" s="20" t="s">
        <v>3323</v>
      </c>
      <c r="J656" s="20">
        <v>3.3</v>
      </c>
      <c r="K656" s="20" t="s">
        <v>2976</v>
      </c>
      <c r="L656" s="20" t="s">
        <v>3374</v>
      </c>
      <c r="M656" s="20">
        <v>1</v>
      </c>
      <c r="N656" s="20" t="s">
        <v>2781</v>
      </c>
      <c r="O656" s="15" t="s">
        <v>2772</v>
      </c>
      <c r="P656" s="17" t="s">
        <v>3383</v>
      </c>
      <c r="Q656" s="20" t="s">
        <v>3376</v>
      </c>
      <c r="R656" s="44">
        <v>5.0000000000000001E-4</v>
      </c>
      <c r="S656" s="20" t="s">
        <v>3295</v>
      </c>
      <c r="T656" s="16">
        <f t="shared" si="42"/>
        <v>2.1709297223018438E-4</v>
      </c>
      <c r="U656" s="20">
        <v>45</v>
      </c>
      <c r="V656" s="20" t="s">
        <v>3377</v>
      </c>
      <c r="W656" s="20" t="s">
        <v>1346</v>
      </c>
    </row>
    <row r="657" spans="1:24" ht="45.75">
      <c r="A657" s="15" t="s">
        <v>3371</v>
      </c>
      <c r="B657" s="20">
        <v>2017</v>
      </c>
      <c r="C657" s="20">
        <v>51</v>
      </c>
      <c r="D657" s="20" t="s">
        <v>3372</v>
      </c>
      <c r="E657" s="16" t="s">
        <v>3658</v>
      </c>
      <c r="F657" s="20" t="s">
        <v>2766</v>
      </c>
      <c r="G657" s="66" t="s">
        <v>3660</v>
      </c>
      <c r="H657" s="17" t="s">
        <v>2934</v>
      </c>
      <c r="I657" s="20" t="s">
        <v>3323</v>
      </c>
      <c r="J657" s="20">
        <v>3.3</v>
      </c>
      <c r="K657" s="20" t="s">
        <v>2976</v>
      </c>
      <c r="L657" s="20" t="s">
        <v>3374</v>
      </c>
      <c r="M657" s="20">
        <v>1</v>
      </c>
      <c r="N657" s="20" t="s">
        <v>2781</v>
      </c>
      <c r="O657" s="15" t="s">
        <v>2772</v>
      </c>
      <c r="P657" s="17" t="s">
        <v>3383</v>
      </c>
      <c r="Q657" s="20" t="s">
        <v>3376</v>
      </c>
      <c r="R657" s="44">
        <v>5.0000000000000001E-4</v>
      </c>
      <c r="S657" s="20" t="s">
        <v>3295</v>
      </c>
      <c r="T657" s="16">
        <f t="shared" si="42"/>
        <v>2.1709297223018438E-4</v>
      </c>
      <c r="U657" s="20">
        <v>0</v>
      </c>
      <c r="V657" s="20" t="s">
        <v>3385</v>
      </c>
      <c r="W657" s="20" t="s">
        <v>1346</v>
      </c>
    </row>
    <row r="658" spans="1:24" ht="45.75">
      <c r="A658" s="15" t="s">
        <v>3371</v>
      </c>
      <c r="B658" s="20">
        <v>2017</v>
      </c>
      <c r="C658" s="20">
        <v>51</v>
      </c>
      <c r="D658" s="20" t="s">
        <v>3372</v>
      </c>
      <c r="E658" s="16" t="s">
        <v>3658</v>
      </c>
      <c r="F658" s="20" t="s">
        <v>2766</v>
      </c>
      <c r="G658" s="66" t="s">
        <v>3660</v>
      </c>
      <c r="H658" s="17" t="s">
        <v>2934</v>
      </c>
      <c r="I658" s="20" t="s">
        <v>3323</v>
      </c>
      <c r="J658" s="20">
        <v>3.3</v>
      </c>
      <c r="K658" s="20" t="s">
        <v>2976</v>
      </c>
      <c r="L658" s="20" t="s">
        <v>3374</v>
      </c>
      <c r="M658" s="20">
        <v>1</v>
      </c>
      <c r="N658" s="20" t="s">
        <v>3395</v>
      </c>
      <c r="O658" s="15" t="s">
        <v>2772</v>
      </c>
      <c r="P658" s="17" t="s">
        <v>3383</v>
      </c>
      <c r="Q658" s="20" t="s">
        <v>3376</v>
      </c>
      <c r="R658" s="44">
        <v>0.5</v>
      </c>
      <c r="S658" s="20" t="s">
        <v>3662</v>
      </c>
      <c r="T658" s="16">
        <f t="shared" si="42"/>
        <v>0.17609125905568124</v>
      </c>
      <c r="U658" s="17">
        <v>0</v>
      </c>
      <c r="V658" s="20"/>
      <c r="W658" s="20" t="s">
        <v>1346</v>
      </c>
    </row>
    <row r="659" spans="1:24" ht="45.75">
      <c r="A659" s="15" t="s">
        <v>3371</v>
      </c>
      <c r="B659" s="20">
        <v>2017</v>
      </c>
      <c r="C659" s="20">
        <v>51</v>
      </c>
      <c r="D659" s="20" t="s">
        <v>3372</v>
      </c>
      <c r="E659" s="16" t="s">
        <v>3658</v>
      </c>
      <c r="F659" s="20" t="s">
        <v>2766</v>
      </c>
      <c r="G659" s="66" t="s">
        <v>3660</v>
      </c>
      <c r="H659" s="17" t="s">
        <v>2934</v>
      </c>
      <c r="I659" s="20" t="s">
        <v>3323</v>
      </c>
      <c r="J659" s="20">
        <v>3.3</v>
      </c>
      <c r="K659" s="20" t="s">
        <v>2976</v>
      </c>
      <c r="L659" s="20" t="s">
        <v>3374</v>
      </c>
      <c r="M659" s="20">
        <v>1</v>
      </c>
      <c r="N659" s="20" t="s">
        <v>3395</v>
      </c>
      <c r="O659" s="15" t="s">
        <v>2772</v>
      </c>
      <c r="P659" s="17" t="s">
        <v>3706</v>
      </c>
      <c r="Q659" s="20" t="s">
        <v>3376</v>
      </c>
      <c r="R659" s="43">
        <v>1.7000000000000001E-2</v>
      </c>
      <c r="S659" s="20" t="s">
        <v>3662</v>
      </c>
      <c r="T659" s="16">
        <f t="shared" si="42"/>
        <v>7.3209529227445565E-3</v>
      </c>
      <c r="U659" s="17">
        <v>1</v>
      </c>
      <c r="V659" s="20"/>
      <c r="W659" s="20" t="s">
        <v>1346</v>
      </c>
    </row>
    <row r="660" spans="1:24" ht="45.75">
      <c r="A660" s="15" t="s">
        <v>3371</v>
      </c>
      <c r="B660" s="20">
        <v>2017</v>
      </c>
      <c r="C660" s="20">
        <v>51</v>
      </c>
      <c r="D660" s="20" t="s">
        <v>3372</v>
      </c>
      <c r="E660" s="16" t="s">
        <v>3658</v>
      </c>
      <c r="F660" s="20" t="s">
        <v>2766</v>
      </c>
      <c r="G660" s="66" t="s">
        <v>3660</v>
      </c>
      <c r="H660" s="17" t="s">
        <v>2934</v>
      </c>
      <c r="I660" s="20" t="s">
        <v>3323</v>
      </c>
      <c r="J660" s="20">
        <v>3.3</v>
      </c>
      <c r="K660" s="20" t="s">
        <v>2976</v>
      </c>
      <c r="L660" s="20" t="s">
        <v>3374</v>
      </c>
      <c r="M660" s="20">
        <v>1</v>
      </c>
      <c r="N660" s="20" t="s">
        <v>3395</v>
      </c>
      <c r="O660" s="15" t="s">
        <v>2772</v>
      </c>
      <c r="P660" s="17" t="s">
        <v>3700</v>
      </c>
      <c r="Q660" s="20" t="s">
        <v>3376</v>
      </c>
      <c r="R660" s="43">
        <v>8.9999999999999993E-3</v>
      </c>
      <c r="S660" s="20" t="s">
        <v>3662</v>
      </c>
      <c r="T660" s="16">
        <f t="shared" si="42"/>
        <v>3.8911662369104775E-3</v>
      </c>
      <c r="U660" s="17">
        <v>3</v>
      </c>
      <c r="V660" s="20"/>
      <c r="W660" s="20" t="s">
        <v>1346</v>
      </c>
      <c r="X660" t="s">
        <v>3707</v>
      </c>
    </row>
    <row r="661" spans="1:24" ht="45.75">
      <c r="A661" s="15" t="s">
        <v>3371</v>
      </c>
      <c r="B661" s="20">
        <v>2017</v>
      </c>
      <c r="C661" s="20">
        <v>51</v>
      </c>
      <c r="D661" s="20" t="s">
        <v>3372</v>
      </c>
      <c r="E661" s="16" t="s">
        <v>3658</v>
      </c>
      <c r="F661" s="20" t="s">
        <v>2766</v>
      </c>
      <c r="G661" s="66" t="s">
        <v>3660</v>
      </c>
      <c r="H661" s="17" t="s">
        <v>2934</v>
      </c>
      <c r="I661" s="20" t="s">
        <v>3323</v>
      </c>
      <c r="J661" s="20">
        <v>3.3</v>
      </c>
      <c r="K661" s="20" t="s">
        <v>2976</v>
      </c>
      <c r="L661" s="20" t="s">
        <v>3374</v>
      </c>
      <c r="M661" s="20">
        <v>1</v>
      </c>
      <c r="N661" s="20" t="s">
        <v>3395</v>
      </c>
      <c r="O661" s="15" t="s">
        <v>2772</v>
      </c>
      <c r="P661" s="17" t="s">
        <v>3705</v>
      </c>
      <c r="Q661" s="20" t="s">
        <v>3376</v>
      </c>
      <c r="R661" s="43">
        <v>5.0000000000000001E-3</v>
      </c>
      <c r="S661" s="20" t="s">
        <v>3662</v>
      </c>
      <c r="T661" s="16">
        <f t="shared" si="42"/>
        <v>2.1660617565076304E-3</v>
      </c>
      <c r="U661" s="17">
        <v>7</v>
      </c>
      <c r="V661" s="20"/>
      <c r="W661" s="20" t="s">
        <v>1346</v>
      </c>
    </row>
    <row r="662" spans="1:24" ht="45.75">
      <c r="A662" s="15" t="s">
        <v>3371</v>
      </c>
      <c r="B662" s="20">
        <v>2017</v>
      </c>
      <c r="C662" s="20">
        <v>51</v>
      </c>
      <c r="D662" s="20" t="s">
        <v>3372</v>
      </c>
      <c r="E662" s="16" t="s">
        <v>3658</v>
      </c>
      <c r="F662" s="20" t="s">
        <v>2766</v>
      </c>
      <c r="G662" s="66" t="s">
        <v>3660</v>
      </c>
      <c r="H662" s="17" t="s">
        <v>2934</v>
      </c>
      <c r="I662" s="20" t="s">
        <v>3323</v>
      </c>
      <c r="J662" s="20">
        <v>3.3</v>
      </c>
      <c r="K662" s="20" t="s">
        <v>2976</v>
      </c>
      <c r="L662" s="20" t="s">
        <v>3374</v>
      </c>
      <c r="M662" s="20">
        <v>1</v>
      </c>
      <c r="N662" s="20" t="s">
        <v>3395</v>
      </c>
      <c r="O662" s="15" t="s">
        <v>2772</v>
      </c>
      <c r="P662" s="17" t="s">
        <v>3383</v>
      </c>
      <c r="Q662" s="20" t="s">
        <v>3376</v>
      </c>
      <c r="R662" s="44">
        <v>0.5</v>
      </c>
      <c r="S662" s="20" t="s">
        <v>3662</v>
      </c>
      <c r="T662" s="16">
        <f t="shared" si="42"/>
        <v>0.17609125905568124</v>
      </c>
      <c r="U662" s="17">
        <v>15</v>
      </c>
      <c r="V662" s="20"/>
      <c r="W662" s="20" t="s">
        <v>1346</v>
      </c>
    </row>
    <row r="663" spans="1:24" ht="45.75">
      <c r="A663" s="15" t="s">
        <v>3371</v>
      </c>
      <c r="B663" s="20">
        <v>2017</v>
      </c>
      <c r="C663" s="20">
        <v>51</v>
      </c>
      <c r="D663" s="20" t="s">
        <v>3372</v>
      </c>
      <c r="E663" s="16" t="s">
        <v>3658</v>
      </c>
      <c r="F663" s="20" t="s">
        <v>2766</v>
      </c>
      <c r="G663" s="66" t="s">
        <v>3660</v>
      </c>
      <c r="H663" s="17" t="s">
        <v>2934</v>
      </c>
      <c r="I663" s="20" t="s">
        <v>3323</v>
      </c>
      <c r="J663" s="20">
        <v>3.3</v>
      </c>
      <c r="K663" s="20" t="s">
        <v>2976</v>
      </c>
      <c r="L663" s="20" t="s">
        <v>3374</v>
      </c>
      <c r="M663" s="20">
        <v>1</v>
      </c>
      <c r="N663" s="20" t="s">
        <v>3395</v>
      </c>
      <c r="O663" s="15" t="s">
        <v>2772</v>
      </c>
      <c r="P663" s="17" t="s">
        <v>3383</v>
      </c>
      <c r="Q663" s="20" t="s">
        <v>3376</v>
      </c>
      <c r="R663" s="44">
        <v>0.5</v>
      </c>
      <c r="S663" s="20" t="s">
        <v>3662</v>
      </c>
      <c r="T663" s="16">
        <f t="shared" si="42"/>
        <v>0.17609125905568124</v>
      </c>
      <c r="U663" s="17">
        <v>30</v>
      </c>
      <c r="V663" s="20"/>
      <c r="W663" s="20" t="s">
        <v>1346</v>
      </c>
    </row>
    <row r="664" spans="1:24" ht="45.75">
      <c r="A664" s="15" t="s">
        <v>3371</v>
      </c>
      <c r="B664" s="20">
        <v>2017</v>
      </c>
      <c r="C664" s="20">
        <v>51</v>
      </c>
      <c r="D664" s="20" t="s">
        <v>3372</v>
      </c>
      <c r="E664" s="16" t="s">
        <v>3658</v>
      </c>
      <c r="F664" s="20" t="s">
        <v>2766</v>
      </c>
      <c r="G664" s="66" t="s">
        <v>3660</v>
      </c>
      <c r="H664" s="17" t="s">
        <v>2934</v>
      </c>
      <c r="I664" s="20" t="s">
        <v>3323</v>
      </c>
      <c r="J664" s="20">
        <v>3.3</v>
      </c>
      <c r="K664" s="20" t="s">
        <v>2976</v>
      </c>
      <c r="L664" s="20" t="s">
        <v>3374</v>
      </c>
      <c r="M664" s="20">
        <v>1</v>
      </c>
      <c r="N664" s="20" t="s">
        <v>3395</v>
      </c>
      <c r="O664" s="15" t="s">
        <v>2772</v>
      </c>
      <c r="P664" s="17" t="s">
        <v>3383</v>
      </c>
      <c r="Q664" s="20" t="s">
        <v>3396</v>
      </c>
      <c r="R664" s="44">
        <v>0.5</v>
      </c>
      <c r="S664" s="20" t="s">
        <v>3662</v>
      </c>
      <c r="T664" s="16">
        <f t="shared" si="42"/>
        <v>0.17609125905568124</v>
      </c>
      <c r="U664" s="17">
        <v>0</v>
      </c>
      <c r="V664" s="20"/>
      <c r="W664" s="20" t="s">
        <v>1346</v>
      </c>
    </row>
    <row r="665" spans="1:24" ht="45.75">
      <c r="A665" s="15" t="s">
        <v>3371</v>
      </c>
      <c r="B665" s="20">
        <v>2017</v>
      </c>
      <c r="C665" s="20">
        <v>51</v>
      </c>
      <c r="D665" s="20" t="s">
        <v>3372</v>
      </c>
      <c r="E665" s="16" t="s">
        <v>3658</v>
      </c>
      <c r="F665" s="20" t="s">
        <v>2766</v>
      </c>
      <c r="G665" s="66" t="s">
        <v>3660</v>
      </c>
      <c r="H665" s="17" t="s">
        <v>2934</v>
      </c>
      <c r="I665" s="20" t="s">
        <v>3323</v>
      </c>
      <c r="J665" s="20">
        <v>3.3</v>
      </c>
      <c r="K665" s="20" t="s">
        <v>2976</v>
      </c>
      <c r="L665" s="20" t="s">
        <v>3374</v>
      </c>
      <c r="M665" s="20">
        <v>1</v>
      </c>
      <c r="N665" s="20" t="s">
        <v>3395</v>
      </c>
      <c r="O665" s="15" t="s">
        <v>2772</v>
      </c>
      <c r="P665" s="17" t="s">
        <v>3708</v>
      </c>
      <c r="Q665" s="20" t="s">
        <v>3396</v>
      </c>
      <c r="R665" s="43">
        <v>2.3E-2</v>
      </c>
      <c r="S665" s="20" t="s">
        <v>3662</v>
      </c>
      <c r="T665" s="16">
        <f t="shared" si="42"/>
        <v>9.8756337121601191E-3</v>
      </c>
      <c r="U665" s="17">
        <v>1</v>
      </c>
      <c r="V665" s="20"/>
      <c r="W665" s="20" t="s">
        <v>1346</v>
      </c>
    </row>
    <row r="666" spans="1:24" ht="45.75">
      <c r="A666" s="15" t="s">
        <v>3371</v>
      </c>
      <c r="B666" s="20">
        <v>2017</v>
      </c>
      <c r="C666" s="20">
        <v>51</v>
      </c>
      <c r="D666" s="20" t="s">
        <v>3372</v>
      </c>
      <c r="E666" s="16" t="s">
        <v>3658</v>
      </c>
      <c r="F666" s="20" t="s">
        <v>2766</v>
      </c>
      <c r="G666" s="66" t="s">
        <v>3660</v>
      </c>
      <c r="H666" s="17" t="s">
        <v>2934</v>
      </c>
      <c r="I666" s="20" t="s">
        <v>3323</v>
      </c>
      <c r="J666" s="20">
        <v>3.3</v>
      </c>
      <c r="K666" s="20" t="s">
        <v>2976</v>
      </c>
      <c r="L666" s="20" t="s">
        <v>3374</v>
      </c>
      <c r="M666" s="20">
        <v>1</v>
      </c>
      <c r="N666" s="20" t="s">
        <v>3395</v>
      </c>
      <c r="O666" s="15" t="s">
        <v>2772</v>
      </c>
      <c r="P666" s="17" t="s">
        <v>3709</v>
      </c>
      <c r="Q666" s="20" t="s">
        <v>3396</v>
      </c>
      <c r="R666" s="43">
        <v>1.4999999999999999E-2</v>
      </c>
      <c r="S666" s="20" t="s">
        <v>3662</v>
      </c>
      <c r="T666" s="16">
        <f t="shared" si="42"/>
        <v>6.4660422492316813E-3</v>
      </c>
      <c r="U666" s="17">
        <v>3</v>
      </c>
      <c r="V666" s="20"/>
      <c r="W666" s="20" t="s">
        <v>1346</v>
      </c>
    </row>
    <row r="667" spans="1:24" ht="45.75">
      <c r="A667" s="15" t="s">
        <v>3371</v>
      </c>
      <c r="B667" s="20">
        <v>2017</v>
      </c>
      <c r="C667" s="20">
        <v>51</v>
      </c>
      <c r="D667" s="20" t="s">
        <v>3372</v>
      </c>
      <c r="E667" s="16" t="s">
        <v>3658</v>
      </c>
      <c r="F667" s="20" t="s">
        <v>2766</v>
      </c>
      <c r="G667" s="66" t="s">
        <v>3660</v>
      </c>
      <c r="H667" s="17" t="s">
        <v>2934</v>
      </c>
      <c r="I667" s="20" t="s">
        <v>3323</v>
      </c>
      <c r="J667" s="20">
        <v>3.3</v>
      </c>
      <c r="K667" s="20" t="s">
        <v>2976</v>
      </c>
      <c r="L667" s="20" t="s">
        <v>3374</v>
      </c>
      <c r="M667" s="20">
        <v>1</v>
      </c>
      <c r="N667" s="20" t="s">
        <v>3395</v>
      </c>
      <c r="O667" s="15" t="s">
        <v>2772</v>
      </c>
      <c r="P667" s="17" t="s">
        <v>3710</v>
      </c>
      <c r="Q667" s="20" t="s">
        <v>3396</v>
      </c>
      <c r="R667" s="43">
        <v>8.0000000000000002E-3</v>
      </c>
      <c r="S667" s="20" t="s">
        <v>3662</v>
      </c>
      <c r="T667" s="16">
        <f t="shared" si="42"/>
        <v>3.4605321095064891E-3</v>
      </c>
      <c r="U667" s="17">
        <v>7</v>
      </c>
      <c r="V667" s="20"/>
      <c r="W667" s="20" t="s">
        <v>1346</v>
      </c>
    </row>
    <row r="668" spans="1:24" ht="45.75">
      <c r="A668" s="15" t="s">
        <v>3371</v>
      </c>
      <c r="B668" s="20">
        <v>2017</v>
      </c>
      <c r="C668" s="20">
        <v>51</v>
      </c>
      <c r="D668" s="20" t="s">
        <v>3372</v>
      </c>
      <c r="E668" s="16" t="s">
        <v>3658</v>
      </c>
      <c r="F668" s="20" t="s">
        <v>2766</v>
      </c>
      <c r="G668" s="66" t="s">
        <v>3660</v>
      </c>
      <c r="H668" s="17" t="s">
        <v>2934</v>
      </c>
      <c r="I668" s="20" t="s">
        <v>3323</v>
      </c>
      <c r="J668" s="20">
        <v>3.3</v>
      </c>
      <c r="K668" s="20" t="s">
        <v>2976</v>
      </c>
      <c r="L668" s="20" t="s">
        <v>3374</v>
      </c>
      <c r="M668" s="20">
        <v>1</v>
      </c>
      <c r="N668" s="20" t="s">
        <v>3395</v>
      </c>
      <c r="O668" s="15" t="s">
        <v>2772</v>
      </c>
      <c r="P668" s="17">
        <v>3.0000000000000001E-3</v>
      </c>
      <c r="Q668" s="20" t="s">
        <v>3401</v>
      </c>
      <c r="R668" s="43">
        <f t="shared" ref="R668" si="44">P668</f>
        <v>3.0000000000000001E-3</v>
      </c>
      <c r="S668" s="20" t="s">
        <v>3662</v>
      </c>
      <c r="T668" s="16">
        <f t="shared" si="42"/>
        <v>1.300933020418072E-3</v>
      </c>
      <c r="U668" s="17">
        <v>15</v>
      </c>
      <c r="V668" s="20"/>
      <c r="W668" s="20" t="s">
        <v>1346</v>
      </c>
    </row>
    <row r="669" spans="1:24" ht="45.75">
      <c r="A669" s="15" t="s">
        <v>3371</v>
      </c>
      <c r="B669" s="20">
        <v>2017</v>
      </c>
      <c r="C669" s="20">
        <v>51</v>
      </c>
      <c r="D669" s="20" t="s">
        <v>3372</v>
      </c>
      <c r="E669" s="16" t="s">
        <v>3658</v>
      </c>
      <c r="F669" s="20" t="s">
        <v>2766</v>
      </c>
      <c r="G669" s="66" t="s">
        <v>3660</v>
      </c>
      <c r="H669" s="17" t="s">
        <v>2934</v>
      </c>
      <c r="I669" s="20" t="s">
        <v>3323</v>
      </c>
      <c r="J669" s="20">
        <v>3.3</v>
      </c>
      <c r="K669" s="20" t="s">
        <v>2976</v>
      </c>
      <c r="L669" s="20" t="s">
        <v>3374</v>
      </c>
      <c r="M669" s="20">
        <v>1</v>
      </c>
      <c r="N669" s="20" t="s">
        <v>3395</v>
      </c>
      <c r="O669" s="15" t="s">
        <v>2772</v>
      </c>
      <c r="P669" s="17" t="s">
        <v>3383</v>
      </c>
      <c r="Q669" s="20" t="s">
        <v>3401</v>
      </c>
      <c r="R669" s="44">
        <v>0.5</v>
      </c>
      <c r="S669" s="20" t="s">
        <v>3662</v>
      </c>
      <c r="T669" s="16">
        <f t="shared" si="42"/>
        <v>0.17609125905568124</v>
      </c>
      <c r="U669" s="17">
        <v>30</v>
      </c>
      <c r="V669" s="20"/>
      <c r="W669" s="20" t="s">
        <v>1346</v>
      </c>
    </row>
    <row r="670" spans="1:24" ht="45.75">
      <c r="A670" s="15" t="s">
        <v>3371</v>
      </c>
      <c r="B670" s="20">
        <v>2017</v>
      </c>
      <c r="C670" s="20">
        <v>51</v>
      </c>
      <c r="D670" s="20" t="s">
        <v>3372</v>
      </c>
      <c r="E670" s="16" t="s">
        <v>3658</v>
      </c>
      <c r="F670" s="20" t="s">
        <v>2766</v>
      </c>
      <c r="G670" s="66" t="s">
        <v>3660</v>
      </c>
      <c r="H670" s="17" t="s">
        <v>2934</v>
      </c>
      <c r="I670" s="20" t="s">
        <v>3323</v>
      </c>
      <c r="J670" s="20">
        <v>3.3</v>
      </c>
      <c r="K670" s="20" t="s">
        <v>2976</v>
      </c>
      <c r="L670" s="20" t="s">
        <v>3374</v>
      </c>
      <c r="M670" s="20">
        <v>1</v>
      </c>
      <c r="N670" s="20" t="s">
        <v>3395</v>
      </c>
      <c r="O670" s="15" t="s">
        <v>2772</v>
      </c>
      <c r="P670" s="17" t="s">
        <v>3383</v>
      </c>
      <c r="Q670" s="20" t="s">
        <v>3401</v>
      </c>
      <c r="R670" s="44">
        <v>0.5</v>
      </c>
      <c r="S670" s="20" t="s">
        <v>3662</v>
      </c>
      <c r="T670" s="16">
        <f t="shared" si="42"/>
        <v>0.17609125905568124</v>
      </c>
      <c r="U670" s="17">
        <v>45</v>
      </c>
      <c r="V670" s="20"/>
      <c r="W670" s="20" t="s">
        <v>1346</v>
      </c>
    </row>
    <row r="671" spans="1:24" ht="45.75">
      <c r="A671" s="15" t="s">
        <v>3371</v>
      </c>
      <c r="B671" s="20">
        <v>2017</v>
      </c>
      <c r="C671" s="20">
        <v>51</v>
      </c>
      <c r="D671" s="20" t="s">
        <v>3372</v>
      </c>
      <c r="E671" s="16" t="s">
        <v>3658</v>
      </c>
      <c r="F671" s="20" t="s">
        <v>2766</v>
      </c>
      <c r="G671" s="66" t="s">
        <v>3660</v>
      </c>
      <c r="H671" s="17" t="s">
        <v>2934</v>
      </c>
      <c r="I671" s="20" t="s">
        <v>3323</v>
      </c>
      <c r="J671" s="20">
        <v>3.3</v>
      </c>
      <c r="K671" s="20" t="s">
        <v>2976</v>
      </c>
      <c r="L671" s="20" t="s">
        <v>3374</v>
      </c>
      <c r="M671" s="20">
        <v>1</v>
      </c>
      <c r="N671" s="20" t="s">
        <v>3402</v>
      </c>
      <c r="O671" s="15" t="s">
        <v>2772</v>
      </c>
      <c r="P671" s="15">
        <v>0</v>
      </c>
      <c r="Q671" s="15" t="s">
        <v>3683</v>
      </c>
      <c r="R671" s="39">
        <v>5.0000000000000001E-4</v>
      </c>
      <c r="S671" s="15" t="s">
        <v>3683</v>
      </c>
      <c r="T671" s="16">
        <f t="shared" si="42"/>
        <v>2.1709297223018438E-4</v>
      </c>
      <c r="U671" s="20" t="s">
        <v>3403</v>
      </c>
      <c r="V671" s="20"/>
      <c r="W671" s="20" t="s">
        <v>1346</v>
      </c>
    </row>
    <row r="672" spans="1:24" ht="45.75">
      <c r="A672" s="15" t="s">
        <v>3371</v>
      </c>
      <c r="B672" s="20">
        <v>2017</v>
      </c>
      <c r="C672" s="20">
        <v>51</v>
      </c>
      <c r="D672" s="20" t="s">
        <v>3372</v>
      </c>
      <c r="E672" s="16" t="s">
        <v>3658</v>
      </c>
      <c r="F672" s="20" t="s">
        <v>2766</v>
      </c>
      <c r="G672" s="66" t="s">
        <v>3660</v>
      </c>
      <c r="H672" s="17" t="s">
        <v>2934</v>
      </c>
      <c r="I672" s="20" t="s">
        <v>3323</v>
      </c>
      <c r="J672" s="20">
        <v>3.3</v>
      </c>
      <c r="K672" s="20" t="s">
        <v>2976</v>
      </c>
      <c r="L672" s="20" t="s">
        <v>3374</v>
      </c>
      <c r="M672" s="20">
        <v>1</v>
      </c>
      <c r="N672" s="20" t="s">
        <v>3682</v>
      </c>
      <c r="O672" s="15" t="s">
        <v>2772</v>
      </c>
      <c r="P672" s="20">
        <v>0</v>
      </c>
      <c r="Q672" s="20">
        <v>0</v>
      </c>
      <c r="R672" s="39">
        <v>5.0000000000000001E-4</v>
      </c>
      <c r="S672" s="20"/>
      <c r="T672" s="16">
        <f t="shared" si="42"/>
        <v>2.1709297223018438E-4</v>
      </c>
      <c r="U672" s="20" t="s">
        <v>3403</v>
      </c>
      <c r="V672" s="20"/>
      <c r="W672" s="20" t="s">
        <v>1346</v>
      </c>
    </row>
    <row r="673" spans="1:23" ht="45.75">
      <c r="A673" s="15" t="s">
        <v>3414</v>
      </c>
      <c r="B673" s="20">
        <v>2017</v>
      </c>
      <c r="C673" s="15">
        <v>52</v>
      </c>
      <c r="D673" s="15" t="s">
        <v>3415</v>
      </c>
      <c r="E673" s="16" t="s">
        <v>3658</v>
      </c>
      <c r="F673" s="20" t="s">
        <v>2766</v>
      </c>
      <c r="G673" s="67" t="s">
        <v>3659</v>
      </c>
      <c r="H673" s="15" t="s">
        <v>2772</v>
      </c>
      <c r="I673" s="20" t="s">
        <v>3003</v>
      </c>
      <c r="J673" s="20" t="s">
        <v>2772</v>
      </c>
      <c r="K673" s="20" t="s">
        <v>2772</v>
      </c>
      <c r="L673" s="20" t="s">
        <v>2772</v>
      </c>
      <c r="M673" s="20" t="s">
        <v>2772</v>
      </c>
      <c r="N673" s="20" t="s">
        <v>2943</v>
      </c>
      <c r="O673" s="15" t="s">
        <v>2772</v>
      </c>
      <c r="P673" s="15" t="s">
        <v>3711</v>
      </c>
      <c r="Q673" s="20" t="s">
        <v>2880</v>
      </c>
      <c r="R673" s="43">
        <v>0.01</v>
      </c>
      <c r="S673" s="20" t="s">
        <v>3662</v>
      </c>
      <c r="T673" s="16">
        <f t="shared" si="42"/>
        <v>4.3213737826425782E-3</v>
      </c>
      <c r="U673" s="20" t="s">
        <v>2772</v>
      </c>
      <c r="V673" s="20" t="s">
        <v>2772</v>
      </c>
      <c r="W673" s="20" t="s">
        <v>1422</v>
      </c>
    </row>
    <row r="674" spans="1:23" ht="45.75">
      <c r="A674" s="15" t="s">
        <v>3414</v>
      </c>
      <c r="B674" s="20">
        <v>2017</v>
      </c>
      <c r="C674" s="15">
        <v>52</v>
      </c>
      <c r="D674" s="15" t="s">
        <v>3415</v>
      </c>
      <c r="E674" s="16" t="s">
        <v>3658</v>
      </c>
      <c r="F674" s="20" t="s">
        <v>2766</v>
      </c>
      <c r="G674" s="68" t="s">
        <v>3664</v>
      </c>
      <c r="H674" s="15" t="s">
        <v>2772</v>
      </c>
      <c r="I674" s="33" t="s">
        <v>2875</v>
      </c>
      <c r="J674" s="20" t="s">
        <v>2772</v>
      </c>
      <c r="K674" s="20" t="s">
        <v>2772</v>
      </c>
      <c r="L674" s="20" t="s">
        <v>2772</v>
      </c>
      <c r="M674" s="20" t="s">
        <v>2772</v>
      </c>
      <c r="N674" s="20" t="s">
        <v>2943</v>
      </c>
      <c r="O674" s="15" t="s">
        <v>2772</v>
      </c>
      <c r="P674" s="15" t="s">
        <v>3712</v>
      </c>
      <c r="Q674" s="20" t="s">
        <v>2880</v>
      </c>
      <c r="R674" s="43">
        <v>0.16</v>
      </c>
      <c r="S674" s="20" t="s">
        <v>3662</v>
      </c>
      <c r="T674" s="16">
        <f t="shared" si="42"/>
        <v>6.445798922691845E-2</v>
      </c>
      <c r="U674" s="20" t="s">
        <v>2772</v>
      </c>
      <c r="V674" s="20" t="s">
        <v>2772</v>
      </c>
      <c r="W674" s="20" t="s">
        <v>1422</v>
      </c>
    </row>
    <row r="675" spans="1:23" ht="45.75">
      <c r="A675" s="15" t="s">
        <v>3414</v>
      </c>
      <c r="B675" s="20">
        <v>2017</v>
      </c>
      <c r="C675" s="15">
        <v>52</v>
      </c>
      <c r="D675" s="15" t="s">
        <v>3415</v>
      </c>
      <c r="E675" s="16" t="s">
        <v>3658</v>
      </c>
      <c r="F675" s="20" t="s">
        <v>2766</v>
      </c>
      <c r="G675" s="68" t="s">
        <v>3664</v>
      </c>
      <c r="H675" s="15" t="s">
        <v>2772</v>
      </c>
      <c r="I675" s="33" t="s">
        <v>2885</v>
      </c>
      <c r="J675" s="20" t="s">
        <v>2772</v>
      </c>
      <c r="K675" s="20" t="s">
        <v>2772</v>
      </c>
      <c r="L675" s="20" t="s">
        <v>2772</v>
      </c>
      <c r="M675" s="20" t="s">
        <v>2772</v>
      </c>
      <c r="N675" s="20" t="s">
        <v>2943</v>
      </c>
      <c r="O675" s="15" t="s">
        <v>2772</v>
      </c>
      <c r="P675" s="15" t="s">
        <v>3711</v>
      </c>
      <c r="Q675" s="20" t="s">
        <v>2880</v>
      </c>
      <c r="R675" s="43">
        <v>0.01</v>
      </c>
      <c r="S675" s="20" t="s">
        <v>3662</v>
      </c>
      <c r="T675" s="16">
        <f t="shared" si="42"/>
        <v>4.3213737826425782E-3</v>
      </c>
      <c r="U675" s="20" t="s">
        <v>2772</v>
      </c>
      <c r="V675" s="20" t="s">
        <v>2772</v>
      </c>
      <c r="W675" s="20" t="s">
        <v>1422</v>
      </c>
    </row>
    <row r="676" spans="1:23" ht="45.75">
      <c r="A676" s="15" t="s">
        <v>3414</v>
      </c>
      <c r="B676" s="20">
        <v>2017</v>
      </c>
      <c r="C676" s="15">
        <v>52</v>
      </c>
      <c r="D676" s="15" t="s">
        <v>3415</v>
      </c>
      <c r="E676" s="16" t="s">
        <v>3658</v>
      </c>
      <c r="F676" s="20" t="s">
        <v>2766</v>
      </c>
      <c r="G676" s="67" t="s">
        <v>3659</v>
      </c>
      <c r="H676" s="15" t="s">
        <v>2772</v>
      </c>
      <c r="I676" s="33" t="s">
        <v>2786</v>
      </c>
      <c r="J676" s="20" t="s">
        <v>2772</v>
      </c>
      <c r="K676" s="20" t="s">
        <v>2772</v>
      </c>
      <c r="L676" s="20" t="s">
        <v>2772</v>
      </c>
      <c r="M676" s="20" t="s">
        <v>2772</v>
      </c>
      <c r="N676" s="20" t="s">
        <v>2943</v>
      </c>
      <c r="O676" s="15" t="s">
        <v>2772</v>
      </c>
      <c r="P676" s="15" t="s">
        <v>3713</v>
      </c>
      <c r="Q676" s="20" t="s">
        <v>2880</v>
      </c>
      <c r="R676" s="43">
        <v>0.02</v>
      </c>
      <c r="S676" s="20" t="s">
        <v>3662</v>
      </c>
      <c r="T676" s="16">
        <f t="shared" si="42"/>
        <v>8.6001717619175692E-3</v>
      </c>
      <c r="U676" s="20" t="s">
        <v>2772</v>
      </c>
      <c r="V676" s="20" t="s">
        <v>2772</v>
      </c>
      <c r="W676" s="20" t="s">
        <v>1422</v>
      </c>
    </row>
    <row r="677" spans="1:23" ht="45.75">
      <c r="A677" s="15" t="s">
        <v>3414</v>
      </c>
      <c r="B677" s="20">
        <v>2017</v>
      </c>
      <c r="C677" s="15">
        <v>53</v>
      </c>
      <c r="D677" s="15" t="s">
        <v>3420</v>
      </c>
      <c r="E677" s="16" t="s">
        <v>3658</v>
      </c>
      <c r="F677" s="20" t="s">
        <v>2766</v>
      </c>
      <c r="G677" s="67" t="s">
        <v>3659</v>
      </c>
      <c r="H677" s="15" t="s">
        <v>2772</v>
      </c>
      <c r="I677" s="20" t="s">
        <v>3003</v>
      </c>
      <c r="J677" s="20" t="s">
        <v>2772</v>
      </c>
      <c r="K677" s="20" t="s">
        <v>2772</v>
      </c>
      <c r="L677" s="20" t="s">
        <v>2772</v>
      </c>
      <c r="M677" s="20" t="s">
        <v>2772</v>
      </c>
      <c r="N677" s="33" t="s">
        <v>3421</v>
      </c>
      <c r="O677" s="15"/>
      <c r="P677" s="41">
        <v>46780</v>
      </c>
      <c r="Q677" s="15" t="s">
        <v>3011</v>
      </c>
      <c r="R677" s="39">
        <v>46780</v>
      </c>
      <c r="S677" s="15" t="s">
        <v>3011</v>
      </c>
      <c r="T677" s="16">
        <f t="shared" si="42"/>
        <v>4.6700695011379505</v>
      </c>
      <c r="U677" s="20" t="s">
        <v>2772</v>
      </c>
      <c r="V677" s="20" t="s">
        <v>2772</v>
      </c>
      <c r="W677" s="20" t="s">
        <v>1422</v>
      </c>
    </row>
    <row r="678" spans="1:23" ht="45.75">
      <c r="A678" s="15" t="s">
        <v>3414</v>
      </c>
      <c r="B678" s="20">
        <v>2017</v>
      </c>
      <c r="C678" s="15">
        <v>53</v>
      </c>
      <c r="D678" s="15" t="s">
        <v>3420</v>
      </c>
      <c r="E678" s="16" t="s">
        <v>3658</v>
      </c>
      <c r="F678" s="20" t="s">
        <v>2766</v>
      </c>
      <c r="G678" s="67" t="s">
        <v>3659</v>
      </c>
      <c r="H678" s="15" t="s">
        <v>2772</v>
      </c>
      <c r="I678" s="33" t="s">
        <v>3005</v>
      </c>
      <c r="J678" s="20" t="s">
        <v>2772</v>
      </c>
      <c r="K678" s="20" t="s">
        <v>2772</v>
      </c>
      <c r="L678" s="20" t="s">
        <v>2772</v>
      </c>
      <c r="M678" s="20" t="s">
        <v>2772</v>
      </c>
      <c r="N678" s="33" t="s">
        <v>3421</v>
      </c>
      <c r="O678" s="15"/>
      <c r="P678" s="15" t="s">
        <v>3714</v>
      </c>
      <c r="Q678" s="15" t="s">
        <v>3011</v>
      </c>
      <c r="R678" s="39">
        <v>25.63</v>
      </c>
      <c r="S678" s="15" t="s">
        <v>3011</v>
      </c>
      <c r="T678" s="16">
        <f t="shared" si="42"/>
        <v>1.4253711664389412</v>
      </c>
      <c r="U678" s="20" t="s">
        <v>2772</v>
      </c>
      <c r="V678" s="20" t="s">
        <v>2772</v>
      </c>
      <c r="W678" s="20" t="s">
        <v>1422</v>
      </c>
    </row>
    <row r="679" spans="1:23" ht="45.75">
      <c r="A679" s="15" t="s">
        <v>3414</v>
      </c>
      <c r="B679" s="20">
        <v>2017</v>
      </c>
      <c r="C679" s="15">
        <v>53</v>
      </c>
      <c r="D679" s="15" t="s">
        <v>3420</v>
      </c>
      <c r="E679" s="16" t="s">
        <v>3658</v>
      </c>
      <c r="F679" s="20" t="s">
        <v>2766</v>
      </c>
      <c r="G679" s="67" t="s">
        <v>3659</v>
      </c>
      <c r="H679" s="15" t="s">
        <v>2772</v>
      </c>
      <c r="I679" s="33" t="s">
        <v>2779</v>
      </c>
      <c r="J679" s="20" t="s">
        <v>2772</v>
      </c>
      <c r="K679" s="20" t="s">
        <v>2772</v>
      </c>
      <c r="L679" s="20" t="s">
        <v>2772</v>
      </c>
      <c r="M679" s="20" t="s">
        <v>2772</v>
      </c>
      <c r="N679" s="33" t="s">
        <v>3421</v>
      </c>
      <c r="O679" s="15"/>
      <c r="P679" s="15" t="s">
        <v>3715</v>
      </c>
      <c r="Q679" s="15" t="s">
        <v>3011</v>
      </c>
      <c r="R679" s="39">
        <v>13.06</v>
      </c>
      <c r="S679" s="15" t="s">
        <v>3011</v>
      </c>
      <c r="T679" s="16">
        <f t="shared" si="42"/>
        <v>1.1479853206838051</v>
      </c>
      <c r="U679" s="20" t="s">
        <v>2772</v>
      </c>
      <c r="V679" s="20" t="s">
        <v>2772</v>
      </c>
      <c r="W679" s="20" t="s">
        <v>1422</v>
      </c>
    </row>
    <row r="680" spans="1:23" ht="45.75">
      <c r="A680" s="15" t="s">
        <v>3414</v>
      </c>
      <c r="B680" s="20">
        <v>2017</v>
      </c>
      <c r="C680" s="15">
        <v>53</v>
      </c>
      <c r="D680" s="15" t="s">
        <v>3420</v>
      </c>
      <c r="E680" s="16" t="s">
        <v>3658</v>
      </c>
      <c r="F680" s="20" t="s">
        <v>2766</v>
      </c>
      <c r="G680" s="68" t="s">
        <v>3664</v>
      </c>
      <c r="H680" s="15" t="s">
        <v>2772</v>
      </c>
      <c r="I680" s="33" t="s">
        <v>2875</v>
      </c>
      <c r="J680" s="20" t="s">
        <v>2772</v>
      </c>
      <c r="K680" s="20" t="s">
        <v>2772</v>
      </c>
      <c r="L680" s="20" t="s">
        <v>2772</v>
      </c>
      <c r="M680" s="20" t="s">
        <v>2772</v>
      </c>
      <c r="N680" s="33" t="s">
        <v>3421</v>
      </c>
      <c r="O680" s="15"/>
      <c r="P680" s="15" t="s">
        <v>3716</v>
      </c>
      <c r="Q680" s="15" t="s">
        <v>3011</v>
      </c>
      <c r="R680" s="39">
        <v>21864</v>
      </c>
      <c r="S680" s="15" t="s">
        <v>3011</v>
      </c>
      <c r="T680" s="16">
        <f t="shared" si="42"/>
        <v>4.3397494816808759</v>
      </c>
      <c r="U680" s="20" t="s">
        <v>2772</v>
      </c>
      <c r="V680" s="20" t="s">
        <v>2772</v>
      </c>
      <c r="W680" s="20" t="s">
        <v>1422</v>
      </c>
    </row>
    <row r="681" spans="1:23" ht="45.75">
      <c r="A681" s="15" t="s">
        <v>3414</v>
      </c>
      <c r="B681" s="20">
        <v>2017</v>
      </c>
      <c r="C681" s="15">
        <v>53</v>
      </c>
      <c r="D681" s="15" t="s">
        <v>3420</v>
      </c>
      <c r="E681" s="16" t="s">
        <v>3658</v>
      </c>
      <c r="F681" s="20" t="s">
        <v>2766</v>
      </c>
      <c r="G681" s="68" t="s">
        <v>3664</v>
      </c>
      <c r="H681" s="15" t="s">
        <v>2772</v>
      </c>
      <c r="I681" s="33" t="s">
        <v>2885</v>
      </c>
      <c r="J681" s="20" t="s">
        <v>2772</v>
      </c>
      <c r="K681" s="20" t="s">
        <v>2772</v>
      </c>
      <c r="L681" s="20" t="s">
        <v>2772</v>
      </c>
      <c r="M681" s="20" t="s">
        <v>2772</v>
      </c>
      <c r="N681" s="33" t="s">
        <v>3421</v>
      </c>
      <c r="O681" s="15"/>
      <c r="P681" s="15" t="s">
        <v>3717</v>
      </c>
      <c r="Q681" s="15" t="s">
        <v>3011</v>
      </c>
      <c r="R681" s="39">
        <v>343.97</v>
      </c>
      <c r="S681" s="15" t="s">
        <v>3011</v>
      </c>
      <c r="T681" s="16">
        <f t="shared" si="42"/>
        <v>2.537781328693677</v>
      </c>
      <c r="U681" s="20" t="s">
        <v>2772</v>
      </c>
      <c r="V681" s="20" t="s">
        <v>2772</v>
      </c>
      <c r="W681" s="20" t="s">
        <v>1422</v>
      </c>
    </row>
    <row r="682" spans="1:23" ht="45.75">
      <c r="A682" s="15" t="s">
        <v>3414</v>
      </c>
      <c r="B682" s="20">
        <v>2017</v>
      </c>
      <c r="C682" s="15">
        <v>53</v>
      </c>
      <c r="D682" s="15" t="s">
        <v>3420</v>
      </c>
      <c r="E682" s="16" t="s">
        <v>3658</v>
      </c>
      <c r="F682" s="20" t="s">
        <v>2766</v>
      </c>
      <c r="G682" s="68" t="s">
        <v>3664</v>
      </c>
      <c r="H682" s="15" t="s">
        <v>2772</v>
      </c>
      <c r="I682" s="33" t="s">
        <v>2875</v>
      </c>
      <c r="J682" s="20" t="s">
        <v>2772</v>
      </c>
      <c r="K682" s="20" t="s">
        <v>2772</v>
      </c>
      <c r="L682" s="20" t="s">
        <v>2772</v>
      </c>
      <c r="M682" s="20" t="s">
        <v>2772</v>
      </c>
      <c r="N682" s="33" t="s">
        <v>3421</v>
      </c>
      <c r="O682" s="15"/>
      <c r="P682" s="15" t="s">
        <v>3718</v>
      </c>
      <c r="Q682" s="15" t="s">
        <v>3011</v>
      </c>
      <c r="R682" s="39">
        <v>14.31</v>
      </c>
      <c r="S682" s="15" t="s">
        <v>3011</v>
      </c>
      <c r="T682" s="16">
        <f t="shared" si="42"/>
        <v>1.1849751906982611</v>
      </c>
      <c r="U682" s="20" t="s">
        <v>2772</v>
      </c>
      <c r="V682" s="20" t="s">
        <v>2772</v>
      </c>
      <c r="W682" s="20" t="s">
        <v>1422</v>
      </c>
    </row>
    <row r="683" spans="1:23" ht="45.75">
      <c r="A683" s="15" t="s">
        <v>3414</v>
      </c>
      <c r="B683" s="20">
        <v>2017</v>
      </c>
      <c r="C683" s="15">
        <v>53</v>
      </c>
      <c r="D683" s="15" t="s">
        <v>3420</v>
      </c>
      <c r="E683" s="16" t="s">
        <v>3658</v>
      </c>
      <c r="F683" s="20" t="s">
        <v>2766</v>
      </c>
      <c r="G683" s="67" t="s">
        <v>3659</v>
      </c>
      <c r="H683" s="15" t="s">
        <v>2772</v>
      </c>
      <c r="I683" s="33" t="s">
        <v>2786</v>
      </c>
      <c r="J683" s="20" t="s">
        <v>2772</v>
      </c>
      <c r="K683" s="20" t="s">
        <v>2772</v>
      </c>
      <c r="L683" s="20" t="s">
        <v>2772</v>
      </c>
      <c r="M683" s="20" t="s">
        <v>2772</v>
      </c>
      <c r="N683" s="33" t="s">
        <v>3421</v>
      </c>
      <c r="O683" s="15"/>
      <c r="P683" s="15" t="s">
        <v>3719</v>
      </c>
      <c r="Q683" s="15" t="s">
        <v>3011</v>
      </c>
      <c r="R683" s="39">
        <v>59.04</v>
      </c>
      <c r="S683" s="15" t="s">
        <v>3011</v>
      </c>
      <c r="T683" s="16">
        <f t="shared" si="42"/>
        <v>1.7784406835712327</v>
      </c>
      <c r="U683" s="20" t="s">
        <v>2772</v>
      </c>
      <c r="V683" s="20" t="s">
        <v>2772</v>
      </c>
      <c r="W683" s="20" t="s">
        <v>1422</v>
      </c>
    </row>
    <row r="684" spans="1:23" ht="45.75">
      <c r="A684" s="15" t="s">
        <v>3429</v>
      </c>
      <c r="B684" s="15">
        <v>2016</v>
      </c>
      <c r="C684" s="15">
        <v>54</v>
      </c>
      <c r="D684" s="15" t="s">
        <v>3430</v>
      </c>
      <c r="E684" s="15" t="s">
        <v>3720</v>
      </c>
      <c r="F684" s="20" t="s">
        <v>2766</v>
      </c>
      <c r="G684" s="68" t="s">
        <v>3664</v>
      </c>
      <c r="H684" s="15" t="s">
        <v>2772</v>
      </c>
      <c r="I684" s="33" t="s">
        <v>2768</v>
      </c>
      <c r="J684" s="20" t="s">
        <v>2772</v>
      </c>
      <c r="K684" s="20" t="s">
        <v>2772</v>
      </c>
      <c r="L684" s="20" t="s">
        <v>2772</v>
      </c>
      <c r="M684" s="20" t="s">
        <v>2772</v>
      </c>
      <c r="N684" s="33" t="s">
        <v>2781</v>
      </c>
      <c r="O684" s="15" t="s">
        <v>2772</v>
      </c>
      <c r="P684" s="15">
        <v>43.6</v>
      </c>
      <c r="Q684" s="15" t="s">
        <v>3432</v>
      </c>
      <c r="R684" s="39">
        <f>P684*1000</f>
        <v>43600</v>
      </c>
      <c r="S684" s="20" t="s">
        <v>3295</v>
      </c>
      <c r="T684" s="16">
        <f t="shared" si="42"/>
        <v>4.6394964500369698</v>
      </c>
      <c r="U684" s="33" t="s">
        <v>3433</v>
      </c>
      <c r="V684" s="33" t="s">
        <v>3435</v>
      </c>
      <c r="W684" s="16" t="s">
        <v>1463</v>
      </c>
    </row>
    <row r="685" spans="1:23" ht="45.75">
      <c r="A685" s="15" t="s">
        <v>3429</v>
      </c>
      <c r="B685" s="15">
        <v>2016</v>
      </c>
      <c r="C685" s="15">
        <v>54</v>
      </c>
      <c r="D685" s="15" t="s">
        <v>3430</v>
      </c>
      <c r="E685" s="15" t="s">
        <v>3720</v>
      </c>
      <c r="F685" s="20" t="s">
        <v>2766</v>
      </c>
      <c r="G685" s="68" t="s">
        <v>3664</v>
      </c>
      <c r="H685" s="15" t="s">
        <v>2772</v>
      </c>
      <c r="I685" s="33" t="s">
        <v>2774</v>
      </c>
      <c r="J685" s="20" t="s">
        <v>2772</v>
      </c>
      <c r="K685" s="20" t="s">
        <v>2772</v>
      </c>
      <c r="L685" s="20" t="s">
        <v>2772</v>
      </c>
      <c r="M685" s="20" t="s">
        <v>2772</v>
      </c>
      <c r="N685" s="33" t="s">
        <v>2781</v>
      </c>
      <c r="O685" s="15" t="s">
        <v>2772</v>
      </c>
      <c r="P685" s="15">
        <v>1778</v>
      </c>
      <c r="Q685" s="15" t="s">
        <v>3011</v>
      </c>
      <c r="R685" s="39">
        <f t="shared" ref="R685:R736" si="45">P685</f>
        <v>1778</v>
      </c>
      <c r="S685" s="20" t="s">
        <v>3295</v>
      </c>
      <c r="T685" s="16">
        <f t="shared" si="42"/>
        <v>3.2501759480839252</v>
      </c>
      <c r="U685" s="33" t="s">
        <v>3433</v>
      </c>
      <c r="V685" s="33" t="s">
        <v>3435</v>
      </c>
      <c r="W685" s="16" t="s">
        <v>1463</v>
      </c>
    </row>
    <row r="686" spans="1:23" ht="45.75">
      <c r="A686" s="15" t="s">
        <v>3429</v>
      </c>
      <c r="B686" s="15">
        <v>2016</v>
      </c>
      <c r="C686" s="15">
        <v>54</v>
      </c>
      <c r="D686" s="15" t="s">
        <v>3430</v>
      </c>
      <c r="E686" s="15" t="s">
        <v>3720</v>
      </c>
      <c r="F686" s="20" t="s">
        <v>2766</v>
      </c>
      <c r="G686" s="68" t="s">
        <v>3664</v>
      </c>
      <c r="H686" s="15" t="s">
        <v>2772</v>
      </c>
      <c r="I686" s="33" t="s">
        <v>2774</v>
      </c>
      <c r="J686" s="20" t="s">
        <v>2772</v>
      </c>
      <c r="K686" s="20" t="s">
        <v>2772</v>
      </c>
      <c r="L686" s="20" t="s">
        <v>2772</v>
      </c>
      <c r="M686" s="20" t="s">
        <v>2772</v>
      </c>
      <c r="N686" s="33" t="s">
        <v>2781</v>
      </c>
      <c r="O686" s="15" t="s">
        <v>2772</v>
      </c>
      <c r="P686" s="15">
        <v>7.8</v>
      </c>
      <c r="Q686" s="15" t="s">
        <v>3011</v>
      </c>
      <c r="R686" s="39">
        <f t="shared" si="45"/>
        <v>7.8</v>
      </c>
      <c r="S686" s="20" t="s">
        <v>3295</v>
      </c>
      <c r="T686" s="16">
        <f t="shared" si="42"/>
        <v>0.94448267215016868</v>
      </c>
      <c r="U686" s="33" t="s">
        <v>3433</v>
      </c>
      <c r="V686" s="33" t="s">
        <v>3435</v>
      </c>
      <c r="W686" s="16" t="s">
        <v>1463</v>
      </c>
    </row>
    <row r="687" spans="1:23" ht="45.75">
      <c r="A687" s="15" t="s">
        <v>3429</v>
      </c>
      <c r="B687" s="15">
        <v>2016</v>
      </c>
      <c r="C687" s="15">
        <v>54</v>
      </c>
      <c r="D687" s="15" t="s">
        <v>3430</v>
      </c>
      <c r="E687" s="15" t="s">
        <v>3720</v>
      </c>
      <c r="F687" s="20" t="s">
        <v>2766</v>
      </c>
      <c r="G687" s="68" t="s">
        <v>3664</v>
      </c>
      <c r="H687" s="15" t="s">
        <v>2772</v>
      </c>
      <c r="I687" s="33" t="s">
        <v>2848</v>
      </c>
      <c r="J687" s="20" t="s">
        <v>2772</v>
      </c>
      <c r="K687" s="20" t="s">
        <v>2772</v>
      </c>
      <c r="L687" s="20" t="s">
        <v>2772</v>
      </c>
      <c r="M687" s="20" t="s">
        <v>2772</v>
      </c>
      <c r="N687" s="33" t="s">
        <v>2781</v>
      </c>
      <c r="O687" s="15" t="s">
        <v>2772</v>
      </c>
      <c r="P687" s="15">
        <v>0.86</v>
      </c>
      <c r="Q687" s="15" t="s">
        <v>3437</v>
      </c>
      <c r="R687" s="39">
        <f t="shared" si="45"/>
        <v>0.86</v>
      </c>
      <c r="S687" s="20" t="s">
        <v>3295</v>
      </c>
      <c r="T687" s="16">
        <f t="shared" si="42"/>
        <v>0.26951294421791627</v>
      </c>
      <c r="U687" s="33" t="s">
        <v>3433</v>
      </c>
      <c r="V687" s="33" t="s">
        <v>3435</v>
      </c>
      <c r="W687" s="16" t="s">
        <v>1463</v>
      </c>
    </row>
    <row r="688" spans="1:23" ht="45.75">
      <c r="A688" s="15" t="s">
        <v>3429</v>
      </c>
      <c r="B688" s="15">
        <v>2016</v>
      </c>
      <c r="C688" s="15">
        <v>54</v>
      </c>
      <c r="D688" s="15" t="s">
        <v>3430</v>
      </c>
      <c r="E688" s="15" t="s">
        <v>3720</v>
      </c>
      <c r="F688" s="20" t="s">
        <v>2766</v>
      </c>
      <c r="G688" s="68" t="s">
        <v>3664</v>
      </c>
      <c r="H688" s="15" t="s">
        <v>2772</v>
      </c>
      <c r="I688" s="33" t="s">
        <v>2889</v>
      </c>
      <c r="J688" s="20" t="s">
        <v>2772</v>
      </c>
      <c r="K688" s="20" t="s">
        <v>2772</v>
      </c>
      <c r="L688" s="20" t="s">
        <v>2772</v>
      </c>
      <c r="M688" s="20" t="s">
        <v>2772</v>
      </c>
      <c r="N688" s="33" t="s">
        <v>2781</v>
      </c>
      <c r="O688" s="15" t="s">
        <v>2772</v>
      </c>
      <c r="P688" s="15">
        <v>0.16</v>
      </c>
      <c r="Q688" s="15" t="s">
        <v>3437</v>
      </c>
      <c r="R688" s="39">
        <f t="shared" si="45"/>
        <v>0.16</v>
      </c>
      <c r="S688" s="20" t="s">
        <v>3295</v>
      </c>
      <c r="T688" s="16">
        <f t="shared" si="42"/>
        <v>6.445798922691845E-2</v>
      </c>
      <c r="U688" s="33" t="s">
        <v>3433</v>
      </c>
      <c r="V688" s="33" t="s">
        <v>3435</v>
      </c>
      <c r="W688" s="16" t="s">
        <v>1463</v>
      </c>
    </row>
    <row r="689" spans="1:23" ht="45.75">
      <c r="A689" s="15" t="s">
        <v>3429</v>
      </c>
      <c r="B689" s="15">
        <v>2016</v>
      </c>
      <c r="C689" s="15">
        <v>54</v>
      </c>
      <c r="D689" s="15" t="s">
        <v>3430</v>
      </c>
      <c r="E689" s="15" t="s">
        <v>3720</v>
      </c>
      <c r="F689" s="20" t="s">
        <v>2766</v>
      </c>
      <c r="G689" s="68" t="s">
        <v>3664</v>
      </c>
      <c r="H689" s="15" t="s">
        <v>2772</v>
      </c>
      <c r="I689" s="33" t="s">
        <v>2775</v>
      </c>
      <c r="J689" s="20" t="s">
        <v>2772</v>
      </c>
      <c r="K689" s="20" t="s">
        <v>2772</v>
      </c>
      <c r="L689" s="20" t="s">
        <v>2772</v>
      </c>
      <c r="M689" s="20" t="s">
        <v>2772</v>
      </c>
      <c r="N689" s="33" t="s">
        <v>2781</v>
      </c>
      <c r="O689" s="15" t="s">
        <v>2772</v>
      </c>
      <c r="P689" s="15">
        <v>0.04</v>
      </c>
      <c r="Q689" s="15" t="s">
        <v>3437</v>
      </c>
      <c r="R689" s="39">
        <f t="shared" si="45"/>
        <v>0.04</v>
      </c>
      <c r="S689" s="20" t="s">
        <v>3295</v>
      </c>
      <c r="T689" s="16">
        <f t="shared" si="42"/>
        <v>1.703333929878037E-2</v>
      </c>
      <c r="U689" s="33" t="s">
        <v>3433</v>
      </c>
      <c r="V689" s="33" t="s">
        <v>3435</v>
      </c>
      <c r="W689" s="16" t="s">
        <v>1463</v>
      </c>
    </row>
    <row r="690" spans="1:23" ht="45.75">
      <c r="A690" s="15" t="s">
        <v>3429</v>
      </c>
      <c r="B690" s="15">
        <v>2016</v>
      </c>
      <c r="C690" s="15">
        <v>54</v>
      </c>
      <c r="D690" s="15" t="s">
        <v>3430</v>
      </c>
      <c r="E690" s="15" t="s">
        <v>3720</v>
      </c>
      <c r="F690" s="20" t="s">
        <v>2766</v>
      </c>
      <c r="G690" s="68" t="s">
        <v>3664</v>
      </c>
      <c r="H690" s="15" t="s">
        <v>2772</v>
      </c>
      <c r="I690" s="33" t="s">
        <v>2888</v>
      </c>
      <c r="J690" s="20" t="s">
        <v>2772</v>
      </c>
      <c r="K690" s="20" t="s">
        <v>2772</v>
      </c>
      <c r="L690" s="20" t="s">
        <v>2772</v>
      </c>
      <c r="M690" s="20" t="s">
        <v>2772</v>
      </c>
      <c r="N690" s="33" t="s">
        <v>2781</v>
      </c>
      <c r="O690" s="15" t="s">
        <v>2772</v>
      </c>
      <c r="P690" s="15">
        <v>0.09</v>
      </c>
      <c r="Q690" s="15" t="s">
        <v>3437</v>
      </c>
      <c r="R690" s="39">
        <f t="shared" si="45"/>
        <v>0.09</v>
      </c>
      <c r="S690" s="20" t="s">
        <v>3295</v>
      </c>
      <c r="T690" s="16">
        <f t="shared" si="42"/>
        <v>3.7426497940623665E-2</v>
      </c>
      <c r="U690" s="33" t="s">
        <v>3433</v>
      </c>
      <c r="V690" s="33" t="s">
        <v>3435</v>
      </c>
      <c r="W690" s="16" t="s">
        <v>1463</v>
      </c>
    </row>
    <row r="691" spans="1:23" ht="45.75">
      <c r="A691" s="15" t="s">
        <v>3429</v>
      </c>
      <c r="B691" s="15">
        <v>2016</v>
      </c>
      <c r="C691" s="15">
        <v>54</v>
      </c>
      <c r="D691" s="15" t="s">
        <v>3430</v>
      </c>
      <c r="E691" s="15" t="s">
        <v>3720</v>
      </c>
      <c r="F691" s="20" t="s">
        <v>2766</v>
      </c>
      <c r="G691" s="67" t="s">
        <v>3659</v>
      </c>
      <c r="H691" s="15" t="s">
        <v>2772</v>
      </c>
      <c r="I691" s="33" t="s">
        <v>3003</v>
      </c>
      <c r="J691" s="20" t="s">
        <v>2772</v>
      </c>
      <c r="K691" s="20" t="s">
        <v>2772</v>
      </c>
      <c r="L691" s="20" t="s">
        <v>2772</v>
      </c>
      <c r="M691" s="20" t="s">
        <v>2772</v>
      </c>
      <c r="N691" s="33" t="s">
        <v>2781</v>
      </c>
      <c r="O691" s="15" t="s">
        <v>2772</v>
      </c>
      <c r="P691" s="15">
        <v>0.97</v>
      </c>
      <c r="Q691" s="15" t="s">
        <v>3437</v>
      </c>
      <c r="R691" s="39">
        <f t="shared" si="45"/>
        <v>0.97</v>
      </c>
      <c r="S691" s="20" t="s">
        <v>3295</v>
      </c>
      <c r="T691" s="16">
        <f t="shared" si="42"/>
        <v>0.2944662261615929</v>
      </c>
      <c r="U691" s="33" t="s">
        <v>3433</v>
      </c>
      <c r="V691" s="33" t="s">
        <v>3435</v>
      </c>
      <c r="W691" s="16" t="s">
        <v>1463</v>
      </c>
    </row>
    <row r="692" spans="1:23" ht="45.75">
      <c r="A692" s="15" t="s">
        <v>3429</v>
      </c>
      <c r="B692" s="15">
        <v>2016</v>
      </c>
      <c r="C692" s="15">
        <v>54</v>
      </c>
      <c r="D692" s="15" t="s">
        <v>3430</v>
      </c>
      <c r="E692" s="15" t="s">
        <v>3720</v>
      </c>
      <c r="F692" s="20" t="s">
        <v>2766</v>
      </c>
      <c r="G692" s="68" t="s">
        <v>3664</v>
      </c>
      <c r="H692" s="15" t="s">
        <v>2772</v>
      </c>
      <c r="I692" s="33" t="s">
        <v>2885</v>
      </c>
      <c r="J692" s="20" t="s">
        <v>2772</v>
      </c>
      <c r="K692" s="20" t="s">
        <v>2772</v>
      </c>
      <c r="L692" s="20" t="s">
        <v>2772</v>
      </c>
      <c r="M692" s="20" t="s">
        <v>2772</v>
      </c>
      <c r="N692" s="33" t="s">
        <v>2781</v>
      </c>
      <c r="O692" s="15" t="s">
        <v>2772</v>
      </c>
      <c r="P692" s="15">
        <v>0.15</v>
      </c>
      <c r="Q692" s="15" t="s">
        <v>3437</v>
      </c>
      <c r="R692" s="39">
        <f t="shared" si="45"/>
        <v>0.15</v>
      </c>
      <c r="S692" s="20" t="s">
        <v>3295</v>
      </c>
      <c r="T692" s="16">
        <f t="shared" si="42"/>
        <v>6.069784035361165E-2</v>
      </c>
      <c r="U692" s="33" t="s">
        <v>3433</v>
      </c>
      <c r="V692" s="33" t="s">
        <v>3435</v>
      </c>
      <c r="W692" s="16" t="s">
        <v>1463</v>
      </c>
    </row>
    <row r="693" spans="1:23" ht="76.5">
      <c r="A693" s="15" t="s">
        <v>3429</v>
      </c>
      <c r="B693" s="15">
        <v>2016</v>
      </c>
      <c r="C693" s="15">
        <v>54</v>
      </c>
      <c r="D693" s="15" t="s">
        <v>3430</v>
      </c>
      <c r="E693" s="15" t="s">
        <v>3720</v>
      </c>
      <c r="F693" s="20" t="s">
        <v>2766</v>
      </c>
      <c r="G693" s="69" t="s">
        <v>3431</v>
      </c>
      <c r="H693" s="15" t="s">
        <v>2772</v>
      </c>
      <c r="I693" s="33" t="s">
        <v>3431</v>
      </c>
      <c r="J693" s="20" t="s">
        <v>2772</v>
      </c>
      <c r="K693" s="20" t="s">
        <v>2772</v>
      </c>
      <c r="L693" s="20" t="s">
        <v>2772</v>
      </c>
      <c r="M693" s="20" t="s">
        <v>2772</v>
      </c>
      <c r="N693" s="33" t="s">
        <v>2781</v>
      </c>
      <c r="O693" s="15" t="s">
        <v>2772</v>
      </c>
      <c r="P693" s="15">
        <v>1.1499999999999999</v>
      </c>
      <c r="Q693" s="15" t="s">
        <v>3437</v>
      </c>
      <c r="R693" s="39">
        <f t="shared" si="45"/>
        <v>1.1499999999999999</v>
      </c>
      <c r="S693" s="20" t="s">
        <v>3295</v>
      </c>
      <c r="T693" s="16">
        <f t="shared" si="42"/>
        <v>0.33243845991560533</v>
      </c>
      <c r="U693" s="33" t="s">
        <v>3433</v>
      </c>
      <c r="V693" s="33" t="s">
        <v>3438</v>
      </c>
      <c r="W693" s="16" t="s">
        <v>1463</v>
      </c>
    </row>
    <row r="694" spans="1:23" ht="76.5">
      <c r="A694" s="15" t="s">
        <v>3429</v>
      </c>
      <c r="B694" s="15">
        <v>2016</v>
      </c>
      <c r="C694" s="15">
        <v>54</v>
      </c>
      <c r="D694" s="15" t="s">
        <v>3430</v>
      </c>
      <c r="E694" s="15" t="s">
        <v>3720</v>
      </c>
      <c r="F694" s="20" t="s">
        <v>2766</v>
      </c>
      <c r="G694" s="68" t="s">
        <v>3664</v>
      </c>
      <c r="H694" s="15" t="s">
        <v>2772</v>
      </c>
      <c r="I694" s="33" t="s">
        <v>2768</v>
      </c>
      <c r="J694" s="20" t="s">
        <v>2772</v>
      </c>
      <c r="K694" s="20" t="s">
        <v>2772</v>
      </c>
      <c r="L694" s="20" t="s">
        <v>2772</v>
      </c>
      <c r="M694" s="20" t="s">
        <v>2772</v>
      </c>
      <c r="N694" s="33" t="s">
        <v>2781</v>
      </c>
      <c r="O694" s="15" t="s">
        <v>2772</v>
      </c>
      <c r="P694" s="15">
        <v>41.7</v>
      </c>
      <c r="Q694" s="15" t="s">
        <v>3432</v>
      </c>
      <c r="R694" s="39">
        <f>P694*1000</f>
        <v>41700</v>
      </c>
      <c r="S694" s="20" t="s">
        <v>3295</v>
      </c>
      <c r="T694" s="16">
        <f t="shared" si="42"/>
        <v>4.6201464695846592</v>
      </c>
      <c r="U694" s="33" t="s">
        <v>3433</v>
      </c>
      <c r="V694" s="33" t="s">
        <v>3438</v>
      </c>
      <c r="W694" s="16" t="s">
        <v>1463</v>
      </c>
    </row>
    <row r="695" spans="1:23" ht="76.5">
      <c r="A695" s="15" t="s">
        <v>3429</v>
      </c>
      <c r="B695" s="15">
        <v>2016</v>
      </c>
      <c r="C695" s="15">
        <v>54</v>
      </c>
      <c r="D695" s="15" t="s">
        <v>3430</v>
      </c>
      <c r="E695" s="15" t="s">
        <v>3720</v>
      </c>
      <c r="F695" s="20" t="s">
        <v>2766</v>
      </c>
      <c r="G695" s="68" t="s">
        <v>3664</v>
      </c>
      <c r="H695" s="15" t="s">
        <v>2772</v>
      </c>
      <c r="I695" s="33" t="s">
        <v>2774</v>
      </c>
      <c r="J695" s="20" t="s">
        <v>2772</v>
      </c>
      <c r="K695" s="20" t="s">
        <v>2772</v>
      </c>
      <c r="L695" s="20" t="s">
        <v>2772</v>
      </c>
      <c r="M695" s="20" t="s">
        <v>2772</v>
      </c>
      <c r="N695" s="33" t="s">
        <v>2781</v>
      </c>
      <c r="O695" s="15" t="s">
        <v>2772</v>
      </c>
      <c r="P695" s="15">
        <v>48.7</v>
      </c>
      <c r="Q695" s="15" t="s">
        <v>3011</v>
      </c>
      <c r="R695" s="39">
        <f t="shared" si="45"/>
        <v>48.7</v>
      </c>
      <c r="S695" s="20" t="s">
        <v>3295</v>
      </c>
      <c r="T695" s="16">
        <f t="shared" si="42"/>
        <v>1.6963563887333322</v>
      </c>
      <c r="U695" s="33" t="s">
        <v>3433</v>
      </c>
      <c r="V695" s="33" t="s">
        <v>3438</v>
      </c>
      <c r="W695" s="16" t="s">
        <v>1463</v>
      </c>
    </row>
    <row r="696" spans="1:23" ht="76.5">
      <c r="A696" s="15" t="s">
        <v>3429</v>
      </c>
      <c r="B696" s="15">
        <v>2016</v>
      </c>
      <c r="C696" s="15">
        <v>54</v>
      </c>
      <c r="D696" s="15" t="s">
        <v>3430</v>
      </c>
      <c r="E696" s="15" t="s">
        <v>3720</v>
      </c>
      <c r="F696" s="20" t="s">
        <v>2766</v>
      </c>
      <c r="G696" s="68" t="s">
        <v>3664</v>
      </c>
      <c r="H696" s="15" t="s">
        <v>2772</v>
      </c>
      <c r="I696" s="33" t="s">
        <v>2774</v>
      </c>
      <c r="J696" s="20" t="s">
        <v>2772</v>
      </c>
      <c r="K696" s="20" t="s">
        <v>2772</v>
      </c>
      <c r="L696" s="20" t="s">
        <v>2772</v>
      </c>
      <c r="M696" s="20" t="s">
        <v>2772</v>
      </c>
      <c r="N696" s="33" t="s">
        <v>2781</v>
      </c>
      <c r="O696" s="15" t="s">
        <v>2772</v>
      </c>
      <c r="P696" s="15">
        <v>1830</v>
      </c>
      <c r="Q696" s="15" t="s">
        <v>3011</v>
      </c>
      <c r="R696" s="39">
        <f t="shared" si="45"/>
        <v>1830</v>
      </c>
      <c r="S696" s="20" t="s">
        <v>3295</v>
      </c>
      <c r="T696" s="16">
        <f t="shared" si="42"/>
        <v>3.2626883443016963</v>
      </c>
      <c r="U696" s="33" t="s">
        <v>3433</v>
      </c>
      <c r="V696" s="33" t="s">
        <v>3438</v>
      </c>
      <c r="W696" s="16" t="s">
        <v>1463</v>
      </c>
    </row>
    <row r="697" spans="1:23" ht="76.5">
      <c r="A697" s="15" t="s">
        <v>3429</v>
      </c>
      <c r="B697" s="15">
        <v>2016</v>
      </c>
      <c r="C697" s="15">
        <v>54</v>
      </c>
      <c r="D697" s="15" t="s">
        <v>3430</v>
      </c>
      <c r="E697" s="15" t="s">
        <v>3720</v>
      </c>
      <c r="F697" s="20" t="s">
        <v>2766</v>
      </c>
      <c r="G697" s="68" t="s">
        <v>3664</v>
      </c>
      <c r="H697" s="15" t="s">
        <v>2772</v>
      </c>
      <c r="I697" s="33" t="s">
        <v>2848</v>
      </c>
      <c r="J697" s="20" t="s">
        <v>2772</v>
      </c>
      <c r="K697" s="20" t="s">
        <v>2772</v>
      </c>
      <c r="L697" s="20" t="s">
        <v>2772</v>
      </c>
      <c r="M697" s="20" t="s">
        <v>2772</v>
      </c>
      <c r="N697" s="33" t="s">
        <v>2781</v>
      </c>
      <c r="O697" s="15" t="s">
        <v>2772</v>
      </c>
      <c r="P697" s="15">
        <v>1.4</v>
      </c>
      <c r="Q697" s="15" t="s">
        <v>3437</v>
      </c>
      <c r="R697" s="39">
        <f t="shared" si="45"/>
        <v>1.4</v>
      </c>
      <c r="S697" s="20" t="s">
        <v>3295</v>
      </c>
      <c r="T697" s="16">
        <f t="shared" ref="T697:T759" si="46">LOG(R697+1)</f>
        <v>0.38021124171160603</v>
      </c>
      <c r="U697" s="33" t="s">
        <v>3433</v>
      </c>
      <c r="V697" s="33" t="s">
        <v>3438</v>
      </c>
      <c r="W697" s="16" t="s">
        <v>1463</v>
      </c>
    </row>
    <row r="698" spans="1:23" ht="76.5">
      <c r="A698" s="15" t="s">
        <v>3429</v>
      </c>
      <c r="B698" s="15">
        <v>2016</v>
      </c>
      <c r="C698" s="15">
        <v>54</v>
      </c>
      <c r="D698" s="15" t="s">
        <v>3430</v>
      </c>
      <c r="E698" s="15" t="s">
        <v>3720</v>
      </c>
      <c r="F698" s="20" t="s">
        <v>2766</v>
      </c>
      <c r="G698" s="68" t="s">
        <v>3664</v>
      </c>
      <c r="H698" s="15" t="s">
        <v>2772</v>
      </c>
      <c r="I698" s="33" t="s">
        <v>2889</v>
      </c>
      <c r="J698" s="20" t="s">
        <v>2772</v>
      </c>
      <c r="K698" s="20" t="s">
        <v>2772</v>
      </c>
      <c r="L698" s="20" t="s">
        <v>2772</v>
      </c>
      <c r="M698" s="20" t="s">
        <v>2772</v>
      </c>
      <c r="N698" s="33" t="s">
        <v>2781</v>
      </c>
      <c r="O698" s="15" t="s">
        <v>2772</v>
      </c>
      <c r="P698" s="15">
        <v>2.36</v>
      </c>
      <c r="Q698" s="15" t="s">
        <v>3437</v>
      </c>
      <c r="R698" s="39">
        <f t="shared" si="45"/>
        <v>2.36</v>
      </c>
      <c r="S698" s="20" t="s">
        <v>3295</v>
      </c>
      <c r="T698" s="16">
        <f t="shared" si="46"/>
        <v>0.52633927738984398</v>
      </c>
      <c r="U698" s="33" t="s">
        <v>3433</v>
      </c>
      <c r="V698" s="33" t="s">
        <v>3438</v>
      </c>
      <c r="W698" s="16" t="s">
        <v>1463</v>
      </c>
    </row>
    <row r="699" spans="1:23" ht="76.5">
      <c r="A699" s="15" t="s">
        <v>3429</v>
      </c>
      <c r="B699" s="15">
        <v>2016</v>
      </c>
      <c r="C699" s="15">
        <v>54</v>
      </c>
      <c r="D699" s="15" t="s">
        <v>3430</v>
      </c>
      <c r="E699" s="15" t="s">
        <v>3720</v>
      </c>
      <c r="F699" s="20" t="s">
        <v>2766</v>
      </c>
      <c r="G699" s="68" t="s">
        <v>3664</v>
      </c>
      <c r="H699" s="15" t="s">
        <v>2772</v>
      </c>
      <c r="I699" s="33" t="s">
        <v>2775</v>
      </c>
      <c r="J699" s="20" t="s">
        <v>2772</v>
      </c>
      <c r="K699" s="20" t="s">
        <v>2772</v>
      </c>
      <c r="L699" s="20" t="s">
        <v>2772</v>
      </c>
      <c r="M699" s="20" t="s">
        <v>2772</v>
      </c>
      <c r="N699" s="33" t="s">
        <v>2781</v>
      </c>
      <c r="O699" s="15" t="s">
        <v>2772</v>
      </c>
      <c r="P699" s="15">
        <v>0.56999999999999995</v>
      </c>
      <c r="Q699" s="15" t="s">
        <v>3437</v>
      </c>
      <c r="R699" s="39">
        <f t="shared" si="45"/>
        <v>0.56999999999999995</v>
      </c>
      <c r="S699" s="20" t="s">
        <v>3295</v>
      </c>
      <c r="T699" s="16">
        <f t="shared" si="46"/>
        <v>0.19589965240923368</v>
      </c>
      <c r="U699" s="33" t="s">
        <v>3433</v>
      </c>
      <c r="V699" s="33" t="s">
        <v>3438</v>
      </c>
      <c r="W699" s="16" t="s">
        <v>1463</v>
      </c>
    </row>
    <row r="700" spans="1:23" ht="76.5">
      <c r="A700" s="15" t="s">
        <v>3429</v>
      </c>
      <c r="B700" s="15">
        <v>2016</v>
      </c>
      <c r="C700" s="15">
        <v>54</v>
      </c>
      <c r="D700" s="15" t="s">
        <v>3430</v>
      </c>
      <c r="E700" s="15" t="s">
        <v>3720</v>
      </c>
      <c r="F700" s="20" t="s">
        <v>2766</v>
      </c>
      <c r="G700" s="68" t="s">
        <v>3664</v>
      </c>
      <c r="H700" s="15" t="s">
        <v>2772</v>
      </c>
      <c r="I700" s="33" t="s">
        <v>2888</v>
      </c>
      <c r="J700" s="20" t="s">
        <v>2772</v>
      </c>
      <c r="K700" s="20" t="s">
        <v>2772</v>
      </c>
      <c r="L700" s="20" t="s">
        <v>2772</v>
      </c>
      <c r="M700" s="20" t="s">
        <v>2772</v>
      </c>
      <c r="N700" s="33" t="s">
        <v>2781</v>
      </c>
      <c r="O700" s="15" t="s">
        <v>2772</v>
      </c>
      <c r="P700" s="15">
        <v>0.04</v>
      </c>
      <c r="Q700" s="15" t="s">
        <v>3437</v>
      </c>
      <c r="R700" s="39">
        <f t="shared" si="45"/>
        <v>0.04</v>
      </c>
      <c r="S700" s="20" t="s">
        <v>3295</v>
      </c>
      <c r="T700" s="16">
        <f t="shared" si="46"/>
        <v>1.703333929878037E-2</v>
      </c>
      <c r="U700" s="33" t="s">
        <v>3433</v>
      </c>
      <c r="V700" s="33" t="s">
        <v>3438</v>
      </c>
      <c r="W700" s="16" t="s">
        <v>1463</v>
      </c>
    </row>
    <row r="701" spans="1:23" ht="76.5">
      <c r="A701" s="15" t="s">
        <v>3429</v>
      </c>
      <c r="B701" s="15">
        <v>2016</v>
      </c>
      <c r="C701" s="15">
        <v>54</v>
      </c>
      <c r="D701" s="15" t="s">
        <v>3430</v>
      </c>
      <c r="E701" s="15" t="s">
        <v>3720</v>
      </c>
      <c r="F701" s="20" t="s">
        <v>2766</v>
      </c>
      <c r="G701" s="67" t="s">
        <v>3659</v>
      </c>
      <c r="H701" s="15" t="s">
        <v>2772</v>
      </c>
      <c r="I701" s="33" t="s">
        <v>3003</v>
      </c>
      <c r="J701" s="20" t="s">
        <v>2772</v>
      </c>
      <c r="K701" s="20" t="s">
        <v>2772</v>
      </c>
      <c r="L701" s="20" t="s">
        <v>2772</v>
      </c>
      <c r="M701" s="20" t="s">
        <v>2772</v>
      </c>
      <c r="N701" s="33" t="s">
        <v>2781</v>
      </c>
      <c r="O701" s="15" t="s">
        <v>2772</v>
      </c>
      <c r="P701" s="15">
        <v>0.16</v>
      </c>
      <c r="Q701" s="15" t="s">
        <v>3437</v>
      </c>
      <c r="R701" s="39">
        <f t="shared" si="45"/>
        <v>0.16</v>
      </c>
      <c r="S701" s="20" t="s">
        <v>3295</v>
      </c>
      <c r="T701" s="16">
        <f t="shared" si="46"/>
        <v>6.445798922691845E-2</v>
      </c>
      <c r="U701" s="33" t="s">
        <v>3433</v>
      </c>
      <c r="V701" s="33" t="s">
        <v>3438</v>
      </c>
      <c r="W701" s="16" t="s">
        <v>1463</v>
      </c>
    </row>
    <row r="702" spans="1:23" ht="76.5">
      <c r="A702" s="15" t="s">
        <v>3429</v>
      </c>
      <c r="B702" s="15">
        <v>2016</v>
      </c>
      <c r="C702" s="15">
        <v>54</v>
      </c>
      <c r="D702" s="15" t="s">
        <v>3430</v>
      </c>
      <c r="E702" s="15" t="s">
        <v>3720</v>
      </c>
      <c r="F702" s="20" t="s">
        <v>2766</v>
      </c>
      <c r="G702" s="68" t="s">
        <v>3664</v>
      </c>
      <c r="H702" s="15" t="s">
        <v>2772</v>
      </c>
      <c r="I702" s="33" t="s">
        <v>2885</v>
      </c>
      <c r="J702" s="20" t="s">
        <v>2772</v>
      </c>
      <c r="K702" s="20" t="s">
        <v>2772</v>
      </c>
      <c r="L702" s="20" t="s">
        <v>2772</v>
      </c>
      <c r="M702" s="20" t="s">
        <v>2772</v>
      </c>
      <c r="N702" s="33" t="s">
        <v>2781</v>
      </c>
      <c r="O702" s="15" t="s">
        <v>2772</v>
      </c>
      <c r="P702" s="15">
        <v>0.77</v>
      </c>
      <c r="Q702" s="15" t="s">
        <v>3437</v>
      </c>
      <c r="R702" s="39">
        <f t="shared" si="45"/>
        <v>0.77</v>
      </c>
      <c r="S702" s="20" t="s">
        <v>3295</v>
      </c>
      <c r="T702" s="16">
        <f t="shared" si="46"/>
        <v>0.24797326636180664</v>
      </c>
      <c r="U702" s="33" t="s">
        <v>3433</v>
      </c>
      <c r="V702" s="33" t="s">
        <v>3438</v>
      </c>
      <c r="W702" s="16" t="s">
        <v>1463</v>
      </c>
    </row>
    <row r="703" spans="1:23" ht="60.75">
      <c r="A703" s="15" t="s">
        <v>3429</v>
      </c>
      <c r="B703" s="15">
        <v>2016</v>
      </c>
      <c r="C703" s="15">
        <v>55</v>
      </c>
      <c r="D703" s="15" t="s">
        <v>3439</v>
      </c>
      <c r="E703" s="15" t="s">
        <v>3720</v>
      </c>
      <c r="F703" s="20" t="s">
        <v>2766</v>
      </c>
      <c r="G703" s="69" t="s">
        <v>3431</v>
      </c>
      <c r="H703" s="15" t="s">
        <v>2772</v>
      </c>
      <c r="I703" s="33" t="s">
        <v>3431</v>
      </c>
      <c r="J703" s="20" t="s">
        <v>2772</v>
      </c>
      <c r="K703" s="20" t="s">
        <v>2772</v>
      </c>
      <c r="L703" s="20" t="s">
        <v>2772</v>
      </c>
      <c r="M703" s="20" t="s">
        <v>2772</v>
      </c>
      <c r="N703" s="33" t="s">
        <v>2781</v>
      </c>
      <c r="O703" s="15" t="s">
        <v>2772</v>
      </c>
      <c r="P703" s="15">
        <v>14.7</v>
      </c>
      <c r="Q703" s="15" t="s">
        <v>3437</v>
      </c>
      <c r="R703" s="39">
        <f t="shared" si="45"/>
        <v>14.7</v>
      </c>
      <c r="S703" s="20" t="s">
        <v>3295</v>
      </c>
      <c r="T703" s="16">
        <f t="shared" si="46"/>
        <v>1.1958996524092338</v>
      </c>
      <c r="U703" s="33" t="s">
        <v>3433</v>
      </c>
      <c r="V703" s="33" t="s">
        <v>3440</v>
      </c>
      <c r="W703" s="16" t="s">
        <v>1463</v>
      </c>
    </row>
    <row r="704" spans="1:23" ht="45.75">
      <c r="A704" s="15" t="s">
        <v>3429</v>
      </c>
      <c r="B704" s="15">
        <v>2016</v>
      </c>
      <c r="C704" s="15">
        <v>55</v>
      </c>
      <c r="D704" s="15" t="s">
        <v>3439</v>
      </c>
      <c r="E704" s="15" t="s">
        <v>3720</v>
      </c>
      <c r="F704" s="20" t="s">
        <v>2766</v>
      </c>
      <c r="G704" s="68" t="s">
        <v>3664</v>
      </c>
      <c r="H704" s="15" t="s">
        <v>2772</v>
      </c>
      <c r="I704" s="33" t="s">
        <v>2768</v>
      </c>
      <c r="J704" s="20" t="s">
        <v>2772</v>
      </c>
      <c r="K704" s="20" t="s">
        <v>2772</v>
      </c>
      <c r="L704" s="20" t="s">
        <v>2772</v>
      </c>
      <c r="M704" s="20" t="s">
        <v>2772</v>
      </c>
      <c r="N704" s="33" t="s">
        <v>2781</v>
      </c>
      <c r="O704" s="15" t="s">
        <v>2772</v>
      </c>
      <c r="P704" s="15">
        <v>16.100000000000001</v>
      </c>
      <c r="Q704" s="15" t="s">
        <v>3432</v>
      </c>
      <c r="R704" s="39">
        <f>P704*1000</f>
        <v>16100.000000000002</v>
      </c>
      <c r="S704" s="20" t="s">
        <v>3295</v>
      </c>
      <c r="T704" s="16">
        <f t="shared" si="46"/>
        <v>4.2068528500066975</v>
      </c>
      <c r="U704" s="33" t="s">
        <v>3433</v>
      </c>
      <c r="V704" s="33" t="s">
        <v>3435</v>
      </c>
      <c r="W704" s="16" t="s">
        <v>1463</v>
      </c>
    </row>
    <row r="705" spans="1:23" ht="45.75">
      <c r="A705" s="15" t="s">
        <v>3429</v>
      </c>
      <c r="B705" s="15">
        <v>2016</v>
      </c>
      <c r="C705" s="15">
        <v>55</v>
      </c>
      <c r="D705" s="15" t="s">
        <v>3439</v>
      </c>
      <c r="E705" s="15" t="s">
        <v>3720</v>
      </c>
      <c r="F705" s="20" t="s">
        <v>2766</v>
      </c>
      <c r="G705" s="68" t="s">
        <v>3664</v>
      </c>
      <c r="H705" s="15" t="s">
        <v>2772</v>
      </c>
      <c r="I705" s="33" t="s">
        <v>2774</v>
      </c>
      <c r="J705" s="20" t="s">
        <v>2772</v>
      </c>
      <c r="K705" s="20" t="s">
        <v>2772</v>
      </c>
      <c r="L705" s="20" t="s">
        <v>2772</v>
      </c>
      <c r="M705" s="20" t="s">
        <v>2772</v>
      </c>
      <c r="N705" s="33" t="s">
        <v>2781</v>
      </c>
      <c r="O705" s="15" t="s">
        <v>2772</v>
      </c>
      <c r="P705" s="15">
        <v>495</v>
      </c>
      <c r="Q705" s="15" t="s">
        <v>3011</v>
      </c>
      <c r="R705" s="39">
        <f t="shared" si="45"/>
        <v>495</v>
      </c>
      <c r="S705" s="20" t="s">
        <v>3295</v>
      </c>
      <c r="T705" s="16">
        <f t="shared" si="46"/>
        <v>2.6954816764901977</v>
      </c>
      <c r="U705" s="33" t="s">
        <v>3433</v>
      </c>
      <c r="V705" s="33" t="s">
        <v>3435</v>
      </c>
      <c r="W705" s="16" t="s">
        <v>1463</v>
      </c>
    </row>
    <row r="706" spans="1:23" ht="45.75">
      <c r="A706" s="15" t="s">
        <v>3429</v>
      </c>
      <c r="B706" s="15">
        <v>2016</v>
      </c>
      <c r="C706" s="15">
        <v>55</v>
      </c>
      <c r="D706" s="15" t="s">
        <v>3439</v>
      </c>
      <c r="E706" s="15" t="s">
        <v>3720</v>
      </c>
      <c r="F706" s="20" t="s">
        <v>2766</v>
      </c>
      <c r="G706" s="68" t="s">
        <v>3664</v>
      </c>
      <c r="H706" s="15" t="s">
        <v>2772</v>
      </c>
      <c r="I706" s="33" t="s">
        <v>2774</v>
      </c>
      <c r="J706" s="20" t="s">
        <v>2772</v>
      </c>
      <c r="K706" s="20" t="s">
        <v>2772</v>
      </c>
      <c r="L706" s="20" t="s">
        <v>2772</v>
      </c>
      <c r="M706" s="20" t="s">
        <v>2772</v>
      </c>
      <c r="N706" s="33" t="s">
        <v>2781</v>
      </c>
      <c r="O706" s="15" t="s">
        <v>2772</v>
      </c>
      <c r="P706" s="15">
        <v>3</v>
      </c>
      <c r="Q706" s="15" t="s">
        <v>3011</v>
      </c>
      <c r="R706" s="39">
        <f t="shared" si="45"/>
        <v>3</v>
      </c>
      <c r="S706" s="20" t="s">
        <v>3295</v>
      </c>
      <c r="T706" s="16">
        <f t="shared" si="46"/>
        <v>0.6020599913279624</v>
      </c>
      <c r="U706" s="33" t="s">
        <v>3433</v>
      </c>
      <c r="V706" s="33" t="s">
        <v>3435</v>
      </c>
      <c r="W706" s="16" t="s">
        <v>1463</v>
      </c>
    </row>
    <row r="707" spans="1:23" ht="45.75">
      <c r="A707" s="15" t="s">
        <v>3429</v>
      </c>
      <c r="B707" s="15">
        <v>2016</v>
      </c>
      <c r="C707" s="15">
        <v>55</v>
      </c>
      <c r="D707" s="15" t="s">
        <v>3439</v>
      </c>
      <c r="E707" s="15" t="s">
        <v>3720</v>
      </c>
      <c r="F707" s="20" t="s">
        <v>2766</v>
      </c>
      <c r="G707" s="68" t="s">
        <v>3664</v>
      </c>
      <c r="H707" s="15" t="s">
        <v>2772</v>
      </c>
      <c r="I707" s="33" t="s">
        <v>2848</v>
      </c>
      <c r="J707" s="20" t="s">
        <v>2772</v>
      </c>
      <c r="K707" s="20" t="s">
        <v>2772</v>
      </c>
      <c r="L707" s="20" t="s">
        <v>2772</v>
      </c>
      <c r="M707" s="20" t="s">
        <v>2772</v>
      </c>
      <c r="N707" s="33" t="s">
        <v>2781</v>
      </c>
      <c r="O707" s="15" t="s">
        <v>2772</v>
      </c>
      <c r="P707" s="15">
        <v>6.43</v>
      </c>
      <c r="Q707" s="15" t="s">
        <v>3437</v>
      </c>
      <c r="R707" s="39">
        <f t="shared" si="45"/>
        <v>6.43</v>
      </c>
      <c r="S707" s="20" t="s">
        <v>3295</v>
      </c>
      <c r="T707" s="16">
        <f t="shared" si="46"/>
        <v>0.87098881376057524</v>
      </c>
      <c r="U707" s="33" t="s">
        <v>3433</v>
      </c>
      <c r="V707" s="33" t="s">
        <v>3435</v>
      </c>
      <c r="W707" s="16" t="s">
        <v>1463</v>
      </c>
    </row>
    <row r="708" spans="1:23" ht="45.75">
      <c r="A708" s="15" t="s">
        <v>3429</v>
      </c>
      <c r="B708" s="15">
        <v>2016</v>
      </c>
      <c r="C708" s="15">
        <v>55</v>
      </c>
      <c r="D708" s="15" t="s">
        <v>3439</v>
      </c>
      <c r="E708" s="15" t="s">
        <v>3720</v>
      </c>
      <c r="F708" s="20" t="s">
        <v>2766</v>
      </c>
      <c r="G708" s="68" t="s">
        <v>3664</v>
      </c>
      <c r="H708" s="15" t="s">
        <v>2772</v>
      </c>
      <c r="I708" s="33" t="s">
        <v>2889</v>
      </c>
      <c r="J708" s="20" t="s">
        <v>2772</v>
      </c>
      <c r="K708" s="20" t="s">
        <v>2772</v>
      </c>
      <c r="L708" s="20" t="s">
        <v>2772</v>
      </c>
      <c r="M708" s="20" t="s">
        <v>2772</v>
      </c>
      <c r="N708" s="33" t="s">
        <v>2781</v>
      </c>
      <c r="O708" s="15" t="s">
        <v>2772</v>
      </c>
      <c r="P708" s="15">
        <v>0.95</v>
      </c>
      <c r="Q708" s="15" t="s">
        <v>3437</v>
      </c>
      <c r="R708" s="39">
        <f t="shared" si="45"/>
        <v>0.95</v>
      </c>
      <c r="S708" s="20" t="s">
        <v>3295</v>
      </c>
      <c r="T708" s="16">
        <f t="shared" si="46"/>
        <v>0.29003461136251801</v>
      </c>
      <c r="U708" s="33" t="s">
        <v>3433</v>
      </c>
      <c r="V708" s="33" t="s">
        <v>3435</v>
      </c>
      <c r="W708" s="16" t="s">
        <v>1463</v>
      </c>
    </row>
    <row r="709" spans="1:23" ht="45.75">
      <c r="A709" s="15" t="s">
        <v>3429</v>
      </c>
      <c r="B709" s="15">
        <v>2016</v>
      </c>
      <c r="C709" s="15">
        <v>55</v>
      </c>
      <c r="D709" s="15" t="s">
        <v>3439</v>
      </c>
      <c r="E709" s="15" t="s">
        <v>3720</v>
      </c>
      <c r="F709" s="20" t="s">
        <v>2766</v>
      </c>
      <c r="G709" s="68" t="s">
        <v>3664</v>
      </c>
      <c r="H709" s="15" t="s">
        <v>2772</v>
      </c>
      <c r="I709" s="33" t="s">
        <v>2775</v>
      </c>
      <c r="J709" s="20" t="s">
        <v>2772</v>
      </c>
      <c r="K709" s="20" t="s">
        <v>2772</v>
      </c>
      <c r="L709" s="20" t="s">
        <v>2772</v>
      </c>
      <c r="M709" s="20" t="s">
        <v>2772</v>
      </c>
      <c r="N709" s="33" t="s">
        <v>2781</v>
      </c>
      <c r="O709" s="15" t="s">
        <v>2772</v>
      </c>
      <c r="P709" s="15">
        <v>0.39</v>
      </c>
      <c r="Q709" s="15" t="s">
        <v>3437</v>
      </c>
      <c r="R709" s="39">
        <f t="shared" si="45"/>
        <v>0.39</v>
      </c>
      <c r="S709" s="20" t="s">
        <v>3295</v>
      </c>
      <c r="T709" s="16">
        <f t="shared" si="46"/>
        <v>0.14301480025409513</v>
      </c>
      <c r="U709" s="33" t="s">
        <v>3433</v>
      </c>
      <c r="V709" s="33" t="s">
        <v>3435</v>
      </c>
      <c r="W709" s="16" t="s">
        <v>1463</v>
      </c>
    </row>
    <row r="710" spans="1:23" ht="45.75">
      <c r="A710" s="15" t="s">
        <v>3429</v>
      </c>
      <c r="B710" s="15">
        <v>2016</v>
      </c>
      <c r="C710" s="15">
        <v>55</v>
      </c>
      <c r="D710" s="15" t="s">
        <v>3439</v>
      </c>
      <c r="E710" s="15" t="s">
        <v>3720</v>
      </c>
      <c r="F710" s="20" t="s">
        <v>2766</v>
      </c>
      <c r="G710" s="68" t="s">
        <v>3664</v>
      </c>
      <c r="H710" s="15" t="s">
        <v>2772</v>
      </c>
      <c r="I710" s="33" t="s">
        <v>2888</v>
      </c>
      <c r="J710" s="20" t="s">
        <v>2772</v>
      </c>
      <c r="K710" s="20" t="s">
        <v>2772</v>
      </c>
      <c r="L710" s="20" t="s">
        <v>2772</v>
      </c>
      <c r="M710" s="20" t="s">
        <v>2772</v>
      </c>
      <c r="N710" s="33" t="s">
        <v>2781</v>
      </c>
      <c r="O710" s="15" t="s">
        <v>2772</v>
      </c>
      <c r="P710" s="15">
        <v>0.13</v>
      </c>
      <c r="Q710" s="15" t="s">
        <v>3437</v>
      </c>
      <c r="R710" s="39">
        <f t="shared" si="45"/>
        <v>0.13</v>
      </c>
      <c r="S710" s="20" t="s">
        <v>3295</v>
      </c>
      <c r="T710" s="16">
        <f t="shared" si="46"/>
        <v>5.3078443483419682E-2</v>
      </c>
      <c r="U710" s="33" t="s">
        <v>3433</v>
      </c>
      <c r="V710" s="33" t="s">
        <v>3435</v>
      </c>
      <c r="W710" s="16" t="s">
        <v>1463</v>
      </c>
    </row>
    <row r="711" spans="1:23" ht="45.75">
      <c r="A711" s="15" t="s">
        <v>3429</v>
      </c>
      <c r="B711" s="15">
        <v>2016</v>
      </c>
      <c r="C711" s="15">
        <v>55</v>
      </c>
      <c r="D711" s="15" t="s">
        <v>3439</v>
      </c>
      <c r="E711" s="15" t="s">
        <v>3720</v>
      </c>
      <c r="F711" s="20" t="s">
        <v>2766</v>
      </c>
      <c r="G711" s="67" t="s">
        <v>3659</v>
      </c>
      <c r="H711" s="15" t="s">
        <v>2772</v>
      </c>
      <c r="I711" s="33" t="s">
        <v>3003</v>
      </c>
      <c r="J711" s="20" t="s">
        <v>2772</v>
      </c>
      <c r="K711" s="20" t="s">
        <v>2772</v>
      </c>
      <c r="L711" s="20" t="s">
        <v>2772</v>
      </c>
      <c r="M711" s="20" t="s">
        <v>2772</v>
      </c>
      <c r="N711" s="33" t="s">
        <v>2781</v>
      </c>
      <c r="O711" s="15" t="s">
        <v>2772</v>
      </c>
      <c r="P711" s="15">
        <v>0.01</v>
      </c>
      <c r="Q711" s="15" t="s">
        <v>3437</v>
      </c>
      <c r="R711" s="39">
        <f t="shared" si="45"/>
        <v>0.01</v>
      </c>
      <c r="S711" s="20" t="s">
        <v>3295</v>
      </c>
      <c r="T711" s="16">
        <f t="shared" si="46"/>
        <v>4.3213737826425782E-3</v>
      </c>
      <c r="U711" s="33" t="s">
        <v>3433</v>
      </c>
      <c r="V711" s="33" t="s">
        <v>3435</v>
      </c>
      <c r="W711" s="16" t="s">
        <v>1463</v>
      </c>
    </row>
    <row r="712" spans="1:23" ht="45.75">
      <c r="A712" s="15" t="s">
        <v>3429</v>
      </c>
      <c r="B712" s="15">
        <v>2016</v>
      </c>
      <c r="C712" s="15">
        <v>55</v>
      </c>
      <c r="D712" s="15" t="s">
        <v>3439</v>
      </c>
      <c r="E712" s="15" t="s">
        <v>3720</v>
      </c>
      <c r="F712" s="20" t="s">
        <v>2766</v>
      </c>
      <c r="G712" s="68" t="s">
        <v>3664</v>
      </c>
      <c r="H712" s="15" t="s">
        <v>2772</v>
      </c>
      <c r="I712" s="33" t="s">
        <v>2885</v>
      </c>
      <c r="J712" s="20" t="s">
        <v>2772</v>
      </c>
      <c r="K712" s="20" t="s">
        <v>2772</v>
      </c>
      <c r="L712" s="20" t="s">
        <v>2772</v>
      </c>
      <c r="M712" s="20" t="s">
        <v>2772</v>
      </c>
      <c r="N712" s="33" t="s">
        <v>2781</v>
      </c>
      <c r="O712" s="15" t="s">
        <v>2772</v>
      </c>
      <c r="P712" s="15">
        <v>0.15</v>
      </c>
      <c r="Q712" s="15" t="s">
        <v>3437</v>
      </c>
      <c r="R712" s="39">
        <f t="shared" si="45"/>
        <v>0.15</v>
      </c>
      <c r="S712" s="20" t="s">
        <v>3295</v>
      </c>
      <c r="T712" s="16">
        <f t="shared" si="46"/>
        <v>6.069784035361165E-2</v>
      </c>
      <c r="U712" s="33" t="s">
        <v>3433</v>
      </c>
      <c r="V712" s="33" t="s">
        <v>3435</v>
      </c>
      <c r="W712" s="16" t="s">
        <v>1463</v>
      </c>
    </row>
    <row r="713" spans="1:23" ht="76.5">
      <c r="A713" s="15" t="s">
        <v>3429</v>
      </c>
      <c r="B713" s="15">
        <v>2016</v>
      </c>
      <c r="C713" s="15">
        <v>55</v>
      </c>
      <c r="D713" s="15" t="s">
        <v>3439</v>
      </c>
      <c r="E713" s="15" t="s">
        <v>3720</v>
      </c>
      <c r="F713" s="20" t="s">
        <v>2766</v>
      </c>
      <c r="G713" s="68" t="s">
        <v>3664</v>
      </c>
      <c r="H713" s="15" t="s">
        <v>2772</v>
      </c>
      <c r="I713" s="33" t="s">
        <v>2768</v>
      </c>
      <c r="J713" s="20" t="s">
        <v>2772</v>
      </c>
      <c r="K713" s="20" t="s">
        <v>2772</v>
      </c>
      <c r="L713" s="20" t="s">
        <v>2772</v>
      </c>
      <c r="M713" s="20" t="s">
        <v>2772</v>
      </c>
      <c r="N713" s="33" t="s">
        <v>2781</v>
      </c>
      <c r="O713" s="15" t="s">
        <v>2772</v>
      </c>
      <c r="P713" s="15">
        <v>27.9</v>
      </c>
      <c r="Q713" s="15" t="s">
        <v>3432</v>
      </c>
      <c r="R713" s="39">
        <f>P713*1000</f>
        <v>27900</v>
      </c>
      <c r="S713" s="20" t="s">
        <v>3295</v>
      </c>
      <c r="T713" s="16">
        <f t="shared" si="46"/>
        <v>4.4456197691051038</v>
      </c>
      <c r="U713" s="33" t="s">
        <v>3433</v>
      </c>
      <c r="V713" s="33" t="s">
        <v>3438</v>
      </c>
      <c r="W713" s="16" t="s">
        <v>1463</v>
      </c>
    </row>
    <row r="714" spans="1:23" ht="76.5">
      <c r="A714" s="15" t="s">
        <v>3429</v>
      </c>
      <c r="B714" s="15">
        <v>2016</v>
      </c>
      <c r="C714" s="15">
        <v>55</v>
      </c>
      <c r="D714" s="15" t="s">
        <v>3439</v>
      </c>
      <c r="E714" s="15" t="s">
        <v>3720</v>
      </c>
      <c r="F714" s="20" t="s">
        <v>2766</v>
      </c>
      <c r="G714" s="68" t="s">
        <v>3664</v>
      </c>
      <c r="H714" s="15" t="s">
        <v>2772</v>
      </c>
      <c r="I714" s="33" t="s">
        <v>2774</v>
      </c>
      <c r="J714" s="20" t="s">
        <v>2772</v>
      </c>
      <c r="K714" s="20" t="s">
        <v>2772</v>
      </c>
      <c r="L714" s="20" t="s">
        <v>2772</v>
      </c>
      <c r="M714" s="20" t="s">
        <v>2772</v>
      </c>
      <c r="N714" s="33" t="s">
        <v>2781</v>
      </c>
      <c r="O714" s="15" t="s">
        <v>2772</v>
      </c>
      <c r="P714" s="15">
        <v>763</v>
      </c>
      <c r="Q714" s="15" t="s">
        <v>3011</v>
      </c>
      <c r="R714" s="39">
        <f t="shared" si="45"/>
        <v>763</v>
      </c>
      <c r="S714" s="20" t="s">
        <v>3295</v>
      </c>
      <c r="T714" s="16">
        <f t="shared" si="46"/>
        <v>2.8830933585756897</v>
      </c>
      <c r="U714" s="33" t="s">
        <v>3433</v>
      </c>
      <c r="V714" s="33" t="s">
        <v>3438</v>
      </c>
      <c r="W714" s="16" t="s">
        <v>1463</v>
      </c>
    </row>
    <row r="715" spans="1:23" ht="76.5">
      <c r="A715" s="15" t="s">
        <v>3429</v>
      </c>
      <c r="B715" s="15">
        <v>2016</v>
      </c>
      <c r="C715" s="15">
        <v>55</v>
      </c>
      <c r="D715" s="15" t="s">
        <v>3439</v>
      </c>
      <c r="E715" s="15" t="s">
        <v>3720</v>
      </c>
      <c r="F715" s="20" t="s">
        <v>2766</v>
      </c>
      <c r="G715" s="68" t="s">
        <v>3664</v>
      </c>
      <c r="H715" s="15" t="s">
        <v>2772</v>
      </c>
      <c r="I715" s="33" t="s">
        <v>2774</v>
      </c>
      <c r="J715" s="20" t="s">
        <v>2772</v>
      </c>
      <c r="K715" s="20" t="s">
        <v>2772</v>
      </c>
      <c r="L715" s="20" t="s">
        <v>2772</v>
      </c>
      <c r="M715" s="20" t="s">
        <v>2772</v>
      </c>
      <c r="N715" s="33" t="s">
        <v>2781</v>
      </c>
      <c r="O715" s="15" t="s">
        <v>2772</v>
      </c>
      <c r="P715" s="15">
        <v>12</v>
      </c>
      <c r="Q715" s="15" t="s">
        <v>3011</v>
      </c>
      <c r="R715" s="39">
        <f t="shared" si="45"/>
        <v>12</v>
      </c>
      <c r="S715" s="20" t="s">
        <v>3295</v>
      </c>
      <c r="T715" s="16">
        <f t="shared" si="46"/>
        <v>1.1139433523068367</v>
      </c>
      <c r="U715" s="33" t="s">
        <v>3433</v>
      </c>
      <c r="V715" s="33" t="s">
        <v>3438</v>
      </c>
      <c r="W715" s="16" t="s">
        <v>1463</v>
      </c>
    </row>
    <row r="716" spans="1:23" ht="76.5">
      <c r="A716" s="15" t="s">
        <v>3429</v>
      </c>
      <c r="B716" s="15">
        <v>2016</v>
      </c>
      <c r="C716" s="15">
        <v>55</v>
      </c>
      <c r="D716" s="15" t="s">
        <v>3439</v>
      </c>
      <c r="E716" s="15" t="s">
        <v>3720</v>
      </c>
      <c r="F716" s="20" t="s">
        <v>2766</v>
      </c>
      <c r="G716" s="68" t="s">
        <v>3664</v>
      </c>
      <c r="H716" s="15" t="s">
        <v>2772</v>
      </c>
      <c r="I716" s="33" t="s">
        <v>2848</v>
      </c>
      <c r="J716" s="20" t="s">
        <v>2772</v>
      </c>
      <c r="K716" s="20" t="s">
        <v>2772</v>
      </c>
      <c r="L716" s="20" t="s">
        <v>2772</v>
      </c>
      <c r="M716" s="20" t="s">
        <v>2772</v>
      </c>
      <c r="N716" s="33" t="s">
        <v>2781</v>
      </c>
      <c r="O716" s="15" t="s">
        <v>2772</v>
      </c>
      <c r="P716" s="15">
        <v>9.01</v>
      </c>
      <c r="Q716" s="15" t="s">
        <v>3437</v>
      </c>
      <c r="R716" s="39">
        <f t="shared" si="45"/>
        <v>9.01</v>
      </c>
      <c r="S716" s="20" t="s">
        <v>3295</v>
      </c>
      <c r="T716" s="16">
        <f t="shared" si="46"/>
        <v>1.0004340774793186</v>
      </c>
      <c r="U716" s="33" t="s">
        <v>3433</v>
      </c>
      <c r="V716" s="33" t="s">
        <v>3438</v>
      </c>
      <c r="W716" s="16" t="s">
        <v>1463</v>
      </c>
    </row>
    <row r="717" spans="1:23" ht="76.5">
      <c r="A717" s="15" t="s">
        <v>3429</v>
      </c>
      <c r="B717" s="15">
        <v>2016</v>
      </c>
      <c r="C717" s="15">
        <v>55</v>
      </c>
      <c r="D717" s="15" t="s">
        <v>3439</v>
      </c>
      <c r="E717" s="15" t="s">
        <v>3720</v>
      </c>
      <c r="F717" s="20" t="s">
        <v>2766</v>
      </c>
      <c r="G717" s="68" t="s">
        <v>3664</v>
      </c>
      <c r="H717" s="15" t="s">
        <v>2772</v>
      </c>
      <c r="I717" s="33" t="s">
        <v>2889</v>
      </c>
      <c r="J717" s="20" t="s">
        <v>2772</v>
      </c>
      <c r="K717" s="20" t="s">
        <v>2772</v>
      </c>
      <c r="L717" s="20" t="s">
        <v>2772</v>
      </c>
      <c r="M717" s="20" t="s">
        <v>2772</v>
      </c>
      <c r="N717" s="33" t="s">
        <v>2781</v>
      </c>
      <c r="O717" s="15" t="s">
        <v>2772</v>
      </c>
      <c r="P717" s="15">
        <v>1.33</v>
      </c>
      <c r="Q717" s="15" t="s">
        <v>3437</v>
      </c>
      <c r="R717" s="39">
        <f t="shared" si="45"/>
        <v>1.33</v>
      </c>
      <c r="S717" s="20" t="s">
        <v>3295</v>
      </c>
      <c r="T717" s="16">
        <f t="shared" si="46"/>
        <v>0.36735592102601899</v>
      </c>
      <c r="U717" s="33" t="s">
        <v>3433</v>
      </c>
      <c r="V717" s="33" t="s">
        <v>3438</v>
      </c>
      <c r="W717" s="16" t="s">
        <v>1463</v>
      </c>
    </row>
    <row r="718" spans="1:23" ht="76.5">
      <c r="A718" s="15" t="s">
        <v>3429</v>
      </c>
      <c r="B718" s="15">
        <v>2016</v>
      </c>
      <c r="C718" s="15">
        <v>55</v>
      </c>
      <c r="D718" s="15" t="s">
        <v>3439</v>
      </c>
      <c r="E718" s="15" t="s">
        <v>3720</v>
      </c>
      <c r="F718" s="20" t="s">
        <v>2766</v>
      </c>
      <c r="G718" s="68" t="s">
        <v>3664</v>
      </c>
      <c r="H718" s="15" t="s">
        <v>2772</v>
      </c>
      <c r="I718" s="33" t="s">
        <v>2775</v>
      </c>
      <c r="J718" s="20" t="s">
        <v>2772</v>
      </c>
      <c r="K718" s="20" t="s">
        <v>2772</v>
      </c>
      <c r="L718" s="20" t="s">
        <v>2772</v>
      </c>
      <c r="M718" s="20" t="s">
        <v>2772</v>
      </c>
      <c r="N718" s="33" t="s">
        <v>2781</v>
      </c>
      <c r="O718" s="15" t="s">
        <v>2772</v>
      </c>
      <c r="P718" s="15">
        <v>0.33</v>
      </c>
      <c r="Q718" s="15" t="s">
        <v>3437</v>
      </c>
      <c r="R718" s="39">
        <f t="shared" si="45"/>
        <v>0.33</v>
      </c>
      <c r="S718" s="20" t="s">
        <v>3295</v>
      </c>
      <c r="T718" s="16">
        <f t="shared" si="46"/>
        <v>0.12385164096708581</v>
      </c>
      <c r="U718" s="33" t="s">
        <v>3433</v>
      </c>
      <c r="V718" s="33" t="s">
        <v>3438</v>
      </c>
      <c r="W718" s="16" t="s">
        <v>1463</v>
      </c>
    </row>
    <row r="719" spans="1:23" ht="76.5">
      <c r="A719" s="15" t="s">
        <v>3429</v>
      </c>
      <c r="B719" s="15">
        <v>2016</v>
      </c>
      <c r="C719" s="15">
        <v>55</v>
      </c>
      <c r="D719" s="15" t="s">
        <v>3439</v>
      </c>
      <c r="E719" s="15" t="s">
        <v>3720</v>
      </c>
      <c r="F719" s="20" t="s">
        <v>2766</v>
      </c>
      <c r="G719" s="68" t="s">
        <v>3664</v>
      </c>
      <c r="H719" s="15" t="s">
        <v>2772</v>
      </c>
      <c r="I719" s="33" t="s">
        <v>2888</v>
      </c>
      <c r="J719" s="20" t="s">
        <v>2772</v>
      </c>
      <c r="K719" s="20" t="s">
        <v>2772</v>
      </c>
      <c r="L719" s="20" t="s">
        <v>2772</v>
      </c>
      <c r="M719" s="20" t="s">
        <v>2772</v>
      </c>
      <c r="N719" s="33" t="s">
        <v>2781</v>
      </c>
      <c r="O719" s="15" t="s">
        <v>2772</v>
      </c>
      <c r="P719" s="15">
        <v>0.12</v>
      </c>
      <c r="Q719" s="15" t="s">
        <v>3437</v>
      </c>
      <c r="R719" s="39">
        <f t="shared" si="45"/>
        <v>0.12</v>
      </c>
      <c r="S719" s="20" t="s">
        <v>3295</v>
      </c>
      <c r="T719" s="16">
        <f t="shared" si="46"/>
        <v>4.9218022670181653E-2</v>
      </c>
      <c r="U719" s="33" t="s">
        <v>3433</v>
      </c>
      <c r="V719" s="33" t="s">
        <v>3438</v>
      </c>
      <c r="W719" s="16" t="s">
        <v>1463</v>
      </c>
    </row>
    <row r="720" spans="1:23" ht="76.5">
      <c r="A720" s="15" t="s">
        <v>3429</v>
      </c>
      <c r="B720" s="15">
        <v>2016</v>
      </c>
      <c r="C720" s="15">
        <v>55</v>
      </c>
      <c r="D720" s="15" t="s">
        <v>3439</v>
      </c>
      <c r="E720" s="15" t="s">
        <v>3720</v>
      </c>
      <c r="F720" s="20" t="s">
        <v>2766</v>
      </c>
      <c r="G720" s="67" t="s">
        <v>3659</v>
      </c>
      <c r="H720" s="15" t="s">
        <v>2772</v>
      </c>
      <c r="I720" s="33" t="s">
        <v>3003</v>
      </c>
      <c r="J720" s="20" t="s">
        <v>2772</v>
      </c>
      <c r="K720" s="20" t="s">
        <v>2772</v>
      </c>
      <c r="L720" s="20" t="s">
        <v>2772</v>
      </c>
      <c r="M720" s="20" t="s">
        <v>2772</v>
      </c>
      <c r="N720" s="33" t="s">
        <v>2781</v>
      </c>
      <c r="O720" s="15" t="s">
        <v>2772</v>
      </c>
      <c r="P720" s="15">
        <v>0.01</v>
      </c>
      <c r="Q720" s="15" t="s">
        <v>3437</v>
      </c>
      <c r="R720" s="39">
        <f t="shared" si="45"/>
        <v>0.01</v>
      </c>
      <c r="S720" s="20" t="s">
        <v>3295</v>
      </c>
      <c r="T720" s="16">
        <f t="shared" si="46"/>
        <v>4.3213737826425782E-3</v>
      </c>
      <c r="U720" s="33" t="s">
        <v>3433</v>
      </c>
      <c r="V720" s="33" t="s">
        <v>3438</v>
      </c>
      <c r="W720" s="16" t="s">
        <v>1463</v>
      </c>
    </row>
    <row r="721" spans="1:23" ht="76.5">
      <c r="A721" s="15" t="s">
        <v>3429</v>
      </c>
      <c r="B721" s="15">
        <v>2016</v>
      </c>
      <c r="C721" s="15">
        <v>55</v>
      </c>
      <c r="D721" s="15" t="s">
        <v>3439</v>
      </c>
      <c r="E721" s="15" t="s">
        <v>3720</v>
      </c>
      <c r="F721" s="20" t="s">
        <v>2766</v>
      </c>
      <c r="G721" s="68" t="s">
        <v>3664</v>
      </c>
      <c r="H721" s="15" t="s">
        <v>2772</v>
      </c>
      <c r="I721" s="33" t="s">
        <v>2885</v>
      </c>
      <c r="J721" s="20" t="s">
        <v>2772</v>
      </c>
      <c r="K721" s="20" t="s">
        <v>2772</v>
      </c>
      <c r="L721" s="20" t="s">
        <v>2772</v>
      </c>
      <c r="M721" s="20" t="s">
        <v>2772</v>
      </c>
      <c r="N721" s="33" t="s">
        <v>2781</v>
      </c>
      <c r="O721" s="15" t="s">
        <v>2772</v>
      </c>
      <c r="P721" s="15">
        <v>0.26</v>
      </c>
      <c r="Q721" s="15" t="s">
        <v>3437</v>
      </c>
      <c r="R721" s="39">
        <f t="shared" si="45"/>
        <v>0.26</v>
      </c>
      <c r="S721" s="20" t="s">
        <v>3295</v>
      </c>
      <c r="T721" s="16">
        <f t="shared" si="46"/>
        <v>0.10037054511756291</v>
      </c>
      <c r="U721" s="33" t="s">
        <v>3433</v>
      </c>
      <c r="V721" s="33" t="s">
        <v>3438</v>
      </c>
      <c r="W721" s="16" t="s">
        <v>1463</v>
      </c>
    </row>
    <row r="722" spans="1:23" ht="30.75">
      <c r="A722" s="15" t="s">
        <v>3446</v>
      </c>
      <c r="B722" s="15">
        <v>2016</v>
      </c>
      <c r="C722" s="15">
        <v>56</v>
      </c>
      <c r="D722" s="15" t="s">
        <v>3447</v>
      </c>
      <c r="E722" s="15" t="s">
        <v>3658</v>
      </c>
      <c r="F722" s="20" t="s">
        <v>2766</v>
      </c>
      <c r="G722" s="68" t="s">
        <v>3664</v>
      </c>
      <c r="H722" s="15" t="s">
        <v>2772</v>
      </c>
      <c r="I722" s="15" t="s">
        <v>2875</v>
      </c>
      <c r="J722" s="20" t="s">
        <v>2772</v>
      </c>
      <c r="K722" s="20" t="s">
        <v>2772</v>
      </c>
      <c r="L722" s="20" t="s">
        <v>2772</v>
      </c>
      <c r="M722" s="20" t="s">
        <v>2772</v>
      </c>
      <c r="N722" s="33" t="s">
        <v>2781</v>
      </c>
      <c r="O722" s="15" t="s">
        <v>2772</v>
      </c>
      <c r="P722" s="15">
        <v>136.4</v>
      </c>
      <c r="Q722" s="15" t="s">
        <v>3448</v>
      </c>
      <c r="R722" s="39">
        <f t="shared" si="45"/>
        <v>136.4</v>
      </c>
      <c r="S722" s="20" t="s">
        <v>3295</v>
      </c>
      <c r="T722" s="16">
        <f t="shared" si="46"/>
        <v>2.1379867327235318</v>
      </c>
      <c r="U722" s="33" t="s">
        <v>2772</v>
      </c>
      <c r="V722" s="15" t="s">
        <v>3449</v>
      </c>
      <c r="W722" s="15" t="s">
        <v>3450</v>
      </c>
    </row>
    <row r="723" spans="1:23" ht="30.75">
      <c r="A723" s="15" t="s">
        <v>3446</v>
      </c>
      <c r="B723" s="15">
        <v>2016</v>
      </c>
      <c r="C723" s="15">
        <v>56</v>
      </c>
      <c r="D723" s="15" t="s">
        <v>3447</v>
      </c>
      <c r="E723" s="15" t="s">
        <v>3658</v>
      </c>
      <c r="F723" s="20" t="s">
        <v>2766</v>
      </c>
      <c r="G723" s="67" t="s">
        <v>3659</v>
      </c>
      <c r="H723" s="15" t="s">
        <v>2772</v>
      </c>
      <c r="I723" s="15" t="s">
        <v>2790</v>
      </c>
      <c r="J723" s="20" t="s">
        <v>2772</v>
      </c>
      <c r="K723" s="20" t="s">
        <v>2772</v>
      </c>
      <c r="L723" s="20" t="s">
        <v>2772</v>
      </c>
      <c r="M723" s="20" t="s">
        <v>2772</v>
      </c>
      <c r="N723" s="33" t="s">
        <v>2781</v>
      </c>
      <c r="O723" s="15" t="s">
        <v>2772</v>
      </c>
      <c r="P723" s="15">
        <v>14.5</v>
      </c>
      <c r="Q723" s="15" t="s">
        <v>3448</v>
      </c>
      <c r="R723" s="39">
        <f t="shared" si="45"/>
        <v>14.5</v>
      </c>
      <c r="S723" s="20" t="s">
        <v>3295</v>
      </c>
      <c r="T723" s="16">
        <f t="shared" si="46"/>
        <v>1.1903316981702914</v>
      </c>
      <c r="U723" s="20" t="s">
        <v>2772</v>
      </c>
      <c r="V723" s="15" t="s">
        <v>3449</v>
      </c>
      <c r="W723" s="15" t="s">
        <v>3450</v>
      </c>
    </row>
    <row r="724" spans="1:23" ht="30.75">
      <c r="A724" s="15" t="s">
        <v>3446</v>
      </c>
      <c r="B724" s="15">
        <v>2016</v>
      </c>
      <c r="C724" s="15">
        <v>56</v>
      </c>
      <c r="D724" s="15" t="s">
        <v>3447</v>
      </c>
      <c r="E724" s="15" t="s">
        <v>3658</v>
      </c>
      <c r="F724" s="20" t="s">
        <v>2766</v>
      </c>
      <c r="G724" s="67" t="s">
        <v>3659</v>
      </c>
      <c r="H724" s="15" t="s">
        <v>2772</v>
      </c>
      <c r="I724" s="15" t="s">
        <v>2779</v>
      </c>
      <c r="J724" s="20" t="s">
        <v>2772</v>
      </c>
      <c r="K724" s="20" t="s">
        <v>2772</v>
      </c>
      <c r="L724" s="20" t="s">
        <v>2772</v>
      </c>
      <c r="M724" s="20" t="s">
        <v>2772</v>
      </c>
      <c r="N724" s="33" t="s">
        <v>2781</v>
      </c>
      <c r="O724" s="15" t="s">
        <v>2772</v>
      </c>
      <c r="P724" s="15">
        <v>2.2999999999999998</v>
      </c>
      <c r="Q724" s="15" t="s">
        <v>3448</v>
      </c>
      <c r="R724" s="39">
        <f t="shared" si="45"/>
        <v>2.2999999999999998</v>
      </c>
      <c r="S724" s="20" t="s">
        <v>3295</v>
      </c>
      <c r="T724" s="16">
        <f t="shared" si="46"/>
        <v>0.51851393987788741</v>
      </c>
      <c r="U724" s="33" t="s">
        <v>2772</v>
      </c>
      <c r="V724" s="15" t="s">
        <v>3449</v>
      </c>
      <c r="W724" s="15" t="s">
        <v>3450</v>
      </c>
    </row>
    <row r="725" spans="1:23" ht="30.75">
      <c r="A725" s="15" t="s">
        <v>3446</v>
      </c>
      <c r="B725" s="15">
        <v>2016</v>
      </c>
      <c r="C725" s="15">
        <v>56</v>
      </c>
      <c r="D725" s="15" t="s">
        <v>3447</v>
      </c>
      <c r="E725" s="15" t="s">
        <v>3658</v>
      </c>
      <c r="F725" s="20" t="s">
        <v>2766</v>
      </c>
      <c r="G725" s="67" t="s">
        <v>3659</v>
      </c>
      <c r="H725" s="15" t="s">
        <v>2772</v>
      </c>
      <c r="I725" s="15" t="s">
        <v>2788</v>
      </c>
      <c r="J725" s="20" t="s">
        <v>2772</v>
      </c>
      <c r="K725" s="20" t="s">
        <v>2772</v>
      </c>
      <c r="L725" s="20" t="s">
        <v>2772</v>
      </c>
      <c r="M725" s="20" t="s">
        <v>2772</v>
      </c>
      <c r="N725" s="33" t="s">
        <v>2781</v>
      </c>
      <c r="O725" s="15" t="s">
        <v>2772</v>
      </c>
      <c r="P725" s="15">
        <v>47.97</v>
      </c>
      <c r="Q725" s="15" t="s">
        <v>3451</v>
      </c>
      <c r="R725" s="39">
        <f>P725/1000</f>
        <v>4.7969999999999999E-2</v>
      </c>
      <c r="S725" s="20" t="s">
        <v>3295</v>
      </c>
      <c r="T725" s="16">
        <f t="shared" si="46"/>
        <v>2.0348850375816591E-2</v>
      </c>
      <c r="U725" s="20" t="s">
        <v>2772</v>
      </c>
      <c r="V725" s="15" t="s">
        <v>3449</v>
      </c>
      <c r="W725" s="15" t="s">
        <v>3450</v>
      </c>
    </row>
    <row r="726" spans="1:23" ht="45.75">
      <c r="A726" s="15" t="s">
        <v>2811</v>
      </c>
      <c r="B726" s="15">
        <v>2015</v>
      </c>
      <c r="C726" s="15">
        <v>57</v>
      </c>
      <c r="D726" s="15" t="s">
        <v>3452</v>
      </c>
      <c r="E726" s="15" t="s">
        <v>3658</v>
      </c>
      <c r="F726" s="20" t="s">
        <v>2766</v>
      </c>
      <c r="G726" s="66" t="s">
        <v>3660</v>
      </c>
      <c r="H726" s="33" t="s">
        <v>2813</v>
      </c>
      <c r="I726" s="15" t="s">
        <v>3317</v>
      </c>
      <c r="J726" s="15">
        <v>4.5</v>
      </c>
      <c r="K726" s="15" t="s">
        <v>3453</v>
      </c>
      <c r="L726" s="15" t="s">
        <v>3454</v>
      </c>
      <c r="M726" s="15">
        <v>1</v>
      </c>
      <c r="N726" s="33" t="s">
        <v>2781</v>
      </c>
      <c r="O726" s="15" t="s">
        <v>2772</v>
      </c>
      <c r="P726" s="15">
        <v>2.74</v>
      </c>
      <c r="Q726" s="15" t="s">
        <v>3455</v>
      </c>
      <c r="R726" s="39">
        <f t="shared" si="45"/>
        <v>2.74</v>
      </c>
      <c r="S726" s="20" t="s">
        <v>3295</v>
      </c>
      <c r="T726" s="16">
        <f t="shared" si="46"/>
        <v>0.57287160220048017</v>
      </c>
      <c r="U726" s="15">
        <v>0</v>
      </c>
      <c r="V726" s="15" t="s">
        <v>3456</v>
      </c>
      <c r="W726" s="15" t="s">
        <v>1703</v>
      </c>
    </row>
    <row r="727" spans="1:23" ht="45.75">
      <c r="A727" s="15" t="s">
        <v>2811</v>
      </c>
      <c r="B727" s="15">
        <v>2015</v>
      </c>
      <c r="C727" s="15">
        <v>57</v>
      </c>
      <c r="D727" s="15" t="s">
        <v>3452</v>
      </c>
      <c r="E727" s="15" t="s">
        <v>3658</v>
      </c>
      <c r="F727" s="20" t="s">
        <v>2766</v>
      </c>
      <c r="G727" s="66" t="s">
        <v>3660</v>
      </c>
      <c r="H727" s="33" t="s">
        <v>2813</v>
      </c>
      <c r="I727" s="15" t="s">
        <v>3317</v>
      </c>
      <c r="J727" s="15">
        <v>4.5</v>
      </c>
      <c r="K727" s="15" t="s">
        <v>3453</v>
      </c>
      <c r="L727" s="15" t="s">
        <v>3454</v>
      </c>
      <c r="M727" s="15">
        <v>1</v>
      </c>
      <c r="N727" s="33" t="s">
        <v>2781</v>
      </c>
      <c r="O727" s="15" t="s">
        <v>2772</v>
      </c>
      <c r="P727" s="15">
        <v>0.18</v>
      </c>
      <c r="Q727" s="15" t="s">
        <v>3455</v>
      </c>
      <c r="R727" s="39">
        <f t="shared" si="45"/>
        <v>0.18</v>
      </c>
      <c r="S727" s="20" t="s">
        <v>3295</v>
      </c>
      <c r="T727" s="16">
        <f t="shared" si="46"/>
        <v>7.1882007306125359E-2</v>
      </c>
      <c r="U727" s="15">
        <v>0</v>
      </c>
      <c r="V727" s="15" t="s">
        <v>3457</v>
      </c>
      <c r="W727" s="15" t="s">
        <v>1703</v>
      </c>
    </row>
    <row r="728" spans="1:23" ht="45.75">
      <c r="A728" s="15" t="s">
        <v>2811</v>
      </c>
      <c r="B728" s="15">
        <v>2015</v>
      </c>
      <c r="C728" s="15">
        <v>57</v>
      </c>
      <c r="D728" s="15" t="s">
        <v>3452</v>
      </c>
      <c r="E728" s="15" t="s">
        <v>3658</v>
      </c>
      <c r="F728" s="20" t="s">
        <v>2766</v>
      </c>
      <c r="G728" s="66" t="s">
        <v>3660</v>
      </c>
      <c r="H728" s="33" t="s">
        <v>2813</v>
      </c>
      <c r="I728" s="15" t="s">
        <v>3317</v>
      </c>
      <c r="J728" s="15">
        <v>4.5</v>
      </c>
      <c r="K728" s="15" t="s">
        <v>3453</v>
      </c>
      <c r="L728" s="15" t="s">
        <v>3454</v>
      </c>
      <c r="M728" s="15">
        <v>1</v>
      </c>
      <c r="N728" s="33" t="s">
        <v>2781</v>
      </c>
      <c r="O728" s="15" t="s">
        <v>2772</v>
      </c>
      <c r="P728" s="15">
        <v>2.09</v>
      </c>
      <c r="Q728" s="15" t="s">
        <v>3455</v>
      </c>
      <c r="R728" s="39">
        <f t="shared" si="45"/>
        <v>2.09</v>
      </c>
      <c r="S728" s="20" t="s">
        <v>3295</v>
      </c>
      <c r="T728" s="16">
        <f t="shared" si="46"/>
        <v>0.48995847942483461</v>
      </c>
      <c r="U728" s="15">
        <v>3</v>
      </c>
      <c r="V728" s="15" t="s">
        <v>2819</v>
      </c>
      <c r="W728" s="15" t="s">
        <v>1703</v>
      </c>
    </row>
    <row r="729" spans="1:23" ht="45.75">
      <c r="A729" s="15" t="s">
        <v>2811</v>
      </c>
      <c r="B729" s="15">
        <v>2015</v>
      </c>
      <c r="C729" s="15">
        <v>57</v>
      </c>
      <c r="D729" s="15" t="s">
        <v>3452</v>
      </c>
      <c r="E729" s="15" t="s">
        <v>3658</v>
      </c>
      <c r="F729" s="20" t="s">
        <v>2766</v>
      </c>
      <c r="G729" s="66" t="s">
        <v>3660</v>
      </c>
      <c r="H729" s="33" t="s">
        <v>2813</v>
      </c>
      <c r="I729" s="15" t="s">
        <v>3317</v>
      </c>
      <c r="J729" s="15">
        <v>4.5</v>
      </c>
      <c r="K729" s="15" t="s">
        <v>3453</v>
      </c>
      <c r="L729" s="15" t="s">
        <v>3454</v>
      </c>
      <c r="M729" s="15">
        <v>1</v>
      </c>
      <c r="N729" s="33" t="s">
        <v>2781</v>
      </c>
      <c r="O729" s="15" t="s">
        <v>2772</v>
      </c>
      <c r="P729" s="15">
        <v>1.51</v>
      </c>
      <c r="Q729" s="15" t="s">
        <v>3455</v>
      </c>
      <c r="R729" s="39">
        <f t="shared" si="45"/>
        <v>1.51</v>
      </c>
      <c r="S729" s="20" t="s">
        <v>3295</v>
      </c>
      <c r="T729" s="16">
        <f t="shared" si="46"/>
        <v>0.39967372148103808</v>
      </c>
      <c r="U729" s="15">
        <v>7</v>
      </c>
      <c r="V729" s="15" t="s">
        <v>3456</v>
      </c>
      <c r="W729" s="15" t="s">
        <v>1703</v>
      </c>
    </row>
    <row r="730" spans="1:23" ht="45.75">
      <c r="A730" s="15" t="s">
        <v>2811</v>
      </c>
      <c r="B730" s="15">
        <v>2015</v>
      </c>
      <c r="C730" s="15">
        <v>57</v>
      </c>
      <c r="D730" s="15" t="s">
        <v>3452</v>
      </c>
      <c r="E730" s="15" t="s">
        <v>3658</v>
      </c>
      <c r="F730" s="20" t="s">
        <v>2766</v>
      </c>
      <c r="G730" s="66" t="s">
        <v>3660</v>
      </c>
      <c r="H730" s="33" t="s">
        <v>2813</v>
      </c>
      <c r="I730" s="15" t="s">
        <v>3317</v>
      </c>
      <c r="J730" s="15">
        <v>4.5</v>
      </c>
      <c r="K730" s="15" t="s">
        <v>3453</v>
      </c>
      <c r="L730" s="15" t="s">
        <v>3454</v>
      </c>
      <c r="M730" s="15">
        <v>1</v>
      </c>
      <c r="N730" s="33" t="s">
        <v>2781</v>
      </c>
      <c r="O730" s="15" t="s">
        <v>2772</v>
      </c>
      <c r="P730" s="15">
        <v>0.08</v>
      </c>
      <c r="Q730" s="15" t="s">
        <v>3455</v>
      </c>
      <c r="R730" s="39">
        <f t="shared" si="45"/>
        <v>0.08</v>
      </c>
      <c r="S730" s="20" t="s">
        <v>3295</v>
      </c>
      <c r="T730" s="16">
        <f t="shared" si="46"/>
        <v>3.342375548694973E-2</v>
      </c>
      <c r="U730" s="15">
        <v>7</v>
      </c>
      <c r="V730" s="15" t="s">
        <v>3457</v>
      </c>
      <c r="W730" s="15" t="s">
        <v>1703</v>
      </c>
    </row>
    <row r="731" spans="1:23" ht="45.75">
      <c r="A731" s="15" t="s">
        <v>2811</v>
      </c>
      <c r="B731" s="15">
        <v>2015</v>
      </c>
      <c r="C731" s="15">
        <v>57</v>
      </c>
      <c r="D731" s="15" t="s">
        <v>3452</v>
      </c>
      <c r="E731" s="15" t="s">
        <v>3658</v>
      </c>
      <c r="F731" s="20" t="s">
        <v>2766</v>
      </c>
      <c r="G731" s="66" t="s">
        <v>3660</v>
      </c>
      <c r="H731" s="33" t="s">
        <v>2813</v>
      </c>
      <c r="I731" s="15" t="s">
        <v>3317</v>
      </c>
      <c r="J731" s="15">
        <v>4.5</v>
      </c>
      <c r="K731" s="15" t="s">
        <v>3453</v>
      </c>
      <c r="L731" s="15" t="s">
        <v>3454</v>
      </c>
      <c r="M731" s="15">
        <v>1</v>
      </c>
      <c r="N731" s="33" t="s">
        <v>2781</v>
      </c>
      <c r="O731" s="15" t="s">
        <v>2772</v>
      </c>
      <c r="P731" s="15">
        <v>1.59</v>
      </c>
      <c r="Q731" s="15" t="s">
        <v>3455</v>
      </c>
      <c r="R731" s="39">
        <f t="shared" si="45"/>
        <v>1.59</v>
      </c>
      <c r="S731" s="20" t="s">
        <v>3295</v>
      </c>
      <c r="T731" s="16">
        <f t="shared" si="46"/>
        <v>0.4132997640812518</v>
      </c>
      <c r="U731" s="15">
        <v>21</v>
      </c>
      <c r="V731" s="15" t="s">
        <v>3458</v>
      </c>
      <c r="W731" s="15" t="s">
        <v>1703</v>
      </c>
    </row>
    <row r="732" spans="1:23" ht="45.75">
      <c r="A732" s="15" t="s">
        <v>2811</v>
      </c>
      <c r="B732" s="15">
        <v>2015</v>
      </c>
      <c r="C732" s="15">
        <v>57</v>
      </c>
      <c r="D732" s="15" t="s">
        <v>3452</v>
      </c>
      <c r="E732" s="15" t="s">
        <v>3658</v>
      </c>
      <c r="F732" s="20" t="s">
        <v>2766</v>
      </c>
      <c r="G732" s="66" t="s">
        <v>3660</v>
      </c>
      <c r="H732" s="33" t="s">
        <v>2813</v>
      </c>
      <c r="I732" s="15" t="s">
        <v>3317</v>
      </c>
      <c r="J732" s="15">
        <v>4.5</v>
      </c>
      <c r="K732" s="15" t="s">
        <v>3453</v>
      </c>
      <c r="L732" s="15" t="s">
        <v>3454</v>
      </c>
      <c r="M732" s="15">
        <v>1</v>
      </c>
      <c r="N732" s="33" t="s">
        <v>2781</v>
      </c>
      <c r="O732" s="15" t="s">
        <v>2772</v>
      </c>
      <c r="P732" s="15">
        <v>1.4</v>
      </c>
      <c r="Q732" s="15" t="s">
        <v>3455</v>
      </c>
      <c r="R732" s="39">
        <f t="shared" si="45"/>
        <v>1.4</v>
      </c>
      <c r="S732" s="20" t="s">
        <v>3295</v>
      </c>
      <c r="T732" s="16">
        <f t="shared" si="46"/>
        <v>0.38021124171160603</v>
      </c>
      <c r="U732" s="15">
        <v>70</v>
      </c>
      <c r="V732" s="15" t="s">
        <v>3458</v>
      </c>
      <c r="W732" s="15" t="s">
        <v>1703</v>
      </c>
    </row>
    <row r="733" spans="1:23" ht="45.75">
      <c r="A733" s="15" t="s">
        <v>2811</v>
      </c>
      <c r="B733" s="15">
        <v>2015</v>
      </c>
      <c r="C733" s="15">
        <v>57</v>
      </c>
      <c r="D733" s="15" t="s">
        <v>3452</v>
      </c>
      <c r="E733" s="15" t="s">
        <v>3658</v>
      </c>
      <c r="F733" s="20" t="s">
        <v>2766</v>
      </c>
      <c r="G733" s="66" t="s">
        <v>3660</v>
      </c>
      <c r="H733" s="33" t="s">
        <v>2813</v>
      </c>
      <c r="I733" s="15" t="s">
        <v>3317</v>
      </c>
      <c r="J733" s="15">
        <v>4.5</v>
      </c>
      <c r="K733" s="15" t="s">
        <v>3453</v>
      </c>
      <c r="L733" s="15" t="s">
        <v>3454</v>
      </c>
      <c r="M733" s="15">
        <v>1</v>
      </c>
      <c r="N733" s="33" t="s">
        <v>2781</v>
      </c>
      <c r="O733" s="15" t="s">
        <v>2772</v>
      </c>
      <c r="P733" s="15" t="s">
        <v>3459</v>
      </c>
      <c r="Q733" s="15" t="s">
        <v>3455</v>
      </c>
      <c r="R733" s="39">
        <v>0.78</v>
      </c>
      <c r="S733" s="20" t="s">
        <v>3295</v>
      </c>
      <c r="T733" s="16">
        <f t="shared" si="46"/>
        <v>0.250420002308894</v>
      </c>
      <c r="U733" s="15">
        <v>90</v>
      </c>
      <c r="V733" s="15" t="s">
        <v>3458</v>
      </c>
      <c r="W733" s="15" t="s">
        <v>1703</v>
      </c>
    </row>
    <row r="734" spans="1:23" ht="45.75">
      <c r="A734" s="15" t="s">
        <v>2811</v>
      </c>
      <c r="B734" s="15">
        <v>2015</v>
      </c>
      <c r="C734" s="15">
        <v>57</v>
      </c>
      <c r="D734" s="15" t="s">
        <v>3452</v>
      </c>
      <c r="E734" s="15" t="s">
        <v>3658</v>
      </c>
      <c r="F734" s="20" t="s">
        <v>2766</v>
      </c>
      <c r="G734" s="66" t="s">
        <v>3660</v>
      </c>
      <c r="H734" s="33" t="s">
        <v>2813</v>
      </c>
      <c r="I734" s="15" t="s">
        <v>3317</v>
      </c>
      <c r="J734" s="15">
        <v>4.5</v>
      </c>
      <c r="K734" s="15" t="s">
        <v>3453</v>
      </c>
      <c r="L734" s="15" t="s">
        <v>3454</v>
      </c>
      <c r="M734" s="15">
        <v>1</v>
      </c>
      <c r="N734" s="33" t="s">
        <v>2781</v>
      </c>
      <c r="O734" s="15" t="s">
        <v>2772</v>
      </c>
      <c r="P734" s="15">
        <v>0</v>
      </c>
      <c r="Q734" s="15" t="s">
        <v>3455</v>
      </c>
      <c r="R734" s="16">
        <v>5.0000000000000001E-3</v>
      </c>
      <c r="S734" s="20" t="s">
        <v>3295</v>
      </c>
      <c r="T734" s="16">
        <f>LOG(R734+1)</f>
        <v>2.1660617565076304E-3</v>
      </c>
      <c r="U734" s="15">
        <v>120</v>
      </c>
      <c r="V734" s="15" t="s">
        <v>3458</v>
      </c>
      <c r="W734" s="15" t="s">
        <v>1703</v>
      </c>
    </row>
    <row r="735" spans="1:23" ht="45.75">
      <c r="A735" s="15" t="s">
        <v>3479</v>
      </c>
      <c r="B735" s="15">
        <v>2012</v>
      </c>
      <c r="C735" s="15">
        <v>58</v>
      </c>
      <c r="D735" s="15" t="s">
        <v>3480</v>
      </c>
      <c r="E735" s="15" t="s">
        <v>3658</v>
      </c>
      <c r="F735" s="20" t="s">
        <v>2766</v>
      </c>
      <c r="G735" s="66" t="s">
        <v>3660</v>
      </c>
      <c r="H735" s="33" t="s">
        <v>2813</v>
      </c>
      <c r="I735" s="15" t="s">
        <v>3317</v>
      </c>
      <c r="J735" s="15">
        <v>4.8</v>
      </c>
      <c r="K735" s="15" t="s">
        <v>3481</v>
      </c>
      <c r="L735" s="15" t="s">
        <v>3454</v>
      </c>
      <c r="M735" s="15">
        <v>1</v>
      </c>
      <c r="N735" s="15" t="s">
        <v>2781</v>
      </c>
      <c r="O735" s="15" t="s">
        <v>2772</v>
      </c>
      <c r="P735" s="15">
        <v>2.98</v>
      </c>
      <c r="Q735" s="15" t="s">
        <v>3011</v>
      </c>
      <c r="R735" s="16">
        <v>5.0000000000000001E-3</v>
      </c>
      <c r="S735" s="20" t="s">
        <v>3295</v>
      </c>
      <c r="T735" s="16">
        <f t="shared" si="46"/>
        <v>2.1660617565076304E-3</v>
      </c>
      <c r="U735" s="15">
        <v>1</v>
      </c>
      <c r="V735" s="15" t="s">
        <v>3482</v>
      </c>
      <c r="W735" s="15"/>
    </row>
    <row r="736" spans="1:23" ht="45.75">
      <c r="A736" s="15" t="s">
        <v>3479</v>
      </c>
      <c r="B736" s="15">
        <v>2012</v>
      </c>
      <c r="C736" s="15">
        <v>58</v>
      </c>
      <c r="D736" s="15" t="s">
        <v>3480</v>
      </c>
      <c r="E736" s="15" t="s">
        <v>3658</v>
      </c>
      <c r="F736" s="20" t="s">
        <v>2766</v>
      </c>
      <c r="G736" s="66" t="s">
        <v>3660</v>
      </c>
      <c r="H736" s="33" t="s">
        <v>2813</v>
      </c>
      <c r="I736" s="15" t="s">
        <v>3317</v>
      </c>
      <c r="J736" s="15">
        <v>4.8</v>
      </c>
      <c r="K736" s="15" t="s">
        <v>3481</v>
      </c>
      <c r="L736" s="15" t="s">
        <v>3454</v>
      </c>
      <c r="M736" s="15">
        <v>1</v>
      </c>
      <c r="N736" s="15" t="s">
        <v>2781</v>
      </c>
      <c r="O736" s="15" t="s">
        <v>2772</v>
      </c>
      <c r="P736" s="15">
        <v>0.77600000000000002</v>
      </c>
      <c r="Q736" s="15" t="s">
        <v>3011</v>
      </c>
      <c r="R736" s="39">
        <f t="shared" si="45"/>
        <v>0.77600000000000002</v>
      </c>
      <c r="S736" s="20" t="s">
        <v>3295</v>
      </c>
      <c r="T736" s="16">
        <f t="shared" si="46"/>
        <v>0.24944296144258221</v>
      </c>
      <c r="U736" s="15">
        <v>90</v>
      </c>
      <c r="V736" s="15" t="s">
        <v>3482</v>
      </c>
      <c r="W736" s="15"/>
    </row>
    <row r="737" spans="1:23" ht="45.75">
      <c r="A737" s="15" t="s">
        <v>3479</v>
      </c>
      <c r="B737" s="15">
        <v>2012</v>
      </c>
      <c r="C737" s="15">
        <v>58</v>
      </c>
      <c r="D737" s="15" t="s">
        <v>3480</v>
      </c>
      <c r="E737" s="15" t="s">
        <v>3658</v>
      </c>
      <c r="F737" s="20" t="s">
        <v>2766</v>
      </c>
      <c r="G737" s="66" t="s">
        <v>3660</v>
      </c>
      <c r="H737" s="33" t="s">
        <v>2813</v>
      </c>
      <c r="I737" s="15" t="s">
        <v>3317</v>
      </c>
      <c r="J737" s="15">
        <v>4.8</v>
      </c>
      <c r="K737" s="15" t="s">
        <v>3481</v>
      </c>
      <c r="L737" s="15" t="s">
        <v>3454</v>
      </c>
      <c r="M737" s="15">
        <v>1</v>
      </c>
      <c r="N737" s="15" t="s">
        <v>2781</v>
      </c>
      <c r="O737" s="15" t="s">
        <v>2772</v>
      </c>
      <c r="P737" s="15">
        <v>0</v>
      </c>
      <c r="Q737" s="15" t="s">
        <v>3011</v>
      </c>
      <c r="R737" s="39">
        <v>5.0000000000000001E-3</v>
      </c>
      <c r="S737" s="20" t="s">
        <v>3295</v>
      </c>
      <c r="T737" s="16">
        <f>LOG(R737+1)</f>
        <v>2.1660617565076304E-3</v>
      </c>
      <c r="U737" s="15">
        <v>120</v>
      </c>
      <c r="V737" s="15" t="s">
        <v>3482</v>
      </c>
      <c r="W737" s="15"/>
    </row>
    <row r="738" spans="1:23" ht="45.75">
      <c r="A738" s="15" t="s">
        <v>3479</v>
      </c>
      <c r="B738" s="15">
        <v>2008</v>
      </c>
      <c r="C738" s="15">
        <v>59</v>
      </c>
      <c r="D738" s="15" t="s">
        <v>3506</v>
      </c>
      <c r="E738" s="15" t="s">
        <v>3658</v>
      </c>
      <c r="F738" s="20" t="s">
        <v>2766</v>
      </c>
      <c r="G738" s="66" t="s">
        <v>3660</v>
      </c>
      <c r="H738" s="33" t="s">
        <v>2934</v>
      </c>
      <c r="I738" s="36" t="s">
        <v>3507</v>
      </c>
      <c r="J738" s="36">
        <v>72.05</v>
      </c>
      <c r="K738" s="36" t="s">
        <v>3292</v>
      </c>
      <c r="L738" s="36" t="s">
        <v>3508</v>
      </c>
      <c r="M738" s="36">
        <v>1</v>
      </c>
      <c r="N738" s="15" t="s">
        <v>3021</v>
      </c>
      <c r="O738" s="15"/>
      <c r="P738" s="36" t="s">
        <v>3721</v>
      </c>
      <c r="Q738" s="36" t="s">
        <v>3509</v>
      </c>
      <c r="R738" s="39">
        <v>2.5000000000000001E-3</v>
      </c>
      <c r="S738" s="20" t="s">
        <v>3308</v>
      </c>
      <c r="T738" s="16">
        <f t="shared" si="46"/>
        <v>1.084381292219893E-3</v>
      </c>
      <c r="U738" s="36">
        <v>1</v>
      </c>
      <c r="V738" s="15" t="s">
        <v>2772</v>
      </c>
      <c r="W738" s="36" t="s">
        <v>2316</v>
      </c>
    </row>
    <row r="739" spans="1:23" ht="45.75">
      <c r="A739" s="15" t="s">
        <v>3479</v>
      </c>
      <c r="B739" s="15">
        <v>2008</v>
      </c>
      <c r="C739" s="15">
        <v>59</v>
      </c>
      <c r="D739" s="15" t="s">
        <v>3506</v>
      </c>
      <c r="E739" s="15" t="s">
        <v>3658</v>
      </c>
      <c r="F739" s="20" t="s">
        <v>2766</v>
      </c>
      <c r="G739" s="66" t="s">
        <v>3660</v>
      </c>
      <c r="H739" s="33" t="s">
        <v>2934</v>
      </c>
      <c r="I739" s="36" t="s">
        <v>3507</v>
      </c>
      <c r="J739" s="36">
        <v>72.05</v>
      </c>
      <c r="K739" s="36" t="s">
        <v>3292</v>
      </c>
      <c r="L739" s="36" t="s">
        <v>3508</v>
      </c>
      <c r="M739" s="36">
        <v>1</v>
      </c>
      <c r="N739" s="15" t="s">
        <v>3021</v>
      </c>
      <c r="O739" s="15"/>
      <c r="P739" s="36" t="s">
        <v>3721</v>
      </c>
      <c r="Q739" s="36" t="s">
        <v>3509</v>
      </c>
      <c r="R739" s="39">
        <v>2.5000000000000001E-3</v>
      </c>
      <c r="S739" s="20" t="s">
        <v>3308</v>
      </c>
      <c r="T739" s="16">
        <f t="shared" si="46"/>
        <v>1.084381292219893E-3</v>
      </c>
      <c r="U739" s="36">
        <v>60</v>
      </c>
      <c r="V739" s="15" t="s">
        <v>2772</v>
      </c>
      <c r="W739" s="36" t="s">
        <v>2316</v>
      </c>
    </row>
    <row r="740" spans="1:23" ht="30.75">
      <c r="A740" s="15" t="s">
        <v>3479</v>
      </c>
      <c r="B740" s="15">
        <v>2005</v>
      </c>
      <c r="C740" s="15">
        <v>60</v>
      </c>
      <c r="D740" s="15" t="s">
        <v>3510</v>
      </c>
      <c r="E740" s="15" t="s">
        <v>3658</v>
      </c>
      <c r="F740" s="20" t="s">
        <v>2766</v>
      </c>
      <c r="G740" s="66" t="s">
        <v>3660</v>
      </c>
      <c r="H740" s="33" t="s">
        <v>2934</v>
      </c>
      <c r="I740" s="36" t="s">
        <v>3507</v>
      </c>
      <c r="J740" s="36">
        <v>72.05</v>
      </c>
      <c r="K740" s="36" t="s">
        <v>3292</v>
      </c>
      <c r="L740" s="36" t="s">
        <v>3511</v>
      </c>
      <c r="M740" s="36">
        <v>1</v>
      </c>
      <c r="N740" s="15" t="s">
        <v>2943</v>
      </c>
      <c r="O740" s="15"/>
      <c r="P740" s="36">
        <v>0.06</v>
      </c>
      <c r="Q740" s="36" t="s">
        <v>3277</v>
      </c>
      <c r="R740" s="45">
        <v>0.06</v>
      </c>
      <c r="S740" s="16" t="s">
        <v>3661</v>
      </c>
      <c r="T740" s="16">
        <f t="shared" si="46"/>
        <v>2.5305865264770262E-2</v>
      </c>
      <c r="U740" s="36">
        <v>0</v>
      </c>
      <c r="V740" s="15" t="s">
        <v>2772</v>
      </c>
      <c r="W740" t="s">
        <v>2420</v>
      </c>
    </row>
    <row r="741" spans="1:23" ht="30.75">
      <c r="A741" s="15" t="s">
        <v>3479</v>
      </c>
      <c r="B741" s="15">
        <v>2005</v>
      </c>
      <c r="C741" s="15">
        <v>60</v>
      </c>
      <c r="D741" s="15" t="s">
        <v>3510</v>
      </c>
      <c r="E741" s="15" t="s">
        <v>3658</v>
      </c>
      <c r="F741" s="20" t="s">
        <v>2766</v>
      </c>
      <c r="G741" s="66" t="s">
        <v>3660</v>
      </c>
      <c r="H741" s="33" t="s">
        <v>2934</v>
      </c>
      <c r="I741" s="36" t="s">
        <v>3507</v>
      </c>
      <c r="J741" s="36">
        <v>72.05</v>
      </c>
      <c r="K741" s="36" t="s">
        <v>3292</v>
      </c>
      <c r="L741" s="36" t="s">
        <v>3511</v>
      </c>
      <c r="M741" s="36">
        <v>1</v>
      </c>
      <c r="N741" s="15" t="s">
        <v>2943</v>
      </c>
      <c r="O741" s="15"/>
      <c r="P741" s="36">
        <v>0.21</v>
      </c>
      <c r="Q741" s="36" t="s">
        <v>3277</v>
      </c>
      <c r="R741" s="45">
        <v>0.21</v>
      </c>
      <c r="S741" s="16" t="s">
        <v>3661</v>
      </c>
      <c r="T741" s="16">
        <f t="shared" si="46"/>
        <v>8.2785370316450071E-2</v>
      </c>
      <c r="U741" s="36">
        <v>1</v>
      </c>
      <c r="V741" s="15" t="s">
        <v>2772</v>
      </c>
      <c r="W741" t="s">
        <v>2420</v>
      </c>
    </row>
    <row r="742" spans="1:23" ht="30.75">
      <c r="A742" s="15" t="s">
        <v>3479</v>
      </c>
      <c r="B742" s="15">
        <v>2005</v>
      </c>
      <c r="C742" s="15">
        <v>60</v>
      </c>
      <c r="D742" s="15" t="s">
        <v>3510</v>
      </c>
      <c r="E742" s="15" t="s">
        <v>3658</v>
      </c>
      <c r="F742" s="20" t="s">
        <v>2766</v>
      </c>
      <c r="G742" s="66" t="s">
        <v>3660</v>
      </c>
      <c r="H742" s="33" t="s">
        <v>2934</v>
      </c>
      <c r="I742" s="36" t="s">
        <v>3507</v>
      </c>
      <c r="J742" s="36">
        <v>72.05</v>
      </c>
      <c r="K742" s="36" t="s">
        <v>3292</v>
      </c>
      <c r="L742" s="36" t="s">
        <v>3511</v>
      </c>
      <c r="M742" s="36">
        <v>1</v>
      </c>
      <c r="N742" s="15" t="s">
        <v>2943</v>
      </c>
      <c r="O742" s="15"/>
      <c r="P742" s="36">
        <v>0.3</v>
      </c>
      <c r="Q742" s="36" t="s">
        <v>3277</v>
      </c>
      <c r="R742" s="45">
        <v>0.3</v>
      </c>
      <c r="S742" s="16" t="s">
        <v>3661</v>
      </c>
      <c r="T742" s="16">
        <f t="shared" si="46"/>
        <v>0.11394335230683679</v>
      </c>
      <c r="U742" s="36">
        <v>5</v>
      </c>
      <c r="V742" s="15" t="s">
        <v>2772</v>
      </c>
      <c r="W742" t="s">
        <v>2420</v>
      </c>
    </row>
    <row r="743" spans="1:23" ht="30.75">
      <c r="A743" s="15" t="s">
        <v>3479</v>
      </c>
      <c r="B743" s="15">
        <v>2005</v>
      </c>
      <c r="C743" s="15">
        <v>60</v>
      </c>
      <c r="D743" s="15" t="s">
        <v>3510</v>
      </c>
      <c r="E743" s="15" t="s">
        <v>3658</v>
      </c>
      <c r="F743" s="20" t="s">
        <v>2766</v>
      </c>
      <c r="G743" s="66" t="s">
        <v>3660</v>
      </c>
      <c r="H743" s="33" t="s">
        <v>2934</v>
      </c>
      <c r="I743" s="36" t="s">
        <v>3507</v>
      </c>
      <c r="J743" s="36">
        <v>72.05</v>
      </c>
      <c r="K743" s="36" t="s">
        <v>3292</v>
      </c>
      <c r="L743" s="36" t="s">
        <v>3511</v>
      </c>
      <c r="M743" s="36">
        <v>1</v>
      </c>
      <c r="N743" s="15" t="s">
        <v>2781</v>
      </c>
      <c r="O743" s="15" t="s">
        <v>2772</v>
      </c>
      <c r="P743" s="36" t="s">
        <v>3722</v>
      </c>
      <c r="Q743" s="36" t="s">
        <v>3723</v>
      </c>
      <c r="R743" s="39">
        <v>5.0000000000000001E-4</v>
      </c>
      <c r="S743" s="20" t="s">
        <v>3295</v>
      </c>
      <c r="T743" s="16">
        <f t="shared" si="46"/>
        <v>2.1709297223018438E-4</v>
      </c>
      <c r="U743" s="36">
        <v>7</v>
      </c>
      <c r="V743" s="15" t="s">
        <v>2772</v>
      </c>
      <c r="W743" t="s">
        <v>2420</v>
      </c>
    </row>
    <row r="744" spans="1:23" ht="30.75">
      <c r="A744" s="15" t="s">
        <v>3479</v>
      </c>
      <c r="B744" s="15">
        <v>2005</v>
      </c>
      <c r="C744" s="15">
        <v>60</v>
      </c>
      <c r="D744" s="15" t="s">
        <v>3510</v>
      </c>
      <c r="E744" s="15" t="s">
        <v>3658</v>
      </c>
      <c r="F744" s="20" t="s">
        <v>2766</v>
      </c>
      <c r="G744" s="66" t="s">
        <v>3660</v>
      </c>
      <c r="H744" s="33" t="s">
        <v>2934</v>
      </c>
      <c r="I744" s="36" t="s">
        <v>3507</v>
      </c>
      <c r="J744" s="36">
        <v>72.05</v>
      </c>
      <c r="K744" s="36" t="s">
        <v>3292</v>
      </c>
      <c r="L744" s="36" t="s">
        <v>3511</v>
      </c>
      <c r="M744" s="36">
        <v>1</v>
      </c>
      <c r="N744" s="15" t="s">
        <v>2781</v>
      </c>
      <c r="O744" s="15" t="s">
        <v>2772</v>
      </c>
      <c r="P744" s="36">
        <v>0</v>
      </c>
      <c r="Q744" s="36" t="s">
        <v>3376</v>
      </c>
      <c r="R744" s="39">
        <v>5.0000000000000001E-4</v>
      </c>
      <c r="S744" s="20" t="s">
        <v>3295</v>
      </c>
      <c r="T744" s="16">
        <f t="shared" si="46"/>
        <v>2.1709297223018438E-4</v>
      </c>
      <c r="U744" s="36">
        <v>0</v>
      </c>
      <c r="V744" s="15" t="s">
        <v>2819</v>
      </c>
      <c r="W744" t="s">
        <v>2420</v>
      </c>
    </row>
    <row r="745" spans="1:23" ht="30.75">
      <c r="A745" s="15" t="s">
        <v>3479</v>
      </c>
      <c r="B745" s="15">
        <v>2005</v>
      </c>
      <c r="C745" s="15">
        <v>60</v>
      </c>
      <c r="D745" s="15" t="s">
        <v>3510</v>
      </c>
      <c r="E745" s="15" t="s">
        <v>3658</v>
      </c>
      <c r="F745" s="20" t="s">
        <v>2766</v>
      </c>
      <c r="G745" s="66" t="s">
        <v>3660</v>
      </c>
      <c r="H745" s="33" t="s">
        <v>2934</v>
      </c>
      <c r="I745" s="36" t="s">
        <v>3507</v>
      </c>
      <c r="J745" s="36">
        <v>72.05</v>
      </c>
      <c r="K745" s="36" t="s">
        <v>3292</v>
      </c>
      <c r="L745" s="36" t="s">
        <v>3511</v>
      </c>
      <c r="M745" s="36">
        <v>1</v>
      </c>
      <c r="N745" s="15" t="s">
        <v>2781</v>
      </c>
      <c r="O745" s="15" t="s">
        <v>2772</v>
      </c>
      <c r="P745" s="37">
        <v>15</v>
      </c>
      <c r="Q745" s="36" t="s">
        <v>3376</v>
      </c>
      <c r="R745" s="39">
        <f>P745/1000</f>
        <v>1.4999999999999999E-2</v>
      </c>
      <c r="S745" s="20" t="s">
        <v>3295</v>
      </c>
      <c r="T745" s="16">
        <f t="shared" si="46"/>
        <v>6.4660422492316813E-3</v>
      </c>
      <c r="U745" s="36">
        <v>1</v>
      </c>
      <c r="V745" s="38" t="s">
        <v>2822</v>
      </c>
      <c r="W745" t="s">
        <v>2420</v>
      </c>
    </row>
    <row r="746" spans="1:23" ht="30.75">
      <c r="A746" s="15" t="s">
        <v>3479</v>
      </c>
      <c r="B746" s="15">
        <v>2005</v>
      </c>
      <c r="C746" s="15">
        <v>60</v>
      </c>
      <c r="D746" s="15" t="s">
        <v>3510</v>
      </c>
      <c r="E746" s="15" t="s">
        <v>3658</v>
      </c>
      <c r="F746" s="20" t="s">
        <v>2766</v>
      </c>
      <c r="G746" s="66" t="s">
        <v>3660</v>
      </c>
      <c r="H746" s="33" t="s">
        <v>2934</v>
      </c>
      <c r="I746" s="36" t="s">
        <v>3507</v>
      </c>
      <c r="J746" s="36">
        <v>72.05</v>
      </c>
      <c r="K746" s="36" t="s">
        <v>3292</v>
      </c>
      <c r="L746" s="36" t="s">
        <v>3511</v>
      </c>
      <c r="M746" s="36">
        <v>1</v>
      </c>
      <c r="N746" s="15" t="s">
        <v>2781</v>
      </c>
      <c r="O746" s="15" t="s">
        <v>2772</v>
      </c>
      <c r="P746" s="36">
        <v>28</v>
      </c>
      <c r="Q746" s="36" t="s">
        <v>3376</v>
      </c>
      <c r="R746" s="39">
        <f t="shared" ref="R746:R757" si="47">P746/1000</f>
        <v>2.8000000000000001E-2</v>
      </c>
      <c r="S746" s="20" t="s">
        <v>3295</v>
      </c>
      <c r="T746" s="16">
        <f t="shared" si="46"/>
        <v>1.1993114659256938E-2</v>
      </c>
      <c r="U746" s="36">
        <v>1</v>
      </c>
      <c r="V746" s="15" t="s">
        <v>2824</v>
      </c>
      <c r="W746" t="s">
        <v>2420</v>
      </c>
    </row>
    <row r="747" spans="1:23" ht="30.75">
      <c r="A747" s="15" t="s">
        <v>3479</v>
      </c>
      <c r="B747" s="15">
        <v>2005</v>
      </c>
      <c r="C747" s="15">
        <v>60</v>
      </c>
      <c r="D747" s="15" t="s">
        <v>3510</v>
      </c>
      <c r="E747" s="15" t="s">
        <v>3658</v>
      </c>
      <c r="F747" s="20" t="s">
        <v>2766</v>
      </c>
      <c r="G747" s="66" t="s">
        <v>3660</v>
      </c>
      <c r="H747" s="33" t="s">
        <v>2934</v>
      </c>
      <c r="I747" s="36" t="s">
        <v>3507</v>
      </c>
      <c r="J747" s="36">
        <v>72.05</v>
      </c>
      <c r="K747" s="36" t="s">
        <v>3292</v>
      </c>
      <c r="L747" s="36" t="s">
        <v>3511</v>
      </c>
      <c r="M747" s="36">
        <v>1</v>
      </c>
      <c r="N747" s="15" t="s">
        <v>2781</v>
      </c>
      <c r="O747" s="15" t="s">
        <v>2772</v>
      </c>
      <c r="P747" s="36">
        <v>44</v>
      </c>
      <c r="Q747" s="36" t="s">
        <v>3376</v>
      </c>
      <c r="R747" s="39">
        <f t="shared" si="47"/>
        <v>4.3999999999999997E-2</v>
      </c>
      <c r="S747" s="20" t="s">
        <v>3295</v>
      </c>
      <c r="T747" s="16">
        <f t="shared" si="46"/>
        <v>1.8700498666243369E-2</v>
      </c>
      <c r="U747" s="36">
        <v>1</v>
      </c>
      <c r="V747" s="15" t="s">
        <v>2825</v>
      </c>
      <c r="W747" t="s">
        <v>2420</v>
      </c>
    </row>
    <row r="748" spans="1:23" ht="30.75">
      <c r="A748" s="15" t="s">
        <v>3479</v>
      </c>
      <c r="B748" s="15">
        <v>2005</v>
      </c>
      <c r="C748" s="15">
        <v>60</v>
      </c>
      <c r="D748" s="15" t="s">
        <v>3510</v>
      </c>
      <c r="E748" s="15" t="s">
        <v>3658</v>
      </c>
      <c r="F748" s="20" t="s">
        <v>2766</v>
      </c>
      <c r="G748" s="66" t="s">
        <v>3660</v>
      </c>
      <c r="H748" s="33" t="s">
        <v>2934</v>
      </c>
      <c r="I748" s="36" t="s">
        <v>3507</v>
      </c>
      <c r="J748" s="36">
        <v>72.05</v>
      </c>
      <c r="K748" s="36" t="s">
        <v>3292</v>
      </c>
      <c r="L748" s="36" t="s">
        <v>3511</v>
      </c>
      <c r="M748" s="36">
        <v>1</v>
      </c>
      <c r="N748" s="15" t="s">
        <v>2781</v>
      </c>
      <c r="O748" s="15" t="s">
        <v>2772</v>
      </c>
      <c r="P748" s="36">
        <v>35</v>
      </c>
      <c r="Q748" s="36" t="s">
        <v>3376</v>
      </c>
      <c r="R748" s="39">
        <f t="shared" si="47"/>
        <v>3.5000000000000003E-2</v>
      </c>
      <c r="S748" s="20" t="s">
        <v>3295</v>
      </c>
      <c r="T748" s="16">
        <f t="shared" si="46"/>
        <v>1.4940349792936524E-2</v>
      </c>
      <c r="U748" s="36">
        <v>1</v>
      </c>
      <c r="V748" s="15" t="s">
        <v>2826</v>
      </c>
      <c r="W748" t="s">
        <v>2420</v>
      </c>
    </row>
    <row r="749" spans="1:23" ht="30.75">
      <c r="A749" s="15" t="s">
        <v>3479</v>
      </c>
      <c r="B749" s="15">
        <v>2005</v>
      </c>
      <c r="C749" s="15">
        <v>60</v>
      </c>
      <c r="D749" s="15" t="s">
        <v>3510</v>
      </c>
      <c r="E749" s="15" t="s">
        <v>3658</v>
      </c>
      <c r="F749" s="20" t="s">
        <v>2766</v>
      </c>
      <c r="G749" s="66" t="s">
        <v>3660</v>
      </c>
      <c r="H749" s="33" t="s">
        <v>2934</v>
      </c>
      <c r="I749" s="36" t="s">
        <v>3507</v>
      </c>
      <c r="J749" s="36">
        <v>72.05</v>
      </c>
      <c r="K749" s="36" t="s">
        <v>3292</v>
      </c>
      <c r="L749" s="36" t="s">
        <v>3511</v>
      </c>
      <c r="M749" s="36">
        <v>1</v>
      </c>
      <c r="N749" s="15" t="s">
        <v>2781</v>
      </c>
      <c r="O749" s="15" t="s">
        <v>2772</v>
      </c>
      <c r="P749" s="36">
        <v>0</v>
      </c>
      <c r="Q749" s="36" t="s">
        <v>3376</v>
      </c>
      <c r="R749" s="39">
        <v>5.0000000000000001E-4</v>
      </c>
      <c r="S749" s="20" t="s">
        <v>3295</v>
      </c>
      <c r="T749" s="16">
        <f t="shared" si="46"/>
        <v>2.1709297223018438E-4</v>
      </c>
      <c r="U749" s="36">
        <v>5</v>
      </c>
      <c r="V749" s="15" t="s">
        <v>2819</v>
      </c>
      <c r="W749" t="s">
        <v>2420</v>
      </c>
    </row>
    <row r="750" spans="1:23" ht="30.75">
      <c r="A750" s="15" t="s">
        <v>3479</v>
      </c>
      <c r="B750" s="15">
        <v>2005</v>
      </c>
      <c r="C750" s="15">
        <v>60</v>
      </c>
      <c r="D750" s="15" t="s">
        <v>3510</v>
      </c>
      <c r="E750" s="15" t="s">
        <v>3658</v>
      </c>
      <c r="F750" s="20" t="s">
        <v>2766</v>
      </c>
      <c r="G750" s="66" t="s">
        <v>3660</v>
      </c>
      <c r="H750" s="33" t="s">
        <v>2934</v>
      </c>
      <c r="I750" s="36" t="s">
        <v>3507</v>
      </c>
      <c r="J750" s="36">
        <v>72.05</v>
      </c>
      <c r="K750" s="36" t="s">
        <v>3292</v>
      </c>
      <c r="L750" s="36" t="s">
        <v>3511</v>
      </c>
      <c r="M750" s="36">
        <v>1</v>
      </c>
      <c r="N750" s="15" t="s">
        <v>2781</v>
      </c>
      <c r="O750" s="15" t="s">
        <v>2772</v>
      </c>
      <c r="P750" s="36">
        <v>0</v>
      </c>
      <c r="Q750" s="36" t="s">
        <v>3376</v>
      </c>
      <c r="R750" s="39">
        <v>5.0000000000000001E-4</v>
      </c>
      <c r="S750" s="20" t="s">
        <v>3295</v>
      </c>
      <c r="T750" s="16">
        <f t="shared" si="46"/>
        <v>2.1709297223018438E-4</v>
      </c>
      <c r="U750" s="36">
        <v>5</v>
      </c>
      <c r="V750" s="38" t="s">
        <v>2822</v>
      </c>
      <c r="W750" t="s">
        <v>2420</v>
      </c>
    </row>
    <row r="751" spans="1:23" ht="30.75">
      <c r="A751" s="15" t="s">
        <v>3479</v>
      </c>
      <c r="B751" s="15">
        <v>2005</v>
      </c>
      <c r="C751" s="15">
        <v>60</v>
      </c>
      <c r="D751" s="15" t="s">
        <v>3510</v>
      </c>
      <c r="E751" s="15" t="s">
        <v>3658</v>
      </c>
      <c r="F751" s="20" t="s">
        <v>2766</v>
      </c>
      <c r="G751" s="66" t="s">
        <v>3660</v>
      </c>
      <c r="H751" s="33" t="s">
        <v>2934</v>
      </c>
      <c r="I751" s="36" t="s">
        <v>3507</v>
      </c>
      <c r="J751" s="36">
        <v>72.05</v>
      </c>
      <c r="K751" s="36" t="s">
        <v>3292</v>
      </c>
      <c r="L751" s="36" t="s">
        <v>3511</v>
      </c>
      <c r="M751" s="36">
        <v>1</v>
      </c>
      <c r="N751" s="15" t="s">
        <v>2781</v>
      </c>
      <c r="O751" s="15" t="s">
        <v>2772</v>
      </c>
      <c r="P751" s="36">
        <v>42</v>
      </c>
      <c r="Q751" s="36" t="s">
        <v>3376</v>
      </c>
      <c r="R751" s="39">
        <f t="shared" si="47"/>
        <v>4.2000000000000003E-2</v>
      </c>
      <c r="S751" s="20" t="s">
        <v>3295</v>
      </c>
      <c r="T751" s="16">
        <f t="shared" si="46"/>
        <v>1.7867718963505686E-2</v>
      </c>
      <c r="U751" s="36">
        <v>5</v>
      </c>
      <c r="V751" s="15" t="s">
        <v>2824</v>
      </c>
      <c r="W751" t="s">
        <v>2420</v>
      </c>
    </row>
    <row r="752" spans="1:23" ht="30.75">
      <c r="A752" s="15" t="s">
        <v>3479</v>
      </c>
      <c r="B752" s="15">
        <v>2005</v>
      </c>
      <c r="C752" s="15">
        <v>60</v>
      </c>
      <c r="D752" s="15" t="s">
        <v>3510</v>
      </c>
      <c r="E752" s="15" t="s">
        <v>3658</v>
      </c>
      <c r="F752" s="20" t="s">
        <v>2766</v>
      </c>
      <c r="G752" s="66" t="s">
        <v>3660</v>
      </c>
      <c r="H752" s="33" t="s">
        <v>2934</v>
      </c>
      <c r="I752" s="36" t="s">
        <v>3507</v>
      </c>
      <c r="J752" s="36">
        <v>72.05</v>
      </c>
      <c r="K752" s="36" t="s">
        <v>3292</v>
      </c>
      <c r="L752" s="36" t="s">
        <v>3511</v>
      </c>
      <c r="M752" s="36">
        <v>1</v>
      </c>
      <c r="N752" s="15" t="s">
        <v>2781</v>
      </c>
      <c r="O752" s="15" t="s">
        <v>2772</v>
      </c>
      <c r="P752" s="36">
        <v>29</v>
      </c>
      <c r="Q752" s="36" t="s">
        <v>3376</v>
      </c>
      <c r="R752" s="39">
        <f t="shared" si="47"/>
        <v>2.9000000000000001E-2</v>
      </c>
      <c r="S752" s="20" t="s">
        <v>3295</v>
      </c>
      <c r="T752" s="16">
        <f t="shared" si="46"/>
        <v>1.2415374762432893E-2</v>
      </c>
      <c r="U752" s="36">
        <v>5</v>
      </c>
      <c r="V752" s="15" t="s">
        <v>2825</v>
      </c>
      <c r="W752" t="s">
        <v>2420</v>
      </c>
    </row>
    <row r="753" spans="1:23" ht="30.75">
      <c r="A753" s="15" t="s">
        <v>3479</v>
      </c>
      <c r="B753" s="15">
        <v>2005</v>
      </c>
      <c r="C753" s="15">
        <v>60</v>
      </c>
      <c r="D753" s="15" t="s">
        <v>3510</v>
      </c>
      <c r="E753" s="15" t="s">
        <v>3658</v>
      </c>
      <c r="F753" s="20" t="s">
        <v>2766</v>
      </c>
      <c r="G753" s="66" t="s">
        <v>3660</v>
      </c>
      <c r="H753" s="33" t="s">
        <v>2934</v>
      </c>
      <c r="I753" s="36" t="s">
        <v>3507</v>
      </c>
      <c r="J753" s="36">
        <v>72.05</v>
      </c>
      <c r="K753" s="36" t="s">
        <v>3292</v>
      </c>
      <c r="L753" s="36" t="s">
        <v>3511</v>
      </c>
      <c r="M753" s="36">
        <v>1</v>
      </c>
      <c r="N753" s="15" t="s">
        <v>2781</v>
      </c>
      <c r="O753" s="15" t="s">
        <v>2772</v>
      </c>
      <c r="P753" s="36">
        <v>25</v>
      </c>
      <c r="Q753" s="36" t="s">
        <v>3376</v>
      </c>
      <c r="R753" s="39">
        <f t="shared" si="47"/>
        <v>2.5000000000000001E-2</v>
      </c>
      <c r="S753" s="20" t="s">
        <v>3295</v>
      </c>
      <c r="T753" s="16">
        <f t="shared" si="46"/>
        <v>1.0723865391773066E-2</v>
      </c>
      <c r="U753" s="36">
        <v>5</v>
      </c>
      <c r="V753" s="15" t="s">
        <v>2826</v>
      </c>
      <c r="W753" t="s">
        <v>2420</v>
      </c>
    </row>
    <row r="754" spans="1:23" ht="30.75">
      <c r="A754" s="15" t="s">
        <v>3479</v>
      </c>
      <c r="B754" s="15">
        <v>2005</v>
      </c>
      <c r="C754" s="15">
        <v>60</v>
      </c>
      <c r="D754" s="15" t="s">
        <v>3510</v>
      </c>
      <c r="E754" s="15" t="s">
        <v>3658</v>
      </c>
      <c r="F754" s="20" t="s">
        <v>2766</v>
      </c>
      <c r="G754" s="66" t="s">
        <v>3660</v>
      </c>
      <c r="H754" s="33" t="s">
        <v>2934</v>
      </c>
      <c r="I754" s="36" t="s">
        <v>3507</v>
      </c>
      <c r="J754" s="36">
        <v>72.05</v>
      </c>
      <c r="K754" s="36" t="s">
        <v>3292</v>
      </c>
      <c r="L754" s="36" t="s">
        <v>3511</v>
      </c>
      <c r="M754" s="36">
        <v>1</v>
      </c>
      <c r="N754" s="15" t="s">
        <v>2781</v>
      </c>
      <c r="O754" s="15" t="s">
        <v>2772</v>
      </c>
      <c r="P754" s="36">
        <v>0</v>
      </c>
      <c r="Q754" s="36" t="s">
        <v>3376</v>
      </c>
      <c r="R754" s="39">
        <v>5.0000000000000001E-4</v>
      </c>
      <c r="S754" s="20" t="s">
        <v>3295</v>
      </c>
      <c r="T754" s="16">
        <f t="shared" si="46"/>
        <v>2.1709297223018438E-4</v>
      </c>
      <c r="U754" s="36">
        <v>7</v>
      </c>
      <c r="V754" s="15" t="s">
        <v>2819</v>
      </c>
      <c r="W754" t="s">
        <v>2420</v>
      </c>
    </row>
    <row r="755" spans="1:23" ht="30.75">
      <c r="A755" s="15" t="s">
        <v>3479</v>
      </c>
      <c r="B755" s="15">
        <v>2005</v>
      </c>
      <c r="C755" s="15">
        <v>60</v>
      </c>
      <c r="D755" s="15" t="s">
        <v>3510</v>
      </c>
      <c r="E755" s="15" t="s">
        <v>3658</v>
      </c>
      <c r="F755" s="20" t="s">
        <v>2766</v>
      </c>
      <c r="G755" s="66" t="s">
        <v>3660</v>
      </c>
      <c r="H755" s="33" t="s">
        <v>2934</v>
      </c>
      <c r="I755" s="36" t="s">
        <v>3507</v>
      </c>
      <c r="J755" s="36">
        <v>72.05</v>
      </c>
      <c r="K755" s="36" t="s">
        <v>3292</v>
      </c>
      <c r="L755" s="36" t="s">
        <v>3511</v>
      </c>
      <c r="M755" s="36">
        <v>1</v>
      </c>
      <c r="N755" s="15" t="s">
        <v>2781</v>
      </c>
      <c r="O755" s="15" t="s">
        <v>2772</v>
      </c>
      <c r="P755" s="36">
        <v>0</v>
      </c>
      <c r="Q755" s="36" t="s">
        <v>3376</v>
      </c>
      <c r="R755" s="39">
        <v>5.0000000000000001E-4</v>
      </c>
      <c r="S755" s="20" t="s">
        <v>3295</v>
      </c>
      <c r="T755" s="16">
        <f t="shared" si="46"/>
        <v>2.1709297223018438E-4</v>
      </c>
      <c r="U755" s="36">
        <v>7</v>
      </c>
      <c r="V755" s="38" t="s">
        <v>2822</v>
      </c>
      <c r="W755" t="s">
        <v>2420</v>
      </c>
    </row>
    <row r="756" spans="1:23" ht="30.75">
      <c r="A756" s="15" t="s">
        <v>3479</v>
      </c>
      <c r="B756" s="15">
        <v>2005</v>
      </c>
      <c r="C756" s="15">
        <v>60</v>
      </c>
      <c r="D756" s="15" t="s">
        <v>3510</v>
      </c>
      <c r="E756" s="15" t="s">
        <v>3658</v>
      </c>
      <c r="F756" s="20" t="s">
        <v>2766</v>
      </c>
      <c r="G756" s="66" t="s">
        <v>3660</v>
      </c>
      <c r="H756" s="33" t="s">
        <v>2934</v>
      </c>
      <c r="I756" s="36" t="s">
        <v>3507</v>
      </c>
      <c r="J756" s="36">
        <v>72.05</v>
      </c>
      <c r="K756" s="36" t="s">
        <v>3292</v>
      </c>
      <c r="L756" s="36" t="s">
        <v>3511</v>
      </c>
      <c r="M756" s="36">
        <v>1</v>
      </c>
      <c r="N756" s="15" t="s">
        <v>2781</v>
      </c>
      <c r="O756" s="15" t="s">
        <v>2772</v>
      </c>
      <c r="P756" s="36">
        <v>25</v>
      </c>
      <c r="Q756" s="36" t="s">
        <v>3376</v>
      </c>
      <c r="R756" s="39">
        <f t="shared" si="47"/>
        <v>2.5000000000000001E-2</v>
      </c>
      <c r="S756" s="20" t="s">
        <v>3295</v>
      </c>
      <c r="T756" s="16">
        <f t="shared" si="46"/>
        <v>1.0723865391773066E-2</v>
      </c>
      <c r="U756" s="36">
        <v>7</v>
      </c>
      <c r="V756" s="15" t="s">
        <v>2824</v>
      </c>
      <c r="W756" t="s">
        <v>2420</v>
      </c>
    </row>
    <row r="757" spans="1:23" ht="30.75">
      <c r="A757" s="15" t="s">
        <v>3479</v>
      </c>
      <c r="B757" s="15">
        <v>2005</v>
      </c>
      <c r="C757" s="15">
        <v>60</v>
      </c>
      <c r="D757" s="15" t="s">
        <v>3510</v>
      </c>
      <c r="E757" s="15" t="s">
        <v>3658</v>
      </c>
      <c r="F757" s="20" t="s">
        <v>2766</v>
      </c>
      <c r="G757" s="66" t="s">
        <v>3660</v>
      </c>
      <c r="H757" s="33" t="s">
        <v>2934</v>
      </c>
      <c r="I757" s="36" t="s">
        <v>3507</v>
      </c>
      <c r="J757" s="36">
        <v>72.05</v>
      </c>
      <c r="K757" s="36" t="s">
        <v>3292</v>
      </c>
      <c r="L757" s="36" t="s">
        <v>3511</v>
      </c>
      <c r="M757" s="36">
        <v>1</v>
      </c>
      <c r="N757" s="15" t="s">
        <v>2781</v>
      </c>
      <c r="O757" s="15" t="s">
        <v>2772</v>
      </c>
      <c r="P757" s="36">
        <v>11</v>
      </c>
      <c r="Q757" s="36" t="s">
        <v>3376</v>
      </c>
      <c r="R757" s="39">
        <f t="shared" si="47"/>
        <v>1.0999999999999999E-2</v>
      </c>
      <c r="S757" s="20" t="s">
        <v>3295</v>
      </c>
      <c r="T757" s="16">
        <f t="shared" si="46"/>
        <v>4.7511555910010198E-3</v>
      </c>
      <c r="U757" s="36">
        <v>7</v>
      </c>
      <c r="V757" s="15" t="s">
        <v>2825</v>
      </c>
      <c r="W757" t="s">
        <v>2420</v>
      </c>
    </row>
    <row r="758" spans="1:23" ht="30.75">
      <c r="A758" s="15" t="s">
        <v>3479</v>
      </c>
      <c r="B758" s="15">
        <v>2005</v>
      </c>
      <c r="C758" s="15">
        <v>60</v>
      </c>
      <c r="D758" s="15" t="s">
        <v>3510</v>
      </c>
      <c r="E758" s="15" t="s">
        <v>3658</v>
      </c>
      <c r="F758" s="20" t="s">
        <v>2766</v>
      </c>
      <c r="G758" s="66" t="s">
        <v>3660</v>
      </c>
      <c r="H758" s="33" t="s">
        <v>2934</v>
      </c>
      <c r="I758" s="36" t="s">
        <v>3507</v>
      </c>
      <c r="J758" s="36">
        <v>72.05</v>
      </c>
      <c r="K758" s="36" t="s">
        <v>3292</v>
      </c>
      <c r="L758" s="36" t="s">
        <v>3511</v>
      </c>
      <c r="M758" s="36">
        <v>1</v>
      </c>
      <c r="N758" s="15" t="s">
        <v>2781</v>
      </c>
      <c r="O758" s="15" t="s">
        <v>2772</v>
      </c>
      <c r="P758" s="36">
        <v>0</v>
      </c>
      <c r="Q758" s="36" t="s">
        <v>3376</v>
      </c>
      <c r="R758" s="39">
        <v>5.0000000000000001E-4</v>
      </c>
      <c r="S758" s="20" t="s">
        <v>3295</v>
      </c>
      <c r="T758" s="16">
        <f t="shared" si="46"/>
        <v>2.1709297223018438E-4</v>
      </c>
      <c r="U758" s="36">
        <v>7</v>
      </c>
      <c r="V758" s="15" t="s">
        <v>2826</v>
      </c>
      <c r="W758" t="s">
        <v>2420</v>
      </c>
    </row>
    <row r="759" spans="1:23" ht="30.75">
      <c r="A759" s="15" t="s">
        <v>3479</v>
      </c>
      <c r="B759" s="15">
        <v>2005</v>
      </c>
      <c r="C759" s="15">
        <v>60</v>
      </c>
      <c r="D759" s="15" t="s">
        <v>3510</v>
      </c>
      <c r="E759" s="15" t="s">
        <v>3658</v>
      </c>
      <c r="F759" s="20" t="s">
        <v>2766</v>
      </c>
      <c r="G759" s="66" t="s">
        <v>3660</v>
      </c>
      <c r="H759" s="33" t="s">
        <v>2934</v>
      </c>
      <c r="I759" s="36" t="s">
        <v>3507</v>
      </c>
      <c r="J759" s="36">
        <v>72.05</v>
      </c>
      <c r="K759" s="36" t="s">
        <v>3292</v>
      </c>
      <c r="L759" s="36" t="s">
        <v>3511</v>
      </c>
      <c r="M759" s="36">
        <v>1</v>
      </c>
      <c r="N759" s="15" t="s">
        <v>2781</v>
      </c>
      <c r="O759" s="15" t="s">
        <v>2772</v>
      </c>
      <c r="P759" s="36">
        <v>0</v>
      </c>
      <c r="Q759" s="36" t="s">
        <v>3376</v>
      </c>
      <c r="R759" s="39">
        <v>5.0000000000000001E-4</v>
      </c>
      <c r="S759" s="20" t="s">
        <v>3295</v>
      </c>
      <c r="T759" s="16">
        <f t="shared" si="46"/>
        <v>2.1709297223018438E-4</v>
      </c>
      <c r="U759" s="36">
        <v>14</v>
      </c>
      <c r="V759" s="15" t="s">
        <v>2819</v>
      </c>
      <c r="W759" t="s">
        <v>2420</v>
      </c>
    </row>
    <row r="760" spans="1:23" ht="30.75">
      <c r="A760" s="15" t="s">
        <v>3479</v>
      </c>
      <c r="B760" s="15">
        <v>2005</v>
      </c>
      <c r="C760" s="15">
        <v>60</v>
      </c>
      <c r="D760" s="15" t="s">
        <v>3510</v>
      </c>
      <c r="E760" s="15" t="s">
        <v>3658</v>
      </c>
      <c r="F760" s="20" t="s">
        <v>2766</v>
      </c>
      <c r="G760" s="66" t="s">
        <v>3660</v>
      </c>
      <c r="H760" s="33" t="s">
        <v>2934</v>
      </c>
      <c r="I760" s="36" t="s">
        <v>3507</v>
      </c>
      <c r="J760" s="36">
        <v>72.05</v>
      </c>
      <c r="K760" s="36" t="s">
        <v>3292</v>
      </c>
      <c r="L760" s="36" t="s">
        <v>3511</v>
      </c>
      <c r="M760" s="36">
        <v>1</v>
      </c>
      <c r="N760" s="15" t="s">
        <v>2781</v>
      </c>
      <c r="O760" s="15" t="s">
        <v>2772</v>
      </c>
      <c r="P760" s="36">
        <v>0</v>
      </c>
      <c r="Q760" s="36" t="s">
        <v>3376</v>
      </c>
      <c r="R760" s="39">
        <v>5.0000000000000001E-4</v>
      </c>
      <c r="S760" s="20" t="s">
        <v>3295</v>
      </c>
      <c r="T760" s="16">
        <f t="shared" ref="T760:T781" si="48">LOG(R760+1)</f>
        <v>2.1709297223018438E-4</v>
      </c>
      <c r="U760" s="36">
        <v>14</v>
      </c>
      <c r="V760" s="38" t="s">
        <v>2822</v>
      </c>
      <c r="W760" t="s">
        <v>2420</v>
      </c>
    </row>
    <row r="761" spans="1:23" ht="30.75">
      <c r="A761" s="15" t="s">
        <v>3479</v>
      </c>
      <c r="B761" s="15">
        <v>2005</v>
      </c>
      <c r="C761" s="15">
        <v>60</v>
      </c>
      <c r="D761" s="15" t="s">
        <v>3510</v>
      </c>
      <c r="E761" s="15" t="s">
        <v>3658</v>
      </c>
      <c r="F761" s="20" t="s">
        <v>2766</v>
      </c>
      <c r="G761" s="66" t="s">
        <v>3660</v>
      </c>
      <c r="H761" s="33" t="s">
        <v>2934</v>
      </c>
      <c r="I761" s="36" t="s">
        <v>3507</v>
      </c>
      <c r="J761" s="36">
        <v>72.05</v>
      </c>
      <c r="K761" s="36" t="s">
        <v>3292</v>
      </c>
      <c r="L761" s="36" t="s">
        <v>3511</v>
      </c>
      <c r="M761" s="36">
        <v>1</v>
      </c>
      <c r="N761" s="15" t="s">
        <v>2781</v>
      </c>
      <c r="O761" s="15" t="s">
        <v>2772</v>
      </c>
      <c r="P761" s="36">
        <v>0</v>
      </c>
      <c r="Q761" s="36" t="s">
        <v>3376</v>
      </c>
      <c r="R761" s="39">
        <v>5.0000000000000001E-4</v>
      </c>
      <c r="S761" s="20" t="s">
        <v>3295</v>
      </c>
      <c r="T761" s="16">
        <f t="shared" si="48"/>
        <v>2.1709297223018438E-4</v>
      </c>
      <c r="U761" s="36">
        <v>14</v>
      </c>
      <c r="V761" s="15" t="s">
        <v>2824</v>
      </c>
      <c r="W761" t="s">
        <v>2420</v>
      </c>
    </row>
    <row r="762" spans="1:23" ht="30.75">
      <c r="A762" s="15" t="s">
        <v>3479</v>
      </c>
      <c r="B762" s="15">
        <v>2005</v>
      </c>
      <c r="C762" s="15">
        <v>60</v>
      </c>
      <c r="D762" s="15" t="s">
        <v>3510</v>
      </c>
      <c r="E762" s="15" t="s">
        <v>3658</v>
      </c>
      <c r="F762" s="20" t="s">
        <v>2766</v>
      </c>
      <c r="G762" s="66" t="s">
        <v>3660</v>
      </c>
      <c r="H762" s="33" t="s">
        <v>2934</v>
      </c>
      <c r="I762" s="36" t="s">
        <v>3507</v>
      </c>
      <c r="J762" s="36">
        <v>72.05</v>
      </c>
      <c r="K762" s="36" t="s">
        <v>3292</v>
      </c>
      <c r="L762" s="36" t="s">
        <v>3511</v>
      </c>
      <c r="M762" s="36">
        <v>1</v>
      </c>
      <c r="N762" s="15" t="s">
        <v>2781</v>
      </c>
      <c r="O762" s="15" t="s">
        <v>2772</v>
      </c>
      <c r="P762" s="36">
        <v>0</v>
      </c>
      <c r="Q762" s="36" t="s">
        <v>3376</v>
      </c>
      <c r="R762" s="39">
        <v>5.0000000000000001E-4</v>
      </c>
      <c r="S762" s="20" t="s">
        <v>3295</v>
      </c>
      <c r="T762" s="16">
        <f t="shared" si="48"/>
        <v>2.1709297223018438E-4</v>
      </c>
      <c r="U762" s="36">
        <v>14</v>
      </c>
      <c r="V762" s="15" t="s">
        <v>2825</v>
      </c>
      <c r="W762" t="s">
        <v>2420</v>
      </c>
    </row>
    <row r="763" spans="1:23" ht="30.75">
      <c r="A763" s="15" t="s">
        <v>3479</v>
      </c>
      <c r="B763" s="15">
        <v>2005</v>
      </c>
      <c r="C763" s="15">
        <v>60</v>
      </c>
      <c r="D763" s="15" t="s">
        <v>3510</v>
      </c>
      <c r="E763" s="15" t="s">
        <v>3658</v>
      </c>
      <c r="F763" s="20" t="s">
        <v>2766</v>
      </c>
      <c r="G763" s="66" t="s">
        <v>3660</v>
      </c>
      <c r="H763" s="33" t="s">
        <v>2934</v>
      </c>
      <c r="I763" s="36" t="s">
        <v>3507</v>
      </c>
      <c r="J763" s="36">
        <v>72.05</v>
      </c>
      <c r="K763" s="36" t="s">
        <v>3292</v>
      </c>
      <c r="L763" s="36" t="s">
        <v>3511</v>
      </c>
      <c r="M763" s="36">
        <v>1</v>
      </c>
      <c r="N763" s="15" t="s">
        <v>2781</v>
      </c>
      <c r="O763" s="15" t="s">
        <v>2772</v>
      </c>
      <c r="P763" s="36">
        <v>0</v>
      </c>
      <c r="Q763" s="36" t="s">
        <v>3376</v>
      </c>
      <c r="R763" s="39">
        <v>5.0000000000000001E-4</v>
      </c>
      <c r="S763" s="20" t="s">
        <v>3295</v>
      </c>
      <c r="T763" s="16">
        <f t="shared" si="48"/>
        <v>2.1709297223018438E-4</v>
      </c>
      <c r="U763" s="36">
        <v>14</v>
      </c>
      <c r="V763" s="15" t="s">
        <v>2826</v>
      </c>
      <c r="W763" t="s">
        <v>2420</v>
      </c>
    </row>
    <row r="764" spans="1:23" ht="30.75">
      <c r="A764" s="36" t="s">
        <v>3539</v>
      </c>
      <c r="B764" s="15">
        <v>1992</v>
      </c>
      <c r="C764" s="15">
        <v>61</v>
      </c>
      <c r="D764" s="36" t="s">
        <v>3540</v>
      </c>
      <c r="E764" s="15" t="s">
        <v>3658</v>
      </c>
      <c r="F764" s="33" t="s">
        <v>2766</v>
      </c>
      <c r="G764" s="67" t="s">
        <v>3659</v>
      </c>
      <c r="H764" s="15" t="s">
        <v>2772</v>
      </c>
      <c r="I764" s="36" t="s">
        <v>2788</v>
      </c>
      <c r="J764" s="36" t="s">
        <v>2772</v>
      </c>
      <c r="K764" s="37" t="s">
        <v>2772</v>
      </c>
      <c r="L764" s="36" t="s">
        <v>2772</v>
      </c>
      <c r="M764" s="36" t="s">
        <v>2772</v>
      </c>
      <c r="N764" s="15" t="s">
        <v>2943</v>
      </c>
      <c r="O764" s="15"/>
      <c r="P764" s="36">
        <v>0.28000000000000003</v>
      </c>
      <c r="Q764" s="15" t="s">
        <v>2880</v>
      </c>
      <c r="R764" s="39">
        <f>P764*1000</f>
        <v>280</v>
      </c>
      <c r="S764" s="16" t="s">
        <v>3661</v>
      </c>
      <c r="T764" s="16">
        <f t="shared" si="48"/>
        <v>2.4487063199050798</v>
      </c>
      <c r="U764" s="15" t="s">
        <v>2772</v>
      </c>
      <c r="V764" s="15" t="s">
        <v>2772</v>
      </c>
      <c r="W764" s="36" t="s">
        <v>3541</v>
      </c>
    </row>
    <row r="765" spans="1:23" ht="30.75">
      <c r="A765" s="36" t="s">
        <v>3539</v>
      </c>
      <c r="B765" s="15">
        <v>1992</v>
      </c>
      <c r="C765" s="15">
        <v>61</v>
      </c>
      <c r="D765" s="36" t="s">
        <v>3540</v>
      </c>
      <c r="E765" s="15" t="s">
        <v>3658</v>
      </c>
      <c r="F765" s="33" t="s">
        <v>2766</v>
      </c>
      <c r="G765" s="67" t="s">
        <v>3659</v>
      </c>
      <c r="H765" s="15" t="s">
        <v>2772</v>
      </c>
      <c r="I765" s="36" t="s">
        <v>2884</v>
      </c>
      <c r="J765" s="36" t="s">
        <v>2772</v>
      </c>
      <c r="K765" s="37" t="s">
        <v>2772</v>
      </c>
      <c r="L765" s="36" t="s">
        <v>2772</v>
      </c>
      <c r="M765" s="36" t="s">
        <v>2772</v>
      </c>
      <c r="N765" s="15" t="s">
        <v>2943</v>
      </c>
      <c r="O765" s="15"/>
      <c r="P765" s="36">
        <v>17.7</v>
      </c>
      <c r="Q765" s="15" t="s">
        <v>3277</v>
      </c>
      <c r="R765" s="45">
        <v>17.7</v>
      </c>
      <c r="S765" s="16" t="s">
        <v>3661</v>
      </c>
      <c r="T765" s="16">
        <f t="shared" si="48"/>
        <v>1.271841606536499</v>
      </c>
      <c r="U765" s="15" t="s">
        <v>2772</v>
      </c>
      <c r="V765" s="15" t="s">
        <v>2772</v>
      </c>
      <c r="W765" s="36" t="s">
        <v>3541</v>
      </c>
    </row>
    <row r="766" spans="1:23" ht="30.75">
      <c r="A766" s="36" t="s">
        <v>3539</v>
      </c>
      <c r="B766" s="15">
        <v>1992</v>
      </c>
      <c r="C766" s="15">
        <v>61</v>
      </c>
      <c r="D766" s="36" t="s">
        <v>3540</v>
      </c>
      <c r="E766" s="15" t="s">
        <v>3658</v>
      </c>
      <c r="F766" s="33" t="s">
        <v>2766</v>
      </c>
      <c r="G766" s="67" t="s">
        <v>3659</v>
      </c>
      <c r="H766" s="15" t="s">
        <v>2772</v>
      </c>
      <c r="I766" s="36" t="s">
        <v>2779</v>
      </c>
      <c r="J766" s="36" t="s">
        <v>2772</v>
      </c>
      <c r="K766" s="37" t="s">
        <v>2772</v>
      </c>
      <c r="L766" s="36" t="s">
        <v>2772</v>
      </c>
      <c r="M766" s="36" t="s">
        <v>2772</v>
      </c>
      <c r="N766" s="15" t="s">
        <v>2943</v>
      </c>
      <c r="O766" s="15"/>
      <c r="P766" s="36">
        <v>0.19</v>
      </c>
      <c r="Q766" s="15" t="s">
        <v>2880</v>
      </c>
      <c r="R766" s="39">
        <f>P766*1000</f>
        <v>190</v>
      </c>
      <c r="S766" s="16" t="s">
        <v>3661</v>
      </c>
      <c r="T766" s="16">
        <f t="shared" si="48"/>
        <v>2.2810333672477277</v>
      </c>
      <c r="U766" s="15" t="s">
        <v>2772</v>
      </c>
      <c r="V766" s="15" t="s">
        <v>2772</v>
      </c>
      <c r="W766" s="36" t="s">
        <v>3541</v>
      </c>
    </row>
    <row r="767" spans="1:23" ht="30.75">
      <c r="A767" s="36" t="s">
        <v>3539</v>
      </c>
      <c r="B767" s="15">
        <v>1992</v>
      </c>
      <c r="C767" s="15">
        <v>61</v>
      </c>
      <c r="D767" s="36" t="s">
        <v>3540</v>
      </c>
      <c r="E767" s="15" t="s">
        <v>3658</v>
      </c>
      <c r="F767" s="33" t="s">
        <v>2766</v>
      </c>
      <c r="G767" s="67" t="s">
        <v>3659</v>
      </c>
      <c r="H767" s="15" t="s">
        <v>2772</v>
      </c>
      <c r="I767" s="36" t="s">
        <v>2786</v>
      </c>
      <c r="J767" s="36" t="s">
        <v>2772</v>
      </c>
      <c r="K767" s="37" t="s">
        <v>2772</v>
      </c>
      <c r="L767" s="36" t="s">
        <v>2772</v>
      </c>
      <c r="M767" s="36" t="s">
        <v>2772</v>
      </c>
      <c r="N767" s="15" t="s">
        <v>2943</v>
      </c>
      <c r="O767" s="15"/>
      <c r="P767" s="36">
        <v>0.76700000000000002</v>
      </c>
      <c r="Q767" s="15" t="s">
        <v>2880</v>
      </c>
      <c r="R767" s="39">
        <f>P767*1000</f>
        <v>767</v>
      </c>
      <c r="S767" s="16" t="s">
        <v>3661</v>
      </c>
      <c r="T767" s="16">
        <f t="shared" si="48"/>
        <v>2.8853612200315122</v>
      </c>
      <c r="U767" s="15" t="s">
        <v>2772</v>
      </c>
      <c r="V767" s="15" t="s">
        <v>2772</v>
      </c>
      <c r="W767" s="36" t="s">
        <v>3541</v>
      </c>
    </row>
    <row r="768" spans="1:23" ht="30.75">
      <c r="A768" s="36" t="s">
        <v>3724</v>
      </c>
      <c r="B768" s="15">
        <v>1991</v>
      </c>
      <c r="C768" s="15">
        <v>62</v>
      </c>
      <c r="D768" s="36" t="s">
        <v>3543</v>
      </c>
      <c r="E768" s="15" t="s">
        <v>3658</v>
      </c>
      <c r="F768" s="33" t="s">
        <v>2766</v>
      </c>
      <c r="G768" s="68" t="s">
        <v>3664</v>
      </c>
      <c r="H768" s="15" t="s">
        <v>2772</v>
      </c>
      <c r="I768" s="36" t="s">
        <v>2888</v>
      </c>
      <c r="J768" s="36" t="s">
        <v>2772</v>
      </c>
      <c r="K768" s="37" t="s">
        <v>2772</v>
      </c>
      <c r="L768" s="36" t="s">
        <v>2772</v>
      </c>
      <c r="M768" s="36" t="s">
        <v>2772</v>
      </c>
      <c r="N768" s="15" t="s">
        <v>2943</v>
      </c>
      <c r="O768" s="36" t="s">
        <v>3544</v>
      </c>
      <c r="P768" s="36">
        <v>0.93</v>
      </c>
      <c r="Q768" s="15" t="s">
        <v>2880</v>
      </c>
      <c r="R768" s="39">
        <f>P768*1000</f>
        <v>930</v>
      </c>
      <c r="S768" s="16" t="s">
        <v>3661</v>
      </c>
      <c r="T768" s="16">
        <f t="shared" si="48"/>
        <v>2.9689496809813427</v>
      </c>
      <c r="U768" s="15" t="s">
        <v>2772</v>
      </c>
      <c r="V768" s="15" t="s">
        <v>2772</v>
      </c>
      <c r="W768" s="16" t="s">
        <v>3545</v>
      </c>
    </row>
    <row r="769" spans="1:23" ht="30.75">
      <c r="A769" s="36" t="s">
        <v>3724</v>
      </c>
      <c r="B769" s="15">
        <v>1991</v>
      </c>
      <c r="C769" s="15">
        <v>62</v>
      </c>
      <c r="D769" s="36" t="s">
        <v>3543</v>
      </c>
      <c r="E769" s="15" t="s">
        <v>3658</v>
      </c>
      <c r="F769" s="33" t="s">
        <v>2766</v>
      </c>
      <c r="G769" s="68" t="s">
        <v>3664</v>
      </c>
      <c r="H769" s="15" t="s">
        <v>2772</v>
      </c>
      <c r="I769" s="36" t="s">
        <v>2888</v>
      </c>
      <c r="J769" s="36" t="s">
        <v>2772</v>
      </c>
      <c r="K769" s="37" t="s">
        <v>2772</v>
      </c>
      <c r="L769" s="36" t="s">
        <v>2772</v>
      </c>
      <c r="M769" s="36" t="s">
        <v>2772</v>
      </c>
      <c r="N769" s="15" t="s">
        <v>2943</v>
      </c>
      <c r="O769" s="36" t="s">
        <v>3544</v>
      </c>
      <c r="P769" s="36">
        <v>117.73</v>
      </c>
      <c r="Q769" s="15" t="s">
        <v>2880</v>
      </c>
      <c r="R769" s="39">
        <f>P769*1000</f>
        <v>117730</v>
      </c>
      <c r="S769" s="16" t="s">
        <v>3661</v>
      </c>
      <c r="T769" s="16">
        <f t="shared" si="48"/>
        <v>5.0708908329052944</v>
      </c>
      <c r="U769" s="15" t="s">
        <v>2772</v>
      </c>
      <c r="V769" s="15" t="s">
        <v>2772</v>
      </c>
      <c r="W769" s="16" t="s">
        <v>3545</v>
      </c>
    </row>
    <row r="770" spans="1:23" ht="30.75">
      <c r="A770" s="36" t="s">
        <v>3724</v>
      </c>
      <c r="B770" s="15">
        <v>1991</v>
      </c>
      <c r="C770" s="15">
        <v>62</v>
      </c>
      <c r="D770" s="36" t="s">
        <v>3546</v>
      </c>
      <c r="E770" s="15" t="s">
        <v>3658</v>
      </c>
      <c r="F770" s="33" t="s">
        <v>2766</v>
      </c>
      <c r="G770" s="68" t="s">
        <v>3664</v>
      </c>
      <c r="H770" s="15" t="s">
        <v>2772</v>
      </c>
      <c r="I770" s="36" t="s">
        <v>2775</v>
      </c>
      <c r="J770" s="36" t="s">
        <v>2772</v>
      </c>
      <c r="K770" s="37" t="s">
        <v>2772</v>
      </c>
      <c r="L770" s="36" t="s">
        <v>2772</v>
      </c>
      <c r="M770" s="36" t="s">
        <v>2772</v>
      </c>
      <c r="N770" s="15" t="s">
        <v>2943</v>
      </c>
      <c r="O770" s="36" t="s">
        <v>3547</v>
      </c>
      <c r="P770" s="36">
        <v>0.88</v>
      </c>
      <c r="Q770" s="15" t="s">
        <v>2880</v>
      </c>
      <c r="R770" s="39">
        <f t="shared" ref="R770:R781" si="49">P770*1000</f>
        <v>880</v>
      </c>
      <c r="S770" s="16" t="s">
        <v>3661</v>
      </c>
      <c r="T770" s="16">
        <f t="shared" si="48"/>
        <v>2.9449759084120477</v>
      </c>
      <c r="U770" s="15" t="s">
        <v>2772</v>
      </c>
      <c r="V770" s="15" t="s">
        <v>2772</v>
      </c>
      <c r="W770" s="16" t="s">
        <v>3545</v>
      </c>
    </row>
    <row r="771" spans="1:23" ht="30.75">
      <c r="A771" s="36" t="s">
        <v>3724</v>
      </c>
      <c r="B771" s="15">
        <v>1991</v>
      </c>
      <c r="C771" s="15">
        <v>62</v>
      </c>
      <c r="D771" s="36" t="s">
        <v>3546</v>
      </c>
      <c r="E771" s="15" t="s">
        <v>3658</v>
      </c>
      <c r="F771" s="33" t="s">
        <v>2766</v>
      </c>
      <c r="G771" s="68" t="s">
        <v>3664</v>
      </c>
      <c r="H771" s="15" t="s">
        <v>2772</v>
      </c>
      <c r="I771" s="36" t="s">
        <v>2775</v>
      </c>
      <c r="J771" s="36" t="s">
        <v>2772</v>
      </c>
      <c r="K771" s="37" t="s">
        <v>2772</v>
      </c>
      <c r="L771" s="36" t="s">
        <v>2772</v>
      </c>
      <c r="M771" s="36" t="s">
        <v>2772</v>
      </c>
      <c r="N771" s="15" t="s">
        <v>2943</v>
      </c>
      <c r="O771" s="36" t="s">
        <v>3547</v>
      </c>
      <c r="P771" s="36">
        <v>77.03</v>
      </c>
      <c r="Q771" s="15" t="s">
        <v>2880</v>
      </c>
      <c r="R771" s="39">
        <f t="shared" si="49"/>
        <v>77030</v>
      </c>
      <c r="S771" s="16" t="s">
        <v>3661</v>
      </c>
      <c r="T771" s="16">
        <f t="shared" si="48"/>
        <v>4.8866655358160633</v>
      </c>
      <c r="U771" s="15" t="s">
        <v>2772</v>
      </c>
      <c r="V771" s="15" t="s">
        <v>2772</v>
      </c>
      <c r="W771" s="16" t="s">
        <v>3545</v>
      </c>
    </row>
    <row r="772" spans="1:23" ht="30.75">
      <c r="A772" s="36" t="s">
        <v>3724</v>
      </c>
      <c r="B772" s="15">
        <v>1991</v>
      </c>
      <c r="C772" s="15">
        <v>62</v>
      </c>
      <c r="D772" s="36" t="s">
        <v>3546</v>
      </c>
      <c r="E772" s="15" t="s">
        <v>3658</v>
      </c>
      <c r="F772" s="33" t="s">
        <v>2766</v>
      </c>
      <c r="G772" s="68" t="s">
        <v>3664</v>
      </c>
      <c r="H772" s="15" t="s">
        <v>2772</v>
      </c>
      <c r="I772" s="36" t="s">
        <v>2848</v>
      </c>
      <c r="J772" s="36" t="s">
        <v>2772</v>
      </c>
      <c r="K772" s="37" t="s">
        <v>2772</v>
      </c>
      <c r="L772" s="36" t="s">
        <v>2772</v>
      </c>
      <c r="M772" s="36" t="s">
        <v>2772</v>
      </c>
      <c r="N772" s="15" t="s">
        <v>2943</v>
      </c>
      <c r="O772" s="36" t="s">
        <v>3548</v>
      </c>
      <c r="P772" s="36">
        <v>1.89</v>
      </c>
      <c r="Q772" s="15" t="s">
        <v>2880</v>
      </c>
      <c r="R772" s="39">
        <f t="shared" si="49"/>
        <v>1890</v>
      </c>
      <c r="S772" s="16" t="s">
        <v>3661</v>
      </c>
      <c r="T772" s="16">
        <f t="shared" si="48"/>
        <v>3.2766915288450398</v>
      </c>
      <c r="U772" s="15" t="s">
        <v>2772</v>
      </c>
      <c r="V772" s="15" t="s">
        <v>2772</v>
      </c>
      <c r="W772" s="16" t="s">
        <v>3545</v>
      </c>
    </row>
    <row r="773" spans="1:23" ht="30.75">
      <c r="A773" s="36" t="s">
        <v>3724</v>
      </c>
      <c r="B773" s="15">
        <v>1991</v>
      </c>
      <c r="C773" s="15">
        <v>62</v>
      </c>
      <c r="D773" s="36" t="s">
        <v>3546</v>
      </c>
      <c r="E773" s="15" t="s">
        <v>3658</v>
      </c>
      <c r="F773" s="33" t="s">
        <v>2766</v>
      </c>
      <c r="G773" s="68" t="s">
        <v>3664</v>
      </c>
      <c r="H773" s="15" t="s">
        <v>2772</v>
      </c>
      <c r="I773" s="36" t="s">
        <v>2848</v>
      </c>
      <c r="J773" s="36" t="s">
        <v>2772</v>
      </c>
      <c r="K773" s="37" t="s">
        <v>2772</v>
      </c>
      <c r="L773" s="36" t="s">
        <v>2772</v>
      </c>
      <c r="M773" s="36" t="s">
        <v>2772</v>
      </c>
      <c r="N773" s="15" t="s">
        <v>2943</v>
      </c>
      <c r="O773" s="36" t="s">
        <v>3548</v>
      </c>
      <c r="P773" s="36">
        <v>24</v>
      </c>
      <c r="Q773" s="15" t="s">
        <v>2880</v>
      </c>
      <c r="R773" s="39">
        <f t="shared" si="49"/>
        <v>24000</v>
      </c>
      <c r="S773" s="16" t="s">
        <v>3661</v>
      </c>
      <c r="T773" s="16">
        <f t="shared" si="48"/>
        <v>4.3802293369380374</v>
      </c>
      <c r="U773" s="15" t="s">
        <v>2772</v>
      </c>
      <c r="V773" s="15" t="s">
        <v>2772</v>
      </c>
      <c r="W773" s="16" t="s">
        <v>3545</v>
      </c>
    </row>
    <row r="774" spans="1:23" ht="30.75">
      <c r="A774" s="36" t="s">
        <v>3724</v>
      </c>
      <c r="B774" s="15">
        <v>1991</v>
      </c>
      <c r="C774" s="15">
        <v>62</v>
      </c>
      <c r="D774" s="36" t="s">
        <v>3546</v>
      </c>
      <c r="E774" s="15" t="s">
        <v>3658</v>
      </c>
      <c r="F774" s="33" t="s">
        <v>2766</v>
      </c>
      <c r="G774" s="68" t="s">
        <v>3664</v>
      </c>
      <c r="H774" s="15" t="s">
        <v>2772</v>
      </c>
      <c r="I774" s="36" t="s">
        <v>2889</v>
      </c>
      <c r="J774" s="36" t="s">
        <v>2772</v>
      </c>
      <c r="K774" s="37" t="s">
        <v>2772</v>
      </c>
      <c r="L774" s="36" t="s">
        <v>2772</v>
      </c>
      <c r="M774" s="36" t="s">
        <v>2772</v>
      </c>
      <c r="N774" s="15" t="s">
        <v>2943</v>
      </c>
      <c r="O774" s="36" t="s">
        <v>3549</v>
      </c>
      <c r="P774" s="36">
        <v>0.3</v>
      </c>
      <c r="Q774" s="15" t="s">
        <v>2880</v>
      </c>
      <c r="R774" s="39">
        <f t="shared" si="49"/>
        <v>300</v>
      </c>
      <c r="S774" s="16" t="s">
        <v>3661</v>
      </c>
      <c r="T774" s="16">
        <f t="shared" si="48"/>
        <v>2.4785664955938436</v>
      </c>
      <c r="U774" s="15" t="s">
        <v>2772</v>
      </c>
      <c r="V774" s="15" t="s">
        <v>2772</v>
      </c>
      <c r="W774" s="16" t="s">
        <v>3545</v>
      </c>
    </row>
    <row r="775" spans="1:23" ht="30.75">
      <c r="A775" s="36" t="s">
        <v>3724</v>
      </c>
      <c r="B775" s="15">
        <v>1991</v>
      </c>
      <c r="C775" s="15">
        <v>62</v>
      </c>
      <c r="D775" s="36" t="s">
        <v>3546</v>
      </c>
      <c r="E775" s="15" t="s">
        <v>3658</v>
      </c>
      <c r="F775" s="33" t="s">
        <v>2766</v>
      </c>
      <c r="G775" s="68" t="s">
        <v>3664</v>
      </c>
      <c r="H775" s="15" t="s">
        <v>2772</v>
      </c>
      <c r="I775" s="36" t="s">
        <v>2889</v>
      </c>
      <c r="J775" s="36" t="s">
        <v>2772</v>
      </c>
      <c r="K775" s="37" t="s">
        <v>2772</v>
      </c>
      <c r="L775" s="36" t="s">
        <v>2772</v>
      </c>
      <c r="M775" s="36" t="s">
        <v>2772</v>
      </c>
      <c r="N775" s="15" t="s">
        <v>2943</v>
      </c>
      <c r="O775" s="36" t="s">
        <v>3549</v>
      </c>
      <c r="P775" s="36">
        <v>14.78</v>
      </c>
      <c r="Q775" s="15" t="s">
        <v>2880</v>
      </c>
      <c r="R775" s="39">
        <f t="shared" si="49"/>
        <v>14780</v>
      </c>
      <c r="S775" s="16" t="s">
        <v>3661</v>
      </c>
      <c r="T775" s="16">
        <f t="shared" si="48"/>
        <v>4.1697038169945717</v>
      </c>
      <c r="U775" s="15" t="s">
        <v>2772</v>
      </c>
      <c r="V775" s="15" t="s">
        <v>2772</v>
      </c>
      <c r="W775" s="16" t="s">
        <v>3545</v>
      </c>
    </row>
    <row r="776" spans="1:23" ht="30.75">
      <c r="A776" s="36" t="s">
        <v>3724</v>
      </c>
      <c r="B776" s="15">
        <v>1991</v>
      </c>
      <c r="C776" s="15">
        <v>62</v>
      </c>
      <c r="D776" s="36" t="s">
        <v>3546</v>
      </c>
      <c r="E776" s="15" t="s">
        <v>3658</v>
      </c>
      <c r="F776" s="33" t="s">
        <v>2766</v>
      </c>
      <c r="G776" s="68" t="s">
        <v>3664</v>
      </c>
      <c r="H776" s="15" t="s">
        <v>2772</v>
      </c>
      <c r="I776" s="36" t="s">
        <v>2875</v>
      </c>
      <c r="J776" s="36" t="s">
        <v>2772</v>
      </c>
      <c r="K776" s="37" t="s">
        <v>2772</v>
      </c>
      <c r="L776" s="36" t="s">
        <v>2772</v>
      </c>
      <c r="M776" s="36" t="s">
        <v>2772</v>
      </c>
      <c r="N776" s="15" t="s">
        <v>2943</v>
      </c>
      <c r="O776" s="36" t="s">
        <v>3550</v>
      </c>
      <c r="P776" s="36">
        <v>0.47</v>
      </c>
      <c r="Q776" s="15" t="s">
        <v>2880</v>
      </c>
      <c r="R776" s="39">
        <f t="shared" si="49"/>
        <v>470</v>
      </c>
      <c r="S776" s="16" t="s">
        <v>3661</v>
      </c>
      <c r="T776" s="16">
        <f t="shared" si="48"/>
        <v>2.6730209071288962</v>
      </c>
      <c r="U776" s="15" t="s">
        <v>2772</v>
      </c>
      <c r="V776" s="15" t="s">
        <v>2772</v>
      </c>
      <c r="W776" s="16" t="s">
        <v>3545</v>
      </c>
    </row>
    <row r="777" spans="1:23" ht="30.75">
      <c r="A777" s="36" t="s">
        <v>3724</v>
      </c>
      <c r="B777" s="15">
        <v>1991</v>
      </c>
      <c r="C777" s="15">
        <v>62</v>
      </c>
      <c r="D777" s="36" t="s">
        <v>3546</v>
      </c>
      <c r="E777" s="15" t="s">
        <v>3658</v>
      </c>
      <c r="F777" s="33" t="s">
        <v>2766</v>
      </c>
      <c r="G777" s="68" t="s">
        <v>3664</v>
      </c>
      <c r="H777" s="15" t="s">
        <v>2772</v>
      </c>
      <c r="I777" s="36" t="s">
        <v>2875</v>
      </c>
      <c r="J777" s="36" t="s">
        <v>2772</v>
      </c>
      <c r="K777" s="37" t="s">
        <v>2772</v>
      </c>
      <c r="L777" s="36" t="s">
        <v>2772</v>
      </c>
      <c r="M777" s="36" t="s">
        <v>2772</v>
      </c>
      <c r="N777" s="15" t="s">
        <v>2943</v>
      </c>
      <c r="O777" s="36" t="s">
        <v>3550</v>
      </c>
      <c r="P777" s="36">
        <v>12.2</v>
      </c>
      <c r="Q777" s="15" t="s">
        <v>2880</v>
      </c>
      <c r="R777" s="39">
        <f t="shared" si="49"/>
        <v>12200</v>
      </c>
      <c r="S777" s="16" t="s">
        <v>3661</v>
      </c>
      <c r="T777" s="16">
        <f t="shared" si="48"/>
        <v>4.0863954271242502</v>
      </c>
      <c r="U777" s="15" t="s">
        <v>2772</v>
      </c>
      <c r="V777" s="15" t="s">
        <v>2772</v>
      </c>
      <c r="W777" s="16" t="s">
        <v>3545</v>
      </c>
    </row>
    <row r="778" spans="1:23" ht="30.75">
      <c r="A778" s="36" t="s">
        <v>3724</v>
      </c>
      <c r="B778" s="15">
        <v>1991</v>
      </c>
      <c r="C778" s="15">
        <v>62</v>
      </c>
      <c r="D778" s="36" t="s">
        <v>3546</v>
      </c>
      <c r="E778" s="15" t="s">
        <v>3658</v>
      </c>
      <c r="F778" s="33" t="s">
        <v>2766</v>
      </c>
      <c r="G778" s="67" t="s">
        <v>3659</v>
      </c>
      <c r="H778" s="15" t="s">
        <v>2772</v>
      </c>
      <c r="I778" s="36" t="s">
        <v>2786</v>
      </c>
      <c r="J778" s="36" t="s">
        <v>2772</v>
      </c>
      <c r="K778" s="37" t="s">
        <v>2772</v>
      </c>
      <c r="L778" s="36" t="s">
        <v>2772</v>
      </c>
      <c r="M778" s="36" t="s">
        <v>2772</v>
      </c>
      <c r="N778" s="15" t="s">
        <v>2943</v>
      </c>
      <c r="O778" s="36" t="s">
        <v>3551</v>
      </c>
      <c r="P778" s="36">
        <v>0.06</v>
      </c>
      <c r="Q778" s="15" t="s">
        <v>2880</v>
      </c>
      <c r="R778" s="39">
        <f t="shared" si="49"/>
        <v>60</v>
      </c>
      <c r="S778" s="16" t="s">
        <v>3661</v>
      </c>
      <c r="T778" s="16">
        <f t="shared" si="48"/>
        <v>1.7853298350107671</v>
      </c>
      <c r="U778" s="15" t="s">
        <v>2772</v>
      </c>
      <c r="V778" s="15" t="s">
        <v>2772</v>
      </c>
      <c r="W778" s="16" t="s">
        <v>3545</v>
      </c>
    </row>
    <row r="779" spans="1:23" ht="30.75">
      <c r="A779" s="36" t="s">
        <v>3724</v>
      </c>
      <c r="B779" s="15">
        <v>1991</v>
      </c>
      <c r="C779" s="15">
        <v>62</v>
      </c>
      <c r="D779" s="36" t="s">
        <v>3546</v>
      </c>
      <c r="E779" s="15" t="s">
        <v>3658</v>
      </c>
      <c r="F779" s="33" t="s">
        <v>2766</v>
      </c>
      <c r="G779" s="67" t="s">
        <v>3659</v>
      </c>
      <c r="H779" s="15" t="s">
        <v>2772</v>
      </c>
      <c r="I779" s="36" t="s">
        <v>2786</v>
      </c>
      <c r="J779" s="36" t="s">
        <v>2772</v>
      </c>
      <c r="K779" s="37" t="s">
        <v>2772</v>
      </c>
      <c r="L779" s="36" t="s">
        <v>2772</v>
      </c>
      <c r="M779" s="36" t="s">
        <v>2772</v>
      </c>
      <c r="N779" s="15" t="s">
        <v>2943</v>
      </c>
      <c r="O779" s="36" t="s">
        <v>3551</v>
      </c>
      <c r="P779" s="36">
        <v>5.12</v>
      </c>
      <c r="Q779" s="15" t="s">
        <v>2880</v>
      </c>
      <c r="R779" s="39">
        <f t="shared" si="49"/>
        <v>5120</v>
      </c>
      <c r="S779" s="16" t="s">
        <v>3661</v>
      </c>
      <c r="T779" s="16">
        <f t="shared" si="48"/>
        <v>3.7093547758343961</v>
      </c>
      <c r="U779" s="15" t="s">
        <v>2772</v>
      </c>
      <c r="V779" s="15" t="s">
        <v>2772</v>
      </c>
      <c r="W779" s="16" t="s">
        <v>3545</v>
      </c>
    </row>
    <row r="780" spans="1:23" ht="30.75">
      <c r="A780" s="36" t="s">
        <v>3724</v>
      </c>
      <c r="B780" s="15">
        <v>1991</v>
      </c>
      <c r="C780" s="15">
        <v>62</v>
      </c>
      <c r="D780" s="36" t="s">
        <v>3546</v>
      </c>
      <c r="E780" s="15" t="s">
        <v>3658</v>
      </c>
      <c r="F780" s="33" t="s">
        <v>2766</v>
      </c>
      <c r="G780" s="67" t="s">
        <v>3659</v>
      </c>
      <c r="H780" s="15" t="s">
        <v>2772</v>
      </c>
      <c r="I780" s="36" t="s">
        <v>2779</v>
      </c>
      <c r="J780" s="36" t="s">
        <v>2772</v>
      </c>
      <c r="K780" s="37" t="s">
        <v>2772</v>
      </c>
      <c r="L780" s="36" t="s">
        <v>2772</v>
      </c>
      <c r="M780" s="36" t="s">
        <v>2772</v>
      </c>
      <c r="N780" s="15" t="s">
        <v>2943</v>
      </c>
      <c r="O780" s="36" t="s">
        <v>3551</v>
      </c>
      <c r="P780" s="36">
        <v>2.88</v>
      </c>
      <c r="Q780" s="15" t="s">
        <v>2880</v>
      </c>
      <c r="R780" s="39">
        <f t="shared" si="49"/>
        <v>2880</v>
      </c>
      <c r="S780" s="16" t="s">
        <v>3661</v>
      </c>
      <c r="T780" s="16">
        <f t="shared" si="48"/>
        <v>3.4595432582804131</v>
      </c>
      <c r="U780" s="15" t="s">
        <v>2772</v>
      </c>
      <c r="V780" s="15" t="s">
        <v>2772</v>
      </c>
      <c r="W780" s="16" t="s">
        <v>3545</v>
      </c>
    </row>
    <row r="781" spans="1:23" ht="30.75">
      <c r="A781" s="36" t="s">
        <v>3724</v>
      </c>
      <c r="B781" s="15">
        <v>1991</v>
      </c>
      <c r="C781" s="15">
        <v>62</v>
      </c>
      <c r="D781" s="36" t="s">
        <v>3546</v>
      </c>
      <c r="E781" s="15" t="s">
        <v>3658</v>
      </c>
      <c r="F781" s="33" t="s">
        <v>2766</v>
      </c>
      <c r="G781" s="67" t="s">
        <v>3659</v>
      </c>
      <c r="H781" s="15" t="s">
        <v>2772</v>
      </c>
      <c r="I781" s="36" t="s">
        <v>2885</v>
      </c>
      <c r="J781" s="36" t="s">
        <v>2772</v>
      </c>
      <c r="K781" s="37" t="s">
        <v>2772</v>
      </c>
      <c r="L781" s="36" t="s">
        <v>2772</v>
      </c>
      <c r="M781" s="36" t="s">
        <v>2772</v>
      </c>
      <c r="N781" s="15" t="s">
        <v>2943</v>
      </c>
      <c r="O781" s="36" t="s">
        <v>3551</v>
      </c>
      <c r="P781" s="36">
        <v>0.18</v>
      </c>
      <c r="Q781" s="15" t="s">
        <v>2880</v>
      </c>
      <c r="R781" s="39">
        <f t="shared" si="49"/>
        <v>180</v>
      </c>
      <c r="S781" s="16" t="s">
        <v>3661</v>
      </c>
      <c r="T781" s="16">
        <f t="shared" si="48"/>
        <v>2.2576785748691846</v>
      </c>
      <c r="U781" s="15" t="s">
        <v>2772</v>
      </c>
      <c r="V781" s="15" t="s">
        <v>2772</v>
      </c>
      <c r="W781" s="16" t="s">
        <v>3545</v>
      </c>
    </row>
  </sheetData>
  <autoFilter ref="A1:X755" xr:uid="{00000000-0001-0000-0400-000000000000}"/>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F85669-52DC-8D4A-83BB-86537875BB06}">
  <sheetPr filterMode="1"/>
  <dimension ref="A1:X189"/>
  <sheetViews>
    <sheetView topLeftCell="J1" workbookViewId="0">
      <pane ySplit="1" topLeftCell="E10" activePane="bottomLeft" state="frozen"/>
      <selection pane="bottomLeft" activeCell="I1" sqref="I1"/>
      <selection activeCell="J1" sqref="J1"/>
    </sheetView>
  </sheetViews>
  <sheetFormatPr defaultColWidth="11.42578125" defaultRowHeight="15"/>
  <cols>
    <col min="4" max="4" width="66.42578125" bestFit="1" customWidth="1"/>
    <col min="5" max="5" width="66.42578125" customWidth="1"/>
    <col min="6" max="7" width="8.85546875"/>
    <col min="8" max="8" width="15.140625" customWidth="1"/>
    <col min="9" max="9" width="21.140625" customWidth="1"/>
    <col min="10" max="10" width="27.7109375" customWidth="1"/>
    <col min="11" max="12" width="8.85546875"/>
    <col min="13" max="13" width="17" customWidth="1"/>
    <col min="14" max="14" width="8.85546875"/>
    <col min="15" max="15" width="10.85546875" customWidth="1"/>
    <col min="16" max="16" width="29.42578125" customWidth="1"/>
    <col min="17" max="17" width="8.85546875"/>
    <col min="18" max="20" width="13.85546875" customWidth="1"/>
    <col min="21" max="21" width="24" customWidth="1"/>
    <col min="22" max="22" width="8.85546875"/>
    <col min="23" max="23" width="53.140625" customWidth="1"/>
  </cols>
  <sheetData>
    <row r="1" spans="1:23" ht="32.1">
      <c r="A1" s="15" t="s">
        <v>2750</v>
      </c>
      <c r="B1" s="15" t="s">
        <v>2751</v>
      </c>
      <c r="C1" s="15" t="s">
        <v>3650</v>
      </c>
      <c r="D1" s="15" t="s">
        <v>2752</v>
      </c>
      <c r="E1" s="15" t="s">
        <v>3651</v>
      </c>
      <c r="F1" s="15" t="s">
        <v>2753</v>
      </c>
      <c r="G1" s="15" t="s">
        <v>3652</v>
      </c>
      <c r="H1" s="15" t="s">
        <v>3653</v>
      </c>
      <c r="I1" s="15" t="s">
        <v>2755</v>
      </c>
      <c r="J1" s="15" t="s">
        <v>2756</v>
      </c>
      <c r="K1" s="15" t="s">
        <v>2757</v>
      </c>
      <c r="L1" s="15" t="s">
        <v>2758</v>
      </c>
      <c r="M1" s="15" t="s">
        <v>2759</v>
      </c>
      <c r="N1" s="15" t="s">
        <v>2760</v>
      </c>
      <c r="O1" s="15" t="s">
        <v>3654</v>
      </c>
      <c r="P1" s="15" t="s">
        <v>2761</v>
      </c>
      <c r="Q1" s="15" t="s">
        <v>2757</v>
      </c>
      <c r="R1" s="39" t="s">
        <v>3655</v>
      </c>
      <c r="S1" s="15" t="s">
        <v>3656</v>
      </c>
      <c r="T1" s="15" t="s">
        <v>3657</v>
      </c>
      <c r="U1" s="15" t="s">
        <v>2762</v>
      </c>
      <c r="V1" s="15" t="s">
        <v>2758</v>
      </c>
      <c r="W1" s="15" t="s">
        <v>2763</v>
      </c>
    </row>
    <row r="2" spans="1:23" ht="30.75" hidden="1">
      <c r="A2" s="15" t="s">
        <v>2792</v>
      </c>
      <c r="B2" s="15">
        <v>2020</v>
      </c>
      <c r="C2" s="15">
        <v>1</v>
      </c>
      <c r="D2" s="15" t="s">
        <v>2793</v>
      </c>
      <c r="E2" s="15" t="s">
        <v>3658</v>
      </c>
      <c r="F2" s="15" t="s">
        <v>2772</v>
      </c>
      <c r="G2" s="66" t="s">
        <v>3660</v>
      </c>
      <c r="H2" s="15" t="s">
        <v>2962</v>
      </c>
      <c r="I2" s="15" t="s">
        <v>2795</v>
      </c>
      <c r="J2" s="15" t="s">
        <v>2772</v>
      </c>
      <c r="K2" s="15" t="s">
        <v>2772</v>
      </c>
      <c r="L2" s="15" t="s">
        <v>2772</v>
      </c>
      <c r="M2" s="15" t="s">
        <v>2772</v>
      </c>
      <c r="N2" s="15" t="s">
        <v>2943</v>
      </c>
      <c r="O2" s="15"/>
      <c r="P2" s="15">
        <v>1.3</v>
      </c>
      <c r="Q2" s="16" t="s">
        <v>2798</v>
      </c>
      <c r="R2" s="42">
        <f t="shared" ref="R2:R3" si="0">P2/1000</f>
        <v>1.2999999999999999E-3</v>
      </c>
      <c r="S2" s="16" t="s">
        <v>3661</v>
      </c>
      <c r="T2" s="16">
        <f t="shared" ref="T2:T35" si="1">LOG(R2+1)</f>
        <v>5.6421616537560392E-4</v>
      </c>
      <c r="U2" s="16" t="s">
        <v>2772</v>
      </c>
      <c r="V2" s="15"/>
      <c r="W2" s="15"/>
    </row>
    <row r="3" spans="1:23" ht="30.75" hidden="1">
      <c r="A3" s="15" t="s">
        <v>2792</v>
      </c>
      <c r="B3" s="15">
        <v>2020</v>
      </c>
      <c r="C3" s="15">
        <v>1</v>
      </c>
      <c r="D3" s="15" t="s">
        <v>2793</v>
      </c>
      <c r="E3" s="15" t="s">
        <v>3658</v>
      </c>
      <c r="F3" s="15" t="s">
        <v>2772</v>
      </c>
      <c r="G3" s="66" t="s">
        <v>3660</v>
      </c>
      <c r="H3" s="15" t="s">
        <v>2962</v>
      </c>
      <c r="I3" s="15" t="s">
        <v>2795</v>
      </c>
      <c r="J3" s="15" t="s">
        <v>2772</v>
      </c>
      <c r="K3" s="15" t="s">
        <v>2772</v>
      </c>
      <c r="L3" s="15" t="s">
        <v>2772</v>
      </c>
      <c r="M3" s="15" t="s">
        <v>2772</v>
      </c>
      <c r="N3" s="15" t="s">
        <v>2943</v>
      </c>
      <c r="O3" s="15"/>
      <c r="P3" s="15">
        <v>2.7</v>
      </c>
      <c r="Q3" s="16" t="s">
        <v>2798</v>
      </c>
      <c r="R3" s="42">
        <f t="shared" si="0"/>
        <v>2.7000000000000001E-3</v>
      </c>
      <c r="S3" s="16" t="s">
        <v>3661</v>
      </c>
      <c r="T3" s="16">
        <f t="shared" si="1"/>
        <v>1.1710149414006937E-3</v>
      </c>
      <c r="U3" s="16" t="s">
        <v>2772</v>
      </c>
      <c r="V3" s="15"/>
      <c r="W3" s="15"/>
    </row>
    <row r="4" spans="1:23" ht="30.75" hidden="1">
      <c r="A4" s="15" t="s">
        <v>2792</v>
      </c>
      <c r="B4" s="15">
        <v>2020</v>
      </c>
      <c r="C4" s="15">
        <v>1</v>
      </c>
      <c r="D4" s="15" t="s">
        <v>2793</v>
      </c>
      <c r="E4" s="15" t="s">
        <v>3658</v>
      </c>
      <c r="F4" s="15" t="s">
        <v>2772</v>
      </c>
      <c r="G4" s="66" t="s">
        <v>3660</v>
      </c>
      <c r="H4" s="15" t="s">
        <v>2962</v>
      </c>
      <c r="I4" s="15" t="s">
        <v>2795</v>
      </c>
      <c r="J4" s="15" t="s">
        <v>2772</v>
      </c>
      <c r="K4" s="15" t="s">
        <v>2772</v>
      </c>
      <c r="L4" s="15" t="s">
        <v>2772</v>
      </c>
      <c r="M4" s="15" t="s">
        <v>2772</v>
      </c>
      <c r="N4" s="15" t="s">
        <v>2943</v>
      </c>
      <c r="O4" s="15" t="s">
        <v>2797</v>
      </c>
      <c r="P4" s="15">
        <v>4.8</v>
      </c>
      <c r="Q4" s="16" t="s">
        <v>2798</v>
      </c>
      <c r="R4" s="42">
        <f>P4/1000</f>
        <v>4.7999999999999996E-3</v>
      </c>
      <c r="S4" s="16" t="s">
        <v>3661</v>
      </c>
      <c r="T4" s="16">
        <f t="shared" si="1"/>
        <v>2.0796263931208716E-3</v>
      </c>
      <c r="U4" s="16" t="s">
        <v>2772</v>
      </c>
      <c r="V4" s="16" t="s">
        <v>2772</v>
      </c>
      <c r="W4" s="15" t="s">
        <v>2799</v>
      </c>
    </row>
    <row r="5" spans="1:23" ht="30.75" hidden="1">
      <c r="A5" s="15" t="s">
        <v>2792</v>
      </c>
      <c r="B5" s="15">
        <v>2020</v>
      </c>
      <c r="C5" s="15">
        <v>1</v>
      </c>
      <c r="D5" s="15" t="s">
        <v>2793</v>
      </c>
      <c r="E5" s="15" t="s">
        <v>3658</v>
      </c>
      <c r="F5" s="15" t="s">
        <v>2772</v>
      </c>
      <c r="G5" s="66" t="s">
        <v>3660</v>
      </c>
      <c r="H5" s="15" t="s">
        <v>2962</v>
      </c>
      <c r="I5" s="15" t="s">
        <v>2800</v>
      </c>
      <c r="J5" s="15" t="s">
        <v>2772</v>
      </c>
      <c r="K5" s="15" t="s">
        <v>2772</v>
      </c>
      <c r="L5" s="15" t="s">
        <v>2772</v>
      </c>
      <c r="M5" s="15" t="s">
        <v>2772</v>
      </c>
      <c r="N5" s="15" t="s">
        <v>2943</v>
      </c>
      <c r="O5" s="15" t="s">
        <v>2772</v>
      </c>
      <c r="P5" s="15">
        <v>19.5</v>
      </c>
      <c r="Q5" s="16" t="s">
        <v>2798</v>
      </c>
      <c r="R5" s="42">
        <f t="shared" ref="R5:R10" si="2">P5/1000</f>
        <v>1.95E-2</v>
      </c>
      <c r="S5" s="16" t="s">
        <v>3661</v>
      </c>
      <c r="T5" s="16">
        <f t="shared" ref="T5:T10" si="3">LOG(R5+1)</f>
        <v>8.3872301141588376E-3</v>
      </c>
      <c r="U5" s="16" t="s">
        <v>2772</v>
      </c>
      <c r="V5" s="16" t="s">
        <v>2772</v>
      </c>
      <c r="W5" s="15" t="s">
        <v>2799</v>
      </c>
    </row>
    <row r="6" spans="1:23" ht="30.75" hidden="1">
      <c r="A6" s="15" t="s">
        <v>2792</v>
      </c>
      <c r="B6" s="15">
        <v>2020</v>
      </c>
      <c r="C6" s="15">
        <v>1</v>
      </c>
      <c r="D6" s="15" t="s">
        <v>2793</v>
      </c>
      <c r="E6" s="15" t="s">
        <v>3658</v>
      </c>
      <c r="F6" s="15" t="s">
        <v>2772</v>
      </c>
      <c r="G6" s="66" t="s">
        <v>3660</v>
      </c>
      <c r="H6" s="15" t="s">
        <v>2962</v>
      </c>
      <c r="I6" s="15" t="s">
        <v>2800</v>
      </c>
      <c r="J6" s="15" t="s">
        <v>2772</v>
      </c>
      <c r="K6" s="15" t="s">
        <v>2772</v>
      </c>
      <c r="L6" s="15" t="s">
        <v>2772</v>
      </c>
      <c r="M6" s="15" t="s">
        <v>2772</v>
      </c>
      <c r="N6" s="15" t="s">
        <v>2943</v>
      </c>
      <c r="O6" s="15" t="s">
        <v>2772</v>
      </c>
      <c r="P6" s="15">
        <v>4.5999999999999996</v>
      </c>
      <c r="Q6" s="16" t="s">
        <v>2798</v>
      </c>
      <c r="R6" s="42">
        <f t="shared" si="2"/>
        <v>4.5999999999999999E-3</v>
      </c>
      <c r="S6" s="16" t="s">
        <v>3661</v>
      </c>
      <c r="T6" s="16">
        <f t="shared" si="3"/>
        <v>1.9931738235304782E-3</v>
      </c>
      <c r="U6" s="16" t="s">
        <v>2772</v>
      </c>
      <c r="V6" s="16" t="s">
        <v>2772</v>
      </c>
      <c r="W6" s="15" t="s">
        <v>2799</v>
      </c>
    </row>
    <row r="7" spans="1:23" ht="30.75" hidden="1">
      <c r="A7" s="15" t="s">
        <v>2792</v>
      </c>
      <c r="B7" s="15">
        <v>2020</v>
      </c>
      <c r="C7" s="15">
        <v>1</v>
      </c>
      <c r="D7" s="15" t="s">
        <v>2793</v>
      </c>
      <c r="E7" s="15" t="s">
        <v>3658</v>
      </c>
      <c r="F7" s="15" t="s">
        <v>2772</v>
      </c>
      <c r="G7" s="66" t="s">
        <v>3660</v>
      </c>
      <c r="H7" s="15" t="s">
        <v>2962</v>
      </c>
      <c r="I7" s="15" t="s">
        <v>2800</v>
      </c>
      <c r="J7" s="15" t="s">
        <v>2772</v>
      </c>
      <c r="K7" s="15" t="s">
        <v>2772</v>
      </c>
      <c r="L7" s="15" t="s">
        <v>2772</v>
      </c>
      <c r="M7" s="15" t="s">
        <v>2772</v>
      </c>
      <c r="N7" s="15" t="s">
        <v>2943</v>
      </c>
      <c r="O7" s="15" t="s">
        <v>2772</v>
      </c>
      <c r="P7" s="15">
        <v>8.5</v>
      </c>
      <c r="Q7" s="16" t="s">
        <v>2798</v>
      </c>
      <c r="R7" s="42">
        <f t="shared" si="2"/>
        <v>8.5000000000000006E-3</v>
      </c>
      <c r="S7" s="16" t="s">
        <v>3661</v>
      </c>
      <c r="T7" s="16">
        <f t="shared" si="3"/>
        <v>3.6759025487842203E-3</v>
      </c>
      <c r="U7" s="16" t="s">
        <v>2772</v>
      </c>
      <c r="V7" s="16" t="s">
        <v>2772</v>
      </c>
      <c r="W7" s="15" t="s">
        <v>2799</v>
      </c>
    </row>
    <row r="8" spans="1:23" ht="30.75" hidden="1">
      <c r="A8" s="15" t="s">
        <v>2792</v>
      </c>
      <c r="B8" s="15">
        <v>2020</v>
      </c>
      <c r="C8" s="15">
        <v>1</v>
      </c>
      <c r="D8" s="15" t="s">
        <v>2793</v>
      </c>
      <c r="E8" s="15" t="s">
        <v>3658</v>
      </c>
      <c r="F8" s="15" t="s">
        <v>2772</v>
      </c>
      <c r="G8" s="66" t="s">
        <v>3660</v>
      </c>
      <c r="H8" s="15" t="s">
        <v>2962</v>
      </c>
      <c r="I8" s="15" t="s">
        <v>2800</v>
      </c>
      <c r="J8" s="15" t="s">
        <v>2772</v>
      </c>
      <c r="K8" s="15" t="s">
        <v>2772</v>
      </c>
      <c r="L8" s="15" t="s">
        <v>2772</v>
      </c>
      <c r="M8" s="15" t="s">
        <v>2772</v>
      </c>
      <c r="N8" s="15" t="s">
        <v>2943</v>
      </c>
      <c r="O8" s="15" t="s">
        <v>2772</v>
      </c>
      <c r="P8" s="15">
        <v>9.8000000000000007</v>
      </c>
      <c r="Q8" s="16" t="s">
        <v>2798</v>
      </c>
      <c r="R8" s="42">
        <f t="shared" si="2"/>
        <v>9.8000000000000014E-3</v>
      </c>
      <c r="S8" s="16" t="s">
        <v>3661</v>
      </c>
      <c r="T8" s="16">
        <f t="shared" si="3"/>
        <v>4.2353663594674896E-3</v>
      </c>
      <c r="U8" s="16" t="s">
        <v>2772</v>
      </c>
      <c r="V8" s="16" t="s">
        <v>2772</v>
      </c>
      <c r="W8" s="15" t="s">
        <v>2799</v>
      </c>
    </row>
    <row r="9" spans="1:23" ht="30.75" hidden="1">
      <c r="A9" s="15" t="s">
        <v>2792</v>
      </c>
      <c r="B9" s="15">
        <v>2020</v>
      </c>
      <c r="C9" s="15">
        <v>1</v>
      </c>
      <c r="D9" s="15" t="s">
        <v>2793</v>
      </c>
      <c r="E9" s="15" t="s">
        <v>3658</v>
      </c>
      <c r="F9" s="15" t="s">
        <v>2772</v>
      </c>
      <c r="G9" s="66" t="s">
        <v>3660</v>
      </c>
      <c r="H9" s="15" t="s">
        <v>2962</v>
      </c>
      <c r="I9" s="15" t="s">
        <v>2800</v>
      </c>
      <c r="J9" s="15" t="s">
        <v>2772</v>
      </c>
      <c r="K9" s="15" t="s">
        <v>2772</v>
      </c>
      <c r="L9" s="15" t="s">
        <v>2772</v>
      </c>
      <c r="M9" s="15" t="s">
        <v>2772</v>
      </c>
      <c r="N9" s="15" t="s">
        <v>2943</v>
      </c>
      <c r="O9" s="15" t="s">
        <v>2772</v>
      </c>
      <c r="P9" s="15">
        <v>7.2</v>
      </c>
      <c r="Q9" s="16" t="s">
        <v>2798</v>
      </c>
      <c r="R9" s="42">
        <f t="shared" si="2"/>
        <v>7.1999999999999998E-3</v>
      </c>
      <c r="S9" s="16" t="s">
        <v>3661</v>
      </c>
      <c r="T9" s="16">
        <f t="shared" si="3"/>
        <v>3.1157170998062241E-3</v>
      </c>
      <c r="U9" s="16" t="s">
        <v>2772</v>
      </c>
      <c r="V9" s="16" t="s">
        <v>2772</v>
      </c>
      <c r="W9" s="15" t="s">
        <v>2799</v>
      </c>
    </row>
    <row r="10" spans="1:23" ht="32.1" hidden="1">
      <c r="A10" s="15" t="s">
        <v>2792</v>
      </c>
      <c r="B10" s="15">
        <v>2020</v>
      </c>
      <c r="C10" s="15">
        <v>1</v>
      </c>
      <c r="D10" s="15" t="s">
        <v>2793</v>
      </c>
      <c r="E10" s="15" t="s">
        <v>3658</v>
      </c>
      <c r="F10" s="15" t="s">
        <v>2772</v>
      </c>
      <c r="G10" s="66" t="s">
        <v>3660</v>
      </c>
      <c r="H10" s="15" t="s">
        <v>2962</v>
      </c>
      <c r="I10" s="15" t="s">
        <v>2800</v>
      </c>
      <c r="J10" s="15" t="s">
        <v>2772</v>
      </c>
      <c r="K10" s="15" t="s">
        <v>2772</v>
      </c>
      <c r="L10" s="15" t="s">
        <v>2772</v>
      </c>
      <c r="M10" s="15" t="s">
        <v>2772</v>
      </c>
      <c r="N10" s="15" t="s">
        <v>2943</v>
      </c>
      <c r="O10" s="15" t="s">
        <v>2772</v>
      </c>
      <c r="P10" s="15">
        <v>15.3</v>
      </c>
      <c r="Q10" s="16" t="s">
        <v>2798</v>
      </c>
      <c r="R10" s="42">
        <f t="shared" si="2"/>
        <v>1.5300000000000001E-2</v>
      </c>
      <c r="S10" s="16" t="s">
        <v>3661</v>
      </c>
      <c r="T10" s="16">
        <f t="shared" si="3"/>
        <v>6.5943861841371351E-3</v>
      </c>
      <c r="U10" s="16" t="s">
        <v>2772</v>
      </c>
      <c r="V10" s="16" t="s">
        <v>2772</v>
      </c>
      <c r="W10" s="15" t="s">
        <v>2799</v>
      </c>
    </row>
    <row r="11" spans="1:23" ht="30.75" hidden="1">
      <c r="A11" s="15" t="s">
        <v>2792</v>
      </c>
      <c r="B11" s="15">
        <v>2020</v>
      </c>
      <c r="C11" s="15">
        <v>1</v>
      </c>
      <c r="D11" s="15" t="s">
        <v>2793</v>
      </c>
      <c r="E11" s="15" t="s">
        <v>3658</v>
      </c>
      <c r="F11" s="15" t="s">
        <v>2772</v>
      </c>
      <c r="G11" s="66" t="s">
        <v>3660</v>
      </c>
      <c r="H11" s="15" t="s">
        <v>2962</v>
      </c>
      <c r="I11" s="15" t="s">
        <v>2800</v>
      </c>
      <c r="J11" s="15" t="s">
        <v>2772</v>
      </c>
      <c r="K11" s="15" t="s">
        <v>2772</v>
      </c>
      <c r="L11" s="15" t="s">
        <v>2772</v>
      </c>
      <c r="M11" s="15" t="s">
        <v>2772</v>
      </c>
      <c r="N11" s="15" t="s">
        <v>2943</v>
      </c>
      <c r="O11" s="15" t="s">
        <v>2772</v>
      </c>
      <c r="P11" s="15">
        <v>20.6</v>
      </c>
      <c r="Q11" s="16" t="s">
        <v>2798</v>
      </c>
      <c r="R11" s="42">
        <f t="shared" ref="R11:R35" si="4">P11/1000</f>
        <v>2.06E-2</v>
      </c>
      <c r="S11" s="16" t="s">
        <v>3661</v>
      </c>
      <c r="T11" s="16">
        <f t="shared" si="1"/>
        <v>8.8555639962126283E-3</v>
      </c>
      <c r="U11" s="16" t="s">
        <v>2772</v>
      </c>
      <c r="V11" s="16" t="s">
        <v>2772</v>
      </c>
      <c r="W11" s="15" t="s">
        <v>2799</v>
      </c>
    </row>
    <row r="12" spans="1:23" ht="32.1" hidden="1">
      <c r="A12" s="15" t="s">
        <v>2792</v>
      </c>
      <c r="B12" s="15">
        <v>2020</v>
      </c>
      <c r="C12" s="15">
        <v>1</v>
      </c>
      <c r="D12" s="15" t="s">
        <v>2793</v>
      </c>
      <c r="E12" s="15" t="s">
        <v>3658</v>
      </c>
      <c r="F12" s="15" t="s">
        <v>2772</v>
      </c>
      <c r="G12" s="66" t="s">
        <v>3660</v>
      </c>
      <c r="H12" s="15" t="s">
        <v>2813</v>
      </c>
      <c r="I12" s="15" t="s">
        <v>2801</v>
      </c>
      <c r="J12" s="15" t="s">
        <v>2772</v>
      </c>
      <c r="K12" s="15" t="s">
        <v>2772</v>
      </c>
      <c r="L12" s="15" t="s">
        <v>2772</v>
      </c>
      <c r="M12" s="15" t="s">
        <v>2772</v>
      </c>
      <c r="N12" s="15" t="s">
        <v>2943</v>
      </c>
      <c r="O12" s="15" t="s">
        <v>2772</v>
      </c>
      <c r="P12" s="15">
        <v>4.4400000000000004</v>
      </c>
      <c r="Q12" s="16" t="s">
        <v>2802</v>
      </c>
      <c r="R12" s="42">
        <f t="shared" si="4"/>
        <v>4.4400000000000004E-3</v>
      </c>
      <c r="S12" s="16" t="s">
        <v>3661</v>
      </c>
      <c r="T12" s="16">
        <f t="shared" si="1"/>
        <v>1.9239993747873956E-3</v>
      </c>
      <c r="U12" s="16" t="s">
        <v>2772</v>
      </c>
      <c r="V12" s="16" t="s">
        <v>2772</v>
      </c>
      <c r="W12" s="15" t="s">
        <v>2799</v>
      </c>
    </row>
    <row r="13" spans="1:23" ht="30.75" hidden="1">
      <c r="A13" s="15" t="s">
        <v>2792</v>
      </c>
      <c r="B13" s="15">
        <v>2020</v>
      </c>
      <c r="C13" s="15">
        <v>1</v>
      </c>
      <c r="D13" s="15" t="s">
        <v>2793</v>
      </c>
      <c r="E13" s="15" t="s">
        <v>3658</v>
      </c>
      <c r="F13" s="15" t="s">
        <v>2772</v>
      </c>
      <c r="G13" s="66" t="s">
        <v>3660</v>
      </c>
      <c r="H13" s="15" t="s">
        <v>2962</v>
      </c>
      <c r="I13" s="15" t="s">
        <v>2803</v>
      </c>
      <c r="J13" s="15" t="s">
        <v>2772</v>
      </c>
      <c r="K13" s="15" t="s">
        <v>2772</v>
      </c>
      <c r="L13" s="15" t="s">
        <v>2772</v>
      </c>
      <c r="M13" s="15" t="s">
        <v>2772</v>
      </c>
      <c r="N13" s="15" t="s">
        <v>2943</v>
      </c>
      <c r="O13" s="15" t="s">
        <v>2772</v>
      </c>
      <c r="P13" s="15">
        <v>24.9</v>
      </c>
      <c r="Q13" s="16" t="s">
        <v>2802</v>
      </c>
      <c r="R13" s="42">
        <f t="shared" ref="R13" si="5">P13/1000</f>
        <v>2.4899999999999999E-2</v>
      </c>
      <c r="S13" s="16" t="s">
        <v>3661</v>
      </c>
      <c r="T13" s="16">
        <f t="shared" ref="T13" si="6">LOG(R13+1)</f>
        <v>1.0681493131443518E-2</v>
      </c>
      <c r="U13" s="16" t="s">
        <v>2772</v>
      </c>
      <c r="V13" s="16" t="s">
        <v>2772</v>
      </c>
      <c r="W13" s="15" t="s">
        <v>2799</v>
      </c>
    </row>
    <row r="14" spans="1:23" ht="32.1" hidden="1">
      <c r="A14" s="15" t="s">
        <v>2792</v>
      </c>
      <c r="B14" s="15">
        <v>2020</v>
      </c>
      <c r="C14" s="15">
        <v>1</v>
      </c>
      <c r="D14" s="15" t="s">
        <v>2793</v>
      </c>
      <c r="E14" s="15" t="s">
        <v>3658</v>
      </c>
      <c r="F14" s="15" t="s">
        <v>2772</v>
      </c>
      <c r="G14" s="66" t="s">
        <v>3660</v>
      </c>
      <c r="H14" s="15" t="s">
        <v>2962</v>
      </c>
      <c r="I14" s="15" t="s">
        <v>2803</v>
      </c>
      <c r="J14" s="15" t="s">
        <v>2772</v>
      </c>
      <c r="K14" s="15" t="s">
        <v>2772</v>
      </c>
      <c r="L14" s="15" t="s">
        <v>2772</v>
      </c>
      <c r="M14" s="15" t="s">
        <v>2772</v>
      </c>
      <c r="N14" s="15" t="s">
        <v>2943</v>
      </c>
      <c r="O14" s="15" t="s">
        <v>2772</v>
      </c>
      <c r="P14" s="15">
        <v>56.9</v>
      </c>
      <c r="Q14" s="16" t="s">
        <v>2802</v>
      </c>
      <c r="R14" s="42">
        <f t="shared" si="4"/>
        <v>5.6899999999999999E-2</v>
      </c>
      <c r="S14" s="16" t="s">
        <v>3661</v>
      </c>
      <c r="T14" s="16">
        <f t="shared" si="1"/>
        <v>2.4033897900904915E-2</v>
      </c>
      <c r="U14" s="16" t="s">
        <v>2772</v>
      </c>
      <c r="V14" s="16" t="s">
        <v>2772</v>
      </c>
      <c r="W14" s="15" t="s">
        <v>2799</v>
      </c>
    </row>
    <row r="15" spans="1:23" ht="32.1" hidden="1">
      <c r="A15" s="15" t="s">
        <v>2792</v>
      </c>
      <c r="B15" s="15">
        <v>2020</v>
      </c>
      <c r="C15" s="15">
        <v>1</v>
      </c>
      <c r="D15" s="15" t="s">
        <v>2793</v>
      </c>
      <c r="E15" s="15" t="s">
        <v>3658</v>
      </c>
      <c r="F15" s="15" t="s">
        <v>2772</v>
      </c>
      <c r="G15" s="66" t="s">
        <v>3660</v>
      </c>
      <c r="H15" s="15" t="s">
        <v>2813</v>
      </c>
      <c r="I15" s="15" t="s">
        <v>2804</v>
      </c>
      <c r="J15" s="15" t="s">
        <v>2772</v>
      </c>
      <c r="K15" s="15" t="s">
        <v>2772</v>
      </c>
      <c r="L15" s="15" t="s">
        <v>2772</v>
      </c>
      <c r="M15" s="15" t="s">
        <v>2772</v>
      </c>
      <c r="N15" s="15" t="s">
        <v>2943</v>
      </c>
      <c r="O15" s="15" t="s">
        <v>2772</v>
      </c>
      <c r="P15" s="15">
        <v>10.9</v>
      </c>
      <c r="Q15" s="16" t="s">
        <v>2802</v>
      </c>
      <c r="R15" s="42">
        <f t="shared" si="4"/>
        <v>1.09E-2</v>
      </c>
      <c r="S15" s="16" t="s">
        <v>3661</v>
      </c>
      <c r="T15" s="16">
        <f t="shared" si="1"/>
        <v>4.7081965443362675E-3</v>
      </c>
      <c r="U15" s="16" t="s">
        <v>2772</v>
      </c>
      <c r="V15" s="16" t="s">
        <v>2772</v>
      </c>
      <c r="W15" s="15" t="s">
        <v>2799</v>
      </c>
    </row>
    <row r="16" spans="1:23" ht="32.1" hidden="1">
      <c r="A16" s="15" t="s">
        <v>2792</v>
      </c>
      <c r="B16" s="15">
        <v>2020</v>
      </c>
      <c r="C16" s="15">
        <v>1</v>
      </c>
      <c r="D16" s="15" t="s">
        <v>2793</v>
      </c>
      <c r="E16" s="15" t="s">
        <v>3658</v>
      </c>
      <c r="F16" s="15" t="s">
        <v>2772</v>
      </c>
      <c r="G16" s="66" t="s">
        <v>3660</v>
      </c>
      <c r="H16" s="15" t="s">
        <v>2813</v>
      </c>
      <c r="I16" s="15" t="s">
        <v>2805</v>
      </c>
      <c r="J16" s="15" t="s">
        <v>2772</v>
      </c>
      <c r="K16" s="15" t="s">
        <v>2772</v>
      </c>
      <c r="L16" s="15" t="s">
        <v>2772</v>
      </c>
      <c r="M16" s="15" t="s">
        <v>2772</v>
      </c>
      <c r="N16" s="15" t="s">
        <v>2943</v>
      </c>
      <c r="O16" s="15" t="s">
        <v>2772</v>
      </c>
      <c r="P16" s="15">
        <v>34.9</v>
      </c>
      <c r="Q16" s="16" t="s">
        <v>2802</v>
      </c>
      <c r="R16" s="42">
        <f t="shared" si="4"/>
        <v>3.49E-2</v>
      </c>
      <c r="S16" s="16" t="s">
        <v>3661</v>
      </c>
      <c r="T16" s="16">
        <f t="shared" si="1"/>
        <v>1.489838694620566E-2</v>
      </c>
      <c r="U16" s="16" t="s">
        <v>2772</v>
      </c>
      <c r="V16" s="16" t="s">
        <v>2772</v>
      </c>
      <c r="W16" s="15" t="s">
        <v>2799</v>
      </c>
    </row>
    <row r="17" spans="1:23" ht="30.75" hidden="1">
      <c r="A17" s="15" t="s">
        <v>2792</v>
      </c>
      <c r="B17" s="15">
        <v>2020</v>
      </c>
      <c r="C17" s="15">
        <v>1</v>
      </c>
      <c r="D17" s="15" t="s">
        <v>2793</v>
      </c>
      <c r="E17" s="15" t="s">
        <v>3658</v>
      </c>
      <c r="F17" s="15" t="s">
        <v>2772</v>
      </c>
      <c r="G17" s="66" t="s">
        <v>3660</v>
      </c>
      <c r="H17" s="15" t="s">
        <v>2813</v>
      </c>
      <c r="I17" s="15" t="s">
        <v>2806</v>
      </c>
      <c r="J17" s="15" t="s">
        <v>2772</v>
      </c>
      <c r="K17" s="15" t="s">
        <v>2772</v>
      </c>
      <c r="L17" s="15" t="s">
        <v>2772</v>
      </c>
      <c r="M17" s="15" t="s">
        <v>2772</v>
      </c>
      <c r="N17" s="15" t="s">
        <v>2943</v>
      </c>
      <c r="O17" s="15" t="s">
        <v>2772</v>
      </c>
      <c r="P17" s="15">
        <v>17.399999999999999</v>
      </c>
      <c r="Q17" s="16" t="s">
        <v>2802</v>
      </c>
      <c r="R17" s="42">
        <f t="shared" ref="R17:R22" si="7">P17/1000</f>
        <v>1.7399999999999999E-2</v>
      </c>
      <c r="S17" s="16" t="s">
        <v>3661</v>
      </c>
      <c r="T17" s="16">
        <f t="shared" ref="T17:T22" si="8">LOG(R17+1)</f>
        <v>7.4917332953359315E-3</v>
      </c>
      <c r="U17" s="16" t="s">
        <v>2772</v>
      </c>
      <c r="V17" s="16" t="s">
        <v>2772</v>
      </c>
      <c r="W17" s="15" t="s">
        <v>2799</v>
      </c>
    </row>
    <row r="18" spans="1:23" ht="30.75" hidden="1">
      <c r="A18" s="15" t="s">
        <v>2792</v>
      </c>
      <c r="B18" s="15">
        <v>2020</v>
      </c>
      <c r="C18" s="15">
        <v>1</v>
      </c>
      <c r="D18" s="15" t="s">
        <v>2793</v>
      </c>
      <c r="E18" s="15" t="s">
        <v>3658</v>
      </c>
      <c r="F18" s="15" t="s">
        <v>2772</v>
      </c>
      <c r="G18" s="66" t="s">
        <v>3660</v>
      </c>
      <c r="H18" s="15" t="s">
        <v>2813</v>
      </c>
      <c r="I18" s="15" t="s">
        <v>2806</v>
      </c>
      <c r="J18" s="15" t="s">
        <v>2772</v>
      </c>
      <c r="K18" s="15" t="s">
        <v>2772</v>
      </c>
      <c r="L18" s="15" t="s">
        <v>2772</v>
      </c>
      <c r="M18" s="15" t="s">
        <v>2772</v>
      </c>
      <c r="N18" s="15" t="s">
        <v>2943</v>
      </c>
      <c r="O18" s="15" t="s">
        <v>2772</v>
      </c>
      <c r="P18" s="15">
        <v>5.0999999999999996</v>
      </c>
      <c r="Q18" s="16" t="s">
        <v>2802</v>
      </c>
      <c r="R18" s="42">
        <f t="shared" si="7"/>
        <v>5.0999999999999995E-3</v>
      </c>
      <c r="S18" s="16" t="s">
        <v>3661</v>
      </c>
      <c r="T18" s="16">
        <f t="shared" si="8"/>
        <v>2.2092729880147646E-3</v>
      </c>
      <c r="U18" s="16" t="s">
        <v>2772</v>
      </c>
      <c r="V18" s="16" t="s">
        <v>2772</v>
      </c>
      <c r="W18" s="15" t="s">
        <v>2799</v>
      </c>
    </row>
    <row r="19" spans="1:23" ht="30.75" hidden="1">
      <c r="A19" s="15" t="s">
        <v>2792</v>
      </c>
      <c r="B19" s="15">
        <v>2020</v>
      </c>
      <c r="C19" s="15">
        <v>1</v>
      </c>
      <c r="D19" s="15" t="s">
        <v>2793</v>
      </c>
      <c r="E19" s="15" t="s">
        <v>3658</v>
      </c>
      <c r="F19" s="15" t="s">
        <v>2772</v>
      </c>
      <c r="G19" s="66" t="s">
        <v>3660</v>
      </c>
      <c r="H19" s="15" t="s">
        <v>2813</v>
      </c>
      <c r="I19" s="15" t="s">
        <v>2806</v>
      </c>
      <c r="J19" s="15" t="s">
        <v>2772</v>
      </c>
      <c r="K19" s="15" t="s">
        <v>2772</v>
      </c>
      <c r="L19" s="15" t="s">
        <v>2772</v>
      </c>
      <c r="M19" s="15" t="s">
        <v>2772</v>
      </c>
      <c r="N19" s="15" t="s">
        <v>2943</v>
      </c>
      <c r="O19" s="15" t="s">
        <v>2772</v>
      </c>
      <c r="P19" s="15">
        <v>4</v>
      </c>
      <c r="Q19" s="16" t="s">
        <v>2802</v>
      </c>
      <c r="R19" s="42">
        <f t="shared" si="7"/>
        <v>4.0000000000000001E-3</v>
      </c>
      <c r="S19" s="16" t="s">
        <v>3661</v>
      </c>
      <c r="T19" s="16">
        <f t="shared" si="8"/>
        <v>1.7337128090005314E-3</v>
      </c>
      <c r="U19" s="16" t="s">
        <v>2772</v>
      </c>
      <c r="V19" s="16" t="s">
        <v>2772</v>
      </c>
      <c r="W19" s="15" t="s">
        <v>2799</v>
      </c>
    </row>
    <row r="20" spans="1:23" ht="30.75" hidden="1">
      <c r="A20" s="15" t="s">
        <v>2792</v>
      </c>
      <c r="B20" s="15">
        <v>2020</v>
      </c>
      <c r="C20" s="15">
        <v>1</v>
      </c>
      <c r="D20" s="15" t="s">
        <v>2793</v>
      </c>
      <c r="E20" s="15" t="s">
        <v>3658</v>
      </c>
      <c r="F20" s="15" t="s">
        <v>2772</v>
      </c>
      <c r="G20" s="66" t="s">
        <v>3660</v>
      </c>
      <c r="H20" s="15" t="s">
        <v>2813</v>
      </c>
      <c r="I20" s="15" t="s">
        <v>2806</v>
      </c>
      <c r="J20" s="15" t="s">
        <v>2772</v>
      </c>
      <c r="K20" s="15" t="s">
        <v>2772</v>
      </c>
      <c r="L20" s="15" t="s">
        <v>2772</v>
      </c>
      <c r="M20" s="15" t="s">
        <v>2772</v>
      </c>
      <c r="N20" s="15" t="s">
        <v>2943</v>
      </c>
      <c r="O20" s="15" t="s">
        <v>2772</v>
      </c>
      <c r="P20" s="15">
        <v>6.9</v>
      </c>
      <c r="Q20" s="16" t="s">
        <v>2802</v>
      </c>
      <c r="R20" s="42">
        <f t="shared" si="7"/>
        <v>6.9000000000000008E-3</v>
      </c>
      <c r="S20" s="16" t="s">
        <v>3661</v>
      </c>
      <c r="T20" s="16">
        <f t="shared" si="8"/>
        <v>2.9863408567849378E-3</v>
      </c>
      <c r="U20" s="16" t="s">
        <v>2772</v>
      </c>
      <c r="V20" s="16" t="s">
        <v>2772</v>
      </c>
      <c r="W20" s="15" t="s">
        <v>2799</v>
      </c>
    </row>
    <row r="21" spans="1:23" ht="30.75" hidden="1">
      <c r="A21" s="15" t="s">
        <v>2792</v>
      </c>
      <c r="B21" s="15">
        <v>2020</v>
      </c>
      <c r="C21" s="15">
        <v>1</v>
      </c>
      <c r="D21" s="15" t="s">
        <v>2793</v>
      </c>
      <c r="E21" s="15" t="s">
        <v>3658</v>
      </c>
      <c r="F21" s="15" t="s">
        <v>2772</v>
      </c>
      <c r="G21" s="66" t="s">
        <v>3660</v>
      </c>
      <c r="H21" s="15" t="s">
        <v>2813</v>
      </c>
      <c r="I21" s="15" t="s">
        <v>2806</v>
      </c>
      <c r="J21" s="15" t="s">
        <v>2772</v>
      </c>
      <c r="K21" s="15" t="s">
        <v>2772</v>
      </c>
      <c r="L21" s="15" t="s">
        <v>2772</v>
      </c>
      <c r="M21" s="15" t="s">
        <v>2772</v>
      </c>
      <c r="N21" s="15" t="s">
        <v>2943</v>
      </c>
      <c r="O21" s="15" t="s">
        <v>2772</v>
      </c>
      <c r="P21" s="15">
        <v>5.5</v>
      </c>
      <c r="Q21" s="16" t="s">
        <v>2802</v>
      </c>
      <c r="R21" s="42">
        <f t="shared" si="7"/>
        <v>5.4999999999999997E-3</v>
      </c>
      <c r="S21" s="16" t="s">
        <v>3661</v>
      </c>
      <c r="T21" s="16">
        <f t="shared" si="8"/>
        <v>2.382074932760771E-3</v>
      </c>
      <c r="U21" s="16" t="s">
        <v>2772</v>
      </c>
      <c r="V21" s="16" t="s">
        <v>2772</v>
      </c>
      <c r="W21" s="15" t="s">
        <v>2799</v>
      </c>
    </row>
    <row r="22" spans="1:23" ht="32.1" hidden="1">
      <c r="A22" s="15" t="s">
        <v>2792</v>
      </c>
      <c r="B22" s="15">
        <v>2020</v>
      </c>
      <c r="C22" s="15">
        <v>1</v>
      </c>
      <c r="D22" s="15" t="s">
        <v>2793</v>
      </c>
      <c r="E22" s="15" t="s">
        <v>3658</v>
      </c>
      <c r="F22" s="15" t="s">
        <v>2772</v>
      </c>
      <c r="G22" s="66" t="s">
        <v>3660</v>
      </c>
      <c r="H22" s="15" t="s">
        <v>2813</v>
      </c>
      <c r="I22" s="15" t="s">
        <v>2806</v>
      </c>
      <c r="J22" s="15" t="s">
        <v>2772</v>
      </c>
      <c r="K22" s="15" t="s">
        <v>2772</v>
      </c>
      <c r="L22" s="15" t="s">
        <v>2772</v>
      </c>
      <c r="M22" s="15" t="s">
        <v>2772</v>
      </c>
      <c r="N22" s="15" t="s">
        <v>2943</v>
      </c>
      <c r="O22" s="15" t="s">
        <v>2772</v>
      </c>
      <c r="P22" s="15">
        <v>512</v>
      </c>
      <c r="Q22" s="16" t="s">
        <v>2802</v>
      </c>
      <c r="R22" s="42">
        <f t="shared" si="7"/>
        <v>0.51200000000000001</v>
      </c>
      <c r="S22" s="16" t="s">
        <v>3661</v>
      </c>
      <c r="T22" s="16">
        <f t="shared" si="8"/>
        <v>0.17955179116518774</v>
      </c>
      <c r="U22" s="16" t="s">
        <v>2772</v>
      </c>
      <c r="V22" s="16" t="s">
        <v>2772</v>
      </c>
      <c r="W22" s="15" t="s">
        <v>2799</v>
      </c>
    </row>
    <row r="23" spans="1:23" ht="30.75" hidden="1">
      <c r="A23" s="15" t="s">
        <v>2792</v>
      </c>
      <c r="B23" s="15">
        <v>2020</v>
      </c>
      <c r="C23" s="15">
        <v>1</v>
      </c>
      <c r="D23" s="15" t="s">
        <v>2793</v>
      </c>
      <c r="E23" s="15" t="s">
        <v>3658</v>
      </c>
      <c r="F23" s="15" t="s">
        <v>2772</v>
      </c>
      <c r="G23" s="66" t="s">
        <v>3660</v>
      </c>
      <c r="H23" s="15" t="s">
        <v>2813</v>
      </c>
      <c r="I23" s="15" t="s">
        <v>2806</v>
      </c>
      <c r="J23" s="15" t="s">
        <v>2772</v>
      </c>
      <c r="K23" s="15" t="s">
        <v>2772</v>
      </c>
      <c r="L23" s="15" t="s">
        <v>2772</v>
      </c>
      <c r="M23" s="15" t="s">
        <v>2772</v>
      </c>
      <c r="N23" s="15" t="s">
        <v>2943</v>
      </c>
      <c r="O23" s="15" t="s">
        <v>2772</v>
      </c>
      <c r="P23" s="15">
        <v>17.7</v>
      </c>
      <c r="Q23" s="16" t="s">
        <v>2802</v>
      </c>
      <c r="R23" s="42">
        <f t="shared" si="4"/>
        <v>1.77E-2</v>
      </c>
      <c r="S23" s="16" t="s">
        <v>3661</v>
      </c>
      <c r="T23" s="16">
        <f t="shared" si="1"/>
        <v>7.6197745174033556E-3</v>
      </c>
      <c r="U23" s="16" t="s">
        <v>2772</v>
      </c>
      <c r="V23" s="16" t="s">
        <v>2772</v>
      </c>
      <c r="W23" s="15" t="s">
        <v>2799</v>
      </c>
    </row>
    <row r="24" spans="1:23" ht="30.75" hidden="1">
      <c r="A24" s="15" t="s">
        <v>2792</v>
      </c>
      <c r="B24" s="15">
        <v>2020</v>
      </c>
      <c r="C24" s="15">
        <v>1</v>
      </c>
      <c r="D24" s="15" t="s">
        <v>2793</v>
      </c>
      <c r="E24" s="15" t="s">
        <v>3658</v>
      </c>
      <c r="F24" s="15" t="s">
        <v>2772</v>
      </c>
      <c r="G24" s="66" t="s">
        <v>3660</v>
      </c>
      <c r="H24" s="15" t="s">
        <v>2813</v>
      </c>
      <c r="I24" s="15" t="s">
        <v>2807</v>
      </c>
      <c r="J24" s="15" t="s">
        <v>2772</v>
      </c>
      <c r="K24" s="15" t="s">
        <v>2772</v>
      </c>
      <c r="L24" s="15" t="s">
        <v>2772</v>
      </c>
      <c r="M24" s="15" t="s">
        <v>2772</v>
      </c>
      <c r="N24" s="15" t="s">
        <v>2943</v>
      </c>
      <c r="O24" s="15" t="s">
        <v>2772</v>
      </c>
      <c r="P24" s="15">
        <v>22.5</v>
      </c>
      <c r="Q24" s="16" t="s">
        <v>2802</v>
      </c>
      <c r="R24" s="42">
        <f t="shared" ref="R24:R28" si="9">P24/1000</f>
        <v>2.2499999999999999E-2</v>
      </c>
      <c r="S24" s="16" t="s">
        <v>3661</v>
      </c>
      <c r="T24" s="16">
        <f t="shared" ref="T24:T28" si="10">LOG(R24+1)</f>
        <v>9.6633166793793981E-3</v>
      </c>
      <c r="U24" s="16" t="s">
        <v>2772</v>
      </c>
      <c r="V24" s="16" t="s">
        <v>2772</v>
      </c>
      <c r="W24" s="15" t="s">
        <v>2799</v>
      </c>
    </row>
    <row r="25" spans="1:23" ht="30.75" hidden="1">
      <c r="A25" s="15" t="s">
        <v>2792</v>
      </c>
      <c r="B25" s="15">
        <v>2020</v>
      </c>
      <c r="C25" s="15">
        <v>1</v>
      </c>
      <c r="D25" s="15" t="s">
        <v>2793</v>
      </c>
      <c r="E25" s="15" t="s">
        <v>3658</v>
      </c>
      <c r="F25" s="15" t="s">
        <v>2772</v>
      </c>
      <c r="G25" s="66" t="s">
        <v>3660</v>
      </c>
      <c r="H25" s="15" t="s">
        <v>2813</v>
      </c>
      <c r="I25" s="15" t="s">
        <v>2807</v>
      </c>
      <c r="J25" s="15" t="s">
        <v>2772</v>
      </c>
      <c r="K25" s="15" t="s">
        <v>2772</v>
      </c>
      <c r="L25" s="15" t="s">
        <v>2772</v>
      </c>
      <c r="M25" s="15" t="s">
        <v>2772</v>
      </c>
      <c r="N25" s="15" t="s">
        <v>2943</v>
      </c>
      <c r="O25" s="15" t="s">
        <v>2772</v>
      </c>
      <c r="P25" s="15">
        <v>28.2</v>
      </c>
      <c r="Q25" s="16" t="s">
        <v>2802</v>
      </c>
      <c r="R25" s="42">
        <f t="shared" si="9"/>
        <v>2.8199999999999999E-2</v>
      </c>
      <c r="S25" s="16" t="s">
        <v>3661</v>
      </c>
      <c r="T25" s="16">
        <f t="shared" si="10"/>
        <v>1.2077599531015094E-2</v>
      </c>
      <c r="U25" s="16" t="s">
        <v>2772</v>
      </c>
      <c r="V25" s="16" t="s">
        <v>2772</v>
      </c>
      <c r="W25" s="15" t="s">
        <v>2799</v>
      </c>
    </row>
    <row r="26" spans="1:23" ht="30.75" hidden="1">
      <c r="A26" s="15" t="s">
        <v>2792</v>
      </c>
      <c r="B26" s="15">
        <v>2020</v>
      </c>
      <c r="C26" s="15">
        <v>1</v>
      </c>
      <c r="D26" s="15" t="s">
        <v>2793</v>
      </c>
      <c r="E26" s="15" t="s">
        <v>3658</v>
      </c>
      <c r="F26" s="15" t="s">
        <v>2772</v>
      </c>
      <c r="G26" s="66" t="s">
        <v>3660</v>
      </c>
      <c r="H26" s="15" t="s">
        <v>2813</v>
      </c>
      <c r="I26" s="15" t="s">
        <v>2807</v>
      </c>
      <c r="J26" s="15" t="s">
        <v>2772</v>
      </c>
      <c r="K26" s="15" t="s">
        <v>2772</v>
      </c>
      <c r="L26" s="15" t="s">
        <v>2772</v>
      </c>
      <c r="M26" s="15" t="s">
        <v>2772</v>
      </c>
      <c r="N26" s="15" t="s">
        <v>2943</v>
      </c>
      <c r="O26" s="15" t="s">
        <v>2772</v>
      </c>
      <c r="P26" s="15">
        <v>23.5</v>
      </c>
      <c r="Q26" s="16" t="s">
        <v>2802</v>
      </c>
      <c r="R26" s="42">
        <f t="shared" si="9"/>
        <v>2.35E-2</v>
      </c>
      <c r="S26" s="16" t="s">
        <v>3661</v>
      </c>
      <c r="T26" s="16">
        <f t="shared" si="10"/>
        <v>1.00878469985245E-2</v>
      </c>
      <c r="U26" s="16" t="s">
        <v>2772</v>
      </c>
      <c r="V26" s="16" t="s">
        <v>2772</v>
      </c>
      <c r="W26" s="15" t="s">
        <v>2799</v>
      </c>
    </row>
    <row r="27" spans="1:23" ht="30.75" hidden="1">
      <c r="A27" s="15" t="s">
        <v>2792</v>
      </c>
      <c r="B27" s="15">
        <v>2020</v>
      </c>
      <c r="C27" s="15">
        <v>1</v>
      </c>
      <c r="D27" s="15" t="s">
        <v>2793</v>
      </c>
      <c r="E27" s="15" t="s">
        <v>3658</v>
      </c>
      <c r="F27" s="15" t="s">
        <v>2772</v>
      </c>
      <c r="G27" s="66" t="s">
        <v>3660</v>
      </c>
      <c r="H27" s="15" t="s">
        <v>2813</v>
      </c>
      <c r="I27" s="15" t="s">
        <v>2807</v>
      </c>
      <c r="J27" s="15" t="s">
        <v>2772</v>
      </c>
      <c r="K27" s="15" t="s">
        <v>2772</v>
      </c>
      <c r="L27" s="15" t="s">
        <v>2772</v>
      </c>
      <c r="M27" s="15" t="s">
        <v>2772</v>
      </c>
      <c r="N27" s="15" t="s">
        <v>2943</v>
      </c>
      <c r="O27" s="15" t="s">
        <v>2772</v>
      </c>
      <c r="P27" s="15">
        <v>48.9</v>
      </c>
      <c r="Q27" s="16" t="s">
        <v>2802</v>
      </c>
      <c r="R27" s="42">
        <f t="shared" si="9"/>
        <v>4.8899999999999999E-2</v>
      </c>
      <c r="S27" s="16" t="s">
        <v>3661</v>
      </c>
      <c r="T27" s="16">
        <f t="shared" si="10"/>
        <v>2.0734085411515588E-2</v>
      </c>
      <c r="U27" s="16" t="s">
        <v>2772</v>
      </c>
      <c r="V27" s="16" t="s">
        <v>2772</v>
      </c>
      <c r="W27" s="15" t="s">
        <v>2799</v>
      </c>
    </row>
    <row r="28" spans="1:23" ht="30.75" hidden="1">
      <c r="A28" s="15" t="s">
        <v>2792</v>
      </c>
      <c r="B28" s="15">
        <v>2020</v>
      </c>
      <c r="C28" s="15">
        <v>1</v>
      </c>
      <c r="D28" s="15" t="s">
        <v>2793</v>
      </c>
      <c r="E28" s="15" t="s">
        <v>3658</v>
      </c>
      <c r="F28" s="15" t="s">
        <v>2772</v>
      </c>
      <c r="G28" s="66" t="s">
        <v>3660</v>
      </c>
      <c r="H28" s="15" t="s">
        <v>2813</v>
      </c>
      <c r="I28" s="15" t="s">
        <v>2807</v>
      </c>
      <c r="J28" s="15" t="s">
        <v>2772</v>
      </c>
      <c r="K28" s="15" t="s">
        <v>2772</v>
      </c>
      <c r="L28" s="15" t="s">
        <v>2772</v>
      </c>
      <c r="M28" s="15" t="s">
        <v>2772</v>
      </c>
      <c r="N28" s="15" t="s">
        <v>2943</v>
      </c>
      <c r="O28" s="15" t="s">
        <v>2772</v>
      </c>
      <c r="P28" s="15">
        <v>23.7</v>
      </c>
      <c r="Q28" s="16" t="s">
        <v>2802</v>
      </c>
      <c r="R28" s="42">
        <f t="shared" si="9"/>
        <v>2.3699999999999999E-2</v>
      </c>
      <c r="S28" s="16" t="s">
        <v>3661</v>
      </c>
      <c r="T28" s="16">
        <f t="shared" si="10"/>
        <v>1.0172703286778675E-2</v>
      </c>
      <c r="U28" s="16" t="s">
        <v>2772</v>
      </c>
      <c r="V28" s="16" t="s">
        <v>2772</v>
      </c>
      <c r="W28" s="15" t="s">
        <v>2799</v>
      </c>
    </row>
    <row r="29" spans="1:23" ht="30.75" hidden="1">
      <c r="A29" s="15" t="s">
        <v>2792</v>
      </c>
      <c r="B29" s="15">
        <v>2020</v>
      </c>
      <c r="C29" s="15">
        <v>1</v>
      </c>
      <c r="D29" s="15" t="s">
        <v>2793</v>
      </c>
      <c r="E29" s="15" t="s">
        <v>3658</v>
      </c>
      <c r="F29" s="15" t="s">
        <v>2772</v>
      </c>
      <c r="G29" s="66" t="s">
        <v>3660</v>
      </c>
      <c r="H29" s="15" t="s">
        <v>2813</v>
      </c>
      <c r="I29" s="15" t="s">
        <v>2807</v>
      </c>
      <c r="J29" s="15" t="s">
        <v>2772</v>
      </c>
      <c r="K29" s="15" t="s">
        <v>2772</v>
      </c>
      <c r="L29" s="15" t="s">
        <v>2772</v>
      </c>
      <c r="M29" s="15" t="s">
        <v>2772</v>
      </c>
      <c r="N29" s="15" t="s">
        <v>2943</v>
      </c>
      <c r="O29" s="15" t="s">
        <v>2772</v>
      </c>
      <c r="P29" s="15">
        <v>4493</v>
      </c>
      <c r="Q29" s="16" t="s">
        <v>2802</v>
      </c>
      <c r="R29" s="42">
        <f t="shared" si="4"/>
        <v>4.4930000000000003</v>
      </c>
      <c r="S29" s="16" t="s">
        <v>3661</v>
      </c>
      <c r="T29" s="16">
        <f t="shared" si="1"/>
        <v>0.7398095990213589</v>
      </c>
      <c r="U29" s="16" t="s">
        <v>2772</v>
      </c>
      <c r="V29" s="16" t="s">
        <v>2772</v>
      </c>
      <c r="W29" s="15" t="s">
        <v>2799</v>
      </c>
    </row>
    <row r="30" spans="1:23" ht="30.75" hidden="1">
      <c r="A30" s="15" t="s">
        <v>2792</v>
      </c>
      <c r="B30" s="15">
        <v>2020</v>
      </c>
      <c r="C30" s="15">
        <v>1</v>
      </c>
      <c r="D30" s="15" t="s">
        <v>2793</v>
      </c>
      <c r="E30" s="15" t="s">
        <v>3658</v>
      </c>
      <c r="F30" s="15" t="s">
        <v>2772</v>
      </c>
      <c r="G30" s="66" t="s">
        <v>3660</v>
      </c>
      <c r="H30" s="15" t="s">
        <v>2813</v>
      </c>
      <c r="I30" s="15" t="s">
        <v>2808</v>
      </c>
      <c r="J30" s="15" t="s">
        <v>2772</v>
      </c>
      <c r="K30" s="15" t="s">
        <v>2772</v>
      </c>
      <c r="L30" s="15" t="s">
        <v>2772</v>
      </c>
      <c r="M30" s="15" t="s">
        <v>2772</v>
      </c>
      <c r="N30" s="15" t="s">
        <v>2943</v>
      </c>
      <c r="O30" s="15" t="s">
        <v>2772</v>
      </c>
      <c r="P30" s="15">
        <v>48.7</v>
      </c>
      <c r="Q30" s="16" t="s">
        <v>2802</v>
      </c>
      <c r="R30" s="42">
        <f t="shared" ref="R30:R31" si="11">P30/1000</f>
        <v>4.87E-2</v>
      </c>
      <c r="S30" s="16" t="s">
        <v>3661</v>
      </c>
      <c r="T30" s="16">
        <f t="shared" ref="T30:T31" si="12">LOG(R30+1)</f>
        <v>2.0651268004341812E-2</v>
      </c>
      <c r="U30" s="16" t="s">
        <v>2772</v>
      </c>
      <c r="V30" s="16" t="s">
        <v>2772</v>
      </c>
      <c r="W30" s="15" t="s">
        <v>2799</v>
      </c>
    </row>
    <row r="31" spans="1:23" ht="30.75" hidden="1">
      <c r="A31" s="15" t="s">
        <v>2792</v>
      </c>
      <c r="B31" s="15">
        <v>2020</v>
      </c>
      <c r="C31" s="15">
        <v>1</v>
      </c>
      <c r="D31" s="15" t="s">
        <v>2793</v>
      </c>
      <c r="E31" s="15" t="s">
        <v>3658</v>
      </c>
      <c r="F31" s="15" t="s">
        <v>2772</v>
      </c>
      <c r="G31" s="66" t="s">
        <v>3660</v>
      </c>
      <c r="H31" s="15" t="s">
        <v>2813</v>
      </c>
      <c r="I31" s="15" t="s">
        <v>2808</v>
      </c>
      <c r="J31" s="15" t="s">
        <v>2772</v>
      </c>
      <c r="K31" s="15" t="s">
        <v>2772</v>
      </c>
      <c r="L31" s="15" t="s">
        <v>2772</v>
      </c>
      <c r="M31" s="15" t="s">
        <v>2772</v>
      </c>
      <c r="N31" s="15" t="s">
        <v>2943</v>
      </c>
      <c r="O31" s="15" t="s">
        <v>2772</v>
      </c>
      <c r="P31" s="15">
        <v>4.5</v>
      </c>
      <c r="Q31" s="16" t="s">
        <v>2802</v>
      </c>
      <c r="R31" s="42">
        <f t="shared" si="11"/>
        <v>4.4999999999999997E-3</v>
      </c>
      <c r="S31" s="16" t="s">
        <v>3661</v>
      </c>
      <c r="T31" s="16">
        <f t="shared" si="12"/>
        <v>1.9499410842679385E-3</v>
      </c>
      <c r="U31" s="16" t="s">
        <v>2772</v>
      </c>
      <c r="V31" s="16" t="s">
        <v>2772</v>
      </c>
      <c r="W31" s="15" t="s">
        <v>2799</v>
      </c>
    </row>
    <row r="32" spans="1:23" ht="32.1" hidden="1">
      <c r="A32" s="15" t="s">
        <v>2792</v>
      </c>
      <c r="B32" s="15">
        <v>2020</v>
      </c>
      <c r="C32" s="15">
        <v>1</v>
      </c>
      <c r="D32" s="15" t="s">
        <v>2793</v>
      </c>
      <c r="E32" s="15" t="s">
        <v>3658</v>
      </c>
      <c r="F32" s="15" t="s">
        <v>2772</v>
      </c>
      <c r="G32" s="66" t="s">
        <v>3660</v>
      </c>
      <c r="H32" s="15" t="s">
        <v>2813</v>
      </c>
      <c r="I32" s="15" t="s">
        <v>2808</v>
      </c>
      <c r="J32" s="15" t="s">
        <v>2772</v>
      </c>
      <c r="K32" s="15" t="s">
        <v>2772</v>
      </c>
      <c r="L32" s="15" t="s">
        <v>2772</v>
      </c>
      <c r="M32" s="15" t="s">
        <v>2772</v>
      </c>
      <c r="N32" s="15" t="s">
        <v>2943</v>
      </c>
      <c r="O32" s="15" t="s">
        <v>2772</v>
      </c>
      <c r="P32" s="15">
        <v>1620</v>
      </c>
      <c r="Q32" s="16" t="s">
        <v>2802</v>
      </c>
      <c r="R32" s="42">
        <f t="shared" si="4"/>
        <v>1.62</v>
      </c>
      <c r="S32" s="16" t="s">
        <v>3661</v>
      </c>
      <c r="T32" s="16">
        <f t="shared" si="1"/>
        <v>0.41830129131974547</v>
      </c>
      <c r="U32" s="16" t="s">
        <v>2772</v>
      </c>
      <c r="V32" s="16" t="s">
        <v>2772</v>
      </c>
      <c r="W32" s="15" t="s">
        <v>2799</v>
      </c>
    </row>
    <row r="33" spans="1:23" ht="30.75" hidden="1">
      <c r="A33" s="15" t="s">
        <v>2792</v>
      </c>
      <c r="B33" s="15">
        <v>2020</v>
      </c>
      <c r="C33" s="15">
        <v>1</v>
      </c>
      <c r="D33" s="15" t="s">
        <v>2793</v>
      </c>
      <c r="E33" s="15" t="s">
        <v>3658</v>
      </c>
      <c r="F33" s="15" t="s">
        <v>2772</v>
      </c>
      <c r="G33" s="66" t="s">
        <v>3660</v>
      </c>
      <c r="H33" s="15" t="s">
        <v>2813</v>
      </c>
      <c r="I33" s="15" t="s">
        <v>2809</v>
      </c>
      <c r="J33" s="15" t="s">
        <v>2772</v>
      </c>
      <c r="K33" s="15" t="s">
        <v>2772</v>
      </c>
      <c r="L33" s="15" t="s">
        <v>2772</v>
      </c>
      <c r="M33" s="15" t="s">
        <v>2772</v>
      </c>
      <c r="N33" s="15" t="s">
        <v>2943</v>
      </c>
      <c r="O33" s="15" t="s">
        <v>2772</v>
      </c>
      <c r="P33" s="15">
        <v>33.299999999999997</v>
      </c>
      <c r="Q33" s="16" t="s">
        <v>2802</v>
      </c>
      <c r="R33" s="42">
        <f t="shared" ref="R33:R34" si="13">P33/1000</f>
        <v>3.3299999999999996E-2</v>
      </c>
      <c r="S33" s="16" t="s">
        <v>3661</v>
      </c>
      <c r="T33" s="16">
        <f t="shared" ref="T33:T34" si="14">LOG(R33+1)</f>
        <v>1.4226429389229526E-2</v>
      </c>
      <c r="U33" s="16" t="s">
        <v>2772</v>
      </c>
      <c r="V33" s="16" t="s">
        <v>2772</v>
      </c>
      <c r="W33" s="15" t="s">
        <v>2799</v>
      </c>
    </row>
    <row r="34" spans="1:23" ht="30.75" hidden="1">
      <c r="A34" s="15" t="s">
        <v>2792</v>
      </c>
      <c r="B34" s="15">
        <v>2020</v>
      </c>
      <c r="C34" s="15">
        <v>1</v>
      </c>
      <c r="D34" s="15" t="s">
        <v>2793</v>
      </c>
      <c r="E34" s="15" t="s">
        <v>3658</v>
      </c>
      <c r="F34" s="15" t="s">
        <v>2772</v>
      </c>
      <c r="G34" s="66" t="s">
        <v>3660</v>
      </c>
      <c r="H34" s="15" t="s">
        <v>2813</v>
      </c>
      <c r="I34" s="15" t="s">
        <v>2809</v>
      </c>
      <c r="J34" s="15" t="s">
        <v>2772</v>
      </c>
      <c r="K34" s="15" t="s">
        <v>2772</v>
      </c>
      <c r="L34" s="15" t="s">
        <v>2772</v>
      </c>
      <c r="M34" s="15" t="s">
        <v>2772</v>
      </c>
      <c r="N34" s="15" t="s">
        <v>2943</v>
      </c>
      <c r="O34" s="15" t="s">
        <v>2772</v>
      </c>
      <c r="P34" s="15">
        <v>9.3000000000000007</v>
      </c>
      <c r="Q34" s="16" t="s">
        <v>2802</v>
      </c>
      <c r="R34" s="42">
        <f t="shared" si="13"/>
        <v>9.300000000000001E-3</v>
      </c>
      <c r="S34" s="16" t="s">
        <v>3661</v>
      </c>
      <c r="T34" s="16">
        <f t="shared" si="14"/>
        <v>4.0202732532416277E-3</v>
      </c>
      <c r="U34" s="16" t="s">
        <v>2772</v>
      </c>
      <c r="V34" s="16" t="s">
        <v>2772</v>
      </c>
      <c r="W34" s="15" t="s">
        <v>2799</v>
      </c>
    </row>
    <row r="35" spans="1:23" ht="32.1" hidden="1">
      <c r="A35" s="15" t="s">
        <v>2792</v>
      </c>
      <c r="B35" s="15">
        <v>2020</v>
      </c>
      <c r="C35" s="15">
        <v>1</v>
      </c>
      <c r="D35" s="15" t="s">
        <v>2793</v>
      </c>
      <c r="E35" s="15" t="s">
        <v>3658</v>
      </c>
      <c r="F35" s="15" t="s">
        <v>2772</v>
      </c>
      <c r="G35" s="66" t="s">
        <v>3660</v>
      </c>
      <c r="H35" s="15" t="s">
        <v>2813</v>
      </c>
      <c r="I35" s="15" t="s">
        <v>2809</v>
      </c>
      <c r="J35" s="15" t="s">
        <v>2772</v>
      </c>
      <c r="K35" s="15" t="s">
        <v>2772</v>
      </c>
      <c r="L35" s="15" t="s">
        <v>2772</v>
      </c>
      <c r="M35" s="15" t="s">
        <v>2772</v>
      </c>
      <c r="N35" s="15" t="s">
        <v>2943</v>
      </c>
      <c r="O35" s="15" t="s">
        <v>2772</v>
      </c>
      <c r="P35" s="15">
        <v>607.79999999999995</v>
      </c>
      <c r="Q35" s="16" t="s">
        <v>2802</v>
      </c>
      <c r="R35" s="42">
        <f t="shared" si="4"/>
        <v>0.60780000000000001</v>
      </c>
      <c r="S35" s="16" t="s">
        <v>3661</v>
      </c>
      <c r="T35" s="16">
        <f t="shared" si="1"/>
        <v>0.20623202432629986</v>
      </c>
      <c r="U35" s="16" t="s">
        <v>2772</v>
      </c>
      <c r="V35" s="16" t="s">
        <v>2772</v>
      </c>
      <c r="W35" s="15" t="s">
        <v>2799</v>
      </c>
    </row>
    <row r="36" spans="1:23" ht="30.75" hidden="1">
      <c r="A36" s="15" t="s">
        <v>2792</v>
      </c>
      <c r="B36" s="15">
        <v>2020</v>
      </c>
      <c r="C36" s="15">
        <v>1</v>
      </c>
      <c r="D36" s="15" t="s">
        <v>2793</v>
      </c>
      <c r="E36" s="15" t="s">
        <v>3658</v>
      </c>
      <c r="F36" s="15" t="s">
        <v>2772</v>
      </c>
      <c r="G36" s="66" t="s">
        <v>3660</v>
      </c>
      <c r="H36" s="15" t="s">
        <v>2962</v>
      </c>
      <c r="I36" s="15" t="s">
        <v>2810</v>
      </c>
      <c r="J36" s="15" t="s">
        <v>2772</v>
      </c>
      <c r="K36" s="15" t="s">
        <v>2772</v>
      </c>
      <c r="L36" s="15" t="s">
        <v>2772</v>
      </c>
      <c r="M36" s="15" t="s">
        <v>2772</v>
      </c>
      <c r="N36" s="15" t="s">
        <v>2943</v>
      </c>
      <c r="O36" s="15" t="s">
        <v>2772</v>
      </c>
      <c r="P36" s="15">
        <v>42.2</v>
      </c>
      <c r="Q36" s="16" t="s">
        <v>2802</v>
      </c>
      <c r="R36" s="42">
        <f t="shared" ref="R36:R40" si="15">P36/1000</f>
        <v>4.2200000000000001E-2</v>
      </c>
      <c r="S36" s="16" t="s">
        <v>3661</v>
      </c>
      <c r="T36" s="16">
        <f t="shared" ref="T36:T40" si="16">LOG(R36+1)</f>
        <v>1.7951068830742274E-2</v>
      </c>
      <c r="U36" s="16" t="s">
        <v>2772</v>
      </c>
      <c r="V36" s="16" t="s">
        <v>2772</v>
      </c>
      <c r="W36" s="15" t="s">
        <v>2799</v>
      </c>
    </row>
    <row r="37" spans="1:23" ht="30.75" hidden="1">
      <c r="A37" s="15" t="s">
        <v>2792</v>
      </c>
      <c r="B37" s="15">
        <v>2020</v>
      </c>
      <c r="C37" s="15">
        <v>1</v>
      </c>
      <c r="D37" s="15" t="s">
        <v>2793</v>
      </c>
      <c r="E37" s="15" t="s">
        <v>3658</v>
      </c>
      <c r="F37" s="15" t="s">
        <v>2772</v>
      </c>
      <c r="G37" s="66" t="s">
        <v>3660</v>
      </c>
      <c r="H37" s="15" t="s">
        <v>2962</v>
      </c>
      <c r="I37" s="15" t="s">
        <v>2810</v>
      </c>
      <c r="J37" s="15" t="s">
        <v>2772</v>
      </c>
      <c r="K37" s="15" t="s">
        <v>2772</v>
      </c>
      <c r="L37" s="15" t="s">
        <v>2772</v>
      </c>
      <c r="M37" s="15" t="s">
        <v>2772</v>
      </c>
      <c r="N37" s="15" t="s">
        <v>2943</v>
      </c>
      <c r="O37" s="15" t="s">
        <v>2772</v>
      </c>
      <c r="P37" s="15">
        <v>4.2</v>
      </c>
      <c r="Q37" s="16" t="s">
        <v>2802</v>
      </c>
      <c r="R37" s="42">
        <f t="shared" si="15"/>
        <v>4.2000000000000006E-3</v>
      </c>
      <c r="S37" s="16" t="s">
        <v>3661</v>
      </c>
      <c r="T37" s="16">
        <f t="shared" si="16"/>
        <v>1.8202170383280992E-3</v>
      </c>
      <c r="U37" s="16" t="s">
        <v>2772</v>
      </c>
      <c r="V37" s="16" t="s">
        <v>2772</v>
      </c>
      <c r="W37" s="15" t="s">
        <v>2799</v>
      </c>
    </row>
    <row r="38" spans="1:23" ht="30.75" hidden="1">
      <c r="A38" s="15" t="s">
        <v>2792</v>
      </c>
      <c r="B38" s="15">
        <v>2020</v>
      </c>
      <c r="C38" s="15">
        <v>1</v>
      </c>
      <c r="D38" s="15" t="s">
        <v>2793</v>
      </c>
      <c r="E38" s="15" t="s">
        <v>3658</v>
      </c>
      <c r="F38" s="15" t="s">
        <v>2772</v>
      </c>
      <c r="G38" s="66" t="s">
        <v>3660</v>
      </c>
      <c r="H38" s="15" t="s">
        <v>2962</v>
      </c>
      <c r="I38" s="15" t="s">
        <v>2810</v>
      </c>
      <c r="J38" s="15" t="s">
        <v>2772</v>
      </c>
      <c r="K38" s="15" t="s">
        <v>2772</v>
      </c>
      <c r="L38" s="15" t="s">
        <v>2772</v>
      </c>
      <c r="M38" s="15" t="s">
        <v>2772</v>
      </c>
      <c r="N38" s="15" t="s">
        <v>2943</v>
      </c>
      <c r="O38" s="15" t="s">
        <v>2772</v>
      </c>
      <c r="P38" s="15">
        <v>6.8</v>
      </c>
      <c r="Q38" s="16" t="s">
        <v>2802</v>
      </c>
      <c r="R38" s="42">
        <f t="shared" si="15"/>
        <v>6.7999999999999996E-3</v>
      </c>
      <c r="S38" s="16" t="s">
        <v>3661</v>
      </c>
      <c r="T38" s="16">
        <f t="shared" si="16"/>
        <v>2.9432068763250671E-3</v>
      </c>
      <c r="U38" s="16" t="s">
        <v>2772</v>
      </c>
      <c r="V38" s="16" t="s">
        <v>2772</v>
      </c>
      <c r="W38" s="15" t="s">
        <v>2799</v>
      </c>
    </row>
    <row r="39" spans="1:23" ht="32.1" hidden="1">
      <c r="A39" s="15" t="s">
        <v>2792</v>
      </c>
      <c r="B39" s="15">
        <v>2020</v>
      </c>
      <c r="C39" s="15">
        <v>1</v>
      </c>
      <c r="D39" s="15" t="s">
        <v>2793</v>
      </c>
      <c r="E39" s="15" t="s">
        <v>3658</v>
      </c>
      <c r="F39" s="15" t="s">
        <v>2772</v>
      </c>
      <c r="G39" s="66" t="s">
        <v>3660</v>
      </c>
      <c r="H39" s="15" t="s">
        <v>2962</v>
      </c>
      <c r="I39" s="15" t="s">
        <v>2810</v>
      </c>
      <c r="J39" s="15" t="s">
        <v>2772</v>
      </c>
      <c r="K39" s="15" t="s">
        <v>2772</v>
      </c>
      <c r="L39" s="15" t="s">
        <v>2772</v>
      </c>
      <c r="M39" s="15" t="s">
        <v>2772</v>
      </c>
      <c r="N39" s="15" t="s">
        <v>2943</v>
      </c>
      <c r="O39" s="15" t="s">
        <v>2772</v>
      </c>
      <c r="P39" s="15">
        <v>729.1</v>
      </c>
      <c r="Q39" s="16" t="s">
        <v>2802</v>
      </c>
      <c r="R39" s="42">
        <f t="shared" si="15"/>
        <v>0.72909999999999997</v>
      </c>
      <c r="S39" s="16" t="s">
        <v>3661</v>
      </c>
      <c r="T39" s="16">
        <f t="shared" si="16"/>
        <v>0.23782011079406504</v>
      </c>
      <c r="U39" s="16" t="s">
        <v>2772</v>
      </c>
      <c r="V39" s="16" t="s">
        <v>2772</v>
      </c>
      <c r="W39" s="15" t="s">
        <v>2799</v>
      </c>
    </row>
    <row r="40" spans="1:23" ht="30.75" hidden="1">
      <c r="A40" s="15" t="s">
        <v>2792</v>
      </c>
      <c r="B40" s="15">
        <v>2020</v>
      </c>
      <c r="C40" s="15">
        <v>1</v>
      </c>
      <c r="D40" s="15" t="s">
        <v>2793</v>
      </c>
      <c r="E40" s="15" t="s">
        <v>3658</v>
      </c>
      <c r="F40" s="15" t="s">
        <v>2772</v>
      </c>
      <c r="G40" s="66" t="s">
        <v>3660</v>
      </c>
      <c r="H40" s="15" t="s">
        <v>2962</v>
      </c>
      <c r="I40" s="15" t="s">
        <v>2810</v>
      </c>
      <c r="J40" s="15" t="s">
        <v>2772</v>
      </c>
      <c r="K40" s="15" t="s">
        <v>2772</v>
      </c>
      <c r="L40" s="15" t="s">
        <v>2772</v>
      </c>
      <c r="M40" s="15" t="s">
        <v>2772</v>
      </c>
      <c r="N40" s="15" t="s">
        <v>2943</v>
      </c>
      <c r="O40" s="15" t="s">
        <v>2772</v>
      </c>
      <c r="P40" s="15">
        <v>15.7</v>
      </c>
      <c r="Q40" s="16" t="s">
        <v>2802</v>
      </c>
      <c r="R40" s="42">
        <f t="shared" si="15"/>
        <v>1.5699999999999999E-2</v>
      </c>
      <c r="S40" s="16" t="s">
        <v>3661</v>
      </c>
      <c r="T40" s="16">
        <f t="shared" si="16"/>
        <v>6.7654524519927244E-3</v>
      </c>
      <c r="U40" s="16" t="s">
        <v>2772</v>
      </c>
      <c r="V40" s="16" t="s">
        <v>2772</v>
      </c>
      <c r="W40" s="15" t="s">
        <v>2799</v>
      </c>
    </row>
    <row r="41" spans="1:23" ht="32.1" hidden="1">
      <c r="A41" s="15" t="s">
        <v>2792</v>
      </c>
      <c r="B41" s="15">
        <v>2020</v>
      </c>
      <c r="C41" s="15">
        <v>1</v>
      </c>
      <c r="D41" s="15" t="s">
        <v>2793</v>
      </c>
      <c r="E41" s="15" t="s">
        <v>3658</v>
      </c>
      <c r="F41" s="15" t="s">
        <v>2772</v>
      </c>
      <c r="G41" s="66" t="s">
        <v>3660</v>
      </c>
      <c r="H41" s="15" t="s">
        <v>2962</v>
      </c>
      <c r="I41" s="15" t="s">
        <v>2810</v>
      </c>
      <c r="J41" s="15" t="s">
        <v>2772</v>
      </c>
      <c r="K41" s="15" t="s">
        <v>2772</v>
      </c>
      <c r="L41" s="15" t="s">
        <v>2772</v>
      </c>
      <c r="M41" s="15" t="s">
        <v>2772</v>
      </c>
      <c r="N41" s="15" t="s">
        <v>2943</v>
      </c>
      <c r="O41" s="15" t="s">
        <v>2772</v>
      </c>
      <c r="P41" s="15">
        <v>729.1</v>
      </c>
      <c r="Q41" s="16" t="s">
        <v>2802</v>
      </c>
      <c r="R41" s="42">
        <f t="shared" ref="R41" si="17">P41/1000</f>
        <v>0.72909999999999997</v>
      </c>
      <c r="S41" s="16" t="s">
        <v>3661</v>
      </c>
      <c r="T41" s="16">
        <f t="shared" ref="T41:T126" si="18">LOG(R41+1)</f>
        <v>0.23782011079406504</v>
      </c>
      <c r="U41" s="16" t="s">
        <v>2772</v>
      </c>
      <c r="V41" s="16" t="s">
        <v>2772</v>
      </c>
      <c r="W41" s="15" t="s">
        <v>2799</v>
      </c>
    </row>
    <row r="42" spans="1:23" ht="30" hidden="1">
      <c r="A42" s="15" t="s">
        <v>2941</v>
      </c>
      <c r="B42" s="15">
        <v>2021</v>
      </c>
      <c r="C42" s="15">
        <v>17</v>
      </c>
      <c r="D42" s="15" t="s">
        <v>2942</v>
      </c>
      <c r="E42" s="15" t="s">
        <v>3658</v>
      </c>
      <c r="F42" s="15" t="s">
        <v>2766</v>
      </c>
      <c r="G42" s="67" t="s">
        <v>3659</v>
      </c>
      <c r="H42" s="15" t="s">
        <v>2772</v>
      </c>
      <c r="I42" s="15" t="s">
        <v>2879</v>
      </c>
      <c r="J42" s="15" t="s">
        <v>2772</v>
      </c>
      <c r="K42" s="15" t="s">
        <v>2772</v>
      </c>
      <c r="L42" s="15" t="s">
        <v>2772</v>
      </c>
      <c r="M42" s="15" t="s">
        <v>2772</v>
      </c>
      <c r="N42" s="15" t="s">
        <v>2943</v>
      </c>
      <c r="O42" s="15" t="s">
        <v>2772</v>
      </c>
      <c r="P42" s="39" t="s">
        <v>3676</v>
      </c>
      <c r="Q42" s="16" t="s">
        <v>3661</v>
      </c>
      <c r="R42" s="39">
        <v>1.59</v>
      </c>
      <c r="S42" s="16" t="s">
        <v>3661</v>
      </c>
      <c r="T42" s="16">
        <f t="shared" si="18"/>
        <v>0.4132997640812518</v>
      </c>
      <c r="U42" s="15" t="s">
        <v>2772</v>
      </c>
      <c r="V42" s="15" t="s">
        <v>2772</v>
      </c>
      <c r="W42" s="29">
        <v>42248</v>
      </c>
    </row>
    <row r="43" spans="1:23" ht="30" hidden="1">
      <c r="A43" s="15" t="s">
        <v>2941</v>
      </c>
      <c r="B43" s="15">
        <v>2021</v>
      </c>
      <c r="C43" s="15">
        <v>18</v>
      </c>
      <c r="D43" s="15" t="s">
        <v>2946</v>
      </c>
      <c r="E43" s="15" t="s">
        <v>3658</v>
      </c>
      <c r="F43" s="15" t="s">
        <v>2766</v>
      </c>
      <c r="G43" s="67" t="s">
        <v>3659</v>
      </c>
      <c r="H43" s="15" t="s">
        <v>2772</v>
      </c>
      <c r="I43" s="15" t="s">
        <v>2879</v>
      </c>
      <c r="J43" s="15" t="s">
        <v>2772</v>
      </c>
      <c r="K43" s="15" t="s">
        <v>2772</v>
      </c>
      <c r="L43" s="15" t="s">
        <v>2772</v>
      </c>
      <c r="M43" s="15" t="s">
        <v>2772</v>
      </c>
      <c r="N43" s="15" t="s">
        <v>2943</v>
      </c>
      <c r="O43" s="15" t="s">
        <v>2772</v>
      </c>
      <c r="P43" s="39" t="s">
        <v>3677</v>
      </c>
      <c r="Q43" s="16" t="s">
        <v>3661</v>
      </c>
      <c r="R43" s="39">
        <v>2.62</v>
      </c>
      <c r="S43" s="16" t="s">
        <v>3661</v>
      </c>
      <c r="T43" s="16">
        <f t="shared" si="18"/>
        <v>0.55870857053316569</v>
      </c>
      <c r="U43" s="15" t="s">
        <v>2772</v>
      </c>
      <c r="V43" s="15" t="s">
        <v>2772</v>
      </c>
      <c r="W43" s="15"/>
    </row>
    <row r="44" spans="1:23" ht="30.75" hidden="1">
      <c r="A44" s="15" t="s">
        <v>2941</v>
      </c>
      <c r="B44" s="15">
        <v>2021</v>
      </c>
      <c r="C44" s="15">
        <v>19</v>
      </c>
      <c r="D44" s="15" t="s">
        <v>2948</v>
      </c>
      <c r="E44" s="15" t="s">
        <v>3658</v>
      </c>
      <c r="F44" s="15" t="s">
        <v>2766</v>
      </c>
      <c r="G44" s="67" t="s">
        <v>3659</v>
      </c>
      <c r="H44" s="15" t="s">
        <v>2772</v>
      </c>
      <c r="I44" s="15" t="s">
        <v>2879</v>
      </c>
      <c r="J44" s="15" t="s">
        <v>2772</v>
      </c>
      <c r="K44" s="15" t="s">
        <v>2772</v>
      </c>
      <c r="L44" s="15" t="s">
        <v>2772</v>
      </c>
      <c r="M44" s="15" t="s">
        <v>2772</v>
      </c>
      <c r="N44" s="15" t="s">
        <v>2943</v>
      </c>
      <c r="O44" s="15" t="s">
        <v>2772</v>
      </c>
      <c r="P44" s="39" t="s">
        <v>3678</v>
      </c>
      <c r="Q44" s="16" t="s">
        <v>3661</v>
      </c>
      <c r="R44" s="39">
        <v>1.82</v>
      </c>
      <c r="S44" s="16" t="s">
        <v>3725</v>
      </c>
      <c r="T44" s="16">
        <f t="shared" si="18"/>
        <v>0.45024910831936116</v>
      </c>
      <c r="U44" s="15" t="s">
        <v>2772</v>
      </c>
      <c r="V44" s="15" t="s">
        <v>2772</v>
      </c>
      <c r="W44" s="15"/>
    </row>
    <row r="45" spans="1:23" ht="32.1" hidden="1">
      <c r="A45" s="15" t="s">
        <v>2941</v>
      </c>
      <c r="B45" s="15">
        <v>2021</v>
      </c>
      <c r="C45" s="15">
        <v>20</v>
      </c>
      <c r="D45" s="15" t="s">
        <v>2950</v>
      </c>
      <c r="E45" s="15" t="s">
        <v>3658</v>
      </c>
      <c r="F45" s="15" t="s">
        <v>2766</v>
      </c>
      <c r="G45" s="67" t="s">
        <v>3659</v>
      </c>
      <c r="H45" s="15" t="s">
        <v>2772</v>
      </c>
      <c r="I45" s="15" t="s">
        <v>2879</v>
      </c>
      <c r="J45" s="15" t="s">
        <v>2772</v>
      </c>
      <c r="K45" s="15" t="s">
        <v>2772</v>
      </c>
      <c r="L45" s="15" t="s">
        <v>2772</v>
      </c>
      <c r="M45" s="15" t="s">
        <v>2772</v>
      </c>
      <c r="N45" s="15" t="s">
        <v>2943</v>
      </c>
      <c r="O45" s="15" t="s">
        <v>2772</v>
      </c>
      <c r="P45" s="39" t="s">
        <v>3679</v>
      </c>
      <c r="Q45" s="16" t="s">
        <v>3661</v>
      </c>
      <c r="R45" s="39">
        <v>2</v>
      </c>
      <c r="S45" s="16" t="s">
        <v>3661</v>
      </c>
      <c r="T45" s="16">
        <f t="shared" si="18"/>
        <v>0.47712125471966244</v>
      </c>
      <c r="U45" s="15" t="s">
        <v>2772</v>
      </c>
      <c r="V45" s="15" t="s">
        <v>2772</v>
      </c>
      <c r="W45" s="15"/>
    </row>
    <row r="46" spans="1:23" ht="32.1" hidden="1">
      <c r="A46" s="15" t="s">
        <v>2941</v>
      </c>
      <c r="B46" s="15">
        <v>2021</v>
      </c>
      <c r="C46" s="15">
        <v>21</v>
      </c>
      <c r="D46" s="15" t="s">
        <v>2952</v>
      </c>
      <c r="E46" s="15" t="s">
        <v>3658</v>
      </c>
      <c r="F46" s="15" t="s">
        <v>2766</v>
      </c>
      <c r="G46" s="67" t="s">
        <v>3659</v>
      </c>
      <c r="H46" s="15" t="s">
        <v>2772</v>
      </c>
      <c r="I46" s="15" t="s">
        <v>2879</v>
      </c>
      <c r="J46" s="15" t="s">
        <v>2772</v>
      </c>
      <c r="K46" s="15" t="s">
        <v>2772</v>
      </c>
      <c r="L46" s="15" t="s">
        <v>2772</v>
      </c>
      <c r="M46" s="15" t="s">
        <v>2772</v>
      </c>
      <c r="N46" s="15" t="s">
        <v>2943</v>
      </c>
      <c r="O46" s="15" t="s">
        <v>2772</v>
      </c>
      <c r="P46" s="39" t="s">
        <v>3680</v>
      </c>
      <c r="Q46" s="16" t="s">
        <v>3661</v>
      </c>
      <c r="R46" s="39">
        <v>2.2400000000000002</v>
      </c>
      <c r="S46" s="16" t="s">
        <v>3661</v>
      </c>
      <c r="T46" s="16">
        <f t="shared" si="18"/>
        <v>0.51054501020661214</v>
      </c>
      <c r="U46" s="15" t="s">
        <v>2772</v>
      </c>
      <c r="V46" s="15" t="s">
        <v>2772</v>
      </c>
      <c r="W46" s="15"/>
    </row>
    <row r="47" spans="1:23" ht="32.1" hidden="1">
      <c r="A47" s="15" t="s">
        <v>2941</v>
      </c>
      <c r="B47" s="15">
        <v>2021</v>
      </c>
      <c r="C47" s="15">
        <v>22</v>
      </c>
      <c r="D47" s="15" t="s">
        <v>2954</v>
      </c>
      <c r="E47" s="15" t="s">
        <v>3658</v>
      </c>
      <c r="F47" s="15" t="s">
        <v>2766</v>
      </c>
      <c r="G47" s="67" t="s">
        <v>3659</v>
      </c>
      <c r="H47" s="15" t="s">
        <v>2772</v>
      </c>
      <c r="I47" s="15" t="s">
        <v>2879</v>
      </c>
      <c r="J47" s="15" t="s">
        <v>2772</v>
      </c>
      <c r="K47" s="15" t="s">
        <v>2772</v>
      </c>
      <c r="L47" s="15" t="s">
        <v>2772</v>
      </c>
      <c r="M47" s="15" t="s">
        <v>2772</v>
      </c>
      <c r="N47" s="15" t="s">
        <v>2943</v>
      </c>
      <c r="O47" s="15" t="s">
        <v>2772</v>
      </c>
      <c r="P47" s="39" t="s">
        <v>3681</v>
      </c>
      <c r="Q47" s="16" t="s">
        <v>3661</v>
      </c>
      <c r="R47" s="39">
        <v>1.78</v>
      </c>
      <c r="S47" s="16" t="s">
        <v>3661</v>
      </c>
      <c r="T47" s="16">
        <f t="shared" si="18"/>
        <v>0.44404479591807633</v>
      </c>
      <c r="U47" s="15" t="s">
        <v>2772</v>
      </c>
      <c r="V47" s="15" t="s">
        <v>2772</v>
      </c>
      <c r="W47" s="15"/>
    </row>
    <row r="48" spans="1:23" ht="32.1" hidden="1">
      <c r="A48" s="15" t="s">
        <v>2941</v>
      </c>
      <c r="B48" s="15">
        <v>2021</v>
      </c>
      <c r="C48" s="15">
        <v>23</v>
      </c>
      <c r="D48" s="15" t="s">
        <v>2956</v>
      </c>
      <c r="E48" s="15" t="s">
        <v>3658</v>
      </c>
      <c r="F48" s="15" t="s">
        <v>2766</v>
      </c>
      <c r="G48" s="67" t="s">
        <v>3659</v>
      </c>
      <c r="H48" s="15" t="s">
        <v>2772</v>
      </c>
      <c r="I48" s="15" t="s">
        <v>2879</v>
      </c>
      <c r="J48" s="15" t="s">
        <v>2772</v>
      </c>
      <c r="K48" s="15" t="s">
        <v>2772</v>
      </c>
      <c r="L48" s="15" t="s">
        <v>2772</v>
      </c>
      <c r="M48" s="15" t="s">
        <v>2772</v>
      </c>
      <c r="N48" s="15" t="s">
        <v>2943</v>
      </c>
      <c r="O48" s="15" t="s">
        <v>2772</v>
      </c>
      <c r="P48" s="39">
        <v>0.67</v>
      </c>
      <c r="Q48" s="16" t="s">
        <v>3661</v>
      </c>
      <c r="R48" s="39">
        <v>0.67</v>
      </c>
      <c r="S48" s="16" t="s">
        <v>3661</v>
      </c>
      <c r="T48" s="16">
        <f t="shared" si="18"/>
        <v>0.22271647114758325</v>
      </c>
      <c r="U48" s="15" t="s">
        <v>2772</v>
      </c>
      <c r="V48" s="15" t="s">
        <v>2772</v>
      </c>
      <c r="W48" s="15"/>
    </row>
    <row r="49" spans="1:23" ht="32.1" hidden="1">
      <c r="A49" s="15" t="s">
        <v>2941</v>
      </c>
      <c r="B49" s="15">
        <v>2021</v>
      </c>
      <c r="C49" s="15">
        <v>24</v>
      </c>
      <c r="D49" s="15" t="s">
        <v>2958</v>
      </c>
      <c r="E49" s="15" t="s">
        <v>3658</v>
      </c>
      <c r="F49" s="15" t="s">
        <v>2766</v>
      </c>
      <c r="G49" s="67" t="s">
        <v>3659</v>
      </c>
      <c r="H49" s="15" t="s">
        <v>2772</v>
      </c>
      <c r="I49" s="15" t="s">
        <v>2879</v>
      </c>
      <c r="J49" s="15" t="s">
        <v>2772</v>
      </c>
      <c r="K49" s="15" t="s">
        <v>2772</v>
      </c>
      <c r="L49" s="15" t="s">
        <v>2772</v>
      </c>
      <c r="M49" s="15" t="s">
        <v>2772</v>
      </c>
      <c r="N49" s="15" t="s">
        <v>2943</v>
      </c>
      <c r="O49" s="15" t="s">
        <v>2772</v>
      </c>
      <c r="P49" s="39">
        <v>0.44</v>
      </c>
      <c r="Q49" s="16" t="s">
        <v>3661</v>
      </c>
      <c r="R49" s="39">
        <v>0.44</v>
      </c>
      <c r="S49" s="16" t="s">
        <v>3661</v>
      </c>
      <c r="T49" s="16">
        <f t="shared" si="18"/>
        <v>0.15836249209524964</v>
      </c>
      <c r="U49" s="15" t="s">
        <v>2772</v>
      </c>
      <c r="V49" s="15" t="s">
        <v>2772</v>
      </c>
      <c r="W49" s="15"/>
    </row>
    <row r="50" spans="1:23" ht="60.75" hidden="1">
      <c r="A50" s="15" t="s">
        <v>2960</v>
      </c>
      <c r="B50" s="15">
        <v>2020</v>
      </c>
      <c r="C50" s="15">
        <v>25</v>
      </c>
      <c r="D50" s="16" t="s">
        <v>2961</v>
      </c>
      <c r="E50" s="15" t="s">
        <v>3658</v>
      </c>
      <c r="F50" s="15" t="s">
        <v>2766</v>
      </c>
      <c r="G50" s="66" t="s">
        <v>3660</v>
      </c>
      <c r="H50" s="15" t="s">
        <v>2962</v>
      </c>
      <c r="I50" s="15" t="s">
        <v>2963</v>
      </c>
      <c r="J50" s="15">
        <v>6.3</v>
      </c>
      <c r="K50" s="15" t="s">
        <v>2964</v>
      </c>
      <c r="L50" s="15" t="s">
        <v>2965</v>
      </c>
      <c r="M50" s="15" t="s">
        <v>2966</v>
      </c>
      <c r="N50" s="20" t="s">
        <v>3682</v>
      </c>
      <c r="O50" s="15" t="s">
        <v>2772</v>
      </c>
      <c r="P50" s="15" t="s">
        <v>3383</v>
      </c>
      <c r="Q50" s="15" t="s">
        <v>3683</v>
      </c>
      <c r="R50" s="39">
        <v>5.0000000000000001E-3</v>
      </c>
      <c r="S50" s="20" t="s">
        <v>3662</v>
      </c>
      <c r="T50" s="16">
        <f t="shared" si="18"/>
        <v>2.1660617565076304E-3</v>
      </c>
      <c r="U50" s="15" t="s">
        <v>2968</v>
      </c>
      <c r="V50" s="15"/>
      <c r="W50" s="15"/>
    </row>
    <row r="51" spans="1:23" ht="32.1" hidden="1">
      <c r="A51" s="15" t="s">
        <v>2995</v>
      </c>
      <c r="B51" s="15">
        <v>2020</v>
      </c>
      <c r="C51" s="15">
        <v>26</v>
      </c>
      <c r="D51" s="15" t="s">
        <v>2996</v>
      </c>
      <c r="E51" s="15" t="s">
        <v>3684</v>
      </c>
      <c r="F51" s="15" t="s">
        <v>2766</v>
      </c>
      <c r="G51" s="67" t="s">
        <v>3659</v>
      </c>
      <c r="H51" s="15" t="s">
        <v>2772</v>
      </c>
      <c r="I51" s="15" t="s">
        <v>2788</v>
      </c>
      <c r="J51" s="15" t="s">
        <v>2772</v>
      </c>
      <c r="K51" s="15" t="s">
        <v>2772</v>
      </c>
      <c r="L51" s="15" t="s">
        <v>2772</v>
      </c>
      <c r="M51" s="15" t="s">
        <v>2772</v>
      </c>
      <c r="N51" s="15" t="s">
        <v>3685</v>
      </c>
      <c r="O51" s="15" t="s">
        <v>2772</v>
      </c>
      <c r="P51" s="15">
        <v>0.12</v>
      </c>
      <c r="Q51" s="15" t="s">
        <v>2880</v>
      </c>
      <c r="R51" s="43">
        <v>120</v>
      </c>
      <c r="S51" s="20" t="s">
        <v>3662</v>
      </c>
      <c r="T51" s="16">
        <f t="shared" si="18"/>
        <v>2.0827853703164503</v>
      </c>
      <c r="U51" s="15" t="s">
        <v>2772</v>
      </c>
      <c r="V51" s="15" t="s">
        <v>2772</v>
      </c>
      <c r="W51" s="15" t="s">
        <v>2997</v>
      </c>
    </row>
    <row r="52" spans="1:23" ht="32.1" hidden="1">
      <c r="A52" s="15" t="s">
        <v>2995</v>
      </c>
      <c r="B52" s="15">
        <v>2020</v>
      </c>
      <c r="C52" s="15">
        <v>27</v>
      </c>
      <c r="D52" s="15" t="s">
        <v>2998</v>
      </c>
      <c r="E52" s="15" t="s">
        <v>3684</v>
      </c>
      <c r="F52" s="15" t="s">
        <v>2766</v>
      </c>
      <c r="G52" s="67" t="s">
        <v>3659</v>
      </c>
      <c r="H52" s="15" t="s">
        <v>2772</v>
      </c>
      <c r="I52" s="15" t="s">
        <v>2788</v>
      </c>
      <c r="J52" s="15" t="s">
        <v>2772</v>
      </c>
      <c r="K52" s="15" t="s">
        <v>2772</v>
      </c>
      <c r="L52" s="15" t="s">
        <v>2772</v>
      </c>
      <c r="M52" s="15" t="s">
        <v>2772</v>
      </c>
      <c r="N52" s="15" t="s">
        <v>3685</v>
      </c>
      <c r="O52" s="15" t="s">
        <v>2772</v>
      </c>
      <c r="P52" s="15">
        <v>0.31</v>
      </c>
      <c r="Q52" s="15" t="s">
        <v>2880</v>
      </c>
      <c r="R52" s="43">
        <v>310</v>
      </c>
      <c r="S52" s="20" t="s">
        <v>3662</v>
      </c>
      <c r="T52" s="16">
        <f t="shared" si="18"/>
        <v>2.4927603890268375</v>
      </c>
      <c r="U52" s="15" t="s">
        <v>2772</v>
      </c>
      <c r="V52" s="15" t="s">
        <v>2772</v>
      </c>
      <c r="W52" s="15" t="s">
        <v>2997</v>
      </c>
    </row>
    <row r="53" spans="1:23" ht="32.1">
      <c r="A53" s="15" t="s">
        <v>2995</v>
      </c>
      <c r="B53" s="15">
        <v>2020</v>
      </c>
      <c r="C53" s="15">
        <v>26</v>
      </c>
      <c r="D53" s="15" t="s">
        <v>2996</v>
      </c>
      <c r="E53" s="15" t="s">
        <v>3684</v>
      </c>
      <c r="F53" s="15" t="s">
        <v>2766</v>
      </c>
      <c r="G53" s="67" t="s">
        <v>3659</v>
      </c>
      <c r="H53" s="15" t="s">
        <v>2772</v>
      </c>
      <c r="I53" s="15" t="s">
        <v>2779</v>
      </c>
      <c r="J53" s="15" t="s">
        <v>2772</v>
      </c>
      <c r="K53" s="15" t="s">
        <v>2772</v>
      </c>
      <c r="L53" s="15" t="s">
        <v>2772</v>
      </c>
      <c r="M53" s="15" t="s">
        <v>2772</v>
      </c>
      <c r="N53" s="15" t="s">
        <v>3685</v>
      </c>
      <c r="O53" s="15" t="s">
        <v>2772</v>
      </c>
      <c r="P53" s="15">
        <v>0.17</v>
      </c>
      <c r="Q53" s="15" t="s">
        <v>2880</v>
      </c>
      <c r="R53" s="39">
        <v>170</v>
      </c>
      <c r="S53" s="20" t="s">
        <v>3662</v>
      </c>
      <c r="T53" s="16">
        <f t="shared" si="18"/>
        <v>2.2329961103921536</v>
      </c>
      <c r="U53" s="15" t="s">
        <v>2772</v>
      </c>
      <c r="V53" s="15" t="s">
        <v>2772</v>
      </c>
      <c r="W53" s="15" t="s">
        <v>2997</v>
      </c>
    </row>
    <row r="54" spans="1:23" ht="30.75">
      <c r="A54" s="15" t="s">
        <v>2995</v>
      </c>
      <c r="B54" s="15">
        <v>2020</v>
      </c>
      <c r="C54" s="15">
        <v>27</v>
      </c>
      <c r="D54" s="15" t="s">
        <v>2998</v>
      </c>
      <c r="E54" s="15" t="s">
        <v>3684</v>
      </c>
      <c r="F54" s="15" t="s">
        <v>2766</v>
      </c>
      <c r="G54" s="67" t="s">
        <v>3659</v>
      </c>
      <c r="H54" s="15" t="s">
        <v>2772</v>
      </c>
      <c r="I54" s="15" t="s">
        <v>2779</v>
      </c>
      <c r="J54" s="15" t="s">
        <v>2772</v>
      </c>
      <c r="K54" s="15" t="s">
        <v>2772</v>
      </c>
      <c r="L54" s="15" t="s">
        <v>2772</v>
      </c>
      <c r="M54" s="15" t="s">
        <v>2772</v>
      </c>
      <c r="N54" s="15" t="s">
        <v>3685</v>
      </c>
      <c r="O54" s="15" t="s">
        <v>2772</v>
      </c>
      <c r="P54" s="15">
        <v>0.11799999999999999</v>
      </c>
      <c r="Q54" s="15" t="s">
        <v>2880</v>
      </c>
      <c r="R54" s="39">
        <v>118</v>
      </c>
      <c r="S54" s="20" t="s">
        <v>3726</v>
      </c>
      <c r="T54" s="16">
        <f t="shared" si="18"/>
        <v>2.0755469613925306</v>
      </c>
      <c r="U54" s="15" t="s">
        <v>2772</v>
      </c>
      <c r="V54" s="15" t="s">
        <v>2772</v>
      </c>
      <c r="W54" s="15" t="s">
        <v>2997</v>
      </c>
    </row>
    <row r="55" spans="1:23" ht="30.75" hidden="1">
      <c r="A55" s="15" t="s">
        <v>2999</v>
      </c>
      <c r="B55" s="15">
        <v>2020</v>
      </c>
      <c r="C55" s="15">
        <v>28</v>
      </c>
      <c r="D55" s="15" t="s">
        <v>3000</v>
      </c>
      <c r="E55" s="15" t="s">
        <v>3658</v>
      </c>
      <c r="F55" s="15" t="s">
        <v>2766</v>
      </c>
      <c r="G55" s="67" t="s">
        <v>3659</v>
      </c>
      <c r="H55" s="15" t="s">
        <v>2772</v>
      </c>
      <c r="I55" s="15" t="s">
        <v>2786</v>
      </c>
      <c r="J55" s="15" t="s">
        <v>2772</v>
      </c>
      <c r="K55" s="15" t="s">
        <v>2772</v>
      </c>
      <c r="L55" s="15" t="s">
        <v>2772</v>
      </c>
      <c r="M55" s="15" t="s">
        <v>2772</v>
      </c>
      <c r="N55" s="15" t="s">
        <v>2943</v>
      </c>
      <c r="O55" s="15"/>
      <c r="P55" s="15">
        <v>0.04</v>
      </c>
      <c r="Q55" s="15" t="s">
        <v>2880</v>
      </c>
      <c r="R55" s="39">
        <f>P55*1000</f>
        <v>40</v>
      </c>
      <c r="S55" s="16" t="s">
        <v>3661</v>
      </c>
      <c r="T55" s="16">
        <f t="shared" ref="T55:T56" si="19">LOG(R55+1)</f>
        <v>1.6127838567197355</v>
      </c>
      <c r="U55" s="15" t="s">
        <v>2772</v>
      </c>
      <c r="V55" s="15" t="s">
        <v>2772</v>
      </c>
      <c r="W55" s="15" t="s">
        <v>3002</v>
      </c>
    </row>
    <row r="56" spans="1:23" ht="30.75" hidden="1">
      <c r="A56" s="15" t="s">
        <v>2999</v>
      </c>
      <c r="B56" s="15">
        <v>2020</v>
      </c>
      <c r="C56" s="15">
        <v>28</v>
      </c>
      <c r="D56" s="15" t="s">
        <v>3000</v>
      </c>
      <c r="E56" s="15" t="s">
        <v>3658</v>
      </c>
      <c r="F56" s="15" t="s">
        <v>2766</v>
      </c>
      <c r="G56" s="67" t="s">
        <v>3659</v>
      </c>
      <c r="H56" s="15" t="s">
        <v>2772</v>
      </c>
      <c r="I56" s="15" t="s">
        <v>2786</v>
      </c>
      <c r="J56" s="15" t="s">
        <v>2772</v>
      </c>
      <c r="K56" s="15" t="s">
        <v>2772</v>
      </c>
      <c r="L56" s="15" t="s">
        <v>2772</v>
      </c>
      <c r="M56" s="15" t="s">
        <v>2772</v>
      </c>
      <c r="N56" s="15" t="s">
        <v>2943</v>
      </c>
      <c r="O56" s="15" t="s">
        <v>3001</v>
      </c>
      <c r="P56" s="15">
        <v>0.08</v>
      </c>
      <c r="Q56" s="15" t="s">
        <v>2880</v>
      </c>
      <c r="R56" s="39">
        <f>P56*1000</f>
        <v>80</v>
      </c>
      <c r="S56" s="16" t="s">
        <v>3661</v>
      </c>
      <c r="T56" s="16">
        <f t="shared" si="19"/>
        <v>1.9084850188786497</v>
      </c>
      <c r="U56" s="15" t="s">
        <v>2772</v>
      </c>
      <c r="V56" s="15" t="s">
        <v>2772</v>
      </c>
      <c r="W56" s="15" t="s">
        <v>3002</v>
      </c>
    </row>
    <row r="57" spans="1:23" ht="30.75" hidden="1">
      <c r="A57" s="15" t="s">
        <v>2999</v>
      </c>
      <c r="B57" s="15">
        <v>2020</v>
      </c>
      <c r="C57" s="15">
        <v>28</v>
      </c>
      <c r="D57" s="15" t="s">
        <v>3000</v>
      </c>
      <c r="E57" s="15" t="s">
        <v>3658</v>
      </c>
      <c r="F57" s="15" t="s">
        <v>2766</v>
      </c>
      <c r="G57" s="67" t="s">
        <v>3659</v>
      </c>
      <c r="H57" s="15" t="s">
        <v>2772</v>
      </c>
      <c r="I57" s="15" t="s">
        <v>2786</v>
      </c>
      <c r="J57" s="15" t="s">
        <v>2772</v>
      </c>
      <c r="K57" s="15" t="s">
        <v>2772</v>
      </c>
      <c r="L57" s="15" t="s">
        <v>2772</v>
      </c>
      <c r="M57" s="15" t="s">
        <v>2772</v>
      </c>
      <c r="N57" s="15" t="s">
        <v>2943</v>
      </c>
      <c r="O57" s="15" t="s">
        <v>3001</v>
      </c>
      <c r="P57" s="15">
        <v>0.25</v>
      </c>
      <c r="Q57" s="15" t="s">
        <v>2880</v>
      </c>
      <c r="R57" s="39">
        <f>P57*1000</f>
        <v>250</v>
      </c>
      <c r="S57" s="16" t="s">
        <v>3661</v>
      </c>
      <c r="T57" s="16">
        <f t="shared" si="18"/>
        <v>2.399673721481038</v>
      </c>
      <c r="U57" s="15" t="s">
        <v>2772</v>
      </c>
      <c r="V57" s="15" t="s">
        <v>2772</v>
      </c>
      <c r="W57" s="15" t="s">
        <v>3002</v>
      </c>
    </row>
    <row r="58" spans="1:23" ht="32.1" hidden="1">
      <c r="A58" s="15" t="s">
        <v>2999</v>
      </c>
      <c r="B58" s="15">
        <v>2019</v>
      </c>
      <c r="C58" s="15">
        <v>28</v>
      </c>
      <c r="D58" s="15" t="s">
        <v>3000</v>
      </c>
      <c r="E58" s="15" t="s">
        <v>3658</v>
      </c>
      <c r="F58" s="15" t="s">
        <v>2766</v>
      </c>
      <c r="G58" s="67" t="s">
        <v>3659</v>
      </c>
      <c r="H58" s="15" t="s">
        <v>2772</v>
      </c>
      <c r="I58" s="15" t="s">
        <v>2884</v>
      </c>
      <c r="J58" s="15" t="s">
        <v>2772</v>
      </c>
      <c r="K58" s="15" t="s">
        <v>2772</v>
      </c>
      <c r="L58" s="15" t="s">
        <v>2772</v>
      </c>
      <c r="M58" s="15" t="s">
        <v>2772</v>
      </c>
      <c r="N58" s="15" t="s">
        <v>2943</v>
      </c>
      <c r="O58" s="15" t="s">
        <v>2772</v>
      </c>
      <c r="P58" s="15">
        <v>5.0000000000000001E-4</v>
      </c>
      <c r="Q58" s="15" t="s">
        <v>2880</v>
      </c>
      <c r="R58" s="39">
        <f t="shared" ref="R58:R77" si="20">P58*1000</f>
        <v>0.5</v>
      </c>
      <c r="S58" s="16" t="s">
        <v>3661</v>
      </c>
      <c r="T58" s="16">
        <f t="shared" si="18"/>
        <v>0.17609125905568124</v>
      </c>
      <c r="U58" s="15" t="s">
        <v>2772</v>
      </c>
      <c r="V58" s="15" t="s">
        <v>2772</v>
      </c>
      <c r="W58" s="15" t="s">
        <v>3002</v>
      </c>
    </row>
    <row r="59" spans="1:23" ht="32.1" hidden="1">
      <c r="A59" s="15" t="s">
        <v>2999</v>
      </c>
      <c r="B59" s="15">
        <v>2019</v>
      </c>
      <c r="C59" s="15">
        <v>28</v>
      </c>
      <c r="D59" s="15" t="s">
        <v>3000</v>
      </c>
      <c r="E59" s="15" t="s">
        <v>3658</v>
      </c>
      <c r="F59" s="15" t="s">
        <v>2766</v>
      </c>
      <c r="G59" s="68" t="s">
        <v>3664</v>
      </c>
      <c r="H59" s="15" t="s">
        <v>2772</v>
      </c>
      <c r="I59" s="15" t="s">
        <v>2885</v>
      </c>
      <c r="J59" s="15" t="s">
        <v>2772</v>
      </c>
      <c r="K59" s="15" t="s">
        <v>2772</v>
      </c>
      <c r="L59" s="15" t="s">
        <v>2772</v>
      </c>
      <c r="M59" s="15" t="s">
        <v>2772</v>
      </c>
      <c r="N59" s="15" t="s">
        <v>2943</v>
      </c>
      <c r="O59" s="15" t="s">
        <v>2772</v>
      </c>
      <c r="P59" s="15">
        <v>0.03</v>
      </c>
      <c r="Q59" s="15" t="s">
        <v>2880</v>
      </c>
      <c r="R59" s="39">
        <f t="shared" si="20"/>
        <v>30</v>
      </c>
      <c r="S59" s="16" t="s">
        <v>3661</v>
      </c>
      <c r="T59" s="16">
        <f t="shared" si="18"/>
        <v>1.4913616938342726</v>
      </c>
      <c r="U59" s="15" t="s">
        <v>2772</v>
      </c>
      <c r="V59" s="15" t="s">
        <v>2772</v>
      </c>
      <c r="W59" s="15" t="s">
        <v>3002</v>
      </c>
    </row>
    <row r="60" spans="1:23" ht="32.1" hidden="1">
      <c r="A60" s="15" t="s">
        <v>2999</v>
      </c>
      <c r="B60" s="15">
        <v>2019</v>
      </c>
      <c r="C60" s="15">
        <v>28</v>
      </c>
      <c r="D60" s="15" t="s">
        <v>3000</v>
      </c>
      <c r="E60" s="15" t="s">
        <v>3658</v>
      </c>
      <c r="F60" s="15" t="s">
        <v>2766</v>
      </c>
      <c r="G60" s="67" t="s">
        <v>3659</v>
      </c>
      <c r="H60" s="15" t="s">
        <v>2772</v>
      </c>
      <c r="I60" s="15" t="s">
        <v>3003</v>
      </c>
      <c r="J60" s="15" t="s">
        <v>2772</v>
      </c>
      <c r="K60" s="15" t="s">
        <v>2772</v>
      </c>
      <c r="L60" s="15" t="s">
        <v>2772</v>
      </c>
      <c r="M60" s="15" t="s">
        <v>2772</v>
      </c>
      <c r="N60" s="15" t="s">
        <v>2943</v>
      </c>
      <c r="O60" s="15" t="s">
        <v>2772</v>
      </c>
      <c r="P60" s="15">
        <v>0.4</v>
      </c>
      <c r="Q60" s="15" t="s">
        <v>2880</v>
      </c>
      <c r="R60" s="39">
        <f t="shared" si="20"/>
        <v>400</v>
      </c>
      <c r="S60" s="16" t="s">
        <v>3661</v>
      </c>
      <c r="T60" s="16">
        <f t="shared" si="18"/>
        <v>2.6031443726201822</v>
      </c>
      <c r="U60" s="15" t="s">
        <v>2772</v>
      </c>
      <c r="V60" s="15" t="s">
        <v>2772</v>
      </c>
      <c r="W60" s="15" t="s">
        <v>3002</v>
      </c>
    </row>
    <row r="61" spans="1:23" ht="30.75" hidden="1">
      <c r="A61" s="15" t="s">
        <v>2999</v>
      </c>
      <c r="B61" s="15">
        <v>2020</v>
      </c>
      <c r="C61" s="15">
        <v>28</v>
      </c>
      <c r="D61" s="15" t="s">
        <v>3000</v>
      </c>
      <c r="E61" s="15" t="s">
        <v>3658</v>
      </c>
      <c r="F61" s="15" t="s">
        <v>2766</v>
      </c>
      <c r="G61" s="67" t="s">
        <v>3659</v>
      </c>
      <c r="H61" s="15" t="s">
        <v>2772</v>
      </c>
      <c r="I61" s="15" t="s">
        <v>2884</v>
      </c>
      <c r="J61" s="15" t="s">
        <v>2772</v>
      </c>
      <c r="K61" s="15" t="s">
        <v>2772</v>
      </c>
      <c r="L61" s="15" t="s">
        <v>2772</v>
      </c>
      <c r="M61" s="15" t="s">
        <v>2772</v>
      </c>
      <c r="N61" s="15" t="s">
        <v>2943</v>
      </c>
      <c r="O61" s="15"/>
      <c r="P61" s="15">
        <v>5.0000000000000001E-4</v>
      </c>
      <c r="Q61" s="15" t="s">
        <v>2880</v>
      </c>
      <c r="R61" s="39">
        <f t="shared" ref="R61:R71" si="21">P61*1000</f>
        <v>0.5</v>
      </c>
      <c r="S61" s="16" t="s">
        <v>3661</v>
      </c>
      <c r="T61" s="16">
        <f t="shared" ref="T61:T71" si="22">LOG(R61+1)</f>
        <v>0.17609125905568124</v>
      </c>
      <c r="U61" s="15" t="s">
        <v>2772</v>
      </c>
      <c r="V61" s="15" t="s">
        <v>2772</v>
      </c>
      <c r="W61" s="15" t="s">
        <v>3002</v>
      </c>
    </row>
    <row r="62" spans="1:23" ht="30.75" hidden="1">
      <c r="A62" s="15" t="s">
        <v>2999</v>
      </c>
      <c r="B62" s="15">
        <v>2020</v>
      </c>
      <c r="C62" s="15">
        <v>28</v>
      </c>
      <c r="D62" s="15" t="s">
        <v>3000</v>
      </c>
      <c r="E62" s="15" t="s">
        <v>3658</v>
      </c>
      <c r="F62" s="15" t="s">
        <v>2766</v>
      </c>
      <c r="G62" s="67" t="s">
        <v>3659</v>
      </c>
      <c r="H62" s="15" t="s">
        <v>2772</v>
      </c>
      <c r="I62" s="15" t="s">
        <v>2884</v>
      </c>
      <c r="J62" s="15" t="s">
        <v>2772</v>
      </c>
      <c r="K62" s="15" t="s">
        <v>2772</v>
      </c>
      <c r="L62" s="15" t="s">
        <v>2772</v>
      </c>
      <c r="M62" s="15" t="s">
        <v>2772</v>
      </c>
      <c r="N62" s="15" t="s">
        <v>2943</v>
      </c>
      <c r="O62" s="15"/>
      <c r="P62" s="15">
        <v>1.1000000000000001E-3</v>
      </c>
      <c r="Q62" s="15" t="s">
        <v>2880</v>
      </c>
      <c r="R62" s="39">
        <f t="shared" si="21"/>
        <v>1.1000000000000001</v>
      </c>
      <c r="S62" s="16" t="s">
        <v>3661</v>
      </c>
      <c r="T62" s="16">
        <f t="shared" si="22"/>
        <v>0.3222192947339193</v>
      </c>
      <c r="U62" s="15" t="s">
        <v>2772</v>
      </c>
      <c r="V62" s="15" t="s">
        <v>2772</v>
      </c>
      <c r="W62" s="15" t="s">
        <v>3002</v>
      </c>
    </row>
    <row r="63" spans="1:23" ht="30.75" hidden="1">
      <c r="A63" s="15" t="s">
        <v>2999</v>
      </c>
      <c r="B63" s="15">
        <v>2020</v>
      </c>
      <c r="C63" s="15">
        <v>28</v>
      </c>
      <c r="D63" s="15" t="s">
        <v>3000</v>
      </c>
      <c r="E63" s="15" t="s">
        <v>3658</v>
      </c>
      <c r="F63" s="15" t="s">
        <v>2766</v>
      </c>
      <c r="G63" s="67" t="s">
        <v>3659</v>
      </c>
      <c r="H63" s="15" t="s">
        <v>2772</v>
      </c>
      <c r="I63" s="15" t="s">
        <v>2885</v>
      </c>
      <c r="J63" s="15" t="s">
        <v>2772</v>
      </c>
      <c r="K63" s="15" t="s">
        <v>2772</v>
      </c>
      <c r="L63" s="15" t="s">
        <v>2772</v>
      </c>
      <c r="M63" s="15" t="s">
        <v>2772</v>
      </c>
      <c r="N63" s="15" t="s">
        <v>2943</v>
      </c>
      <c r="O63" s="15"/>
      <c r="P63" s="15">
        <v>0.09</v>
      </c>
      <c r="Q63" s="15" t="s">
        <v>2880</v>
      </c>
      <c r="R63" s="39">
        <f t="shared" si="21"/>
        <v>90</v>
      </c>
      <c r="S63" s="16" t="s">
        <v>3661</v>
      </c>
      <c r="T63" s="16">
        <f t="shared" si="22"/>
        <v>1.9590413923210936</v>
      </c>
      <c r="U63" s="15" t="s">
        <v>2772</v>
      </c>
      <c r="V63" s="15" t="s">
        <v>2772</v>
      </c>
      <c r="W63" s="15" t="s">
        <v>3002</v>
      </c>
    </row>
    <row r="64" spans="1:23" ht="30.75" hidden="1">
      <c r="A64" s="15" t="s">
        <v>2999</v>
      </c>
      <c r="B64" s="15">
        <v>2020</v>
      </c>
      <c r="C64" s="15">
        <v>28</v>
      </c>
      <c r="D64" s="15" t="s">
        <v>3000</v>
      </c>
      <c r="E64" s="15" t="s">
        <v>3658</v>
      </c>
      <c r="F64" s="15" t="s">
        <v>2766</v>
      </c>
      <c r="G64" s="67" t="s">
        <v>3659</v>
      </c>
      <c r="H64" s="15" t="s">
        <v>2772</v>
      </c>
      <c r="I64" s="15" t="s">
        <v>2885</v>
      </c>
      <c r="J64" s="15" t="s">
        <v>2772</v>
      </c>
      <c r="K64" s="15" t="s">
        <v>2772</v>
      </c>
      <c r="L64" s="15" t="s">
        <v>2772</v>
      </c>
      <c r="M64" s="15" t="s">
        <v>2772</v>
      </c>
      <c r="N64" s="15" t="s">
        <v>2943</v>
      </c>
      <c r="O64" s="15"/>
      <c r="P64" s="15">
        <v>0.04</v>
      </c>
      <c r="Q64" s="15" t="s">
        <v>2880</v>
      </c>
      <c r="R64" s="39">
        <f t="shared" si="21"/>
        <v>40</v>
      </c>
      <c r="S64" s="16" t="s">
        <v>3661</v>
      </c>
      <c r="T64" s="16">
        <f t="shared" si="22"/>
        <v>1.6127838567197355</v>
      </c>
      <c r="U64" s="15" t="s">
        <v>2772</v>
      </c>
      <c r="V64" s="15" t="s">
        <v>2772</v>
      </c>
      <c r="W64" s="15" t="s">
        <v>3002</v>
      </c>
    </row>
    <row r="65" spans="1:23" ht="30.75" hidden="1">
      <c r="A65" s="15" t="s">
        <v>2999</v>
      </c>
      <c r="B65" s="15">
        <v>2020</v>
      </c>
      <c r="C65" s="15">
        <v>28</v>
      </c>
      <c r="D65" s="15" t="s">
        <v>3000</v>
      </c>
      <c r="E65" s="15" t="s">
        <v>3658</v>
      </c>
      <c r="F65" s="15" t="s">
        <v>2766</v>
      </c>
      <c r="G65" s="67" t="s">
        <v>3659</v>
      </c>
      <c r="H65" s="15" t="s">
        <v>2772</v>
      </c>
      <c r="I65" s="15" t="s">
        <v>2885</v>
      </c>
      <c r="J65" s="15" t="s">
        <v>2772</v>
      </c>
      <c r="K65" s="15" t="s">
        <v>2772</v>
      </c>
      <c r="L65" s="15" t="s">
        <v>2772</v>
      </c>
      <c r="M65" s="15" t="s">
        <v>2772</v>
      </c>
      <c r="N65" s="15" t="s">
        <v>2943</v>
      </c>
      <c r="O65" s="15"/>
      <c r="P65" s="15">
        <v>0.06</v>
      </c>
      <c r="Q65" s="15" t="s">
        <v>2880</v>
      </c>
      <c r="R65" s="39">
        <f t="shared" si="21"/>
        <v>60</v>
      </c>
      <c r="S65" s="16" t="s">
        <v>3661</v>
      </c>
      <c r="T65" s="16">
        <f t="shared" si="22"/>
        <v>1.7853298350107671</v>
      </c>
      <c r="U65" s="15" t="s">
        <v>2772</v>
      </c>
      <c r="V65" s="15" t="s">
        <v>2772</v>
      </c>
      <c r="W65" s="15" t="s">
        <v>3002</v>
      </c>
    </row>
    <row r="66" spans="1:23" ht="30.75" hidden="1">
      <c r="A66" s="15" t="s">
        <v>2999</v>
      </c>
      <c r="B66" s="15">
        <v>2020</v>
      </c>
      <c r="C66" s="15">
        <v>28</v>
      </c>
      <c r="D66" s="15" t="s">
        <v>3000</v>
      </c>
      <c r="E66" s="15" t="s">
        <v>3658</v>
      </c>
      <c r="F66" s="15" t="s">
        <v>2766</v>
      </c>
      <c r="G66" s="67" t="s">
        <v>3659</v>
      </c>
      <c r="H66" s="15" t="s">
        <v>2772</v>
      </c>
      <c r="I66" s="15" t="s">
        <v>3003</v>
      </c>
      <c r="J66" s="15" t="s">
        <v>2772</v>
      </c>
      <c r="K66" s="15" t="s">
        <v>2772</v>
      </c>
      <c r="L66" s="15" t="s">
        <v>2772</v>
      </c>
      <c r="M66" s="15" t="s">
        <v>2772</v>
      </c>
      <c r="N66" s="15" t="s">
        <v>2943</v>
      </c>
      <c r="O66" s="15"/>
      <c r="P66" s="15">
        <v>1.5</v>
      </c>
      <c r="Q66" s="15" t="s">
        <v>2880</v>
      </c>
      <c r="R66" s="39">
        <f t="shared" ref="R66:R69" si="23">P66*1000</f>
        <v>1500</v>
      </c>
      <c r="S66" s="16" t="s">
        <v>3661</v>
      </c>
      <c r="T66" s="16">
        <f t="shared" ref="T66:T69" si="24">LOG(R66+1)</f>
        <v>3.1763806922432702</v>
      </c>
      <c r="U66" s="15" t="s">
        <v>2772</v>
      </c>
      <c r="V66" s="15" t="s">
        <v>2772</v>
      </c>
      <c r="W66" s="15" t="s">
        <v>3002</v>
      </c>
    </row>
    <row r="67" spans="1:23" ht="30.75" hidden="1">
      <c r="A67" s="15" t="s">
        <v>2999</v>
      </c>
      <c r="B67" s="15">
        <v>2020</v>
      </c>
      <c r="C67" s="15">
        <v>28</v>
      </c>
      <c r="D67" s="15" t="s">
        <v>3000</v>
      </c>
      <c r="E67" s="15" t="s">
        <v>3658</v>
      </c>
      <c r="F67" s="15" t="s">
        <v>2766</v>
      </c>
      <c r="G67" s="67" t="s">
        <v>3659</v>
      </c>
      <c r="H67" s="15" t="s">
        <v>2772</v>
      </c>
      <c r="I67" s="15" t="s">
        <v>3003</v>
      </c>
      <c r="J67" s="15" t="s">
        <v>2772</v>
      </c>
      <c r="K67" s="15" t="s">
        <v>2772</v>
      </c>
      <c r="L67" s="15" t="s">
        <v>2772</v>
      </c>
      <c r="M67" s="15" t="s">
        <v>2772</v>
      </c>
      <c r="N67" s="15" t="s">
        <v>2943</v>
      </c>
      <c r="O67" s="15"/>
      <c r="P67" s="15">
        <v>0.75</v>
      </c>
      <c r="Q67" s="15" t="s">
        <v>2880</v>
      </c>
      <c r="R67" s="39">
        <f t="shared" si="23"/>
        <v>750</v>
      </c>
      <c r="S67" s="16" t="s">
        <v>3661</v>
      </c>
      <c r="T67" s="16">
        <f t="shared" si="24"/>
        <v>2.8756399370041685</v>
      </c>
      <c r="U67" s="15" t="s">
        <v>2772</v>
      </c>
      <c r="V67" s="15" t="s">
        <v>2772</v>
      </c>
      <c r="W67" s="15" t="s">
        <v>3002</v>
      </c>
    </row>
    <row r="68" spans="1:23" ht="30.75" hidden="1">
      <c r="A68" s="15" t="s">
        <v>2999</v>
      </c>
      <c r="B68" s="15">
        <v>2020</v>
      </c>
      <c r="C68" s="15">
        <v>28</v>
      </c>
      <c r="D68" s="15" t="s">
        <v>3000</v>
      </c>
      <c r="E68" s="15" t="s">
        <v>3658</v>
      </c>
      <c r="F68" s="15" t="s">
        <v>2766</v>
      </c>
      <c r="G68" s="67" t="s">
        <v>3659</v>
      </c>
      <c r="H68" s="15" t="s">
        <v>2772</v>
      </c>
      <c r="I68" s="15" t="s">
        <v>3003</v>
      </c>
      <c r="J68" s="15" t="s">
        <v>2772</v>
      </c>
      <c r="K68" s="15" t="s">
        <v>2772</v>
      </c>
      <c r="L68" s="15" t="s">
        <v>2772</v>
      </c>
      <c r="M68" s="15" t="s">
        <v>2772</v>
      </c>
      <c r="N68" s="15" t="s">
        <v>2943</v>
      </c>
      <c r="O68" s="15"/>
      <c r="P68" s="15">
        <v>2.25</v>
      </c>
      <c r="Q68" s="15" t="s">
        <v>2880</v>
      </c>
      <c r="R68" s="39">
        <f t="shared" si="23"/>
        <v>2250</v>
      </c>
      <c r="S68" s="16" t="s">
        <v>3661</v>
      </c>
      <c r="T68" s="16">
        <f t="shared" si="24"/>
        <v>3.35237549500052</v>
      </c>
      <c r="U68" s="15" t="s">
        <v>2772</v>
      </c>
      <c r="V68" s="15" t="s">
        <v>2772</v>
      </c>
      <c r="W68" s="15" t="s">
        <v>3002</v>
      </c>
    </row>
    <row r="69" spans="1:23" ht="30.75" hidden="1">
      <c r="A69" s="15" t="s">
        <v>2999</v>
      </c>
      <c r="B69" s="15">
        <v>2020</v>
      </c>
      <c r="C69" s="15">
        <v>28</v>
      </c>
      <c r="D69" s="15" t="s">
        <v>3000</v>
      </c>
      <c r="E69" s="15" t="s">
        <v>3658</v>
      </c>
      <c r="F69" s="15" t="s">
        <v>2766</v>
      </c>
      <c r="G69" s="67" t="s">
        <v>3659</v>
      </c>
      <c r="H69" s="15" t="s">
        <v>2772</v>
      </c>
      <c r="I69" s="15" t="s">
        <v>3003</v>
      </c>
      <c r="J69" s="15" t="s">
        <v>2772</v>
      </c>
      <c r="K69" s="15" t="s">
        <v>2772</v>
      </c>
      <c r="L69" s="15" t="s">
        <v>2772</v>
      </c>
      <c r="M69" s="15" t="s">
        <v>2772</v>
      </c>
      <c r="N69" s="15" t="s">
        <v>2943</v>
      </c>
      <c r="O69" s="15"/>
      <c r="P69" s="15">
        <v>2.36</v>
      </c>
      <c r="Q69" s="15" t="s">
        <v>2880</v>
      </c>
      <c r="R69" s="39">
        <f t="shared" si="23"/>
        <v>2360</v>
      </c>
      <c r="S69" s="16" t="s">
        <v>3661</v>
      </c>
      <c r="T69" s="16">
        <f t="shared" si="24"/>
        <v>3.3730959870787269</v>
      </c>
      <c r="U69" s="15" t="s">
        <v>2772</v>
      </c>
      <c r="V69" s="15" t="s">
        <v>2772</v>
      </c>
      <c r="W69" s="15" t="s">
        <v>3002</v>
      </c>
    </row>
    <row r="70" spans="1:23" ht="30.75" hidden="1">
      <c r="A70" s="15" t="s">
        <v>2999</v>
      </c>
      <c r="B70" s="15">
        <v>2020</v>
      </c>
      <c r="C70" s="15">
        <v>28</v>
      </c>
      <c r="D70" s="15" t="s">
        <v>3000</v>
      </c>
      <c r="E70" s="15" t="s">
        <v>3658</v>
      </c>
      <c r="F70" s="15" t="s">
        <v>2766</v>
      </c>
      <c r="G70" s="67" t="s">
        <v>3659</v>
      </c>
      <c r="H70" s="15" t="s">
        <v>2772</v>
      </c>
      <c r="I70" s="15" t="s">
        <v>2885</v>
      </c>
      <c r="J70" s="15" t="s">
        <v>2772</v>
      </c>
      <c r="K70" s="15" t="s">
        <v>2772</v>
      </c>
      <c r="L70" s="15" t="s">
        <v>2772</v>
      </c>
      <c r="M70" s="15" t="s">
        <v>2772</v>
      </c>
      <c r="N70" s="15" t="s">
        <v>2943</v>
      </c>
      <c r="O70" s="15"/>
      <c r="P70" s="15">
        <v>0.02</v>
      </c>
      <c r="Q70" s="15" t="s">
        <v>2880</v>
      </c>
      <c r="R70" s="39">
        <f t="shared" si="21"/>
        <v>20</v>
      </c>
      <c r="S70" s="16" t="s">
        <v>3661</v>
      </c>
      <c r="T70" s="16">
        <f t="shared" si="22"/>
        <v>1.3222192947339193</v>
      </c>
      <c r="U70" s="15" t="s">
        <v>2772</v>
      </c>
      <c r="V70" s="15" t="s">
        <v>2772</v>
      </c>
      <c r="W70" s="15" t="s">
        <v>3002</v>
      </c>
    </row>
    <row r="71" spans="1:23" ht="30.75" hidden="1">
      <c r="A71" s="15" t="s">
        <v>2999</v>
      </c>
      <c r="B71" s="15">
        <v>2020</v>
      </c>
      <c r="C71" s="15">
        <v>28</v>
      </c>
      <c r="D71" s="15" t="s">
        <v>3000</v>
      </c>
      <c r="E71" s="15" t="s">
        <v>3658</v>
      </c>
      <c r="F71" s="15" t="s">
        <v>2766</v>
      </c>
      <c r="G71" s="67" t="s">
        <v>3659</v>
      </c>
      <c r="H71" s="15" t="s">
        <v>2772</v>
      </c>
      <c r="I71" s="15" t="s">
        <v>2790</v>
      </c>
      <c r="J71" s="15" t="s">
        <v>2772</v>
      </c>
      <c r="K71" s="15" t="s">
        <v>2772</v>
      </c>
      <c r="L71" s="15" t="s">
        <v>2772</v>
      </c>
      <c r="M71" s="15" t="s">
        <v>2772</v>
      </c>
      <c r="N71" s="15" t="s">
        <v>2943</v>
      </c>
      <c r="O71" s="15" t="s">
        <v>3686</v>
      </c>
      <c r="P71" s="15">
        <v>1.4E-3</v>
      </c>
      <c r="Q71" s="15" t="s">
        <v>2880</v>
      </c>
      <c r="R71" s="39">
        <f t="shared" si="21"/>
        <v>1.4</v>
      </c>
      <c r="S71" s="16" t="s">
        <v>3661</v>
      </c>
      <c r="T71" s="16">
        <f t="shared" si="22"/>
        <v>0.38021124171160603</v>
      </c>
      <c r="U71" s="15" t="s">
        <v>2772</v>
      </c>
      <c r="V71" s="15" t="s">
        <v>2772</v>
      </c>
      <c r="W71" s="15" t="s">
        <v>3002</v>
      </c>
    </row>
    <row r="72" spans="1:23" ht="30.75" hidden="1">
      <c r="A72" s="15" t="s">
        <v>2999</v>
      </c>
      <c r="B72" s="15">
        <v>2020</v>
      </c>
      <c r="C72" s="15">
        <v>28</v>
      </c>
      <c r="D72" s="15" t="s">
        <v>3000</v>
      </c>
      <c r="E72" s="15" t="s">
        <v>3658</v>
      </c>
      <c r="F72" s="15" t="s">
        <v>2766</v>
      </c>
      <c r="G72" s="67" t="s">
        <v>3659</v>
      </c>
      <c r="H72" s="15" t="s">
        <v>2772</v>
      </c>
      <c r="I72" s="15" t="s">
        <v>2790</v>
      </c>
      <c r="J72" s="15" t="s">
        <v>2772</v>
      </c>
      <c r="K72" s="15" t="s">
        <v>2772</v>
      </c>
      <c r="L72" s="15" t="s">
        <v>2772</v>
      </c>
      <c r="M72" s="15" t="s">
        <v>2772</v>
      </c>
      <c r="N72" s="15" t="s">
        <v>2943</v>
      </c>
      <c r="O72" s="15" t="s">
        <v>3686</v>
      </c>
      <c r="P72" s="15">
        <v>5.1999999999999998E-3</v>
      </c>
      <c r="Q72" s="15" t="s">
        <v>2880</v>
      </c>
      <c r="R72" s="39">
        <f t="shared" si="20"/>
        <v>5.2</v>
      </c>
      <c r="S72" s="16" t="s">
        <v>3661</v>
      </c>
      <c r="T72" s="16">
        <f t="shared" si="18"/>
        <v>0.79239168949825389</v>
      </c>
      <c r="U72" s="15" t="s">
        <v>2772</v>
      </c>
      <c r="V72" s="15" t="s">
        <v>2772</v>
      </c>
      <c r="W72" s="15" t="s">
        <v>3002</v>
      </c>
    </row>
    <row r="73" spans="1:23" ht="30.75" hidden="1">
      <c r="A73" s="15" t="s">
        <v>2999</v>
      </c>
      <c r="B73" s="15">
        <v>2020</v>
      </c>
      <c r="C73" s="15">
        <v>28</v>
      </c>
      <c r="D73" s="15" t="s">
        <v>3000</v>
      </c>
      <c r="E73" s="15" t="s">
        <v>3658</v>
      </c>
      <c r="F73" s="15" t="s">
        <v>2766</v>
      </c>
      <c r="G73" s="67" t="s">
        <v>3659</v>
      </c>
      <c r="H73" s="15" t="s">
        <v>2772</v>
      </c>
      <c r="I73" s="15" t="s">
        <v>3005</v>
      </c>
      <c r="J73" s="15" t="s">
        <v>2772</v>
      </c>
      <c r="K73" s="15" t="s">
        <v>2772</v>
      </c>
      <c r="L73" s="15" t="s">
        <v>2772</v>
      </c>
      <c r="M73" s="15" t="s">
        <v>2772</v>
      </c>
      <c r="N73" s="15" t="s">
        <v>2943</v>
      </c>
      <c r="O73" s="15" t="s">
        <v>3687</v>
      </c>
      <c r="P73" s="15">
        <v>1.1000000000000001E-3</v>
      </c>
      <c r="Q73" s="15" t="s">
        <v>2880</v>
      </c>
      <c r="R73" s="39">
        <f t="shared" ref="R73:R74" si="25">P73*1000</f>
        <v>1.1000000000000001</v>
      </c>
      <c r="S73" s="16" t="s">
        <v>3661</v>
      </c>
      <c r="T73" s="16">
        <f t="shared" ref="T73:T74" si="26">LOG(R73+1)</f>
        <v>0.3222192947339193</v>
      </c>
      <c r="U73" s="15" t="s">
        <v>2772</v>
      </c>
      <c r="V73" s="15" t="s">
        <v>2772</v>
      </c>
      <c r="W73" s="15" t="s">
        <v>3002</v>
      </c>
    </row>
    <row r="74" spans="1:23" ht="30.75" hidden="1">
      <c r="A74" s="15" t="s">
        <v>2999</v>
      </c>
      <c r="B74" s="15">
        <v>2020</v>
      </c>
      <c r="C74" s="15">
        <v>28</v>
      </c>
      <c r="D74" s="15" t="s">
        <v>3000</v>
      </c>
      <c r="E74" s="15" t="s">
        <v>3658</v>
      </c>
      <c r="F74" s="15" t="s">
        <v>2766</v>
      </c>
      <c r="G74" s="67" t="s">
        <v>3659</v>
      </c>
      <c r="H74" s="15" t="s">
        <v>2772</v>
      </c>
      <c r="I74" s="15" t="s">
        <v>3005</v>
      </c>
      <c r="J74" s="15" t="s">
        <v>2772</v>
      </c>
      <c r="K74" s="15" t="s">
        <v>2772</v>
      </c>
      <c r="L74" s="15" t="s">
        <v>2772</v>
      </c>
      <c r="M74" s="15" t="s">
        <v>2772</v>
      </c>
      <c r="N74" s="15" t="s">
        <v>2943</v>
      </c>
      <c r="O74" s="15" t="s">
        <v>3687</v>
      </c>
      <c r="P74" s="15">
        <v>2.5999999999999999E-3</v>
      </c>
      <c r="Q74" s="15" t="s">
        <v>2880</v>
      </c>
      <c r="R74" s="39">
        <f t="shared" si="25"/>
        <v>2.6</v>
      </c>
      <c r="S74" s="16" t="s">
        <v>3661</v>
      </c>
      <c r="T74" s="16">
        <f t="shared" si="26"/>
        <v>0.55630250076728727</v>
      </c>
      <c r="U74" s="15" t="s">
        <v>2772</v>
      </c>
      <c r="V74" s="15" t="s">
        <v>2772</v>
      </c>
      <c r="W74" s="15" t="s">
        <v>3002</v>
      </c>
    </row>
    <row r="75" spans="1:23" ht="30.75" hidden="1">
      <c r="A75" s="15" t="s">
        <v>2999</v>
      </c>
      <c r="B75" s="15">
        <v>2020</v>
      </c>
      <c r="C75" s="15">
        <v>28</v>
      </c>
      <c r="D75" s="15" t="s">
        <v>3000</v>
      </c>
      <c r="E75" s="15" t="s">
        <v>3658</v>
      </c>
      <c r="F75" s="15" t="s">
        <v>2766</v>
      </c>
      <c r="G75" s="67" t="s">
        <v>3659</v>
      </c>
      <c r="H75" s="15" t="s">
        <v>2772</v>
      </c>
      <c r="I75" s="15" t="s">
        <v>3005</v>
      </c>
      <c r="J75" s="15" t="s">
        <v>2772</v>
      </c>
      <c r="K75" s="15" t="s">
        <v>2772</v>
      </c>
      <c r="L75" s="15" t="s">
        <v>2772</v>
      </c>
      <c r="M75" s="15" t="s">
        <v>2772</v>
      </c>
      <c r="N75" s="15" t="s">
        <v>2943</v>
      </c>
      <c r="O75" s="15" t="s">
        <v>3687</v>
      </c>
      <c r="P75" s="15">
        <v>6.6E-3</v>
      </c>
      <c r="Q75" s="15" t="s">
        <v>2880</v>
      </c>
      <c r="R75" s="39">
        <f t="shared" si="20"/>
        <v>6.6</v>
      </c>
      <c r="S75" s="16" t="s">
        <v>3661</v>
      </c>
      <c r="T75" s="16">
        <f t="shared" si="18"/>
        <v>0.88081359228079137</v>
      </c>
      <c r="U75" s="15" t="s">
        <v>2772</v>
      </c>
      <c r="V75" s="15" t="s">
        <v>2772</v>
      </c>
      <c r="W75" s="15" t="s">
        <v>3002</v>
      </c>
    </row>
    <row r="76" spans="1:23" ht="30.75" hidden="1">
      <c r="A76" s="15" t="s">
        <v>2999</v>
      </c>
      <c r="B76" s="15">
        <v>2020</v>
      </c>
      <c r="C76" s="15">
        <v>28</v>
      </c>
      <c r="D76" s="15" t="s">
        <v>3000</v>
      </c>
      <c r="E76" s="15" t="s">
        <v>3658</v>
      </c>
      <c r="F76" s="15" t="s">
        <v>2766</v>
      </c>
      <c r="G76" s="67" t="s">
        <v>3659</v>
      </c>
      <c r="H76" s="15" t="s">
        <v>2772</v>
      </c>
      <c r="I76" s="15" t="s">
        <v>2879</v>
      </c>
      <c r="J76" s="15" t="s">
        <v>2772</v>
      </c>
      <c r="K76" s="15" t="s">
        <v>2772</v>
      </c>
      <c r="L76" s="15" t="s">
        <v>2772</v>
      </c>
      <c r="M76" s="15" t="s">
        <v>2772</v>
      </c>
      <c r="N76" s="15" t="s">
        <v>2943</v>
      </c>
      <c r="O76" s="15" t="s">
        <v>3688</v>
      </c>
      <c r="P76" s="15">
        <v>1.4E-3</v>
      </c>
      <c r="Q76" s="15" t="s">
        <v>2880</v>
      </c>
      <c r="R76" s="39">
        <f t="shared" ref="R76" si="27">P76*1000</f>
        <v>1.4</v>
      </c>
      <c r="S76" s="16" t="s">
        <v>3661</v>
      </c>
      <c r="T76" s="16">
        <f t="shared" ref="T76" si="28">LOG(R76+1)</f>
        <v>0.38021124171160603</v>
      </c>
      <c r="U76" s="15" t="s">
        <v>2772</v>
      </c>
      <c r="V76" s="15" t="s">
        <v>2772</v>
      </c>
      <c r="W76" s="15" t="s">
        <v>3002</v>
      </c>
    </row>
    <row r="77" spans="1:23" ht="30.75" hidden="1">
      <c r="A77" s="15" t="s">
        <v>2999</v>
      </c>
      <c r="B77" s="15">
        <v>2020</v>
      </c>
      <c r="C77" s="15">
        <v>28</v>
      </c>
      <c r="D77" s="15" t="s">
        <v>3000</v>
      </c>
      <c r="E77" s="15" t="s">
        <v>3658</v>
      </c>
      <c r="F77" s="15" t="s">
        <v>2766</v>
      </c>
      <c r="G77" s="67" t="s">
        <v>3659</v>
      </c>
      <c r="H77" s="15" t="s">
        <v>2772</v>
      </c>
      <c r="I77" s="15" t="s">
        <v>2879</v>
      </c>
      <c r="J77" s="15" t="s">
        <v>2772</v>
      </c>
      <c r="K77" s="15" t="s">
        <v>2772</v>
      </c>
      <c r="L77" s="15" t="s">
        <v>2772</v>
      </c>
      <c r="M77" s="15" t="s">
        <v>2772</v>
      </c>
      <c r="N77" s="15" t="s">
        <v>2943</v>
      </c>
      <c r="O77" s="15" t="s">
        <v>3688</v>
      </c>
      <c r="P77" s="15">
        <v>4.0000000000000001E-3</v>
      </c>
      <c r="Q77" s="15" t="s">
        <v>2880</v>
      </c>
      <c r="R77" s="39">
        <f t="shared" si="20"/>
        <v>4</v>
      </c>
      <c r="S77" s="16" t="s">
        <v>3661</v>
      </c>
      <c r="T77" s="16">
        <f t="shared" si="18"/>
        <v>0.69897000433601886</v>
      </c>
      <c r="U77" s="15" t="s">
        <v>2772</v>
      </c>
      <c r="V77" s="15" t="s">
        <v>2772</v>
      </c>
      <c r="W77" s="15" t="s">
        <v>3002</v>
      </c>
    </row>
    <row r="78" spans="1:23" ht="48" hidden="1">
      <c r="A78" s="15" t="s">
        <v>3261</v>
      </c>
      <c r="B78" s="15">
        <v>2020</v>
      </c>
      <c r="C78" s="15">
        <v>45</v>
      </c>
      <c r="D78" s="15" t="s">
        <v>3262</v>
      </c>
      <c r="E78" s="15" t="s">
        <v>3658</v>
      </c>
      <c r="F78" s="15" t="s">
        <v>2766</v>
      </c>
      <c r="G78" s="67" t="s">
        <v>3659</v>
      </c>
      <c r="H78" s="15" t="s">
        <v>2772</v>
      </c>
      <c r="I78" s="31" t="s">
        <v>2879</v>
      </c>
      <c r="J78" s="15" t="s">
        <v>2772</v>
      </c>
      <c r="K78" s="15" t="s">
        <v>2772</v>
      </c>
      <c r="L78" s="15" t="s">
        <v>2772</v>
      </c>
      <c r="M78" s="15" t="s">
        <v>2772</v>
      </c>
      <c r="N78" s="15" t="s">
        <v>3690</v>
      </c>
      <c r="O78" s="15" t="s">
        <v>2772</v>
      </c>
      <c r="P78" s="15">
        <v>1.01</v>
      </c>
      <c r="Q78" s="16" t="s">
        <v>3661</v>
      </c>
      <c r="R78" s="39">
        <v>1.01</v>
      </c>
      <c r="S78" s="16" t="s">
        <v>3661</v>
      </c>
      <c r="T78" s="16">
        <f t="shared" si="18"/>
        <v>0.30319605742048883</v>
      </c>
      <c r="U78" s="15">
        <v>0</v>
      </c>
      <c r="V78" s="15"/>
      <c r="W78" s="16" t="s">
        <v>3264</v>
      </c>
    </row>
    <row r="79" spans="1:23" ht="48" hidden="1">
      <c r="A79" s="15" t="s">
        <v>3261</v>
      </c>
      <c r="B79" s="15">
        <v>2020</v>
      </c>
      <c r="C79" s="15">
        <v>45</v>
      </c>
      <c r="D79" s="15" t="s">
        <v>3262</v>
      </c>
      <c r="E79" s="15" t="s">
        <v>3658</v>
      </c>
      <c r="F79" s="15" t="s">
        <v>2766</v>
      </c>
      <c r="G79" s="67" t="s">
        <v>3659</v>
      </c>
      <c r="H79" s="15" t="s">
        <v>2772</v>
      </c>
      <c r="I79" s="16" t="s">
        <v>2884</v>
      </c>
      <c r="J79" s="15" t="s">
        <v>2772</v>
      </c>
      <c r="K79" s="15" t="s">
        <v>2772</v>
      </c>
      <c r="L79" s="15" t="s">
        <v>2772</v>
      </c>
      <c r="M79" s="15" t="s">
        <v>2772</v>
      </c>
      <c r="N79" s="15" t="s">
        <v>3690</v>
      </c>
      <c r="O79" s="15" t="s">
        <v>2772</v>
      </c>
      <c r="P79" s="15">
        <v>0.03</v>
      </c>
      <c r="Q79" s="16" t="s">
        <v>3661</v>
      </c>
      <c r="R79" s="39">
        <v>0.03</v>
      </c>
      <c r="S79" s="16" t="s">
        <v>3661</v>
      </c>
      <c r="T79" s="16">
        <f t="shared" si="18"/>
        <v>1.2837224705172217E-2</v>
      </c>
      <c r="U79" s="15">
        <v>0</v>
      </c>
      <c r="V79" s="15"/>
      <c r="W79" s="16" t="s">
        <v>3264</v>
      </c>
    </row>
    <row r="80" spans="1:23" ht="48" hidden="1">
      <c r="A80" s="15" t="s">
        <v>3261</v>
      </c>
      <c r="B80" s="15">
        <v>2020</v>
      </c>
      <c r="C80" s="15">
        <v>45</v>
      </c>
      <c r="D80" s="15" t="s">
        <v>3262</v>
      </c>
      <c r="E80" s="15" t="s">
        <v>3658</v>
      </c>
      <c r="F80" s="15" t="s">
        <v>2766</v>
      </c>
      <c r="G80" s="67" t="s">
        <v>3659</v>
      </c>
      <c r="H80" s="15" t="s">
        <v>2772</v>
      </c>
      <c r="I80" s="16" t="s">
        <v>2887</v>
      </c>
      <c r="J80" s="15" t="s">
        <v>2772</v>
      </c>
      <c r="K80" s="15" t="s">
        <v>2772</v>
      </c>
      <c r="L80" s="15" t="s">
        <v>2772</v>
      </c>
      <c r="M80" s="15" t="s">
        <v>2772</v>
      </c>
      <c r="N80" s="15" t="s">
        <v>3690</v>
      </c>
      <c r="O80" s="15" t="s">
        <v>2772</v>
      </c>
      <c r="P80" s="15">
        <v>0.28000000000000003</v>
      </c>
      <c r="Q80" s="16" t="s">
        <v>3661</v>
      </c>
      <c r="R80" s="39">
        <v>0.28000000000000003</v>
      </c>
      <c r="S80" s="16" t="s">
        <v>3661</v>
      </c>
      <c r="T80" s="16">
        <f t="shared" si="18"/>
        <v>0.10720996964786837</v>
      </c>
      <c r="U80" s="15">
        <v>0</v>
      </c>
      <c r="V80" s="15"/>
      <c r="W80" s="16" t="s">
        <v>3264</v>
      </c>
    </row>
    <row r="81" spans="1:23" ht="48" hidden="1">
      <c r="A81" s="15" t="s">
        <v>3261</v>
      </c>
      <c r="B81" s="15">
        <v>2020</v>
      </c>
      <c r="C81" s="15">
        <v>45</v>
      </c>
      <c r="D81" s="15" t="s">
        <v>3262</v>
      </c>
      <c r="E81" s="15" t="s">
        <v>3658</v>
      </c>
      <c r="F81" s="15" t="s">
        <v>2766</v>
      </c>
      <c r="G81" s="67" t="s">
        <v>3659</v>
      </c>
      <c r="H81" s="15" t="s">
        <v>2772</v>
      </c>
      <c r="I81" s="16" t="s">
        <v>2786</v>
      </c>
      <c r="J81" s="15" t="s">
        <v>2772</v>
      </c>
      <c r="K81" s="15" t="s">
        <v>2772</v>
      </c>
      <c r="L81" s="15" t="s">
        <v>2772</v>
      </c>
      <c r="M81" s="15" t="s">
        <v>2772</v>
      </c>
      <c r="N81" s="15" t="s">
        <v>3690</v>
      </c>
      <c r="O81" s="15" t="s">
        <v>2772</v>
      </c>
      <c r="P81" s="15">
        <v>135.38999999999999</v>
      </c>
      <c r="Q81" s="16" t="s">
        <v>3661</v>
      </c>
      <c r="R81" s="39">
        <v>135.38999999999999</v>
      </c>
      <c r="S81" s="16" t="s">
        <v>3661</v>
      </c>
      <c r="T81" s="16">
        <f t="shared" si="18"/>
        <v>2.1347825293818556</v>
      </c>
      <c r="U81" s="15">
        <v>0</v>
      </c>
      <c r="V81" s="15"/>
      <c r="W81" s="16" t="s">
        <v>3264</v>
      </c>
    </row>
    <row r="82" spans="1:23" ht="48" hidden="1">
      <c r="A82" s="15" t="s">
        <v>3261</v>
      </c>
      <c r="B82" s="15">
        <v>2020</v>
      </c>
      <c r="C82" s="15">
        <v>45</v>
      </c>
      <c r="D82" s="15" t="s">
        <v>3262</v>
      </c>
      <c r="E82" s="15" t="s">
        <v>3658</v>
      </c>
      <c r="F82" s="15" t="s">
        <v>2766</v>
      </c>
      <c r="G82" s="67" t="s">
        <v>3659</v>
      </c>
      <c r="H82" s="15" t="s">
        <v>2772</v>
      </c>
      <c r="I82" s="16" t="s">
        <v>3265</v>
      </c>
      <c r="J82" s="15" t="s">
        <v>2772</v>
      </c>
      <c r="K82" s="15" t="s">
        <v>2772</v>
      </c>
      <c r="L82" s="15" t="s">
        <v>2772</v>
      </c>
      <c r="M82" s="15" t="s">
        <v>2772</v>
      </c>
      <c r="N82" s="15" t="s">
        <v>3690</v>
      </c>
      <c r="O82" s="15" t="s">
        <v>2772</v>
      </c>
      <c r="P82" s="15">
        <v>0.82</v>
      </c>
      <c r="Q82" s="16" t="s">
        <v>3661</v>
      </c>
      <c r="R82" s="39">
        <v>0.82</v>
      </c>
      <c r="S82" s="16" t="s">
        <v>3661</v>
      </c>
      <c r="T82" s="16">
        <f t="shared" si="18"/>
        <v>0.26007138798507473</v>
      </c>
      <c r="U82" s="15">
        <v>0</v>
      </c>
      <c r="V82" s="15"/>
      <c r="W82" s="16" t="s">
        <v>3264</v>
      </c>
    </row>
    <row r="83" spans="1:23" ht="48" hidden="1">
      <c r="A83" s="15" t="s">
        <v>3261</v>
      </c>
      <c r="B83" s="15">
        <v>2020</v>
      </c>
      <c r="C83" s="15">
        <v>45</v>
      </c>
      <c r="D83" s="15" t="s">
        <v>3262</v>
      </c>
      <c r="E83" s="15" t="s">
        <v>3658</v>
      </c>
      <c r="F83" s="15" t="s">
        <v>2766</v>
      </c>
      <c r="G83" s="66" t="s">
        <v>3659</v>
      </c>
      <c r="H83" s="15" t="s">
        <v>2778</v>
      </c>
      <c r="I83" s="16" t="s">
        <v>3267</v>
      </c>
      <c r="J83" s="15" t="s">
        <v>2772</v>
      </c>
      <c r="K83" s="15" t="s">
        <v>2772</v>
      </c>
      <c r="L83" s="15" t="s">
        <v>2772</v>
      </c>
      <c r="M83" s="15" t="s">
        <v>2772</v>
      </c>
      <c r="N83" s="15" t="s">
        <v>3690</v>
      </c>
      <c r="O83" s="15" t="s">
        <v>2772</v>
      </c>
      <c r="P83" s="15">
        <v>0.37</v>
      </c>
      <c r="Q83" s="16" t="s">
        <v>3661</v>
      </c>
      <c r="R83" s="39">
        <v>0.37</v>
      </c>
      <c r="S83" s="16" t="s">
        <v>3661</v>
      </c>
      <c r="T83" s="16">
        <f t="shared" si="18"/>
        <v>0.13672056715640679</v>
      </c>
      <c r="U83" s="15">
        <v>0</v>
      </c>
      <c r="V83" s="15"/>
      <c r="W83" s="16" t="s">
        <v>3264</v>
      </c>
    </row>
    <row r="84" spans="1:23" ht="48" hidden="1">
      <c r="A84" s="15" t="s">
        <v>3261</v>
      </c>
      <c r="B84" s="15">
        <v>2020</v>
      </c>
      <c r="C84" s="15">
        <v>45</v>
      </c>
      <c r="D84" s="15" t="s">
        <v>3262</v>
      </c>
      <c r="E84" s="15" t="s">
        <v>3658</v>
      </c>
      <c r="F84" s="15" t="s">
        <v>2766</v>
      </c>
      <c r="G84" s="67" t="s">
        <v>3659</v>
      </c>
      <c r="H84" s="15" t="s">
        <v>2772</v>
      </c>
      <c r="I84" s="15" t="s">
        <v>3260</v>
      </c>
      <c r="J84" s="15" t="s">
        <v>2772</v>
      </c>
      <c r="K84" s="15" t="s">
        <v>2772</v>
      </c>
      <c r="L84" s="15" t="s">
        <v>2772</v>
      </c>
      <c r="M84" s="15" t="s">
        <v>2772</v>
      </c>
      <c r="N84" s="15" t="s">
        <v>3690</v>
      </c>
      <c r="O84" s="15" t="s">
        <v>2772</v>
      </c>
      <c r="P84" s="15">
        <v>22.58</v>
      </c>
      <c r="Q84" s="16" t="s">
        <v>3661</v>
      </c>
      <c r="R84" s="39">
        <v>22.58</v>
      </c>
      <c r="S84" s="16" t="s">
        <v>3661</v>
      </c>
      <c r="T84" s="16">
        <f t="shared" si="18"/>
        <v>1.3725438007590702</v>
      </c>
      <c r="U84" s="15">
        <v>0</v>
      </c>
      <c r="V84" s="15"/>
      <c r="W84" s="16" t="s">
        <v>3264</v>
      </c>
    </row>
    <row r="85" spans="1:23" ht="48" hidden="1">
      <c r="A85" s="15" t="s">
        <v>3278</v>
      </c>
      <c r="B85" s="15">
        <v>2019</v>
      </c>
      <c r="C85" s="15">
        <v>46</v>
      </c>
      <c r="D85" s="15" t="s">
        <v>3279</v>
      </c>
      <c r="E85" s="15" t="s">
        <v>3689</v>
      </c>
      <c r="F85" s="15" t="s">
        <v>2766</v>
      </c>
      <c r="G85" s="67" t="s">
        <v>3659</v>
      </c>
      <c r="H85" s="15" t="s">
        <v>2772</v>
      </c>
      <c r="I85" s="15" t="s">
        <v>3013</v>
      </c>
      <c r="J85" s="15" t="s">
        <v>2772</v>
      </c>
      <c r="K85" s="15" t="s">
        <v>2772</v>
      </c>
      <c r="L85" s="15" t="s">
        <v>2772</v>
      </c>
      <c r="M85" s="15" t="s">
        <v>2772</v>
      </c>
      <c r="N85" s="15" t="s">
        <v>3690</v>
      </c>
      <c r="O85" s="15" t="s">
        <v>2772</v>
      </c>
      <c r="P85" s="15" t="s">
        <v>3280</v>
      </c>
      <c r="Q85" s="15" t="s">
        <v>2880</v>
      </c>
      <c r="R85" s="42">
        <v>0.02</v>
      </c>
      <c r="S85" s="16" t="s">
        <v>3661</v>
      </c>
      <c r="T85" s="16">
        <f t="shared" si="18"/>
        <v>8.6001717619175692E-3</v>
      </c>
      <c r="U85" s="15" t="s">
        <v>2772</v>
      </c>
      <c r="V85" s="15"/>
      <c r="W85" s="16"/>
    </row>
    <row r="86" spans="1:23" ht="48" hidden="1">
      <c r="A86" s="15" t="s">
        <v>3278</v>
      </c>
      <c r="B86" s="15">
        <v>2019</v>
      </c>
      <c r="C86" s="15">
        <v>46</v>
      </c>
      <c r="D86" s="15" t="s">
        <v>3279</v>
      </c>
      <c r="E86" s="15" t="s">
        <v>3689</v>
      </c>
      <c r="F86" s="15" t="s">
        <v>2766</v>
      </c>
      <c r="G86" s="67" t="s">
        <v>3659</v>
      </c>
      <c r="H86" s="15" t="s">
        <v>2772</v>
      </c>
      <c r="I86" s="15" t="s">
        <v>3005</v>
      </c>
      <c r="J86" s="15" t="s">
        <v>2772</v>
      </c>
      <c r="K86" s="15" t="s">
        <v>2772</v>
      </c>
      <c r="L86" s="15" t="s">
        <v>2772</v>
      </c>
      <c r="M86" s="15" t="s">
        <v>2772</v>
      </c>
      <c r="N86" s="15" t="s">
        <v>3690</v>
      </c>
      <c r="O86" s="15" t="s">
        <v>2772</v>
      </c>
      <c r="P86" s="15" t="s">
        <v>3281</v>
      </c>
      <c r="Q86" s="15" t="s">
        <v>2880</v>
      </c>
      <c r="R86" s="42">
        <v>2.5000000000000001E-2</v>
      </c>
      <c r="S86" s="16" t="s">
        <v>3661</v>
      </c>
      <c r="T86" s="16">
        <f t="shared" si="18"/>
        <v>1.0723865391773066E-2</v>
      </c>
      <c r="U86" s="15" t="s">
        <v>2772</v>
      </c>
      <c r="V86" s="15"/>
      <c r="W86" s="16"/>
    </row>
    <row r="87" spans="1:23" ht="48" hidden="1">
      <c r="A87" s="15" t="s">
        <v>3278</v>
      </c>
      <c r="B87" s="15">
        <v>2019</v>
      </c>
      <c r="C87" s="15">
        <v>46</v>
      </c>
      <c r="D87" s="15" t="s">
        <v>3279</v>
      </c>
      <c r="E87" s="15" t="s">
        <v>3689</v>
      </c>
      <c r="F87" s="15" t="s">
        <v>2766</v>
      </c>
      <c r="G87" s="67" t="s">
        <v>3659</v>
      </c>
      <c r="H87" s="15" t="s">
        <v>2772</v>
      </c>
      <c r="I87" s="15" t="s">
        <v>2884</v>
      </c>
      <c r="J87" s="15" t="s">
        <v>2772</v>
      </c>
      <c r="K87" s="15" t="s">
        <v>2772</v>
      </c>
      <c r="L87" s="15" t="s">
        <v>2772</v>
      </c>
      <c r="M87" s="15" t="s">
        <v>2772</v>
      </c>
      <c r="N87" s="15" t="s">
        <v>3690</v>
      </c>
      <c r="O87" s="15" t="s">
        <v>2772</v>
      </c>
      <c r="P87" s="15" t="s">
        <v>3282</v>
      </c>
      <c r="Q87" s="15" t="s">
        <v>2880</v>
      </c>
      <c r="R87" s="42">
        <v>1.4999999999999999E-2</v>
      </c>
      <c r="S87" s="16" t="s">
        <v>3661</v>
      </c>
      <c r="T87" s="16">
        <f t="shared" si="18"/>
        <v>6.4660422492316813E-3</v>
      </c>
      <c r="U87" s="15" t="s">
        <v>2772</v>
      </c>
      <c r="V87" s="15"/>
      <c r="W87" s="16"/>
    </row>
    <row r="88" spans="1:23" ht="60.75" hidden="1">
      <c r="A88" s="15" t="s">
        <v>3278</v>
      </c>
      <c r="B88" s="15">
        <v>2019</v>
      </c>
      <c r="C88" s="15">
        <v>46</v>
      </c>
      <c r="D88" s="15" t="s">
        <v>3279</v>
      </c>
      <c r="E88" s="15" t="s">
        <v>3689</v>
      </c>
      <c r="F88" s="15" t="s">
        <v>2766</v>
      </c>
      <c r="G88" s="67" t="s">
        <v>3659</v>
      </c>
      <c r="H88" s="15" t="s">
        <v>2772</v>
      </c>
      <c r="I88" s="15" t="s">
        <v>2788</v>
      </c>
      <c r="J88" s="15" t="s">
        <v>2772</v>
      </c>
      <c r="K88" s="15" t="s">
        <v>2772</v>
      </c>
      <c r="L88" s="15" t="s">
        <v>2772</v>
      </c>
      <c r="M88" s="15" t="s">
        <v>2772</v>
      </c>
      <c r="N88" s="15" t="s">
        <v>3690</v>
      </c>
      <c r="O88" s="15">
        <v>0.08</v>
      </c>
      <c r="P88" s="15">
        <v>3.5000000000000003E-2</v>
      </c>
      <c r="Q88" s="15" t="s">
        <v>2880</v>
      </c>
      <c r="R88" s="39">
        <f>P88*1000</f>
        <v>35</v>
      </c>
      <c r="S88" s="16" t="s">
        <v>3661</v>
      </c>
      <c r="T88" s="16">
        <f t="shared" ref="T88:T89" si="29">LOG(R88+1)</f>
        <v>1.5563025007672873</v>
      </c>
      <c r="U88" s="15" t="s">
        <v>2772</v>
      </c>
      <c r="V88" s="15"/>
      <c r="W88" s="16"/>
    </row>
    <row r="89" spans="1:23" ht="60.75" hidden="1">
      <c r="A89" s="15" t="s">
        <v>3278</v>
      </c>
      <c r="B89" s="15">
        <v>2019</v>
      </c>
      <c r="C89" s="15">
        <v>46</v>
      </c>
      <c r="D89" s="15" t="s">
        <v>3279</v>
      </c>
      <c r="E89" s="15" t="s">
        <v>3689</v>
      </c>
      <c r="F89" s="15" t="s">
        <v>2766</v>
      </c>
      <c r="G89" s="67" t="s">
        <v>3659</v>
      </c>
      <c r="H89" s="15" t="s">
        <v>2772</v>
      </c>
      <c r="I89" s="15" t="s">
        <v>2790</v>
      </c>
      <c r="J89" s="15" t="s">
        <v>2772</v>
      </c>
      <c r="K89" s="15" t="s">
        <v>2772</v>
      </c>
      <c r="L89" s="15" t="s">
        <v>2772</v>
      </c>
      <c r="M89" s="15" t="s">
        <v>2772</v>
      </c>
      <c r="N89" s="15" t="s">
        <v>3690</v>
      </c>
      <c r="O89" s="15" t="s">
        <v>3283</v>
      </c>
      <c r="P89" s="15">
        <v>0.01</v>
      </c>
      <c r="Q89" s="15" t="s">
        <v>2880</v>
      </c>
      <c r="R89" s="39">
        <f>P89*1000</f>
        <v>10</v>
      </c>
      <c r="S89" s="16" t="s">
        <v>3661</v>
      </c>
      <c r="T89" s="16">
        <f t="shared" si="29"/>
        <v>1.0413926851582251</v>
      </c>
      <c r="U89" s="15" t="s">
        <v>2772</v>
      </c>
      <c r="V89" s="15"/>
      <c r="W89" s="16"/>
    </row>
    <row r="90" spans="1:23" ht="60.75" hidden="1">
      <c r="A90" s="15" t="s">
        <v>3278</v>
      </c>
      <c r="B90" s="15">
        <v>2019</v>
      </c>
      <c r="C90" s="15">
        <v>46</v>
      </c>
      <c r="D90" s="15" t="s">
        <v>3279</v>
      </c>
      <c r="E90" s="15" t="s">
        <v>3689</v>
      </c>
      <c r="F90" s="15" t="s">
        <v>2766</v>
      </c>
      <c r="G90" s="67" t="s">
        <v>3659</v>
      </c>
      <c r="H90" s="15" t="s">
        <v>2772</v>
      </c>
      <c r="I90" s="15" t="s">
        <v>2790</v>
      </c>
      <c r="J90" s="15" t="s">
        <v>2772</v>
      </c>
      <c r="K90" s="15" t="s">
        <v>2772</v>
      </c>
      <c r="L90" s="15" t="s">
        <v>2772</v>
      </c>
      <c r="M90" s="15" t="s">
        <v>2772</v>
      </c>
      <c r="N90" s="15" t="s">
        <v>3690</v>
      </c>
      <c r="O90" s="15" t="s">
        <v>3283</v>
      </c>
      <c r="P90" s="15">
        <v>0.06</v>
      </c>
      <c r="Q90" s="15" t="s">
        <v>2880</v>
      </c>
      <c r="R90" s="39">
        <f>P90*1000</f>
        <v>60</v>
      </c>
      <c r="S90" s="16" t="s">
        <v>3661</v>
      </c>
      <c r="T90" s="16">
        <f t="shared" si="18"/>
        <v>1.7853298350107671</v>
      </c>
      <c r="U90" s="15" t="s">
        <v>2772</v>
      </c>
      <c r="V90" s="15"/>
      <c r="W90" s="16"/>
    </row>
    <row r="91" spans="1:23" ht="48" hidden="1">
      <c r="A91" s="15" t="s">
        <v>3278</v>
      </c>
      <c r="B91" s="15">
        <v>2019</v>
      </c>
      <c r="C91" s="15">
        <v>46</v>
      </c>
      <c r="D91" s="15" t="s">
        <v>3279</v>
      </c>
      <c r="E91" s="15" t="s">
        <v>3689</v>
      </c>
      <c r="F91" s="15" t="s">
        <v>2766</v>
      </c>
      <c r="G91" s="67" t="s">
        <v>3659</v>
      </c>
      <c r="H91" s="15" t="s">
        <v>2772</v>
      </c>
      <c r="I91" s="15" t="s">
        <v>2788</v>
      </c>
      <c r="J91" s="15" t="s">
        <v>2772</v>
      </c>
      <c r="K91" s="15" t="s">
        <v>2772</v>
      </c>
      <c r="L91" s="15" t="s">
        <v>2772</v>
      </c>
      <c r="M91" s="15" t="s">
        <v>2772</v>
      </c>
      <c r="N91" s="15" t="s">
        <v>3690</v>
      </c>
      <c r="O91" s="15">
        <f>MEDIAN(0.01,0.06)</f>
        <v>3.4999999999999996E-2</v>
      </c>
      <c r="P91" s="15" t="s">
        <v>3284</v>
      </c>
      <c r="Q91" s="15" t="s">
        <v>2880</v>
      </c>
      <c r="R91" s="42">
        <v>0.04</v>
      </c>
      <c r="S91" s="16" t="s">
        <v>3661</v>
      </c>
      <c r="T91" s="16">
        <f t="shared" si="18"/>
        <v>1.703333929878037E-2</v>
      </c>
      <c r="U91" s="15" t="s">
        <v>2772</v>
      </c>
      <c r="V91" s="15"/>
      <c r="W91" s="16"/>
    </row>
    <row r="92" spans="1:23" ht="60.75" hidden="1">
      <c r="A92" s="15" t="s">
        <v>3278</v>
      </c>
      <c r="B92" s="15">
        <v>2019</v>
      </c>
      <c r="C92" s="15">
        <v>46</v>
      </c>
      <c r="D92" s="15" t="s">
        <v>3279</v>
      </c>
      <c r="E92" s="15" t="s">
        <v>3689</v>
      </c>
      <c r="F92" s="15" t="s">
        <v>2766</v>
      </c>
      <c r="G92" s="68" t="s">
        <v>3664</v>
      </c>
      <c r="H92" s="15" t="s">
        <v>2772</v>
      </c>
      <c r="I92" s="15" t="s">
        <v>2875</v>
      </c>
      <c r="J92" s="15" t="s">
        <v>2772</v>
      </c>
      <c r="K92" s="15" t="s">
        <v>2772</v>
      </c>
      <c r="L92" s="15" t="s">
        <v>2772</v>
      </c>
      <c r="M92" s="15" t="s">
        <v>2772</v>
      </c>
      <c r="N92" s="15" t="s">
        <v>3690</v>
      </c>
      <c r="O92" s="15" t="s">
        <v>3285</v>
      </c>
      <c r="P92" s="15">
        <v>0.01</v>
      </c>
      <c r="Q92" s="15" t="s">
        <v>2880</v>
      </c>
      <c r="R92" s="39">
        <f>P92*1000</f>
        <v>10</v>
      </c>
      <c r="S92" s="16" t="s">
        <v>3661</v>
      </c>
      <c r="T92" s="16">
        <f t="shared" ref="T92" si="30">LOG(R92+1)</f>
        <v>1.0413926851582251</v>
      </c>
      <c r="U92" s="15" t="s">
        <v>2772</v>
      </c>
      <c r="V92" s="15"/>
      <c r="W92" s="16"/>
    </row>
    <row r="93" spans="1:23" ht="60.75" hidden="1">
      <c r="A93" s="15" t="s">
        <v>3278</v>
      </c>
      <c r="B93" s="15">
        <v>2019</v>
      </c>
      <c r="C93" s="15">
        <v>46</v>
      </c>
      <c r="D93" s="15" t="s">
        <v>3279</v>
      </c>
      <c r="E93" s="15" t="s">
        <v>3689</v>
      </c>
      <c r="F93" s="15" t="s">
        <v>2766</v>
      </c>
      <c r="G93" s="68" t="s">
        <v>3664</v>
      </c>
      <c r="H93" s="15" t="s">
        <v>2772</v>
      </c>
      <c r="I93" s="15" t="s">
        <v>2875</v>
      </c>
      <c r="J93" s="15" t="s">
        <v>2772</v>
      </c>
      <c r="K93" s="15" t="s">
        <v>2772</v>
      </c>
      <c r="L93" s="15" t="s">
        <v>2772</v>
      </c>
      <c r="M93" s="15" t="s">
        <v>2772</v>
      </c>
      <c r="N93" s="15" t="s">
        <v>3690</v>
      </c>
      <c r="O93" s="15" t="s">
        <v>3285</v>
      </c>
      <c r="P93" s="15">
        <v>4.47</v>
      </c>
      <c r="Q93" s="15" t="s">
        <v>2880</v>
      </c>
      <c r="R93" s="39">
        <f>P93*1000</f>
        <v>4470</v>
      </c>
      <c r="S93" s="16" t="s">
        <v>3661</v>
      </c>
      <c r="T93" s="16">
        <f t="shared" si="18"/>
        <v>3.6504046698680317</v>
      </c>
      <c r="U93" s="15" t="s">
        <v>2772</v>
      </c>
      <c r="V93" s="15"/>
      <c r="W93" s="16"/>
    </row>
    <row r="94" spans="1:23" ht="60.75" hidden="1">
      <c r="A94" s="15" t="s">
        <v>3278</v>
      </c>
      <c r="B94" s="15">
        <v>2019</v>
      </c>
      <c r="C94" s="15">
        <v>46</v>
      </c>
      <c r="D94" s="15" t="s">
        <v>3279</v>
      </c>
      <c r="E94" s="15" t="s">
        <v>3689</v>
      </c>
      <c r="F94" s="15" t="s">
        <v>2766</v>
      </c>
      <c r="G94" s="67" t="s">
        <v>3659</v>
      </c>
      <c r="H94" s="15" t="s">
        <v>2772</v>
      </c>
      <c r="I94" s="15" t="s">
        <v>2786</v>
      </c>
      <c r="J94" s="15" t="s">
        <v>2772</v>
      </c>
      <c r="K94" s="15" t="s">
        <v>2772</v>
      </c>
      <c r="L94" s="15" t="s">
        <v>2772</v>
      </c>
      <c r="M94" s="15" t="s">
        <v>2772</v>
      </c>
      <c r="N94" s="15" t="s">
        <v>3690</v>
      </c>
      <c r="O94" s="15" t="s">
        <v>3286</v>
      </c>
      <c r="P94" s="15">
        <v>0.01</v>
      </c>
      <c r="Q94" s="15" t="s">
        <v>2880</v>
      </c>
      <c r="R94" s="39">
        <f t="shared" ref="R94" si="31">P94*1000</f>
        <v>10</v>
      </c>
      <c r="S94" s="16" t="s">
        <v>3661</v>
      </c>
      <c r="T94" s="16">
        <f t="shared" ref="T94" si="32">LOG(R94+1)</f>
        <v>1.0413926851582251</v>
      </c>
      <c r="U94" s="15" t="s">
        <v>2772</v>
      </c>
      <c r="V94" s="15"/>
      <c r="W94" s="16"/>
    </row>
    <row r="95" spans="1:23" ht="60.75" hidden="1">
      <c r="A95" s="15" t="s">
        <v>3278</v>
      </c>
      <c r="B95" s="15">
        <v>2019</v>
      </c>
      <c r="C95" s="15">
        <v>46</v>
      </c>
      <c r="D95" s="15" t="s">
        <v>3279</v>
      </c>
      <c r="E95" s="15" t="s">
        <v>3689</v>
      </c>
      <c r="F95" s="15" t="s">
        <v>2766</v>
      </c>
      <c r="G95" s="67" t="s">
        <v>3659</v>
      </c>
      <c r="H95" s="15" t="s">
        <v>2772</v>
      </c>
      <c r="I95" s="15" t="s">
        <v>2786</v>
      </c>
      <c r="J95" s="15" t="s">
        <v>2772</v>
      </c>
      <c r="K95" s="15" t="s">
        <v>2772</v>
      </c>
      <c r="L95" s="15" t="s">
        <v>2772</v>
      </c>
      <c r="M95" s="15" t="s">
        <v>2772</v>
      </c>
      <c r="N95" s="15" t="s">
        <v>3690</v>
      </c>
      <c r="O95" s="15" t="s">
        <v>3286</v>
      </c>
      <c r="P95" s="15">
        <v>0.75</v>
      </c>
      <c r="Q95" s="15" t="s">
        <v>2880</v>
      </c>
      <c r="R95" s="39">
        <f t="shared" ref="R95:R101" si="33">P95*1000</f>
        <v>750</v>
      </c>
      <c r="S95" s="16" t="s">
        <v>3661</v>
      </c>
      <c r="T95" s="16">
        <f t="shared" si="18"/>
        <v>2.8756399370041685</v>
      </c>
      <c r="U95" s="15" t="s">
        <v>2772</v>
      </c>
      <c r="V95" s="15"/>
      <c r="W95" s="16"/>
    </row>
    <row r="96" spans="1:23" ht="60.75" hidden="1">
      <c r="A96" s="15" t="s">
        <v>3278</v>
      </c>
      <c r="B96" s="15">
        <v>2019</v>
      </c>
      <c r="C96" s="15">
        <v>46</v>
      </c>
      <c r="D96" s="15" t="s">
        <v>3279</v>
      </c>
      <c r="E96" s="15" t="s">
        <v>3689</v>
      </c>
      <c r="F96" s="15" t="s">
        <v>2766</v>
      </c>
      <c r="G96" s="67" t="s">
        <v>3659</v>
      </c>
      <c r="H96" s="15" t="s">
        <v>2772</v>
      </c>
      <c r="I96" s="15" t="s">
        <v>2885</v>
      </c>
      <c r="J96" s="15" t="s">
        <v>2772</v>
      </c>
      <c r="K96" s="15" t="s">
        <v>2772</v>
      </c>
      <c r="L96" s="15" t="s">
        <v>2772</v>
      </c>
      <c r="M96" s="15" t="s">
        <v>2772</v>
      </c>
      <c r="N96" s="15" t="s">
        <v>3690</v>
      </c>
      <c r="O96" s="15"/>
      <c r="P96" s="15">
        <v>0.41</v>
      </c>
      <c r="Q96" s="15" t="s">
        <v>2880</v>
      </c>
      <c r="R96" s="39">
        <f t="shared" si="33"/>
        <v>410</v>
      </c>
      <c r="S96" s="16" t="s">
        <v>3661</v>
      </c>
      <c r="T96" s="16">
        <f t="shared" si="18"/>
        <v>2.6138418218760693</v>
      </c>
      <c r="U96" s="15" t="s">
        <v>2772</v>
      </c>
      <c r="V96" s="15"/>
      <c r="W96" s="16"/>
    </row>
    <row r="97" spans="1:23" ht="60.75" hidden="1">
      <c r="A97" s="15" t="s">
        <v>3278</v>
      </c>
      <c r="B97" s="15">
        <v>2019</v>
      </c>
      <c r="C97" s="15">
        <v>46</v>
      </c>
      <c r="D97" s="15" t="s">
        <v>3279</v>
      </c>
      <c r="E97" s="15" t="s">
        <v>3689</v>
      </c>
      <c r="F97" s="15" t="s">
        <v>2766</v>
      </c>
      <c r="G97" s="67" t="s">
        <v>3659</v>
      </c>
      <c r="H97" s="15" t="s">
        <v>2772</v>
      </c>
      <c r="I97" s="15" t="s">
        <v>3013</v>
      </c>
      <c r="J97" s="15" t="s">
        <v>2772</v>
      </c>
      <c r="K97" s="15" t="s">
        <v>2772</v>
      </c>
      <c r="L97" s="15" t="s">
        <v>2772</v>
      </c>
      <c r="M97" s="15" t="s">
        <v>2772</v>
      </c>
      <c r="N97" s="15" t="s">
        <v>3690</v>
      </c>
      <c r="O97" s="15"/>
      <c r="P97" s="15">
        <v>0.04</v>
      </c>
      <c r="Q97" s="15" t="s">
        <v>2880</v>
      </c>
      <c r="R97" s="39">
        <v>40</v>
      </c>
      <c r="S97" s="16" t="s">
        <v>3661</v>
      </c>
      <c r="T97" s="16">
        <f t="shared" si="18"/>
        <v>1.6127838567197355</v>
      </c>
      <c r="U97" s="15" t="s">
        <v>2772</v>
      </c>
      <c r="V97" s="15"/>
      <c r="W97" s="16"/>
    </row>
    <row r="98" spans="1:23" ht="60.75" hidden="1">
      <c r="A98" s="15" t="s">
        <v>3278</v>
      </c>
      <c r="B98" s="15">
        <v>2019</v>
      </c>
      <c r="C98" s="15">
        <v>46</v>
      </c>
      <c r="D98" s="15" t="s">
        <v>3279</v>
      </c>
      <c r="E98" s="15" t="s">
        <v>3689</v>
      </c>
      <c r="F98" s="15" t="s">
        <v>2766</v>
      </c>
      <c r="G98" s="67" t="s">
        <v>3659</v>
      </c>
      <c r="H98" s="15" t="s">
        <v>2772</v>
      </c>
      <c r="I98" s="15" t="s">
        <v>3005</v>
      </c>
      <c r="J98" s="15" t="s">
        <v>2772</v>
      </c>
      <c r="K98" s="15" t="s">
        <v>2772</v>
      </c>
      <c r="L98" s="15" t="s">
        <v>2772</v>
      </c>
      <c r="M98" s="15" t="s">
        <v>2772</v>
      </c>
      <c r="N98" s="15" t="s">
        <v>3690</v>
      </c>
      <c r="O98" s="15"/>
      <c r="P98" s="15">
        <v>0.05</v>
      </c>
      <c r="Q98" s="15" t="s">
        <v>2880</v>
      </c>
      <c r="R98" s="39">
        <f t="shared" si="33"/>
        <v>50</v>
      </c>
      <c r="S98" s="16" t="s">
        <v>3661</v>
      </c>
      <c r="T98" s="16">
        <f t="shared" si="18"/>
        <v>1.7075701760979363</v>
      </c>
      <c r="U98" s="15" t="s">
        <v>2772</v>
      </c>
      <c r="V98" s="15"/>
      <c r="W98" s="16"/>
    </row>
    <row r="99" spans="1:23" ht="60.75" hidden="1">
      <c r="A99" s="15" t="s">
        <v>3278</v>
      </c>
      <c r="B99" s="15">
        <v>2019</v>
      </c>
      <c r="C99" s="15">
        <v>46</v>
      </c>
      <c r="D99" s="15" t="s">
        <v>3279</v>
      </c>
      <c r="E99" s="15" t="s">
        <v>3689</v>
      </c>
      <c r="F99" s="15" t="s">
        <v>2766</v>
      </c>
      <c r="G99" s="67" t="s">
        <v>3659</v>
      </c>
      <c r="H99" s="15" t="s">
        <v>2772</v>
      </c>
      <c r="I99" s="15" t="s">
        <v>2884</v>
      </c>
      <c r="J99" s="15" t="s">
        <v>2772</v>
      </c>
      <c r="K99" s="15" t="s">
        <v>2772</v>
      </c>
      <c r="L99" s="15" t="s">
        <v>2772</v>
      </c>
      <c r="M99" s="15" t="s">
        <v>2772</v>
      </c>
      <c r="N99" s="15" t="s">
        <v>3690</v>
      </c>
      <c r="O99" s="15"/>
      <c r="P99" s="15">
        <v>0.03</v>
      </c>
      <c r="Q99" s="15" t="s">
        <v>2880</v>
      </c>
      <c r="R99" s="39">
        <f t="shared" ref="R99" si="34">P99*1000</f>
        <v>30</v>
      </c>
      <c r="S99" s="16" t="s">
        <v>3661</v>
      </c>
      <c r="T99" s="16">
        <f t="shared" ref="T99" si="35">LOG(R99+1)</f>
        <v>1.4913616938342726</v>
      </c>
      <c r="U99" s="15" t="s">
        <v>2772</v>
      </c>
      <c r="V99" s="15"/>
      <c r="W99" s="16"/>
    </row>
    <row r="100" spans="1:23" ht="60.75">
      <c r="A100" s="15" t="s">
        <v>3278</v>
      </c>
      <c r="B100" s="15">
        <v>2019</v>
      </c>
      <c r="C100" s="15">
        <v>46</v>
      </c>
      <c r="D100" s="15" t="s">
        <v>3279</v>
      </c>
      <c r="E100" s="15" t="s">
        <v>3689</v>
      </c>
      <c r="F100" s="15" t="s">
        <v>2766</v>
      </c>
      <c r="G100" s="67" t="s">
        <v>3659</v>
      </c>
      <c r="H100" s="15" t="s">
        <v>2772</v>
      </c>
      <c r="I100" s="15" t="s">
        <v>2779</v>
      </c>
      <c r="J100" s="15" t="s">
        <v>2772</v>
      </c>
      <c r="K100" s="15" t="s">
        <v>2772</v>
      </c>
      <c r="L100" s="15" t="s">
        <v>2772</v>
      </c>
      <c r="M100" s="15" t="s">
        <v>2772</v>
      </c>
      <c r="N100" s="15" t="s">
        <v>3690</v>
      </c>
      <c r="O100" s="15" t="s">
        <v>3287</v>
      </c>
      <c r="P100" s="15">
        <v>0.02</v>
      </c>
      <c r="Q100" s="15" t="s">
        <v>2880</v>
      </c>
      <c r="R100" s="39">
        <f t="shared" ref="R100" si="36">P100*1000</f>
        <v>20</v>
      </c>
      <c r="S100" s="16" t="s">
        <v>3661</v>
      </c>
      <c r="T100" s="16">
        <f t="shared" ref="T100" si="37">LOG(R100+1)</f>
        <v>1.3222192947339193</v>
      </c>
      <c r="U100" s="15" t="s">
        <v>2772</v>
      </c>
      <c r="V100" s="15"/>
      <c r="W100" s="16"/>
    </row>
    <row r="101" spans="1:23" ht="60.75">
      <c r="A101" s="15" t="s">
        <v>3278</v>
      </c>
      <c r="B101" s="15">
        <v>2019</v>
      </c>
      <c r="C101" s="15">
        <v>46</v>
      </c>
      <c r="D101" s="15" t="s">
        <v>3279</v>
      </c>
      <c r="E101" s="15" t="s">
        <v>3689</v>
      </c>
      <c r="F101" s="15" t="s">
        <v>2766</v>
      </c>
      <c r="G101" s="67" t="s">
        <v>3659</v>
      </c>
      <c r="H101" s="15" t="s">
        <v>2772</v>
      </c>
      <c r="I101" s="15" t="s">
        <v>2779</v>
      </c>
      <c r="J101" s="15" t="s">
        <v>2772</v>
      </c>
      <c r="K101" s="15" t="s">
        <v>2772</v>
      </c>
      <c r="L101" s="15" t="s">
        <v>2772</v>
      </c>
      <c r="M101" s="15" t="s">
        <v>2772</v>
      </c>
      <c r="N101" s="15" t="s">
        <v>3690</v>
      </c>
      <c r="O101" s="15" t="s">
        <v>3287</v>
      </c>
      <c r="P101" s="15">
        <v>0.36</v>
      </c>
      <c r="Q101" s="15" t="s">
        <v>2880</v>
      </c>
      <c r="R101" s="39">
        <f t="shared" si="33"/>
        <v>360</v>
      </c>
      <c r="S101" s="16" t="s">
        <v>3661</v>
      </c>
      <c r="T101" s="16">
        <f t="shared" si="18"/>
        <v>2.5575072019056577</v>
      </c>
      <c r="U101" s="15" t="s">
        <v>2772</v>
      </c>
      <c r="V101" s="15"/>
      <c r="W101" s="16"/>
    </row>
    <row r="102" spans="1:23" ht="48" hidden="1">
      <c r="A102" s="15" t="s">
        <v>3278</v>
      </c>
      <c r="B102" s="15">
        <v>2019</v>
      </c>
      <c r="C102" s="15">
        <v>46</v>
      </c>
      <c r="D102" s="15" t="s">
        <v>3279</v>
      </c>
      <c r="E102" s="15" t="s">
        <v>3689</v>
      </c>
      <c r="F102" s="15" t="s">
        <v>2766</v>
      </c>
      <c r="G102" s="68" t="s">
        <v>3664</v>
      </c>
      <c r="H102" s="15" t="s">
        <v>2772</v>
      </c>
      <c r="I102" s="15" t="s">
        <v>2885</v>
      </c>
      <c r="J102" s="15" t="s">
        <v>2772</v>
      </c>
      <c r="K102" s="15" t="s">
        <v>2772</v>
      </c>
      <c r="L102" s="15" t="s">
        <v>2772</v>
      </c>
      <c r="M102" s="15" t="s">
        <v>2772</v>
      </c>
      <c r="N102" s="15" t="s">
        <v>3690</v>
      </c>
      <c r="O102" s="15"/>
      <c r="P102" s="15" t="s">
        <v>3288</v>
      </c>
      <c r="Q102" s="15" t="s">
        <v>2880</v>
      </c>
      <c r="R102" s="42">
        <v>0.02</v>
      </c>
      <c r="S102" s="16" t="s">
        <v>3661</v>
      </c>
      <c r="T102" s="16">
        <f t="shared" si="18"/>
        <v>8.6001717619175692E-3</v>
      </c>
      <c r="U102" s="15" t="s">
        <v>2772</v>
      </c>
      <c r="V102" s="15"/>
      <c r="W102" s="16"/>
    </row>
    <row r="103" spans="1:23" ht="48" hidden="1">
      <c r="A103" s="15" t="s">
        <v>3289</v>
      </c>
      <c r="B103" s="15">
        <v>2019</v>
      </c>
      <c r="C103" s="15">
        <v>47</v>
      </c>
      <c r="D103" s="16" t="s">
        <v>3290</v>
      </c>
      <c r="E103" s="16" t="s">
        <v>3658</v>
      </c>
      <c r="F103" s="15" t="s">
        <v>2766</v>
      </c>
      <c r="G103" s="67" t="s">
        <v>3659</v>
      </c>
      <c r="H103" s="15" t="s">
        <v>2772</v>
      </c>
      <c r="I103" s="15" t="s">
        <v>2786</v>
      </c>
      <c r="J103" s="15" t="s">
        <v>2772</v>
      </c>
      <c r="K103" s="15" t="s">
        <v>2772</v>
      </c>
      <c r="L103" s="15" t="s">
        <v>2772</v>
      </c>
      <c r="M103" s="15" t="s">
        <v>2772</v>
      </c>
      <c r="N103" s="15" t="s">
        <v>3690</v>
      </c>
      <c r="O103" s="15"/>
      <c r="P103" s="20">
        <v>79.7</v>
      </c>
      <c r="Q103" s="20" t="s">
        <v>3277</v>
      </c>
      <c r="R103" s="43">
        <f>P103</f>
        <v>79.7</v>
      </c>
      <c r="S103" s="16" t="s">
        <v>3661</v>
      </c>
      <c r="T103" s="16">
        <f t="shared" si="18"/>
        <v>1.9068735347220704</v>
      </c>
      <c r="U103" s="20"/>
      <c r="V103" s="20"/>
      <c r="W103" s="20" t="s">
        <v>1105</v>
      </c>
    </row>
    <row r="104" spans="1:23" ht="48" hidden="1">
      <c r="A104" s="15" t="s">
        <v>3289</v>
      </c>
      <c r="B104" s="15">
        <v>2019</v>
      </c>
      <c r="C104" s="15">
        <v>47</v>
      </c>
      <c r="D104" s="16" t="s">
        <v>3290</v>
      </c>
      <c r="E104" s="16" t="s">
        <v>3658</v>
      </c>
      <c r="F104" s="15" t="s">
        <v>2766</v>
      </c>
      <c r="G104" s="67" t="s">
        <v>3659</v>
      </c>
      <c r="H104" s="15" t="s">
        <v>2772</v>
      </c>
      <c r="I104" s="15" t="s">
        <v>2788</v>
      </c>
      <c r="J104" s="15" t="s">
        <v>2772</v>
      </c>
      <c r="K104" s="15" t="s">
        <v>2772</v>
      </c>
      <c r="L104" s="15" t="s">
        <v>2772</v>
      </c>
      <c r="M104" s="15" t="s">
        <v>2772</v>
      </c>
      <c r="N104" s="15" t="s">
        <v>3690</v>
      </c>
      <c r="O104" s="15"/>
      <c r="P104" s="20">
        <v>19.100000000000001</v>
      </c>
      <c r="Q104" s="20" t="s">
        <v>3277</v>
      </c>
      <c r="R104" s="43">
        <v>19.100000000000001</v>
      </c>
      <c r="S104" s="16" t="s">
        <v>3661</v>
      </c>
      <c r="T104" s="16">
        <f t="shared" si="18"/>
        <v>1.3031960574204888</v>
      </c>
      <c r="U104" s="20"/>
      <c r="V104" s="20"/>
      <c r="W104" s="20" t="s">
        <v>1105</v>
      </c>
    </row>
    <row r="105" spans="1:23" ht="48">
      <c r="A105" s="15" t="s">
        <v>3289</v>
      </c>
      <c r="B105" s="15">
        <v>2019</v>
      </c>
      <c r="C105" s="15">
        <v>47</v>
      </c>
      <c r="D105" s="16" t="s">
        <v>3290</v>
      </c>
      <c r="E105" s="16" t="s">
        <v>3658</v>
      </c>
      <c r="F105" s="15" t="s">
        <v>2766</v>
      </c>
      <c r="G105" s="67" t="s">
        <v>3659</v>
      </c>
      <c r="H105" s="15" t="s">
        <v>2772</v>
      </c>
      <c r="I105" s="15" t="s">
        <v>2779</v>
      </c>
      <c r="J105" s="15" t="s">
        <v>2772</v>
      </c>
      <c r="K105" s="15" t="s">
        <v>2772</v>
      </c>
      <c r="L105" s="15" t="s">
        <v>2772</v>
      </c>
      <c r="M105" s="15" t="s">
        <v>2772</v>
      </c>
      <c r="N105" s="15" t="s">
        <v>3690</v>
      </c>
      <c r="O105" s="15"/>
      <c r="P105" s="20">
        <v>10.4</v>
      </c>
      <c r="Q105" s="20" t="s">
        <v>3277</v>
      </c>
      <c r="R105" s="43">
        <v>10.4</v>
      </c>
      <c r="S105" s="16" t="s">
        <v>3661</v>
      </c>
      <c r="T105" s="16">
        <f t="shared" si="18"/>
        <v>1.0569048513364727</v>
      </c>
      <c r="U105" s="20"/>
      <c r="V105" s="20"/>
      <c r="W105" s="20" t="s">
        <v>1105</v>
      </c>
    </row>
    <row r="106" spans="1:23" ht="91.5" hidden="1">
      <c r="A106" s="15" t="s">
        <v>2811</v>
      </c>
      <c r="B106" s="15">
        <v>2018</v>
      </c>
      <c r="C106" s="15">
        <v>48</v>
      </c>
      <c r="D106" s="16" t="s">
        <v>3307</v>
      </c>
      <c r="E106" s="16" t="s">
        <v>3658</v>
      </c>
      <c r="F106" s="15" t="s">
        <v>2766</v>
      </c>
      <c r="G106" s="66" t="s">
        <v>3660</v>
      </c>
      <c r="H106" s="15" t="s">
        <v>2813</v>
      </c>
      <c r="I106" s="15" t="s">
        <v>2814</v>
      </c>
      <c r="J106" s="15">
        <v>51.2</v>
      </c>
      <c r="K106" s="15" t="s">
        <v>3292</v>
      </c>
      <c r="L106" s="15" t="s">
        <v>3293</v>
      </c>
      <c r="M106" s="15">
        <v>3</v>
      </c>
      <c r="N106" s="20" t="s">
        <v>3682</v>
      </c>
      <c r="O106" s="15" t="s">
        <v>2772</v>
      </c>
      <c r="P106" s="17" t="s">
        <v>3299</v>
      </c>
      <c r="Q106" s="20" t="s">
        <v>3308</v>
      </c>
      <c r="R106" s="76">
        <v>0.05</v>
      </c>
      <c r="S106" s="20" t="s">
        <v>3662</v>
      </c>
      <c r="T106" s="16">
        <f t="shared" si="18"/>
        <v>2.1189299069938092E-2</v>
      </c>
      <c r="U106" s="20">
        <v>0</v>
      </c>
      <c r="V106" s="20"/>
      <c r="W106" s="17"/>
    </row>
    <row r="107" spans="1:23" ht="91.5" hidden="1">
      <c r="A107" s="15" t="s">
        <v>2811</v>
      </c>
      <c r="B107" s="15">
        <v>2018</v>
      </c>
      <c r="C107" s="15">
        <v>48</v>
      </c>
      <c r="D107" s="16" t="s">
        <v>3307</v>
      </c>
      <c r="E107" s="16" t="s">
        <v>3658</v>
      </c>
      <c r="F107" s="15" t="s">
        <v>2766</v>
      </c>
      <c r="G107" s="66" t="s">
        <v>3660</v>
      </c>
      <c r="H107" s="15" t="s">
        <v>2813</v>
      </c>
      <c r="I107" s="15" t="s">
        <v>2814</v>
      </c>
      <c r="J107" s="15">
        <v>51.2</v>
      </c>
      <c r="K107" s="15" t="s">
        <v>3292</v>
      </c>
      <c r="L107" s="15" t="s">
        <v>3293</v>
      </c>
      <c r="M107" s="15">
        <v>3</v>
      </c>
      <c r="N107" s="20" t="s">
        <v>3682</v>
      </c>
      <c r="O107" s="15" t="s">
        <v>2772</v>
      </c>
      <c r="P107" s="17">
        <v>1.26</v>
      </c>
      <c r="Q107" s="20" t="s">
        <v>3308</v>
      </c>
      <c r="R107" s="77">
        <f>P107/1000</f>
        <v>1.2600000000000001E-3</v>
      </c>
      <c r="S107" s="20" t="s">
        <v>3662</v>
      </c>
      <c r="T107" s="16">
        <f t="shared" si="18"/>
        <v>5.4686659354908414E-4</v>
      </c>
      <c r="U107" s="20">
        <v>2</v>
      </c>
      <c r="V107" s="20"/>
      <c r="W107" s="17"/>
    </row>
    <row r="108" spans="1:23" ht="91.5" hidden="1">
      <c r="A108" s="15" t="s">
        <v>2811</v>
      </c>
      <c r="B108" s="15">
        <v>2018</v>
      </c>
      <c r="C108" s="15">
        <v>48</v>
      </c>
      <c r="D108" s="16" t="s">
        <v>3307</v>
      </c>
      <c r="E108" s="16" t="s">
        <v>3658</v>
      </c>
      <c r="F108" s="15" t="s">
        <v>2766</v>
      </c>
      <c r="G108" s="66" t="s">
        <v>3660</v>
      </c>
      <c r="H108" s="15" t="s">
        <v>2813</v>
      </c>
      <c r="I108" s="15" t="s">
        <v>2814</v>
      </c>
      <c r="J108" s="15">
        <v>51.2</v>
      </c>
      <c r="K108" s="15" t="s">
        <v>3292</v>
      </c>
      <c r="L108" s="15" t="s">
        <v>3293</v>
      </c>
      <c r="M108" s="15">
        <v>3</v>
      </c>
      <c r="N108" s="20" t="s">
        <v>3682</v>
      </c>
      <c r="O108" s="15" t="s">
        <v>2772</v>
      </c>
      <c r="P108" s="17">
        <v>0.53</v>
      </c>
      <c r="Q108" s="20" t="s">
        <v>3311</v>
      </c>
      <c r="R108" s="77">
        <f t="shared" ref="R108:R109" si="38">P108/1000</f>
        <v>5.2999999999999998E-4</v>
      </c>
      <c r="S108" s="20" t="s">
        <v>3662</v>
      </c>
      <c r="T108" s="16">
        <f t="shared" si="18"/>
        <v>2.3011510029229503E-4</v>
      </c>
      <c r="U108" s="20">
        <v>3</v>
      </c>
      <c r="V108" s="20"/>
      <c r="W108" s="17"/>
    </row>
    <row r="109" spans="1:23" ht="91.5" hidden="1">
      <c r="A109" s="15" t="s">
        <v>2811</v>
      </c>
      <c r="B109" s="15">
        <v>2018</v>
      </c>
      <c r="C109" s="15">
        <v>48</v>
      </c>
      <c r="D109" s="16" t="s">
        <v>3307</v>
      </c>
      <c r="E109" s="16" t="s">
        <v>3658</v>
      </c>
      <c r="F109" s="15" t="s">
        <v>2766</v>
      </c>
      <c r="G109" s="66" t="s">
        <v>3660</v>
      </c>
      <c r="H109" s="15" t="s">
        <v>2813</v>
      </c>
      <c r="I109" s="15" t="s">
        <v>2814</v>
      </c>
      <c r="J109" s="15">
        <v>51.2</v>
      </c>
      <c r="K109" s="15" t="s">
        <v>3292</v>
      </c>
      <c r="L109" s="15" t="s">
        <v>3293</v>
      </c>
      <c r="M109" s="15">
        <v>3</v>
      </c>
      <c r="N109" s="20" t="s">
        <v>3682</v>
      </c>
      <c r="O109" s="15" t="s">
        <v>2772</v>
      </c>
      <c r="P109" s="17">
        <v>0.27</v>
      </c>
      <c r="Q109" s="20" t="s">
        <v>3311</v>
      </c>
      <c r="R109" s="77">
        <f t="shared" si="38"/>
        <v>2.7E-4</v>
      </c>
      <c r="S109" s="20" t="s">
        <v>3662</v>
      </c>
      <c r="T109" s="16">
        <f t="shared" si="18"/>
        <v>1.1724368292883856E-4</v>
      </c>
      <c r="U109" s="20">
        <v>5</v>
      </c>
      <c r="V109" s="20"/>
      <c r="W109" s="17"/>
    </row>
    <row r="110" spans="1:23" ht="91.5" hidden="1">
      <c r="A110" s="15" t="s">
        <v>2811</v>
      </c>
      <c r="B110" s="15">
        <v>2018</v>
      </c>
      <c r="C110" s="15">
        <v>48</v>
      </c>
      <c r="D110" s="16" t="s">
        <v>3307</v>
      </c>
      <c r="E110" s="16" t="s">
        <v>3658</v>
      </c>
      <c r="F110" s="15" t="s">
        <v>2766</v>
      </c>
      <c r="G110" s="66" t="s">
        <v>3660</v>
      </c>
      <c r="H110" s="15" t="s">
        <v>2813</v>
      </c>
      <c r="I110" s="15" t="s">
        <v>2814</v>
      </c>
      <c r="J110" s="15">
        <v>51.2</v>
      </c>
      <c r="K110" s="15" t="s">
        <v>3292</v>
      </c>
      <c r="L110" s="15" t="s">
        <v>3293</v>
      </c>
      <c r="M110" s="15">
        <v>3</v>
      </c>
      <c r="N110" s="20" t="s">
        <v>3682</v>
      </c>
      <c r="O110" s="15" t="s">
        <v>2772</v>
      </c>
      <c r="P110" s="17" t="s">
        <v>3299</v>
      </c>
      <c r="Q110" s="20" t="s">
        <v>3311</v>
      </c>
      <c r="R110" s="76">
        <v>0.05</v>
      </c>
      <c r="S110" s="20" t="s">
        <v>3662</v>
      </c>
      <c r="T110" s="16">
        <f t="shared" si="18"/>
        <v>2.1189299069938092E-2</v>
      </c>
      <c r="U110" s="20">
        <v>7</v>
      </c>
      <c r="V110" s="20"/>
      <c r="W110" s="17"/>
    </row>
    <row r="111" spans="1:23" ht="91.5" hidden="1">
      <c r="A111" s="15" t="s">
        <v>2811</v>
      </c>
      <c r="B111" s="15">
        <v>2018</v>
      </c>
      <c r="C111" s="15">
        <v>48</v>
      </c>
      <c r="D111" s="16" t="s">
        <v>3307</v>
      </c>
      <c r="E111" s="16" t="s">
        <v>3658</v>
      </c>
      <c r="F111" s="15" t="s">
        <v>2766</v>
      </c>
      <c r="G111" s="66" t="s">
        <v>3660</v>
      </c>
      <c r="H111" s="15" t="s">
        <v>2813</v>
      </c>
      <c r="I111" s="15" t="s">
        <v>2814</v>
      </c>
      <c r="J111" s="15">
        <v>51.2</v>
      </c>
      <c r="K111" s="15" t="s">
        <v>3292</v>
      </c>
      <c r="L111" s="15" t="s">
        <v>3293</v>
      </c>
      <c r="M111" s="15">
        <v>3</v>
      </c>
      <c r="N111" s="20" t="s">
        <v>3682</v>
      </c>
      <c r="O111" s="15" t="s">
        <v>2772</v>
      </c>
      <c r="P111" s="17" t="s">
        <v>3299</v>
      </c>
      <c r="Q111" s="20" t="s">
        <v>3311</v>
      </c>
      <c r="R111" s="76">
        <v>0.05</v>
      </c>
      <c r="S111" s="20" t="s">
        <v>3662</v>
      </c>
      <c r="T111" s="16">
        <f t="shared" si="18"/>
        <v>2.1189299069938092E-2</v>
      </c>
      <c r="U111" s="20">
        <v>14</v>
      </c>
      <c r="V111" s="20"/>
      <c r="W111" s="17"/>
    </row>
    <row r="112" spans="1:23" ht="91.5" hidden="1">
      <c r="A112" s="15" t="s">
        <v>3324</v>
      </c>
      <c r="B112" s="15">
        <v>2017</v>
      </c>
      <c r="C112" s="15">
        <v>50</v>
      </c>
      <c r="D112" s="15" t="s">
        <v>3325</v>
      </c>
      <c r="E112" s="16" t="s">
        <v>3658</v>
      </c>
      <c r="F112" s="20" t="s">
        <v>2766</v>
      </c>
      <c r="G112" s="66" t="s">
        <v>3660</v>
      </c>
      <c r="H112" s="17" t="s">
        <v>2962</v>
      </c>
      <c r="I112" s="18" t="s">
        <v>3727</v>
      </c>
      <c r="J112" s="17" t="s">
        <v>2772</v>
      </c>
      <c r="K112" s="17" t="s">
        <v>2772</v>
      </c>
      <c r="L112" s="17" t="s">
        <v>2772</v>
      </c>
      <c r="M112" s="17" t="s">
        <v>2772</v>
      </c>
      <c r="N112" s="20" t="s">
        <v>3682</v>
      </c>
      <c r="O112" s="15" t="s">
        <v>2772</v>
      </c>
      <c r="P112" s="17">
        <v>23</v>
      </c>
      <c r="Q112" s="20" t="s">
        <v>3328</v>
      </c>
      <c r="R112" s="39">
        <f>P112/1000</f>
        <v>2.3E-2</v>
      </c>
      <c r="S112" s="20" t="s">
        <v>3662</v>
      </c>
      <c r="T112" s="16">
        <f t="shared" ref="T112" si="39">LOG(R112+1)</f>
        <v>9.8756337121601191E-3</v>
      </c>
      <c r="U112" s="15" t="s">
        <v>2772</v>
      </c>
      <c r="V112" s="15" t="s">
        <v>2772</v>
      </c>
      <c r="W112" s="16" t="s">
        <v>3329</v>
      </c>
    </row>
    <row r="113" spans="1:23" ht="66" hidden="1">
      <c r="A113" s="15" t="s">
        <v>3324</v>
      </c>
      <c r="B113" s="15">
        <v>2017</v>
      </c>
      <c r="C113" s="15">
        <v>50</v>
      </c>
      <c r="D113" s="15" t="s">
        <v>3325</v>
      </c>
      <c r="E113" s="16" t="s">
        <v>3658</v>
      </c>
      <c r="F113" s="20" t="s">
        <v>2766</v>
      </c>
      <c r="G113" s="66" t="s">
        <v>3660</v>
      </c>
      <c r="H113" s="17" t="s">
        <v>2962</v>
      </c>
      <c r="I113" s="18" t="s">
        <v>3727</v>
      </c>
      <c r="J113" s="17" t="s">
        <v>2772</v>
      </c>
      <c r="K113" s="17" t="s">
        <v>2772</v>
      </c>
      <c r="L113" s="17" t="s">
        <v>2772</v>
      </c>
      <c r="M113" s="17" t="s">
        <v>2772</v>
      </c>
      <c r="N113" s="20" t="s">
        <v>3682</v>
      </c>
      <c r="O113" s="15" t="s">
        <v>2772</v>
      </c>
      <c r="P113" s="17">
        <v>2.2599999999999998</v>
      </c>
      <c r="Q113" s="20" t="s">
        <v>3328</v>
      </c>
      <c r="R113" s="39">
        <f>P113/1000</f>
        <v>2.2599999999999999E-3</v>
      </c>
      <c r="S113" s="20" t="s">
        <v>3662</v>
      </c>
      <c r="T113" s="16">
        <f t="shared" si="18"/>
        <v>9.8039809607200251E-4</v>
      </c>
      <c r="U113" s="15" t="s">
        <v>2772</v>
      </c>
      <c r="V113" s="15" t="s">
        <v>2772</v>
      </c>
      <c r="W113" s="16" t="s">
        <v>3329</v>
      </c>
    </row>
    <row r="114" spans="1:23" ht="76.5" hidden="1">
      <c r="A114" s="15" t="s">
        <v>3324</v>
      </c>
      <c r="B114" s="15">
        <v>2017</v>
      </c>
      <c r="C114" s="15">
        <v>50</v>
      </c>
      <c r="D114" s="15" t="s">
        <v>3330</v>
      </c>
      <c r="E114" s="16" t="s">
        <v>3658</v>
      </c>
      <c r="F114" s="20" t="s">
        <v>2766</v>
      </c>
      <c r="G114" s="66" t="s">
        <v>3660</v>
      </c>
      <c r="H114" s="17" t="s">
        <v>2962</v>
      </c>
      <c r="I114" s="18" t="s">
        <v>3728</v>
      </c>
      <c r="J114" s="17" t="s">
        <v>2772</v>
      </c>
      <c r="K114" s="17" t="s">
        <v>2772</v>
      </c>
      <c r="L114" s="17" t="s">
        <v>2772</v>
      </c>
      <c r="M114" s="17" t="s">
        <v>2772</v>
      </c>
      <c r="N114" s="20" t="s">
        <v>3682</v>
      </c>
      <c r="O114" s="15" t="s">
        <v>2772</v>
      </c>
      <c r="P114" s="17">
        <v>0.93</v>
      </c>
      <c r="Q114" s="20" t="s">
        <v>3328</v>
      </c>
      <c r="R114" s="39">
        <f t="shared" ref="R114:R141" si="40">P114/1000</f>
        <v>9.3000000000000005E-4</v>
      </c>
      <c r="S114" s="20" t="s">
        <v>3662</v>
      </c>
      <c r="T114" s="16">
        <f t="shared" si="18"/>
        <v>4.0370617388281124E-4</v>
      </c>
      <c r="U114" s="15" t="s">
        <v>2772</v>
      </c>
      <c r="V114" s="15" t="s">
        <v>2772</v>
      </c>
      <c r="W114" s="16" t="s">
        <v>3332</v>
      </c>
    </row>
    <row r="115" spans="1:23" ht="76.5" hidden="1">
      <c r="A115" s="15" t="s">
        <v>3324</v>
      </c>
      <c r="B115" s="15">
        <v>2017</v>
      </c>
      <c r="C115" s="15">
        <v>50</v>
      </c>
      <c r="D115" s="15" t="s">
        <v>3330</v>
      </c>
      <c r="E115" s="16" t="s">
        <v>3658</v>
      </c>
      <c r="F115" s="20" t="s">
        <v>2766</v>
      </c>
      <c r="G115" s="66" t="s">
        <v>3660</v>
      </c>
      <c r="H115" s="17" t="s">
        <v>2962</v>
      </c>
      <c r="I115" s="18" t="s">
        <v>3728</v>
      </c>
      <c r="J115" s="17" t="s">
        <v>2772</v>
      </c>
      <c r="K115" s="17" t="s">
        <v>2772</v>
      </c>
      <c r="L115" s="17" t="s">
        <v>2772</v>
      </c>
      <c r="M115" s="17" t="s">
        <v>2772</v>
      </c>
      <c r="N115" s="20" t="s">
        <v>3682</v>
      </c>
      <c r="O115" s="15" t="s">
        <v>2772</v>
      </c>
      <c r="P115" s="17">
        <v>14.7</v>
      </c>
      <c r="Q115" s="20" t="s">
        <v>3328</v>
      </c>
      <c r="R115" s="39">
        <f t="shared" ref="R115" si="41">P115/1000</f>
        <v>1.47E-2</v>
      </c>
      <c r="S115" s="20" t="s">
        <v>3662</v>
      </c>
      <c r="T115" s="16">
        <f t="shared" ref="T115" si="42">LOG(R115+1)</f>
        <v>6.3376603745509538E-3</v>
      </c>
      <c r="U115" s="15" t="s">
        <v>2772</v>
      </c>
      <c r="V115" s="15" t="s">
        <v>2772</v>
      </c>
      <c r="W115" s="16" t="s">
        <v>3332</v>
      </c>
    </row>
    <row r="116" spans="1:23" ht="76.5" hidden="1">
      <c r="A116" s="15" t="s">
        <v>3324</v>
      </c>
      <c r="B116" s="15">
        <v>2017</v>
      </c>
      <c r="C116" s="15">
        <v>50</v>
      </c>
      <c r="D116" s="15" t="s">
        <v>3333</v>
      </c>
      <c r="E116" s="16" t="s">
        <v>3658</v>
      </c>
      <c r="F116" s="20" t="s">
        <v>2766</v>
      </c>
      <c r="G116" s="66" t="s">
        <v>3660</v>
      </c>
      <c r="H116" s="17" t="s">
        <v>2962</v>
      </c>
      <c r="I116" s="18" t="s">
        <v>3729</v>
      </c>
      <c r="J116" s="17" t="s">
        <v>2772</v>
      </c>
      <c r="K116" s="17" t="s">
        <v>2772</v>
      </c>
      <c r="L116" s="17" t="s">
        <v>2772</v>
      </c>
      <c r="M116" s="17" t="s">
        <v>2772</v>
      </c>
      <c r="N116" s="20" t="s">
        <v>3682</v>
      </c>
      <c r="O116" s="15" t="s">
        <v>2772</v>
      </c>
      <c r="P116" s="17">
        <v>0.5</v>
      </c>
      <c r="Q116" s="20" t="s">
        <v>3328</v>
      </c>
      <c r="R116" s="39">
        <f t="shared" si="40"/>
        <v>5.0000000000000001E-4</v>
      </c>
      <c r="S116" s="20" t="s">
        <v>3662</v>
      </c>
      <c r="T116" s="16">
        <f t="shared" si="18"/>
        <v>2.1709297223018438E-4</v>
      </c>
      <c r="U116" s="15" t="s">
        <v>2772</v>
      </c>
      <c r="V116" s="15" t="s">
        <v>2772</v>
      </c>
      <c r="W116" s="16" t="s">
        <v>3335</v>
      </c>
    </row>
    <row r="117" spans="1:23" ht="76.5" hidden="1">
      <c r="A117" s="15" t="s">
        <v>3324</v>
      </c>
      <c r="B117" s="15">
        <v>2017</v>
      </c>
      <c r="C117" s="15">
        <v>50</v>
      </c>
      <c r="D117" s="15" t="s">
        <v>3333</v>
      </c>
      <c r="E117" s="16" t="s">
        <v>3658</v>
      </c>
      <c r="F117" s="20" t="s">
        <v>2766</v>
      </c>
      <c r="G117" s="66" t="s">
        <v>3660</v>
      </c>
      <c r="H117" s="17" t="s">
        <v>2962</v>
      </c>
      <c r="I117" s="18" t="s">
        <v>3729</v>
      </c>
      <c r="J117" s="17" t="s">
        <v>2772</v>
      </c>
      <c r="K117" s="17" t="s">
        <v>2772</v>
      </c>
      <c r="L117" s="17" t="s">
        <v>2772</v>
      </c>
      <c r="M117" s="17" t="s">
        <v>2772</v>
      </c>
      <c r="N117" s="20" t="s">
        <v>3682</v>
      </c>
      <c r="O117" s="15" t="s">
        <v>2772</v>
      </c>
      <c r="P117" s="17">
        <v>7.8</v>
      </c>
      <c r="Q117" s="20" t="s">
        <v>3328</v>
      </c>
      <c r="R117" s="39">
        <f t="shared" ref="R117" si="43">P117/1000</f>
        <v>7.7999999999999996E-3</v>
      </c>
      <c r="S117" s="20" t="s">
        <v>3662</v>
      </c>
      <c r="T117" s="16">
        <f t="shared" ref="T117" si="44">LOG(R117+1)</f>
        <v>3.3743540197499165E-3</v>
      </c>
      <c r="U117" s="15" t="s">
        <v>2772</v>
      </c>
      <c r="V117" s="15" t="s">
        <v>2772</v>
      </c>
      <c r="W117" s="16" t="s">
        <v>3335</v>
      </c>
    </row>
    <row r="118" spans="1:23" ht="76.5" hidden="1">
      <c r="A118" s="15" t="s">
        <v>3324</v>
      </c>
      <c r="B118" s="15">
        <v>2017</v>
      </c>
      <c r="C118" s="15">
        <v>50</v>
      </c>
      <c r="D118" s="15" t="s">
        <v>3336</v>
      </c>
      <c r="E118" s="16" t="s">
        <v>3658</v>
      </c>
      <c r="F118" s="20" t="s">
        <v>2766</v>
      </c>
      <c r="G118" s="66" t="s">
        <v>3660</v>
      </c>
      <c r="H118" s="17" t="s">
        <v>2962</v>
      </c>
      <c r="I118" s="18" t="s">
        <v>3730</v>
      </c>
      <c r="J118" s="17" t="s">
        <v>2772</v>
      </c>
      <c r="K118" s="17" t="s">
        <v>2772</v>
      </c>
      <c r="L118" s="17" t="s">
        <v>2772</v>
      </c>
      <c r="M118" s="17" t="s">
        <v>2772</v>
      </c>
      <c r="N118" s="20" t="s">
        <v>3682</v>
      </c>
      <c r="O118" s="15" t="s">
        <v>2772</v>
      </c>
      <c r="P118" s="17">
        <v>0.55000000000000004</v>
      </c>
      <c r="Q118" s="20" t="s">
        <v>3328</v>
      </c>
      <c r="R118" s="39">
        <f t="shared" si="40"/>
        <v>5.5000000000000003E-4</v>
      </c>
      <c r="S118" s="20" t="s">
        <v>3662</v>
      </c>
      <c r="T118" s="16">
        <f t="shared" si="18"/>
        <v>2.3879630208173988E-4</v>
      </c>
      <c r="U118" s="15" t="s">
        <v>2772</v>
      </c>
      <c r="V118" s="15" t="s">
        <v>2772</v>
      </c>
      <c r="W118" s="16" t="s">
        <v>3338</v>
      </c>
    </row>
    <row r="119" spans="1:23" ht="76.5" hidden="1">
      <c r="A119" s="15" t="s">
        <v>3324</v>
      </c>
      <c r="B119" s="15">
        <v>2017</v>
      </c>
      <c r="C119" s="15">
        <v>50</v>
      </c>
      <c r="D119" s="15" t="s">
        <v>3336</v>
      </c>
      <c r="E119" s="16" t="s">
        <v>3658</v>
      </c>
      <c r="F119" s="20" t="s">
        <v>2766</v>
      </c>
      <c r="G119" s="66" t="s">
        <v>3660</v>
      </c>
      <c r="H119" s="17" t="s">
        <v>2962</v>
      </c>
      <c r="I119" s="18" t="s">
        <v>3730</v>
      </c>
      <c r="J119" s="17" t="s">
        <v>2772</v>
      </c>
      <c r="K119" s="17" t="s">
        <v>2772</v>
      </c>
      <c r="L119" s="17" t="s">
        <v>2772</v>
      </c>
      <c r="M119" s="17" t="s">
        <v>2772</v>
      </c>
      <c r="N119" s="20" t="s">
        <v>3682</v>
      </c>
      <c r="O119" s="15" t="s">
        <v>2772</v>
      </c>
      <c r="P119" s="17">
        <v>14.9</v>
      </c>
      <c r="Q119" s="20" t="s">
        <v>3328</v>
      </c>
      <c r="R119" s="39">
        <f t="shared" ref="R119" si="45">P119/1000</f>
        <v>1.49E-2</v>
      </c>
      <c r="S119" s="20" t="s">
        <v>3662</v>
      </c>
      <c r="T119" s="16">
        <f t="shared" ref="T119" si="46">LOG(R119+1)</f>
        <v>6.4232525076429788E-3</v>
      </c>
      <c r="U119" s="15" t="s">
        <v>2772</v>
      </c>
      <c r="V119" s="15" t="s">
        <v>2772</v>
      </c>
      <c r="W119" s="16" t="s">
        <v>3338</v>
      </c>
    </row>
    <row r="120" spans="1:23" ht="76.5" hidden="1">
      <c r="A120" s="15" t="s">
        <v>3324</v>
      </c>
      <c r="B120" s="15">
        <v>2017</v>
      </c>
      <c r="C120" s="15">
        <v>50</v>
      </c>
      <c r="D120" s="15" t="s">
        <v>3339</v>
      </c>
      <c r="E120" s="16" t="s">
        <v>3658</v>
      </c>
      <c r="F120" s="20" t="s">
        <v>2766</v>
      </c>
      <c r="G120" s="66" t="s">
        <v>3660</v>
      </c>
      <c r="H120" s="17" t="s">
        <v>2962</v>
      </c>
      <c r="I120" s="18" t="s">
        <v>3340</v>
      </c>
      <c r="J120" s="17" t="s">
        <v>2772</v>
      </c>
      <c r="K120" s="17" t="s">
        <v>2772</v>
      </c>
      <c r="L120" s="17" t="s">
        <v>2772</v>
      </c>
      <c r="M120" s="17" t="s">
        <v>2772</v>
      </c>
      <c r="N120" s="20" t="s">
        <v>3682</v>
      </c>
      <c r="O120" s="15" t="s">
        <v>2772</v>
      </c>
      <c r="P120" s="17">
        <v>0.76</v>
      </c>
      <c r="Q120" s="20" t="s">
        <v>3328</v>
      </c>
      <c r="R120" s="39">
        <f t="shared" si="40"/>
        <v>7.6000000000000004E-4</v>
      </c>
      <c r="S120" s="20" t="s">
        <v>3662</v>
      </c>
      <c r="T120" s="16">
        <f t="shared" si="18"/>
        <v>3.2993844551222281E-4</v>
      </c>
      <c r="U120" s="15" t="s">
        <v>2772</v>
      </c>
      <c r="V120" s="15" t="s">
        <v>2772</v>
      </c>
      <c r="W120" s="16" t="s">
        <v>3341</v>
      </c>
    </row>
    <row r="121" spans="1:23" ht="76.5" hidden="1">
      <c r="A121" s="15" t="s">
        <v>3324</v>
      </c>
      <c r="B121" s="15">
        <v>2017</v>
      </c>
      <c r="C121" s="15">
        <v>50</v>
      </c>
      <c r="D121" s="15" t="s">
        <v>3339</v>
      </c>
      <c r="E121" s="16" t="s">
        <v>3658</v>
      </c>
      <c r="F121" s="20" t="s">
        <v>2766</v>
      </c>
      <c r="G121" s="66" t="s">
        <v>3660</v>
      </c>
      <c r="H121" s="17" t="s">
        <v>2962</v>
      </c>
      <c r="I121" s="18" t="s">
        <v>3340</v>
      </c>
      <c r="J121" s="17" t="s">
        <v>2772</v>
      </c>
      <c r="K121" s="17" t="s">
        <v>2772</v>
      </c>
      <c r="L121" s="17" t="s">
        <v>2772</v>
      </c>
      <c r="M121" s="17" t="s">
        <v>2772</v>
      </c>
      <c r="N121" s="20" t="s">
        <v>3682</v>
      </c>
      <c r="O121" s="15" t="s">
        <v>2772</v>
      </c>
      <c r="P121" s="17">
        <v>23.5</v>
      </c>
      <c r="Q121" s="20" t="s">
        <v>3328</v>
      </c>
      <c r="R121" s="39">
        <f t="shared" ref="R121" si="47">P121/1000</f>
        <v>2.35E-2</v>
      </c>
      <c r="S121" s="20" t="s">
        <v>3662</v>
      </c>
      <c r="T121" s="16">
        <f t="shared" ref="T121" si="48">LOG(R121+1)</f>
        <v>1.00878469985245E-2</v>
      </c>
      <c r="U121" s="15" t="s">
        <v>2772</v>
      </c>
      <c r="V121" s="15" t="s">
        <v>2772</v>
      </c>
      <c r="W121" s="16" t="s">
        <v>3341</v>
      </c>
    </row>
    <row r="122" spans="1:23" ht="76.5" hidden="1">
      <c r="A122" s="15" t="s">
        <v>3324</v>
      </c>
      <c r="B122" s="15">
        <v>2017</v>
      </c>
      <c r="C122" s="15">
        <v>50</v>
      </c>
      <c r="D122" s="15" t="s">
        <v>3339</v>
      </c>
      <c r="E122" s="16" t="s">
        <v>3658</v>
      </c>
      <c r="F122" s="20" t="s">
        <v>2766</v>
      </c>
      <c r="G122" s="66" t="s">
        <v>3660</v>
      </c>
      <c r="H122" s="17" t="s">
        <v>2962</v>
      </c>
      <c r="I122" s="17" t="s">
        <v>3343</v>
      </c>
      <c r="J122" s="17" t="s">
        <v>2772</v>
      </c>
      <c r="K122" s="17" t="s">
        <v>2772</v>
      </c>
      <c r="L122" s="17" t="s">
        <v>2772</v>
      </c>
      <c r="M122" s="17" t="s">
        <v>2772</v>
      </c>
      <c r="N122" s="20" t="s">
        <v>3682</v>
      </c>
      <c r="O122" s="15"/>
      <c r="P122" s="17">
        <v>50.4</v>
      </c>
      <c r="Q122" s="20" t="s">
        <v>3328</v>
      </c>
      <c r="R122" s="39">
        <f t="shared" si="40"/>
        <v>5.04E-2</v>
      </c>
      <c r="S122" s="20" t="s">
        <v>3731</v>
      </c>
      <c r="T122" s="16"/>
      <c r="U122" s="15"/>
      <c r="V122" s="15"/>
      <c r="W122" s="16"/>
    </row>
    <row r="123" spans="1:23" ht="76.5" hidden="1">
      <c r="A123" s="15" t="s">
        <v>3324</v>
      </c>
      <c r="B123" s="15">
        <v>2017</v>
      </c>
      <c r="C123" s="15">
        <v>50</v>
      </c>
      <c r="D123" s="15" t="s">
        <v>3342</v>
      </c>
      <c r="E123" s="16" t="s">
        <v>3658</v>
      </c>
      <c r="F123" s="20" t="s">
        <v>2766</v>
      </c>
      <c r="G123" s="66" t="s">
        <v>3660</v>
      </c>
      <c r="H123" s="17" t="s">
        <v>2962</v>
      </c>
      <c r="I123" s="17" t="s">
        <v>3343</v>
      </c>
      <c r="J123" s="17" t="s">
        <v>2772</v>
      </c>
      <c r="K123" s="17" t="s">
        <v>2772</v>
      </c>
      <c r="L123" s="17" t="s">
        <v>2772</v>
      </c>
      <c r="M123" s="17" t="s">
        <v>2772</v>
      </c>
      <c r="N123" s="20" t="s">
        <v>3682</v>
      </c>
      <c r="O123" s="15" t="s">
        <v>2772</v>
      </c>
      <c r="P123" s="17">
        <v>3.17</v>
      </c>
      <c r="Q123" s="20" t="s">
        <v>3328</v>
      </c>
      <c r="R123" s="39">
        <f t="shared" si="40"/>
        <v>3.1700000000000001E-3</v>
      </c>
      <c r="S123" s="20" t="s">
        <v>3662</v>
      </c>
      <c r="T123" s="16">
        <f t="shared" si="18"/>
        <v>1.3745360172730441E-3</v>
      </c>
      <c r="U123" s="15" t="s">
        <v>2772</v>
      </c>
      <c r="V123" s="15" t="s">
        <v>2772</v>
      </c>
      <c r="W123" s="16" t="s">
        <v>3344</v>
      </c>
    </row>
    <row r="124" spans="1:23" ht="76.5" hidden="1">
      <c r="A124" s="15" t="s">
        <v>3324</v>
      </c>
      <c r="B124" s="15">
        <v>2017</v>
      </c>
      <c r="C124" s="15">
        <v>50</v>
      </c>
      <c r="D124" s="15" t="s">
        <v>3345</v>
      </c>
      <c r="E124" s="16" t="s">
        <v>3658</v>
      </c>
      <c r="F124" s="20" t="s">
        <v>2766</v>
      </c>
      <c r="G124" s="66" t="s">
        <v>3660</v>
      </c>
      <c r="H124" s="17" t="s">
        <v>2962</v>
      </c>
      <c r="I124" s="17" t="s">
        <v>3346</v>
      </c>
      <c r="J124" s="17" t="s">
        <v>2772</v>
      </c>
      <c r="K124" s="17" t="s">
        <v>2772</v>
      </c>
      <c r="L124" s="17" t="s">
        <v>2772</v>
      </c>
      <c r="M124" s="17" t="s">
        <v>2772</v>
      </c>
      <c r="N124" s="20" t="s">
        <v>3682</v>
      </c>
      <c r="O124" s="15" t="s">
        <v>2772</v>
      </c>
      <c r="P124" s="17">
        <v>0.38</v>
      </c>
      <c r="Q124" s="20" t="s">
        <v>3328</v>
      </c>
      <c r="R124" s="39">
        <f t="shared" si="40"/>
        <v>3.8000000000000002E-4</v>
      </c>
      <c r="S124" s="20" t="s">
        <v>3662</v>
      </c>
      <c r="T124" s="16">
        <f t="shared" si="18"/>
        <v>1.6500055500293505E-4</v>
      </c>
      <c r="U124" s="15" t="s">
        <v>2772</v>
      </c>
      <c r="V124" s="15" t="s">
        <v>2772</v>
      </c>
      <c r="W124" s="16" t="s">
        <v>3341</v>
      </c>
    </row>
    <row r="125" spans="1:23" ht="76.5" hidden="1">
      <c r="A125" s="15" t="s">
        <v>3324</v>
      </c>
      <c r="B125" s="15">
        <v>2017</v>
      </c>
      <c r="C125" s="15">
        <v>50</v>
      </c>
      <c r="D125" s="15" t="s">
        <v>3345</v>
      </c>
      <c r="E125" s="16" t="s">
        <v>3658</v>
      </c>
      <c r="F125" s="20" t="s">
        <v>2766</v>
      </c>
      <c r="G125" s="66" t="s">
        <v>3660</v>
      </c>
      <c r="H125" s="17" t="s">
        <v>2962</v>
      </c>
      <c r="I125" s="17" t="s">
        <v>3346</v>
      </c>
      <c r="J125" s="17" t="s">
        <v>2772</v>
      </c>
      <c r="K125" s="17" t="s">
        <v>2772</v>
      </c>
      <c r="L125" s="17" t="s">
        <v>2772</v>
      </c>
      <c r="M125" s="17" t="s">
        <v>2772</v>
      </c>
      <c r="N125" s="20" t="s">
        <v>3682</v>
      </c>
      <c r="O125" s="15" t="s">
        <v>2772</v>
      </c>
      <c r="P125" s="17">
        <v>9.3000000000000007</v>
      </c>
      <c r="Q125" s="20" t="s">
        <v>3328</v>
      </c>
      <c r="R125" s="39">
        <f t="shared" ref="R125" si="49">P125/1000</f>
        <v>9.300000000000001E-3</v>
      </c>
      <c r="S125" s="20" t="s">
        <v>3662</v>
      </c>
      <c r="T125" s="16">
        <f t="shared" ref="T125" si="50">LOG(R125+1)</f>
        <v>4.0202732532416277E-3</v>
      </c>
      <c r="U125" s="15" t="s">
        <v>2772</v>
      </c>
      <c r="V125" s="15" t="s">
        <v>2772</v>
      </c>
      <c r="W125" s="16" t="s">
        <v>3341</v>
      </c>
    </row>
    <row r="126" spans="1:23" ht="76.5" hidden="1">
      <c r="A126" s="15" t="s">
        <v>3324</v>
      </c>
      <c r="B126" s="15">
        <v>2017</v>
      </c>
      <c r="C126" s="15">
        <v>50</v>
      </c>
      <c r="D126" s="15" t="s">
        <v>3347</v>
      </c>
      <c r="E126" s="16" t="s">
        <v>3658</v>
      </c>
      <c r="F126" s="20" t="s">
        <v>2766</v>
      </c>
      <c r="G126" s="66" t="s">
        <v>3660</v>
      </c>
      <c r="H126" s="17" t="s">
        <v>2962</v>
      </c>
      <c r="I126" s="17" t="s">
        <v>3348</v>
      </c>
      <c r="J126" s="17" t="s">
        <v>2772</v>
      </c>
      <c r="K126" s="17" t="s">
        <v>2772</v>
      </c>
      <c r="L126" s="17" t="s">
        <v>2772</v>
      </c>
      <c r="M126" s="17" t="s">
        <v>2772</v>
      </c>
      <c r="N126" s="20" t="s">
        <v>3682</v>
      </c>
      <c r="O126" s="15" t="s">
        <v>2772</v>
      </c>
      <c r="P126" s="17">
        <v>1873.6</v>
      </c>
      <c r="Q126" s="20" t="s">
        <v>3328</v>
      </c>
      <c r="R126" s="39">
        <f t="shared" si="40"/>
        <v>1.8735999999999999</v>
      </c>
      <c r="S126" s="20" t="s">
        <v>3662</v>
      </c>
      <c r="T126" s="16">
        <f t="shared" si="18"/>
        <v>0.45842631498721031</v>
      </c>
      <c r="U126" s="15" t="s">
        <v>2772</v>
      </c>
      <c r="V126" s="15" t="s">
        <v>2772</v>
      </c>
      <c r="W126" s="16" t="s">
        <v>3335</v>
      </c>
    </row>
    <row r="127" spans="1:23" ht="76.5" hidden="1">
      <c r="A127" s="15" t="s">
        <v>3324</v>
      </c>
      <c r="B127" s="15">
        <v>2017</v>
      </c>
      <c r="C127" s="15">
        <v>50</v>
      </c>
      <c r="D127" s="15" t="s">
        <v>3347</v>
      </c>
      <c r="E127" s="16" t="s">
        <v>3658</v>
      </c>
      <c r="F127" s="20" t="s">
        <v>2766</v>
      </c>
      <c r="G127" s="66" t="s">
        <v>3660</v>
      </c>
      <c r="H127" s="17" t="s">
        <v>2962</v>
      </c>
      <c r="I127" s="17" t="s">
        <v>3348</v>
      </c>
      <c r="J127" s="17" t="s">
        <v>2772</v>
      </c>
      <c r="K127" s="17" t="s">
        <v>2772</v>
      </c>
      <c r="L127" s="17" t="s">
        <v>2772</v>
      </c>
      <c r="M127" s="17" t="s">
        <v>2772</v>
      </c>
      <c r="N127" s="20" t="s">
        <v>3682</v>
      </c>
      <c r="O127" s="15" t="s">
        <v>2772</v>
      </c>
      <c r="P127" s="17">
        <v>40.44</v>
      </c>
      <c r="Q127" s="20" t="s">
        <v>3328</v>
      </c>
      <c r="R127" s="39">
        <f t="shared" ref="R127" si="51">P127/1000</f>
        <v>4.0439999999999997E-2</v>
      </c>
      <c r="S127" s="20" t="s">
        <v>3662</v>
      </c>
      <c r="T127" s="16">
        <f t="shared" ref="T127" si="52">LOG(R127+1)</f>
        <v>1.7217040414781358E-2</v>
      </c>
      <c r="U127" s="15" t="s">
        <v>2772</v>
      </c>
      <c r="V127" s="15" t="s">
        <v>2772</v>
      </c>
      <c r="W127" s="16" t="s">
        <v>3335</v>
      </c>
    </row>
    <row r="128" spans="1:23" ht="76.5" hidden="1">
      <c r="A128" s="15" t="s">
        <v>3324</v>
      </c>
      <c r="B128" s="15">
        <v>2017</v>
      </c>
      <c r="C128" s="15">
        <v>50</v>
      </c>
      <c r="D128" s="15" t="s">
        <v>3349</v>
      </c>
      <c r="E128" s="16" t="s">
        <v>3658</v>
      </c>
      <c r="F128" s="20" t="s">
        <v>2766</v>
      </c>
      <c r="G128" s="66" t="s">
        <v>3660</v>
      </c>
      <c r="H128" s="17" t="s">
        <v>2962</v>
      </c>
      <c r="I128" s="17" t="s">
        <v>3350</v>
      </c>
      <c r="J128" s="17" t="s">
        <v>2772</v>
      </c>
      <c r="K128" s="17" t="s">
        <v>2772</v>
      </c>
      <c r="L128" s="17" t="s">
        <v>2772</v>
      </c>
      <c r="M128" s="17" t="s">
        <v>2772</v>
      </c>
      <c r="N128" s="20" t="s">
        <v>3682</v>
      </c>
      <c r="O128" s="15" t="s">
        <v>2772</v>
      </c>
      <c r="P128" s="17">
        <v>0.31</v>
      </c>
      <c r="Q128" s="20" t="s">
        <v>3328</v>
      </c>
      <c r="R128" s="39">
        <f t="shared" si="40"/>
        <v>3.1E-4</v>
      </c>
      <c r="S128" s="20" t="s">
        <v>3662</v>
      </c>
      <c r="T128" s="16">
        <f t="shared" ref="T128:T165" si="53">LOG(R128+1)</f>
        <v>1.3461042585185323E-4</v>
      </c>
      <c r="U128" s="15" t="s">
        <v>2772</v>
      </c>
      <c r="V128" s="15" t="s">
        <v>2772</v>
      </c>
      <c r="W128" s="16" t="s">
        <v>3351</v>
      </c>
    </row>
    <row r="129" spans="1:23" ht="76.5" hidden="1">
      <c r="A129" s="15" t="s">
        <v>3324</v>
      </c>
      <c r="B129" s="15">
        <v>2017</v>
      </c>
      <c r="C129" s="15">
        <v>50</v>
      </c>
      <c r="D129" s="15" t="s">
        <v>3352</v>
      </c>
      <c r="E129" s="16" t="s">
        <v>3658</v>
      </c>
      <c r="F129" s="34" t="s">
        <v>2766</v>
      </c>
      <c r="G129" s="66" t="s">
        <v>3660</v>
      </c>
      <c r="H129" s="19" t="s">
        <v>2962</v>
      </c>
      <c r="I129" s="19" t="s">
        <v>3353</v>
      </c>
      <c r="J129" s="19" t="s">
        <v>2772</v>
      </c>
      <c r="K129" s="19" t="s">
        <v>2772</v>
      </c>
      <c r="L129" s="19" t="s">
        <v>2772</v>
      </c>
      <c r="M129" s="19" t="s">
        <v>2772</v>
      </c>
      <c r="N129" s="20" t="s">
        <v>3682</v>
      </c>
      <c r="O129" s="15" t="s">
        <v>2772</v>
      </c>
      <c r="P129" s="19">
        <v>12.7</v>
      </c>
      <c r="Q129" s="34" t="s">
        <v>3328</v>
      </c>
      <c r="R129" s="39">
        <f t="shared" ref="R129" si="54">P129/1000</f>
        <v>1.2699999999999999E-2</v>
      </c>
      <c r="S129" s="20" t="s">
        <v>3662</v>
      </c>
      <c r="T129" s="16">
        <f t="shared" ref="T129" si="55">LOG(R129+1)</f>
        <v>5.480809979401197E-3</v>
      </c>
      <c r="U129" s="15" t="s">
        <v>2772</v>
      </c>
      <c r="V129" s="15" t="s">
        <v>2772</v>
      </c>
      <c r="W129" s="16" t="s">
        <v>3354</v>
      </c>
    </row>
    <row r="130" spans="1:23" ht="76.5" hidden="1">
      <c r="A130" s="15" t="s">
        <v>3324</v>
      </c>
      <c r="B130" s="15">
        <v>2017</v>
      </c>
      <c r="C130" s="15">
        <v>50</v>
      </c>
      <c r="D130" s="15" t="s">
        <v>3352</v>
      </c>
      <c r="E130" s="16" t="s">
        <v>3658</v>
      </c>
      <c r="F130" s="34" t="s">
        <v>2766</v>
      </c>
      <c r="G130" s="66" t="s">
        <v>3660</v>
      </c>
      <c r="H130" s="19" t="s">
        <v>2962</v>
      </c>
      <c r="I130" s="19" t="s">
        <v>3353</v>
      </c>
      <c r="J130" s="19" t="s">
        <v>2772</v>
      </c>
      <c r="K130" s="19" t="s">
        <v>2772</v>
      </c>
      <c r="L130" s="19" t="s">
        <v>2772</v>
      </c>
      <c r="M130" s="19" t="s">
        <v>2772</v>
      </c>
      <c r="N130" s="20" t="s">
        <v>3682</v>
      </c>
      <c r="O130" s="15" t="s">
        <v>2772</v>
      </c>
      <c r="P130" s="19">
        <v>0.28999999999999998</v>
      </c>
      <c r="Q130" s="34" t="s">
        <v>3328</v>
      </c>
      <c r="R130" s="39">
        <f t="shared" si="40"/>
        <v>2.9E-4</v>
      </c>
      <c r="S130" s="20" t="s">
        <v>3662</v>
      </c>
      <c r="T130" s="16">
        <f t="shared" si="53"/>
        <v>1.2592714119883785E-4</v>
      </c>
      <c r="U130" s="15" t="s">
        <v>2772</v>
      </c>
      <c r="V130" s="15" t="s">
        <v>2772</v>
      </c>
      <c r="W130" s="16" t="s">
        <v>3354</v>
      </c>
    </row>
    <row r="131" spans="1:23" ht="76.5" hidden="1">
      <c r="A131" s="15" t="s">
        <v>3324</v>
      </c>
      <c r="B131" s="20">
        <v>2017</v>
      </c>
      <c r="C131" s="15">
        <v>50</v>
      </c>
      <c r="D131" s="20" t="s">
        <v>3355</v>
      </c>
      <c r="E131" s="16" t="s">
        <v>3658</v>
      </c>
      <c r="F131" s="20" t="s">
        <v>2766</v>
      </c>
      <c r="G131" s="66" t="s">
        <v>3660</v>
      </c>
      <c r="H131" s="17" t="s">
        <v>2962</v>
      </c>
      <c r="I131" s="17" t="s">
        <v>3356</v>
      </c>
      <c r="J131" s="17" t="s">
        <v>2772</v>
      </c>
      <c r="K131" s="17" t="s">
        <v>2772</v>
      </c>
      <c r="L131" s="17" t="s">
        <v>2772</v>
      </c>
      <c r="M131" s="17" t="s">
        <v>2772</v>
      </c>
      <c r="N131" s="20" t="s">
        <v>3682</v>
      </c>
      <c r="O131" s="15" t="s">
        <v>2772</v>
      </c>
      <c r="P131" s="17">
        <v>51.4</v>
      </c>
      <c r="Q131" s="20" t="s">
        <v>3328</v>
      </c>
      <c r="R131" s="39">
        <f t="shared" ref="R131" si="56">P131/1000</f>
        <v>5.1400000000000001E-2</v>
      </c>
      <c r="S131" s="20" t="s">
        <v>3662</v>
      </c>
      <c r="T131" s="16">
        <f t="shared" ref="T131" si="57">LOG(R131+1)</f>
        <v>2.1767972682406461E-2</v>
      </c>
      <c r="U131" s="20" t="s">
        <v>2772</v>
      </c>
      <c r="V131" s="20" t="s">
        <v>2772</v>
      </c>
      <c r="W131" s="21" t="s">
        <v>3357</v>
      </c>
    </row>
    <row r="132" spans="1:23" ht="76.5" hidden="1">
      <c r="A132" s="15" t="s">
        <v>3324</v>
      </c>
      <c r="B132" s="20">
        <v>2017</v>
      </c>
      <c r="C132" s="15">
        <v>50</v>
      </c>
      <c r="D132" s="20" t="s">
        <v>3355</v>
      </c>
      <c r="E132" s="16" t="s">
        <v>3658</v>
      </c>
      <c r="F132" s="20" t="s">
        <v>2766</v>
      </c>
      <c r="G132" s="66" t="s">
        <v>3660</v>
      </c>
      <c r="H132" s="17" t="s">
        <v>2962</v>
      </c>
      <c r="I132" s="17" t="s">
        <v>3356</v>
      </c>
      <c r="J132" s="17" t="s">
        <v>2772</v>
      </c>
      <c r="K132" s="17" t="s">
        <v>2772</v>
      </c>
      <c r="L132" s="17" t="s">
        <v>2772</v>
      </c>
      <c r="M132" s="17" t="s">
        <v>2772</v>
      </c>
      <c r="N132" s="20" t="s">
        <v>3682</v>
      </c>
      <c r="O132" s="15" t="s">
        <v>2772</v>
      </c>
      <c r="P132" s="17">
        <v>2.78</v>
      </c>
      <c r="Q132" s="20" t="s">
        <v>3328</v>
      </c>
      <c r="R132" s="39">
        <f t="shared" si="40"/>
        <v>2.7799999999999999E-3</v>
      </c>
      <c r="S132" s="20" t="s">
        <v>3662</v>
      </c>
      <c r="T132" s="16">
        <f t="shared" si="53"/>
        <v>1.2056635627489232E-3</v>
      </c>
      <c r="U132" s="20" t="s">
        <v>2772</v>
      </c>
      <c r="V132" s="20" t="s">
        <v>2772</v>
      </c>
      <c r="W132" s="21" t="s">
        <v>3357</v>
      </c>
    </row>
    <row r="133" spans="1:23" ht="76.5" hidden="1">
      <c r="A133" s="15" t="s">
        <v>3324</v>
      </c>
      <c r="B133" s="20">
        <v>2017</v>
      </c>
      <c r="C133" s="15">
        <v>50</v>
      </c>
      <c r="D133" s="20" t="s">
        <v>3358</v>
      </c>
      <c r="E133" s="16" t="s">
        <v>3658</v>
      </c>
      <c r="F133" s="20" t="s">
        <v>2766</v>
      </c>
      <c r="G133" s="66" t="s">
        <v>3660</v>
      </c>
      <c r="H133" s="17" t="s">
        <v>2962</v>
      </c>
      <c r="I133" s="17" t="s">
        <v>3359</v>
      </c>
      <c r="J133" s="17" t="s">
        <v>2772</v>
      </c>
      <c r="K133" s="17" t="s">
        <v>2772</v>
      </c>
      <c r="L133" s="17" t="s">
        <v>2772</v>
      </c>
      <c r="M133" s="17" t="s">
        <v>2772</v>
      </c>
      <c r="N133" s="20" t="s">
        <v>3682</v>
      </c>
      <c r="O133" s="15" t="s">
        <v>2772</v>
      </c>
      <c r="P133" s="17">
        <v>43.2</v>
      </c>
      <c r="Q133" s="20" t="s">
        <v>3328</v>
      </c>
      <c r="R133" s="39">
        <f t="shared" ref="R133" si="58">P133/1000</f>
        <v>4.3200000000000002E-2</v>
      </c>
      <c r="S133" s="20" t="s">
        <v>3662</v>
      </c>
      <c r="T133" s="16">
        <f t="shared" ref="T133" si="59">LOG(R133+1)</f>
        <v>1.8367578387844939E-2</v>
      </c>
      <c r="U133" s="20" t="s">
        <v>2772</v>
      </c>
      <c r="V133" s="20" t="s">
        <v>2772</v>
      </c>
      <c r="W133" s="21" t="s">
        <v>3360</v>
      </c>
    </row>
    <row r="134" spans="1:23" ht="76.5" hidden="1">
      <c r="A134" s="15" t="s">
        <v>3324</v>
      </c>
      <c r="B134" s="20">
        <v>2017</v>
      </c>
      <c r="C134" s="15">
        <v>50</v>
      </c>
      <c r="D134" s="20" t="s">
        <v>3358</v>
      </c>
      <c r="E134" s="16" t="s">
        <v>3658</v>
      </c>
      <c r="F134" s="20" t="s">
        <v>2766</v>
      </c>
      <c r="G134" s="66" t="s">
        <v>3660</v>
      </c>
      <c r="H134" s="17" t="s">
        <v>2962</v>
      </c>
      <c r="I134" s="17" t="s">
        <v>3359</v>
      </c>
      <c r="J134" s="17" t="s">
        <v>2772</v>
      </c>
      <c r="K134" s="17" t="s">
        <v>2772</v>
      </c>
      <c r="L134" s="17" t="s">
        <v>2772</v>
      </c>
      <c r="M134" s="17" t="s">
        <v>2772</v>
      </c>
      <c r="N134" s="20" t="s">
        <v>3682</v>
      </c>
      <c r="O134" s="15" t="s">
        <v>2772</v>
      </c>
      <c r="P134" s="17">
        <v>3.73</v>
      </c>
      <c r="Q134" s="20" t="s">
        <v>3328</v>
      </c>
      <c r="R134" s="39">
        <f t="shared" si="40"/>
        <v>3.7299999999999998E-3</v>
      </c>
      <c r="S134" s="20" t="s">
        <v>3662</v>
      </c>
      <c r="T134" s="16">
        <f t="shared" si="53"/>
        <v>1.6169047612842034E-3</v>
      </c>
      <c r="U134" s="20" t="s">
        <v>2772</v>
      </c>
      <c r="V134" s="20" t="s">
        <v>2772</v>
      </c>
      <c r="W134" s="21" t="s">
        <v>3360</v>
      </c>
    </row>
    <row r="135" spans="1:23" ht="76.5" hidden="1">
      <c r="A135" s="15" t="s">
        <v>3324</v>
      </c>
      <c r="B135" s="20">
        <v>2017</v>
      </c>
      <c r="C135" s="15">
        <v>50</v>
      </c>
      <c r="D135" s="20" t="s">
        <v>3361</v>
      </c>
      <c r="E135" s="16" t="s">
        <v>3658</v>
      </c>
      <c r="F135" s="20" t="s">
        <v>2766</v>
      </c>
      <c r="G135" s="66" t="s">
        <v>3660</v>
      </c>
      <c r="H135" s="17" t="s">
        <v>2962</v>
      </c>
      <c r="I135" s="17" t="s">
        <v>3362</v>
      </c>
      <c r="J135" s="17" t="s">
        <v>2772</v>
      </c>
      <c r="K135" s="17" t="s">
        <v>2772</v>
      </c>
      <c r="L135" s="17" t="s">
        <v>2772</v>
      </c>
      <c r="M135" s="17" t="s">
        <v>2772</v>
      </c>
      <c r="N135" s="20" t="s">
        <v>3682</v>
      </c>
      <c r="O135" s="15" t="s">
        <v>2772</v>
      </c>
      <c r="P135" s="17">
        <v>234.7</v>
      </c>
      <c r="Q135" s="20" t="s">
        <v>3328</v>
      </c>
      <c r="R135" s="39">
        <f t="shared" ref="R135" si="60">P135/1000</f>
        <v>0.23469999999999999</v>
      </c>
      <c r="S135" s="20" t="s">
        <v>3662</v>
      </c>
      <c r="T135" s="16">
        <f t="shared" ref="T135" si="61">LOG(R135+1)</f>
        <v>9.156144814497244E-2</v>
      </c>
      <c r="U135" s="20" t="s">
        <v>2772</v>
      </c>
      <c r="V135" s="20" t="s">
        <v>2772</v>
      </c>
      <c r="W135" s="21" t="s">
        <v>3344</v>
      </c>
    </row>
    <row r="136" spans="1:23" ht="76.5" hidden="1">
      <c r="A136" s="15" t="s">
        <v>3324</v>
      </c>
      <c r="B136" s="20">
        <v>2017</v>
      </c>
      <c r="C136" s="15">
        <v>50</v>
      </c>
      <c r="D136" s="20" t="s">
        <v>3361</v>
      </c>
      <c r="E136" s="16" t="s">
        <v>3658</v>
      </c>
      <c r="F136" s="20" t="s">
        <v>2766</v>
      </c>
      <c r="G136" s="66" t="s">
        <v>3660</v>
      </c>
      <c r="H136" s="17" t="s">
        <v>2962</v>
      </c>
      <c r="I136" s="17" t="s">
        <v>3362</v>
      </c>
      <c r="J136" s="17" t="s">
        <v>2772</v>
      </c>
      <c r="K136" s="17" t="s">
        <v>2772</v>
      </c>
      <c r="L136" s="17" t="s">
        <v>2772</v>
      </c>
      <c r="M136" s="17" t="s">
        <v>2772</v>
      </c>
      <c r="N136" s="20" t="s">
        <v>3682</v>
      </c>
      <c r="O136" s="15" t="s">
        <v>2772</v>
      </c>
      <c r="P136" s="17">
        <v>14.33</v>
      </c>
      <c r="Q136" s="20" t="s">
        <v>3328</v>
      </c>
      <c r="R136" s="39">
        <f t="shared" si="40"/>
        <v>1.4330000000000001E-2</v>
      </c>
      <c r="S136" s="20" t="s">
        <v>3662</v>
      </c>
      <c r="T136" s="16">
        <f t="shared" si="53"/>
        <v>6.1792704443031929E-3</v>
      </c>
      <c r="U136" s="20" t="s">
        <v>2772</v>
      </c>
      <c r="V136" s="20" t="s">
        <v>2772</v>
      </c>
      <c r="W136" s="21" t="s">
        <v>3344</v>
      </c>
    </row>
    <row r="137" spans="1:23" ht="76.5" hidden="1">
      <c r="A137" s="15" t="s">
        <v>3324</v>
      </c>
      <c r="B137" s="20">
        <v>2017</v>
      </c>
      <c r="C137" s="15">
        <v>50</v>
      </c>
      <c r="D137" s="20" t="s">
        <v>3363</v>
      </c>
      <c r="E137" s="16" t="s">
        <v>3658</v>
      </c>
      <c r="F137" s="20" t="s">
        <v>2766</v>
      </c>
      <c r="G137" s="66" t="s">
        <v>3660</v>
      </c>
      <c r="H137" s="17" t="s">
        <v>2962</v>
      </c>
      <c r="I137" s="18" t="s">
        <v>3364</v>
      </c>
      <c r="J137" s="17" t="s">
        <v>2772</v>
      </c>
      <c r="K137" s="17" t="s">
        <v>2772</v>
      </c>
      <c r="L137" s="17" t="s">
        <v>2772</v>
      </c>
      <c r="M137" s="17" t="s">
        <v>2772</v>
      </c>
      <c r="N137" s="20" t="s">
        <v>3682</v>
      </c>
      <c r="O137" s="15" t="s">
        <v>2772</v>
      </c>
      <c r="P137" s="17">
        <v>5.3</v>
      </c>
      <c r="Q137" s="20" t="s">
        <v>3328</v>
      </c>
      <c r="R137" s="39">
        <f t="shared" ref="R137" si="62">P137/1000</f>
        <v>5.3E-3</v>
      </c>
      <c r="S137" s="20" t="s">
        <v>3662</v>
      </c>
      <c r="T137" s="16">
        <f t="shared" ref="T137" si="63">LOG(R137+1)</f>
        <v>2.2956825549339671E-3</v>
      </c>
      <c r="U137" s="20" t="s">
        <v>2772</v>
      </c>
      <c r="V137" s="20" t="s">
        <v>2772</v>
      </c>
      <c r="W137" s="21" t="s">
        <v>3365</v>
      </c>
    </row>
    <row r="138" spans="1:23" ht="76.5" hidden="1">
      <c r="A138" s="15" t="s">
        <v>3324</v>
      </c>
      <c r="B138" s="20">
        <v>2017</v>
      </c>
      <c r="C138" s="15">
        <v>50</v>
      </c>
      <c r="D138" s="20" t="s">
        <v>3363</v>
      </c>
      <c r="E138" s="16" t="s">
        <v>3658</v>
      </c>
      <c r="F138" s="20" t="s">
        <v>2766</v>
      </c>
      <c r="G138" s="66" t="s">
        <v>3660</v>
      </c>
      <c r="H138" s="17" t="s">
        <v>2962</v>
      </c>
      <c r="I138" s="18" t="s">
        <v>3364</v>
      </c>
      <c r="J138" s="17" t="s">
        <v>2772</v>
      </c>
      <c r="K138" s="17" t="s">
        <v>2772</v>
      </c>
      <c r="L138" s="17" t="s">
        <v>2772</v>
      </c>
      <c r="M138" s="17" t="s">
        <v>2772</v>
      </c>
      <c r="N138" s="20" t="s">
        <v>3682</v>
      </c>
      <c r="O138" s="15" t="s">
        <v>2772</v>
      </c>
      <c r="P138" s="17">
        <v>0.14000000000000001</v>
      </c>
      <c r="Q138" s="20" t="s">
        <v>3328</v>
      </c>
      <c r="R138" s="39">
        <f t="shared" si="40"/>
        <v>1.4000000000000001E-4</v>
      </c>
      <c r="S138" s="20" t="s">
        <v>3662</v>
      </c>
      <c r="T138" s="16">
        <f t="shared" si="53"/>
        <v>6.0796971777738173E-5</v>
      </c>
      <c r="U138" s="20" t="s">
        <v>2772</v>
      </c>
      <c r="V138" s="20" t="s">
        <v>2772</v>
      </c>
      <c r="W138" s="21" t="s">
        <v>3365</v>
      </c>
    </row>
    <row r="139" spans="1:23" ht="76.5" hidden="1">
      <c r="A139" s="15" t="s">
        <v>3324</v>
      </c>
      <c r="B139" s="20">
        <v>2017</v>
      </c>
      <c r="C139" s="15">
        <v>50</v>
      </c>
      <c r="D139" s="20" t="s">
        <v>3366</v>
      </c>
      <c r="E139" s="16" t="s">
        <v>3658</v>
      </c>
      <c r="F139" s="20" t="s">
        <v>2766</v>
      </c>
      <c r="G139" s="66" t="s">
        <v>3660</v>
      </c>
      <c r="H139" s="17" t="s">
        <v>2962</v>
      </c>
      <c r="I139" s="18" t="s">
        <v>3367</v>
      </c>
      <c r="J139" s="17" t="s">
        <v>2772</v>
      </c>
      <c r="K139" s="17" t="s">
        <v>2772</v>
      </c>
      <c r="L139" s="17" t="s">
        <v>2772</v>
      </c>
      <c r="M139" s="17" t="s">
        <v>2772</v>
      </c>
      <c r="N139" s="20" t="s">
        <v>3682</v>
      </c>
      <c r="O139" s="15" t="s">
        <v>2772</v>
      </c>
      <c r="P139" s="17">
        <v>121.5</v>
      </c>
      <c r="Q139" s="20" t="s">
        <v>3328</v>
      </c>
      <c r="R139" s="39">
        <f t="shared" ref="R139" si="64">P139/1000</f>
        <v>0.1215</v>
      </c>
      <c r="S139" s="20" t="s">
        <v>3662</v>
      </c>
      <c r="T139" s="16">
        <f t="shared" ref="T139" si="65">LOG(R139+1)</f>
        <v>4.9799277918986522E-2</v>
      </c>
      <c r="U139" s="20" t="s">
        <v>2772</v>
      </c>
      <c r="V139" s="20" t="s">
        <v>2772</v>
      </c>
      <c r="W139" s="21" t="s">
        <v>3338</v>
      </c>
    </row>
    <row r="140" spans="1:23" ht="76.5" hidden="1">
      <c r="A140" s="15" t="s">
        <v>3324</v>
      </c>
      <c r="B140" s="20">
        <v>2017</v>
      </c>
      <c r="C140" s="15">
        <v>50</v>
      </c>
      <c r="D140" s="20" t="s">
        <v>3366</v>
      </c>
      <c r="E140" s="16" t="s">
        <v>3658</v>
      </c>
      <c r="F140" s="20" t="s">
        <v>2766</v>
      </c>
      <c r="G140" s="66" t="s">
        <v>3660</v>
      </c>
      <c r="H140" s="17" t="s">
        <v>2962</v>
      </c>
      <c r="I140" s="18" t="s">
        <v>3367</v>
      </c>
      <c r="J140" s="17" t="s">
        <v>2772</v>
      </c>
      <c r="K140" s="17" t="s">
        <v>2772</v>
      </c>
      <c r="L140" s="17" t="s">
        <v>2772</v>
      </c>
      <c r="M140" s="17" t="s">
        <v>2772</v>
      </c>
      <c r="N140" s="20" t="s">
        <v>3682</v>
      </c>
      <c r="O140" s="15" t="s">
        <v>2772</v>
      </c>
      <c r="P140" s="17">
        <v>3.22</v>
      </c>
      <c r="Q140" s="20" t="s">
        <v>3328</v>
      </c>
      <c r="R140" s="39">
        <f t="shared" si="40"/>
        <v>3.2200000000000002E-3</v>
      </c>
      <c r="S140" s="20" t="s">
        <v>3662</v>
      </c>
      <c r="T140" s="16">
        <f t="shared" si="53"/>
        <v>1.396181583787733E-3</v>
      </c>
      <c r="U140" s="20" t="s">
        <v>2772</v>
      </c>
      <c r="V140" s="20" t="s">
        <v>2772</v>
      </c>
      <c r="W140" s="21" t="s">
        <v>3338</v>
      </c>
    </row>
    <row r="141" spans="1:23" ht="76.5" hidden="1">
      <c r="A141" s="15" t="s">
        <v>3324</v>
      </c>
      <c r="B141" s="20">
        <v>2017</v>
      </c>
      <c r="C141" s="15">
        <v>50</v>
      </c>
      <c r="D141" s="20" t="s">
        <v>3368</v>
      </c>
      <c r="E141" s="16" t="s">
        <v>3658</v>
      </c>
      <c r="F141" s="20" t="s">
        <v>2766</v>
      </c>
      <c r="G141" s="66" t="s">
        <v>3660</v>
      </c>
      <c r="H141" s="17" t="s">
        <v>2962</v>
      </c>
      <c r="I141" s="17" t="s">
        <v>3369</v>
      </c>
      <c r="J141" s="17" t="s">
        <v>2772</v>
      </c>
      <c r="K141" s="17" t="s">
        <v>2772</v>
      </c>
      <c r="L141" s="17" t="s">
        <v>2772</v>
      </c>
      <c r="M141" s="17" t="s">
        <v>2772</v>
      </c>
      <c r="N141" s="20" t="s">
        <v>3682</v>
      </c>
      <c r="O141" s="15" t="s">
        <v>2772</v>
      </c>
      <c r="P141" s="17">
        <v>1.01</v>
      </c>
      <c r="Q141" s="20" t="s">
        <v>3328</v>
      </c>
      <c r="R141" s="39">
        <f t="shared" si="40"/>
        <v>1.01E-3</v>
      </c>
      <c r="S141" s="20" t="s">
        <v>3662</v>
      </c>
      <c r="T141" s="16">
        <f t="shared" si="53"/>
        <v>4.3841606386022566E-4</v>
      </c>
      <c r="U141" s="20" t="s">
        <v>2772</v>
      </c>
      <c r="V141" s="20" t="s">
        <v>2772</v>
      </c>
      <c r="W141" s="21" t="s">
        <v>3370</v>
      </c>
    </row>
    <row r="142" spans="1:23" ht="32.1" hidden="1">
      <c r="A142" s="15" t="s">
        <v>3371</v>
      </c>
      <c r="B142" s="20">
        <v>2017</v>
      </c>
      <c r="C142" s="20">
        <v>51</v>
      </c>
      <c r="D142" s="20" t="s">
        <v>3372</v>
      </c>
      <c r="E142" s="16" t="s">
        <v>3658</v>
      </c>
      <c r="F142" s="20" t="s">
        <v>2766</v>
      </c>
      <c r="G142" s="66" t="s">
        <v>3660</v>
      </c>
      <c r="H142" s="17" t="s">
        <v>2934</v>
      </c>
      <c r="I142" s="20" t="s">
        <v>3373</v>
      </c>
      <c r="J142" s="20">
        <v>3</v>
      </c>
      <c r="K142" s="20" t="s">
        <v>2976</v>
      </c>
      <c r="L142" s="20" t="s">
        <v>3374</v>
      </c>
      <c r="M142" s="20">
        <v>1</v>
      </c>
      <c r="N142" s="20" t="s">
        <v>3682</v>
      </c>
      <c r="O142" s="15" t="s">
        <v>2772</v>
      </c>
      <c r="P142" s="20">
        <v>0</v>
      </c>
      <c r="Q142" s="20">
        <v>0</v>
      </c>
      <c r="R142" s="39">
        <v>5.0000000000000001E-4</v>
      </c>
      <c r="S142" s="20"/>
      <c r="T142" s="16">
        <f t="shared" si="53"/>
        <v>2.1709297223018438E-4</v>
      </c>
      <c r="U142" s="20" t="s">
        <v>3403</v>
      </c>
      <c r="V142" s="20"/>
      <c r="W142" s="20" t="s">
        <v>1346</v>
      </c>
    </row>
    <row r="143" spans="1:23" ht="32.1" hidden="1">
      <c r="A143" s="15" t="s">
        <v>3371</v>
      </c>
      <c r="B143" s="20">
        <v>2017</v>
      </c>
      <c r="C143" s="20">
        <v>51</v>
      </c>
      <c r="D143" s="20" t="s">
        <v>3372</v>
      </c>
      <c r="E143" s="16" t="s">
        <v>3658</v>
      </c>
      <c r="F143" s="20" t="s">
        <v>2766</v>
      </c>
      <c r="G143" s="66" t="s">
        <v>3660</v>
      </c>
      <c r="H143" s="17" t="s">
        <v>2934</v>
      </c>
      <c r="I143" s="20" t="s">
        <v>3323</v>
      </c>
      <c r="J143" s="20">
        <v>3.3</v>
      </c>
      <c r="K143" s="20" t="s">
        <v>2976</v>
      </c>
      <c r="L143" s="20" t="s">
        <v>3374</v>
      </c>
      <c r="M143" s="20">
        <v>1</v>
      </c>
      <c r="N143" s="20" t="s">
        <v>3682</v>
      </c>
      <c r="O143" s="15" t="s">
        <v>2772</v>
      </c>
      <c r="P143" s="20">
        <v>0</v>
      </c>
      <c r="Q143" s="20">
        <v>0</v>
      </c>
      <c r="R143" s="39">
        <v>5.0000000000000001E-4</v>
      </c>
      <c r="S143" s="20"/>
      <c r="T143" s="16">
        <f t="shared" si="53"/>
        <v>2.1709297223018438E-4</v>
      </c>
      <c r="U143" s="20" t="s">
        <v>3403</v>
      </c>
      <c r="V143" s="20"/>
      <c r="W143" s="20" t="s">
        <v>1346</v>
      </c>
    </row>
    <row r="144" spans="1:23" ht="48" hidden="1">
      <c r="A144" s="15" t="s">
        <v>3414</v>
      </c>
      <c r="B144" s="20">
        <v>2017</v>
      </c>
      <c r="C144" s="15">
        <v>52</v>
      </c>
      <c r="D144" s="15" t="s">
        <v>3415</v>
      </c>
      <c r="E144" s="16" t="s">
        <v>3658</v>
      </c>
      <c r="F144" s="20" t="s">
        <v>2766</v>
      </c>
      <c r="G144" s="67" t="s">
        <v>3659</v>
      </c>
      <c r="H144" s="15" t="s">
        <v>2772</v>
      </c>
      <c r="I144" s="20" t="s">
        <v>3003</v>
      </c>
      <c r="J144" s="20" t="s">
        <v>2772</v>
      </c>
      <c r="K144" s="20" t="s">
        <v>2772</v>
      </c>
      <c r="L144" s="20" t="s">
        <v>2772</v>
      </c>
      <c r="M144" s="20" t="s">
        <v>2772</v>
      </c>
      <c r="N144" s="20" t="s">
        <v>2943</v>
      </c>
      <c r="O144" s="15" t="s">
        <v>2772</v>
      </c>
      <c r="P144" s="15" t="s">
        <v>3711</v>
      </c>
      <c r="Q144" s="20" t="s">
        <v>2880</v>
      </c>
      <c r="R144" s="43">
        <v>0.01</v>
      </c>
      <c r="S144" s="20" t="s">
        <v>3662</v>
      </c>
      <c r="T144" s="16">
        <f t="shared" si="53"/>
        <v>4.3213737826425782E-3</v>
      </c>
      <c r="U144" s="20" t="s">
        <v>2772</v>
      </c>
      <c r="V144" s="20" t="s">
        <v>2772</v>
      </c>
      <c r="W144" s="20" t="s">
        <v>1422</v>
      </c>
    </row>
    <row r="145" spans="1:24" ht="48" hidden="1">
      <c r="A145" s="15" t="s">
        <v>3414</v>
      </c>
      <c r="B145" s="20">
        <v>2017</v>
      </c>
      <c r="C145" s="15">
        <v>52</v>
      </c>
      <c r="D145" s="15" t="s">
        <v>3415</v>
      </c>
      <c r="E145" s="16" t="s">
        <v>3658</v>
      </c>
      <c r="F145" s="20" t="s">
        <v>2766</v>
      </c>
      <c r="G145" s="68" t="s">
        <v>3664</v>
      </c>
      <c r="H145" s="15" t="s">
        <v>2772</v>
      </c>
      <c r="I145" s="33" t="s">
        <v>2875</v>
      </c>
      <c r="J145" s="20" t="s">
        <v>2772</v>
      </c>
      <c r="K145" s="20" t="s">
        <v>2772</v>
      </c>
      <c r="L145" s="20" t="s">
        <v>2772</v>
      </c>
      <c r="M145" s="20" t="s">
        <v>2772</v>
      </c>
      <c r="N145" s="20" t="s">
        <v>2943</v>
      </c>
      <c r="O145" s="15" t="s">
        <v>2772</v>
      </c>
      <c r="P145" s="15" t="s">
        <v>3712</v>
      </c>
      <c r="Q145" s="20" t="s">
        <v>2880</v>
      </c>
      <c r="R145" s="43">
        <v>0.16</v>
      </c>
      <c r="S145" s="20" t="s">
        <v>3662</v>
      </c>
      <c r="T145" s="16">
        <f t="shared" si="53"/>
        <v>6.445798922691845E-2</v>
      </c>
      <c r="U145" s="20" t="s">
        <v>2772</v>
      </c>
      <c r="V145" s="20" t="s">
        <v>2772</v>
      </c>
      <c r="W145" s="20" t="s">
        <v>1422</v>
      </c>
    </row>
    <row r="146" spans="1:24" ht="48" hidden="1">
      <c r="A146" s="15" t="s">
        <v>3414</v>
      </c>
      <c r="B146" s="20">
        <v>2017</v>
      </c>
      <c r="C146" s="15">
        <v>52</v>
      </c>
      <c r="D146" s="15" t="s">
        <v>3415</v>
      </c>
      <c r="E146" s="16" t="s">
        <v>3658</v>
      </c>
      <c r="F146" s="20" t="s">
        <v>2766</v>
      </c>
      <c r="G146" s="68" t="s">
        <v>3664</v>
      </c>
      <c r="H146" s="15" t="s">
        <v>2772</v>
      </c>
      <c r="I146" s="33" t="s">
        <v>2885</v>
      </c>
      <c r="J146" s="20" t="s">
        <v>2772</v>
      </c>
      <c r="K146" s="20" t="s">
        <v>2772</v>
      </c>
      <c r="L146" s="20" t="s">
        <v>2772</v>
      </c>
      <c r="M146" s="20" t="s">
        <v>2772</v>
      </c>
      <c r="N146" s="20" t="s">
        <v>2943</v>
      </c>
      <c r="O146" s="15" t="s">
        <v>2772</v>
      </c>
      <c r="P146" s="15" t="s">
        <v>3711</v>
      </c>
      <c r="Q146" s="20" t="s">
        <v>2880</v>
      </c>
      <c r="R146" s="43">
        <v>0.01</v>
      </c>
      <c r="S146" s="20" t="s">
        <v>3662</v>
      </c>
      <c r="T146" s="16">
        <f t="shared" si="53"/>
        <v>4.3213737826425782E-3</v>
      </c>
      <c r="U146" s="20" t="s">
        <v>2772</v>
      </c>
      <c r="V146" s="20" t="s">
        <v>2772</v>
      </c>
      <c r="W146" s="20" t="s">
        <v>1422</v>
      </c>
    </row>
    <row r="147" spans="1:24" ht="48" hidden="1">
      <c r="A147" s="15" t="s">
        <v>3414</v>
      </c>
      <c r="B147" s="20">
        <v>2017</v>
      </c>
      <c r="C147" s="15">
        <v>52</v>
      </c>
      <c r="D147" s="15" t="s">
        <v>3415</v>
      </c>
      <c r="E147" s="16" t="s">
        <v>3658</v>
      </c>
      <c r="F147" s="20" t="s">
        <v>2766</v>
      </c>
      <c r="G147" s="67" t="s">
        <v>3659</v>
      </c>
      <c r="H147" s="15" t="s">
        <v>2772</v>
      </c>
      <c r="I147" s="33" t="s">
        <v>2786</v>
      </c>
      <c r="J147" s="20" t="s">
        <v>2772</v>
      </c>
      <c r="K147" s="20" t="s">
        <v>2772</v>
      </c>
      <c r="L147" s="20" t="s">
        <v>2772</v>
      </c>
      <c r="M147" s="20" t="s">
        <v>2772</v>
      </c>
      <c r="N147" s="20" t="s">
        <v>2943</v>
      </c>
      <c r="O147" s="15" t="s">
        <v>2772</v>
      </c>
      <c r="P147" s="15" t="s">
        <v>3713</v>
      </c>
      <c r="Q147" s="20" t="s">
        <v>2880</v>
      </c>
      <c r="R147" s="43">
        <v>0.02</v>
      </c>
      <c r="S147" s="20" t="s">
        <v>3662</v>
      </c>
      <c r="T147" s="16">
        <f t="shared" si="53"/>
        <v>8.6001717619175692E-3</v>
      </c>
      <c r="U147" s="20" t="s">
        <v>2772</v>
      </c>
      <c r="V147" s="20" t="s">
        <v>2772</v>
      </c>
      <c r="W147" s="20" t="s">
        <v>1422</v>
      </c>
    </row>
    <row r="148" spans="1:24" ht="32.1" hidden="1">
      <c r="A148" s="15" t="s">
        <v>3479</v>
      </c>
      <c r="B148" s="15">
        <v>2005</v>
      </c>
      <c r="C148" s="15">
        <v>60</v>
      </c>
      <c r="D148" s="15" t="s">
        <v>3510</v>
      </c>
      <c r="E148" s="15" t="s">
        <v>3658</v>
      </c>
      <c r="F148" s="20" t="s">
        <v>2766</v>
      </c>
      <c r="G148" s="66" t="s">
        <v>3660</v>
      </c>
      <c r="H148" s="33" t="s">
        <v>2934</v>
      </c>
      <c r="I148" s="36" t="s">
        <v>3507</v>
      </c>
      <c r="J148" s="36">
        <v>72.05</v>
      </c>
      <c r="K148" s="36" t="s">
        <v>3292</v>
      </c>
      <c r="L148" s="36" t="s">
        <v>3511</v>
      </c>
      <c r="M148" s="36">
        <v>1</v>
      </c>
      <c r="N148" s="15" t="s">
        <v>2943</v>
      </c>
      <c r="O148" s="15"/>
      <c r="P148" s="36">
        <v>0.06</v>
      </c>
      <c r="Q148" s="36" t="s">
        <v>3277</v>
      </c>
      <c r="R148" s="45">
        <v>0.06</v>
      </c>
      <c r="S148" s="16" t="s">
        <v>3661</v>
      </c>
      <c r="T148" s="16">
        <f t="shared" si="53"/>
        <v>2.5305865264770262E-2</v>
      </c>
      <c r="U148" s="36">
        <v>0</v>
      </c>
      <c r="V148" s="15" t="s">
        <v>2772</v>
      </c>
      <c r="W148" t="s">
        <v>2420</v>
      </c>
      <c r="X148" t="s">
        <v>3707</v>
      </c>
    </row>
    <row r="149" spans="1:24" ht="32.1" hidden="1">
      <c r="A149" s="15" t="s">
        <v>3479</v>
      </c>
      <c r="B149" s="15">
        <v>2005</v>
      </c>
      <c r="C149" s="15">
        <v>60</v>
      </c>
      <c r="D149" s="15" t="s">
        <v>3510</v>
      </c>
      <c r="E149" s="15" t="s">
        <v>3658</v>
      </c>
      <c r="F149" s="20" t="s">
        <v>2766</v>
      </c>
      <c r="G149" s="66" t="s">
        <v>3660</v>
      </c>
      <c r="H149" s="33" t="s">
        <v>2934</v>
      </c>
      <c r="I149" s="36" t="s">
        <v>3507</v>
      </c>
      <c r="J149" s="36">
        <v>72.05</v>
      </c>
      <c r="K149" s="36" t="s">
        <v>3292</v>
      </c>
      <c r="L149" s="36" t="s">
        <v>3511</v>
      </c>
      <c r="M149" s="36">
        <v>1</v>
      </c>
      <c r="N149" s="15" t="s">
        <v>2943</v>
      </c>
      <c r="O149" s="15"/>
      <c r="P149" s="36">
        <v>0.21</v>
      </c>
      <c r="Q149" s="36" t="s">
        <v>3277</v>
      </c>
      <c r="R149" s="45">
        <v>0.21</v>
      </c>
      <c r="S149" s="16" t="s">
        <v>3661</v>
      </c>
      <c r="T149" s="16">
        <f t="shared" si="53"/>
        <v>8.2785370316450071E-2</v>
      </c>
      <c r="U149" s="36">
        <v>1</v>
      </c>
      <c r="V149" s="15" t="s">
        <v>2772</v>
      </c>
      <c r="W149" t="s">
        <v>2420</v>
      </c>
    </row>
    <row r="150" spans="1:24" ht="32.1" hidden="1">
      <c r="A150" s="15" t="s">
        <v>3479</v>
      </c>
      <c r="B150" s="15">
        <v>2005</v>
      </c>
      <c r="C150" s="15">
        <v>60</v>
      </c>
      <c r="D150" s="15" t="s">
        <v>3510</v>
      </c>
      <c r="E150" s="15" t="s">
        <v>3658</v>
      </c>
      <c r="F150" s="20" t="s">
        <v>2766</v>
      </c>
      <c r="G150" s="66" t="s">
        <v>3660</v>
      </c>
      <c r="H150" s="33" t="s">
        <v>2934</v>
      </c>
      <c r="I150" s="36" t="s">
        <v>3507</v>
      </c>
      <c r="J150" s="36">
        <v>72.05</v>
      </c>
      <c r="K150" s="36" t="s">
        <v>3292</v>
      </c>
      <c r="L150" s="36" t="s">
        <v>3511</v>
      </c>
      <c r="M150" s="36">
        <v>1</v>
      </c>
      <c r="N150" s="15" t="s">
        <v>2943</v>
      </c>
      <c r="O150" s="15"/>
      <c r="P150" s="36">
        <v>0.3</v>
      </c>
      <c r="Q150" s="36" t="s">
        <v>3277</v>
      </c>
      <c r="R150" s="45">
        <v>0.3</v>
      </c>
      <c r="S150" s="16" t="s">
        <v>3661</v>
      </c>
      <c r="T150" s="16">
        <f t="shared" si="53"/>
        <v>0.11394335230683679</v>
      </c>
      <c r="U150" s="36">
        <v>5</v>
      </c>
      <c r="V150" s="15" t="s">
        <v>2772</v>
      </c>
      <c r="W150" t="s">
        <v>2420</v>
      </c>
    </row>
    <row r="151" spans="1:24" ht="32.1" hidden="1">
      <c r="A151" s="36" t="s">
        <v>3539</v>
      </c>
      <c r="B151" s="15">
        <v>1992</v>
      </c>
      <c r="C151" s="15">
        <v>61</v>
      </c>
      <c r="D151" s="36" t="s">
        <v>3540</v>
      </c>
      <c r="E151" s="15" t="s">
        <v>3658</v>
      </c>
      <c r="F151" s="33" t="s">
        <v>2766</v>
      </c>
      <c r="G151" s="67" t="s">
        <v>3659</v>
      </c>
      <c r="H151" s="15" t="s">
        <v>2772</v>
      </c>
      <c r="I151" s="36" t="s">
        <v>2788</v>
      </c>
      <c r="J151" s="36" t="s">
        <v>2772</v>
      </c>
      <c r="K151" s="37" t="s">
        <v>2772</v>
      </c>
      <c r="L151" s="36" t="s">
        <v>2772</v>
      </c>
      <c r="M151" s="36" t="s">
        <v>2772</v>
      </c>
      <c r="N151" s="15" t="s">
        <v>2943</v>
      </c>
      <c r="O151" s="15"/>
      <c r="P151" s="36">
        <v>0.28000000000000003</v>
      </c>
      <c r="Q151" s="15" t="s">
        <v>2880</v>
      </c>
      <c r="R151" s="39">
        <f>P151*1000</f>
        <v>280</v>
      </c>
      <c r="S151" s="16" t="s">
        <v>3661</v>
      </c>
      <c r="T151" s="16">
        <f t="shared" si="53"/>
        <v>2.4487063199050798</v>
      </c>
      <c r="U151" s="15" t="s">
        <v>2772</v>
      </c>
      <c r="V151" s="15" t="s">
        <v>2772</v>
      </c>
      <c r="W151" s="36" t="s">
        <v>3541</v>
      </c>
    </row>
    <row r="152" spans="1:24" ht="32.1" hidden="1">
      <c r="A152" s="36" t="s">
        <v>3539</v>
      </c>
      <c r="B152" s="15">
        <v>1992</v>
      </c>
      <c r="C152" s="15">
        <v>61</v>
      </c>
      <c r="D152" s="36" t="s">
        <v>3540</v>
      </c>
      <c r="E152" s="15" t="s">
        <v>3658</v>
      </c>
      <c r="F152" s="33" t="s">
        <v>2766</v>
      </c>
      <c r="G152" s="67" t="s">
        <v>3659</v>
      </c>
      <c r="H152" s="15" t="s">
        <v>2772</v>
      </c>
      <c r="I152" s="36" t="s">
        <v>2884</v>
      </c>
      <c r="J152" s="36" t="s">
        <v>2772</v>
      </c>
      <c r="K152" s="37" t="s">
        <v>2772</v>
      </c>
      <c r="L152" s="36" t="s">
        <v>2772</v>
      </c>
      <c r="M152" s="36" t="s">
        <v>2772</v>
      </c>
      <c r="N152" s="15" t="s">
        <v>2943</v>
      </c>
      <c r="O152" s="15"/>
      <c r="P152" s="36">
        <v>17.7</v>
      </c>
      <c r="Q152" s="15" t="s">
        <v>3277</v>
      </c>
      <c r="R152" s="45">
        <v>17.7</v>
      </c>
      <c r="S152" s="16" t="s">
        <v>3661</v>
      </c>
      <c r="T152" s="16">
        <f t="shared" si="53"/>
        <v>1.271841606536499</v>
      </c>
      <c r="U152" s="15" t="s">
        <v>2772</v>
      </c>
      <c r="V152" s="15" t="s">
        <v>2772</v>
      </c>
      <c r="W152" s="36" t="s">
        <v>3541</v>
      </c>
    </row>
    <row r="153" spans="1:24" ht="32.1">
      <c r="A153" s="36" t="s">
        <v>3539</v>
      </c>
      <c r="B153" s="15">
        <v>1992</v>
      </c>
      <c r="C153" s="15">
        <v>61</v>
      </c>
      <c r="D153" s="36" t="s">
        <v>3540</v>
      </c>
      <c r="E153" s="15" t="s">
        <v>3658</v>
      </c>
      <c r="F153" s="33" t="s">
        <v>2766</v>
      </c>
      <c r="G153" s="67" t="s">
        <v>3659</v>
      </c>
      <c r="H153" s="15" t="s">
        <v>2772</v>
      </c>
      <c r="I153" s="36" t="s">
        <v>2779</v>
      </c>
      <c r="J153" s="36" t="s">
        <v>2772</v>
      </c>
      <c r="K153" s="37" t="s">
        <v>2772</v>
      </c>
      <c r="L153" s="36" t="s">
        <v>2772</v>
      </c>
      <c r="M153" s="36" t="s">
        <v>2772</v>
      </c>
      <c r="N153" s="15" t="s">
        <v>2943</v>
      </c>
      <c r="O153" s="15"/>
      <c r="P153" s="36">
        <v>0.19</v>
      </c>
      <c r="Q153" s="15" t="s">
        <v>2880</v>
      </c>
      <c r="R153" s="39">
        <f>P153*1000</f>
        <v>190</v>
      </c>
      <c r="S153" s="16" t="s">
        <v>3661</v>
      </c>
      <c r="T153" s="16">
        <f t="shared" si="53"/>
        <v>2.2810333672477277</v>
      </c>
      <c r="U153" s="15" t="s">
        <v>2772</v>
      </c>
      <c r="V153" s="15" t="s">
        <v>2772</v>
      </c>
      <c r="W153" s="36" t="s">
        <v>3541</v>
      </c>
    </row>
    <row r="154" spans="1:24" ht="32.1" hidden="1">
      <c r="A154" s="36" t="s">
        <v>3539</v>
      </c>
      <c r="B154" s="15">
        <v>1992</v>
      </c>
      <c r="C154" s="15">
        <v>61</v>
      </c>
      <c r="D154" s="36" t="s">
        <v>3540</v>
      </c>
      <c r="E154" s="15" t="s">
        <v>3658</v>
      </c>
      <c r="F154" s="33" t="s">
        <v>2766</v>
      </c>
      <c r="G154" s="67" t="s">
        <v>3659</v>
      </c>
      <c r="H154" s="15" t="s">
        <v>2772</v>
      </c>
      <c r="I154" s="36" t="s">
        <v>2786</v>
      </c>
      <c r="J154" s="36" t="s">
        <v>2772</v>
      </c>
      <c r="K154" s="37" t="s">
        <v>2772</v>
      </c>
      <c r="L154" s="36" t="s">
        <v>2772</v>
      </c>
      <c r="M154" s="36" t="s">
        <v>2772</v>
      </c>
      <c r="N154" s="15" t="s">
        <v>2943</v>
      </c>
      <c r="O154" s="15"/>
      <c r="P154" s="36">
        <v>0.76700000000000002</v>
      </c>
      <c r="Q154" s="15" t="s">
        <v>2880</v>
      </c>
      <c r="R154" s="39">
        <f>P154*1000</f>
        <v>767</v>
      </c>
      <c r="S154" s="16" t="s">
        <v>3661</v>
      </c>
      <c r="T154" s="16">
        <f t="shared" si="53"/>
        <v>2.8853612200315122</v>
      </c>
      <c r="U154" s="15" t="s">
        <v>2772</v>
      </c>
      <c r="V154" s="15" t="s">
        <v>2772</v>
      </c>
      <c r="W154" s="36" t="s">
        <v>3541</v>
      </c>
    </row>
    <row r="155" spans="1:24" ht="32.1" hidden="1">
      <c r="A155" s="36" t="s">
        <v>3724</v>
      </c>
      <c r="B155" s="15">
        <v>1991</v>
      </c>
      <c r="C155" s="15">
        <v>62</v>
      </c>
      <c r="D155" s="36" t="s">
        <v>3543</v>
      </c>
      <c r="E155" s="15" t="s">
        <v>3658</v>
      </c>
      <c r="F155" s="33" t="s">
        <v>2766</v>
      </c>
      <c r="G155" s="68" t="s">
        <v>3664</v>
      </c>
      <c r="H155" s="15" t="s">
        <v>2772</v>
      </c>
      <c r="I155" s="36" t="s">
        <v>2888</v>
      </c>
      <c r="J155" s="36" t="s">
        <v>2772</v>
      </c>
      <c r="K155" s="37" t="s">
        <v>2772</v>
      </c>
      <c r="L155" s="36" t="s">
        <v>2772</v>
      </c>
      <c r="M155" s="36" t="s">
        <v>2772</v>
      </c>
      <c r="N155" s="15" t="s">
        <v>2943</v>
      </c>
      <c r="O155" s="36" t="s">
        <v>3544</v>
      </c>
      <c r="P155" s="36">
        <v>0.93</v>
      </c>
      <c r="Q155" s="15" t="s">
        <v>2880</v>
      </c>
      <c r="R155" s="39">
        <f>P155*1000</f>
        <v>930</v>
      </c>
      <c r="S155" s="16" t="s">
        <v>3661</v>
      </c>
      <c r="T155" s="16">
        <f t="shared" ref="T155" si="66">LOG(R155+1)</f>
        <v>2.9689496809813427</v>
      </c>
      <c r="U155" s="15" t="s">
        <v>2772</v>
      </c>
      <c r="V155" s="15" t="s">
        <v>2772</v>
      </c>
      <c r="W155" s="16" t="s">
        <v>3545</v>
      </c>
    </row>
    <row r="156" spans="1:24" ht="32.1" hidden="1">
      <c r="A156" s="36" t="s">
        <v>3724</v>
      </c>
      <c r="B156" s="15">
        <v>1991</v>
      </c>
      <c r="C156" s="15">
        <v>62</v>
      </c>
      <c r="D156" s="36" t="s">
        <v>3543</v>
      </c>
      <c r="E156" s="15" t="s">
        <v>3658</v>
      </c>
      <c r="F156" s="33" t="s">
        <v>2766</v>
      </c>
      <c r="G156" s="68" t="s">
        <v>3664</v>
      </c>
      <c r="H156" s="15" t="s">
        <v>2772</v>
      </c>
      <c r="I156" s="36" t="s">
        <v>2888</v>
      </c>
      <c r="J156" s="36" t="s">
        <v>2772</v>
      </c>
      <c r="K156" s="37" t="s">
        <v>2772</v>
      </c>
      <c r="L156" s="36" t="s">
        <v>2772</v>
      </c>
      <c r="M156" s="36" t="s">
        <v>2772</v>
      </c>
      <c r="N156" s="15" t="s">
        <v>2943</v>
      </c>
      <c r="O156" s="36" t="s">
        <v>3544</v>
      </c>
      <c r="P156" s="36">
        <v>117.73</v>
      </c>
      <c r="Q156" s="15" t="s">
        <v>2880</v>
      </c>
      <c r="R156" s="39">
        <f>P156*1000</f>
        <v>117730</v>
      </c>
      <c r="S156" s="16" t="s">
        <v>3661</v>
      </c>
      <c r="T156" s="16">
        <f t="shared" si="53"/>
        <v>5.0708908329052944</v>
      </c>
      <c r="U156" s="15" t="s">
        <v>2772</v>
      </c>
      <c r="V156" s="15" t="s">
        <v>2772</v>
      </c>
      <c r="W156" s="16" t="s">
        <v>3545</v>
      </c>
    </row>
    <row r="157" spans="1:24" ht="32.1" hidden="1">
      <c r="A157" s="36" t="s">
        <v>3724</v>
      </c>
      <c r="B157" s="15">
        <v>1991</v>
      </c>
      <c r="C157" s="15">
        <v>62</v>
      </c>
      <c r="D157" s="36" t="s">
        <v>3546</v>
      </c>
      <c r="E157" s="15" t="s">
        <v>3658</v>
      </c>
      <c r="F157" s="33" t="s">
        <v>2766</v>
      </c>
      <c r="G157" s="68" t="s">
        <v>3664</v>
      </c>
      <c r="H157" s="15" t="s">
        <v>2772</v>
      </c>
      <c r="I157" s="36" t="s">
        <v>2775</v>
      </c>
      <c r="J157" s="36" t="s">
        <v>2772</v>
      </c>
      <c r="K157" s="37" t="s">
        <v>2772</v>
      </c>
      <c r="L157" s="36" t="s">
        <v>2772</v>
      </c>
      <c r="M157" s="36" t="s">
        <v>2772</v>
      </c>
      <c r="N157" s="15" t="s">
        <v>2943</v>
      </c>
      <c r="O157" s="36" t="s">
        <v>3547</v>
      </c>
      <c r="P157" s="36">
        <v>0.88</v>
      </c>
      <c r="Q157" s="15" t="s">
        <v>2880</v>
      </c>
      <c r="R157" s="39">
        <f t="shared" ref="R157" si="67">P157*1000</f>
        <v>880</v>
      </c>
      <c r="S157" s="16" t="s">
        <v>3661</v>
      </c>
      <c r="T157" s="16">
        <f t="shared" ref="T157" si="68">LOG(R157+1)</f>
        <v>2.9449759084120477</v>
      </c>
      <c r="U157" s="15" t="s">
        <v>2772</v>
      </c>
      <c r="V157" s="15" t="s">
        <v>2772</v>
      </c>
      <c r="W157" s="16" t="s">
        <v>3545</v>
      </c>
    </row>
    <row r="158" spans="1:24" ht="32.1" hidden="1">
      <c r="A158" s="36" t="s">
        <v>3724</v>
      </c>
      <c r="B158" s="15">
        <v>1991</v>
      </c>
      <c r="C158" s="15">
        <v>62</v>
      </c>
      <c r="D158" s="36" t="s">
        <v>3546</v>
      </c>
      <c r="E158" s="15" t="s">
        <v>3658</v>
      </c>
      <c r="F158" s="33" t="s">
        <v>2766</v>
      </c>
      <c r="G158" s="68" t="s">
        <v>3664</v>
      </c>
      <c r="H158" s="15" t="s">
        <v>2772</v>
      </c>
      <c r="I158" s="36" t="s">
        <v>2775</v>
      </c>
      <c r="J158" s="36" t="s">
        <v>2772</v>
      </c>
      <c r="K158" s="37" t="s">
        <v>2772</v>
      </c>
      <c r="L158" s="36" t="s">
        <v>2772</v>
      </c>
      <c r="M158" s="36" t="s">
        <v>2772</v>
      </c>
      <c r="N158" s="15" t="s">
        <v>2943</v>
      </c>
      <c r="O158" s="36" t="s">
        <v>3547</v>
      </c>
      <c r="P158" s="36">
        <v>77.03</v>
      </c>
      <c r="Q158" s="15" t="s">
        <v>2880</v>
      </c>
      <c r="R158" s="39">
        <f t="shared" ref="R158:R165" si="69">P158*1000</f>
        <v>77030</v>
      </c>
      <c r="S158" s="16" t="s">
        <v>3661</v>
      </c>
      <c r="T158" s="16">
        <f t="shared" si="53"/>
        <v>4.8866655358160633</v>
      </c>
      <c r="U158" s="15" t="s">
        <v>2772</v>
      </c>
      <c r="V158" s="15" t="s">
        <v>2772</v>
      </c>
      <c r="W158" s="16" t="s">
        <v>3545</v>
      </c>
    </row>
    <row r="159" spans="1:24" ht="32.1" hidden="1">
      <c r="A159" s="36" t="s">
        <v>3724</v>
      </c>
      <c r="B159" s="15">
        <v>1991</v>
      </c>
      <c r="C159" s="15">
        <v>62</v>
      </c>
      <c r="D159" s="36" t="s">
        <v>3546</v>
      </c>
      <c r="E159" s="15" t="s">
        <v>3658</v>
      </c>
      <c r="F159" s="33" t="s">
        <v>2766</v>
      </c>
      <c r="G159" s="68" t="s">
        <v>3664</v>
      </c>
      <c r="H159" s="15" t="s">
        <v>2772</v>
      </c>
      <c r="I159" s="36" t="s">
        <v>2848</v>
      </c>
      <c r="J159" s="36" t="s">
        <v>2772</v>
      </c>
      <c r="K159" s="37" t="s">
        <v>2772</v>
      </c>
      <c r="L159" s="36" t="s">
        <v>2772</v>
      </c>
      <c r="M159" s="36" t="s">
        <v>2772</v>
      </c>
      <c r="N159" s="15" t="s">
        <v>2943</v>
      </c>
      <c r="O159" s="36" t="s">
        <v>3548</v>
      </c>
      <c r="P159" s="36">
        <v>1.89</v>
      </c>
      <c r="Q159" s="15" t="s">
        <v>2880</v>
      </c>
      <c r="R159" s="39">
        <f t="shared" ref="R159" si="70">P159*1000</f>
        <v>1890</v>
      </c>
      <c r="S159" s="16" t="s">
        <v>3661</v>
      </c>
      <c r="T159" s="16">
        <f t="shared" ref="T159" si="71">LOG(R159+1)</f>
        <v>3.2766915288450398</v>
      </c>
      <c r="U159" s="15" t="s">
        <v>2772</v>
      </c>
      <c r="V159" s="15" t="s">
        <v>2772</v>
      </c>
      <c r="W159" s="16" t="s">
        <v>3545</v>
      </c>
    </row>
    <row r="160" spans="1:24" ht="32.1" hidden="1">
      <c r="A160" s="36" t="s">
        <v>3724</v>
      </c>
      <c r="B160" s="15">
        <v>1991</v>
      </c>
      <c r="C160" s="15">
        <v>62</v>
      </c>
      <c r="D160" s="36" t="s">
        <v>3546</v>
      </c>
      <c r="E160" s="15" t="s">
        <v>3658</v>
      </c>
      <c r="F160" s="33" t="s">
        <v>2766</v>
      </c>
      <c r="G160" s="68" t="s">
        <v>3664</v>
      </c>
      <c r="H160" s="15" t="s">
        <v>2772</v>
      </c>
      <c r="I160" s="36" t="s">
        <v>2848</v>
      </c>
      <c r="J160" s="36" t="s">
        <v>2772</v>
      </c>
      <c r="K160" s="37" t="s">
        <v>2772</v>
      </c>
      <c r="L160" s="36" t="s">
        <v>2772</v>
      </c>
      <c r="M160" s="36" t="s">
        <v>2772</v>
      </c>
      <c r="N160" s="15" t="s">
        <v>2943</v>
      </c>
      <c r="O160" s="36" t="s">
        <v>3548</v>
      </c>
      <c r="P160" s="36">
        <v>24</v>
      </c>
      <c r="Q160" s="15" t="s">
        <v>2880</v>
      </c>
      <c r="R160" s="39">
        <f t="shared" si="69"/>
        <v>24000</v>
      </c>
      <c r="S160" s="16" t="s">
        <v>3661</v>
      </c>
      <c r="T160" s="16">
        <f t="shared" si="53"/>
        <v>4.3802293369380374</v>
      </c>
      <c r="U160" s="15" t="s">
        <v>2772</v>
      </c>
      <c r="V160" s="15" t="s">
        <v>2772</v>
      </c>
      <c r="W160" s="16" t="s">
        <v>3545</v>
      </c>
    </row>
    <row r="161" spans="1:23" ht="32.1" hidden="1">
      <c r="A161" s="36" t="s">
        <v>3724</v>
      </c>
      <c r="B161" s="15">
        <v>1991</v>
      </c>
      <c r="C161" s="15">
        <v>62</v>
      </c>
      <c r="D161" s="36" t="s">
        <v>3546</v>
      </c>
      <c r="E161" s="15" t="s">
        <v>3658</v>
      </c>
      <c r="F161" s="33" t="s">
        <v>2766</v>
      </c>
      <c r="G161" s="68" t="s">
        <v>3664</v>
      </c>
      <c r="H161" s="15" t="s">
        <v>2772</v>
      </c>
      <c r="I161" s="36" t="s">
        <v>2889</v>
      </c>
      <c r="J161" s="36" t="s">
        <v>2772</v>
      </c>
      <c r="K161" s="37" t="s">
        <v>2772</v>
      </c>
      <c r="L161" s="36" t="s">
        <v>2772</v>
      </c>
      <c r="M161" s="36" t="s">
        <v>2772</v>
      </c>
      <c r="N161" s="15" t="s">
        <v>2943</v>
      </c>
      <c r="O161" s="36" t="s">
        <v>3549</v>
      </c>
      <c r="P161" s="36">
        <v>0.3</v>
      </c>
      <c r="Q161" s="15" t="s">
        <v>2880</v>
      </c>
      <c r="R161" s="39">
        <f t="shared" ref="R161" si="72">P161*1000</f>
        <v>300</v>
      </c>
      <c r="S161" s="16" t="s">
        <v>3661</v>
      </c>
      <c r="T161" s="16">
        <f t="shared" ref="T161" si="73">LOG(R161+1)</f>
        <v>2.4785664955938436</v>
      </c>
      <c r="U161" s="15" t="s">
        <v>2772</v>
      </c>
      <c r="V161" s="15" t="s">
        <v>2772</v>
      </c>
      <c r="W161" s="16" t="s">
        <v>3545</v>
      </c>
    </row>
    <row r="162" spans="1:23" ht="32.1" hidden="1">
      <c r="A162" s="36" t="s">
        <v>3724</v>
      </c>
      <c r="B162" s="15">
        <v>1991</v>
      </c>
      <c r="C162" s="15">
        <v>62</v>
      </c>
      <c r="D162" s="36" t="s">
        <v>3546</v>
      </c>
      <c r="E162" s="15" t="s">
        <v>3658</v>
      </c>
      <c r="F162" s="33" t="s">
        <v>2766</v>
      </c>
      <c r="G162" s="68" t="s">
        <v>3664</v>
      </c>
      <c r="H162" s="15" t="s">
        <v>2772</v>
      </c>
      <c r="I162" s="36" t="s">
        <v>2889</v>
      </c>
      <c r="J162" s="36" t="s">
        <v>2772</v>
      </c>
      <c r="K162" s="37" t="s">
        <v>2772</v>
      </c>
      <c r="L162" s="36" t="s">
        <v>2772</v>
      </c>
      <c r="M162" s="36" t="s">
        <v>2772</v>
      </c>
      <c r="N162" s="15" t="s">
        <v>2943</v>
      </c>
      <c r="O162" s="36" t="s">
        <v>3549</v>
      </c>
      <c r="P162" s="36">
        <v>14.78</v>
      </c>
      <c r="Q162" s="15" t="s">
        <v>2880</v>
      </c>
      <c r="R162" s="39">
        <f t="shared" si="69"/>
        <v>14780</v>
      </c>
      <c r="S162" s="16" t="s">
        <v>3661</v>
      </c>
      <c r="T162" s="16">
        <f t="shared" si="53"/>
        <v>4.1697038169945717</v>
      </c>
      <c r="U162" s="15" t="s">
        <v>2772</v>
      </c>
      <c r="V162" s="15" t="s">
        <v>2772</v>
      </c>
      <c r="W162" s="16" t="s">
        <v>3545</v>
      </c>
    </row>
    <row r="163" spans="1:23" ht="32.1" hidden="1">
      <c r="A163" s="36" t="s">
        <v>3724</v>
      </c>
      <c r="B163" s="15">
        <v>1991</v>
      </c>
      <c r="C163" s="15">
        <v>62</v>
      </c>
      <c r="D163" s="36" t="s">
        <v>3546</v>
      </c>
      <c r="E163" s="15" t="s">
        <v>3658</v>
      </c>
      <c r="F163" s="33" t="s">
        <v>2766</v>
      </c>
      <c r="G163" s="68" t="s">
        <v>3664</v>
      </c>
      <c r="H163" s="15" t="s">
        <v>2772</v>
      </c>
      <c r="I163" s="36" t="s">
        <v>2875</v>
      </c>
      <c r="J163" s="36" t="s">
        <v>2772</v>
      </c>
      <c r="K163" s="37" t="s">
        <v>2772</v>
      </c>
      <c r="L163" s="36" t="s">
        <v>2772</v>
      </c>
      <c r="M163" s="36" t="s">
        <v>2772</v>
      </c>
      <c r="N163" s="15" t="s">
        <v>2943</v>
      </c>
      <c r="O163" s="36" t="s">
        <v>3550</v>
      </c>
      <c r="P163" s="36">
        <v>0.47</v>
      </c>
      <c r="Q163" s="15" t="s">
        <v>2880</v>
      </c>
      <c r="R163" s="39">
        <f t="shared" ref="R163" si="74">P163*1000</f>
        <v>470</v>
      </c>
      <c r="S163" s="16" t="s">
        <v>3661</v>
      </c>
      <c r="T163" s="16">
        <f t="shared" ref="T163" si="75">LOG(R163+1)</f>
        <v>2.6730209071288962</v>
      </c>
      <c r="U163" s="15" t="s">
        <v>2772</v>
      </c>
      <c r="V163" s="15" t="s">
        <v>2772</v>
      </c>
      <c r="W163" s="16" t="s">
        <v>3545</v>
      </c>
    </row>
    <row r="164" spans="1:23" ht="32.1" hidden="1">
      <c r="A164" s="36" t="s">
        <v>3724</v>
      </c>
      <c r="B164" s="15">
        <v>1991</v>
      </c>
      <c r="C164" s="15">
        <v>62</v>
      </c>
      <c r="D164" s="36" t="s">
        <v>3546</v>
      </c>
      <c r="E164" s="15" t="s">
        <v>3658</v>
      </c>
      <c r="F164" s="33" t="s">
        <v>2766</v>
      </c>
      <c r="G164" s="68" t="s">
        <v>3664</v>
      </c>
      <c r="H164" s="15" t="s">
        <v>2772</v>
      </c>
      <c r="I164" s="36" t="s">
        <v>2875</v>
      </c>
      <c r="J164" s="36" t="s">
        <v>2772</v>
      </c>
      <c r="K164" s="37" t="s">
        <v>2772</v>
      </c>
      <c r="L164" s="36" t="s">
        <v>2772</v>
      </c>
      <c r="M164" s="36" t="s">
        <v>2772</v>
      </c>
      <c r="N164" s="15" t="s">
        <v>2943</v>
      </c>
      <c r="O164" s="36" t="s">
        <v>3550</v>
      </c>
      <c r="P164" s="36">
        <v>12.2</v>
      </c>
      <c r="Q164" s="15" t="s">
        <v>2880</v>
      </c>
      <c r="R164" s="39">
        <f t="shared" si="69"/>
        <v>12200</v>
      </c>
      <c r="S164" s="16" t="s">
        <v>3661</v>
      </c>
      <c r="T164" s="16">
        <f t="shared" si="53"/>
        <v>4.0863954271242502</v>
      </c>
      <c r="U164" s="15" t="s">
        <v>2772</v>
      </c>
      <c r="V164" s="15" t="s">
        <v>2772</v>
      </c>
      <c r="W164" s="16" t="s">
        <v>3545</v>
      </c>
    </row>
    <row r="165" spans="1:23" ht="32.1" hidden="1">
      <c r="A165" s="36" t="s">
        <v>3724</v>
      </c>
      <c r="B165" s="15">
        <v>1991</v>
      </c>
      <c r="C165" s="15">
        <v>62</v>
      </c>
      <c r="D165" s="36" t="s">
        <v>3546</v>
      </c>
      <c r="E165" s="15" t="s">
        <v>3658</v>
      </c>
      <c r="F165" s="33" t="s">
        <v>2766</v>
      </c>
      <c r="G165" s="67" t="s">
        <v>3659</v>
      </c>
      <c r="H165" s="15" t="s">
        <v>2772</v>
      </c>
      <c r="I165" s="36" t="s">
        <v>2786</v>
      </c>
      <c r="J165" s="36" t="s">
        <v>2772</v>
      </c>
      <c r="K165" s="37" t="s">
        <v>2772</v>
      </c>
      <c r="L165" s="36" t="s">
        <v>2772</v>
      </c>
      <c r="M165" s="36" t="s">
        <v>2772</v>
      </c>
      <c r="N165" s="15" t="s">
        <v>2943</v>
      </c>
      <c r="O165" s="36" t="s">
        <v>3551</v>
      </c>
      <c r="P165" s="36">
        <v>0.06</v>
      </c>
      <c r="Q165" s="15" t="s">
        <v>2880</v>
      </c>
      <c r="R165" s="39">
        <f t="shared" si="69"/>
        <v>60</v>
      </c>
      <c r="S165" s="16" t="s">
        <v>3661</v>
      </c>
      <c r="T165" s="16">
        <f t="shared" si="53"/>
        <v>1.7853298350107671</v>
      </c>
      <c r="U165" s="15" t="s">
        <v>2772</v>
      </c>
      <c r="V165" s="15" t="s">
        <v>2772</v>
      </c>
      <c r="W165" s="16" t="s">
        <v>3545</v>
      </c>
    </row>
    <row r="166" spans="1:23" ht="32.1" hidden="1">
      <c r="A166" s="36" t="s">
        <v>3724</v>
      </c>
      <c r="B166" s="15">
        <v>1991</v>
      </c>
      <c r="C166" s="15">
        <v>62</v>
      </c>
      <c r="D166" s="36" t="s">
        <v>3546</v>
      </c>
      <c r="E166" s="15" t="s">
        <v>3658</v>
      </c>
      <c r="F166" s="33" t="s">
        <v>2766</v>
      </c>
      <c r="G166" s="67" t="s">
        <v>3659</v>
      </c>
      <c r="H166" s="15" t="s">
        <v>2772</v>
      </c>
      <c r="I166" s="36" t="s">
        <v>2786</v>
      </c>
      <c r="J166" s="36" t="s">
        <v>2772</v>
      </c>
      <c r="K166" s="37" t="s">
        <v>2772</v>
      </c>
      <c r="L166" s="36" t="s">
        <v>2772</v>
      </c>
      <c r="M166" s="36" t="s">
        <v>2772</v>
      </c>
      <c r="N166" s="15" t="s">
        <v>2943</v>
      </c>
      <c r="O166" s="36" t="s">
        <v>3551</v>
      </c>
      <c r="P166" s="36">
        <v>5.12</v>
      </c>
      <c r="Q166" s="15" t="s">
        <v>2880</v>
      </c>
      <c r="R166" s="39">
        <f t="shared" ref="R166:R168" si="76">P166*1000</f>
        <v>5120</v>
      </c>
      <c r="S166" s="16" t="s">
        <v>3661</v>
      </c>
      <c r="T166" s="16">
        <f t="shared" ref="T166:T169" si="77">LOG(R166+1)</f>
        <v>3.7093547758343961</v>
      </c>
      <c r="U166" s="15" t="s">
        <v>2772</v>
      </c>
      <c r="V166" s="15" t="s">
        <v>2772</v>
      </c>
      <c r="W166" s="16" t="s">
        <v>3545</v>
      </c>
    </row>
    <row r="167" spans="1:23" ht="32.1">
      <c r="A167" s="36" t="s">
        <v>3724</v>
      </c>
      <c r="B167" s="15">
        <v>1991</v>
      </c>
      <c r="C167" s="15">
        <v>62</v>
      </c>
      <c r="D167" s="36" t="s">
        <v>3546</v>
      </c>
      <c r="E167" s="15" t="s">
        <v>3658</v>
      </c>
      <c r="F167" s="33" t="s">
        <v>2766</v>
      </c>
      <c r="G167" s="67" t="s">
        <v>3659</v>
      </c>
      <c r="H167" s="15" t="s">
        <v>2772</v>
      </c>
      <c r="I167" s="36" t="s">
        <v>2779</v>
      </c>
      <c r="J167" s="36" t="s">
        <v>2772</v>
      </c>
      <c r="K167" s="37" t="s">
        <v>2772</v>
      </c>
      <c r="L167" s="36" t="s">
        <v>2772</v>
      </c>
      <c r="M167" s="36" t="s">
        <v>2772</v>
      </c>
      <c r="N167" s="15" t="s">
        <v>2943</v>
      </c>
      <c r="O167" s="36" t="s">
        <v>3551</v>
      </c>
      <c r="P167" s="36">
        <v>2.88</v>
      </c>
      <c r="Q167" s="15" t="s">
        <v>2880</v>
      </c>
      <c r="R167" s="39">
        <f t="shared" si="76"/>
        <v>2880</v>
      </c>
      <c r="S167" s="16" t="s">
        <v>3661</v>
      </c>
      <c r="T167" s="16">
        <f t="shared" si="77"/>
        <v>3.4595432582804131</v>
      </c>
      <c r="U167" s="15" t="s">
        <v>2772</v>
      </c>
      <c r="V167" s="15" t="s">
        <v>2772</v>
      </c>
      <c r="W167" s="16" t="s">
        <v>3545</v>
      </c>
    </row>
    <row r="168" spans="1:23" ht="32.1" hidden="1">
      <c r="A168" s="36" t="s">
        <v>3724</v>
      </c>
      <c r="B168" s="15">
        <v>1991</v>
      </c>
      <c r="C168" s="15">
        <v>62</v>
      </c>
      <c r="D168" s="36" t="s">
        <v>3546</v>
      </c>
      <c r="E168" s="15" t="s">
        <v>3658</v>
      </c>
      <c r="F168" s="33" t="s">
        <v>2766</v>
      </c>
      <c r="G168" s="67" t="s">
        <v>3659</v>
      </c>
      <c r="H168" s="15" t="s">
        <v>2772</v>
      </c>
      <c r="I168" s="36" t="s">
        <v>2885</v>
      </c>
      <c r="J168" s="36" t="s">
        <v>2772</v>
      </c>
      <c r="K168" s="37" t="s">
        <v>2772</v>
      </c>
      <c r="L168" s="36" t="s">
        <v>2772</v>
      </c>
      <c r="M168" s="36" t="s">
        <v>2772</v>
      </c>
      <c r="N168" s="15" t="s">
        <v>2943</v>
      </c>
      <c r="O168" s="36" t="s">
        <v>3551</v>
      </c>
      <c r="P168" s="36">
        <v>0.18</v>
      </c>
      <c r="Q168" s="15" t="s">
        <v>2880</v>
      </c>
      <c r="R168" s="39">
        <f t="shared" si="76"/>
        <v>180</v>
      </c>
      <c r="S168" s="16" t="s">
        <v>3661</v>
      </c>
      <c r="T168" s="16">
        <f t="shared" si="77"/>
        <v>2.2576785748691846</v>
      </c>
      <c r="U168" s="15" t="s">
        <v>2772</v>
      </c>
      <c r="V168" s="15" t="s">
        <v>2772</v>
      </c>
      <c r="W168" s="16" t="s">
        <v>3545</v>
      </c>
    </row>
    <row r="169" spans="1:23" ht="76.5" hidden="1">
      <c r="A169" s="15" t="s">
        <v>3324</v>
      </c>
      <c r="B169" s="20">
        <v>2017</v>
      </c>
      <c r="C169" s="15">
        <v>50</v>
      </c>
      <c r="D169" s="20" t="s">
        <v>3368</v>
      </c>
      <c r="E169" s="16" t="s">
        <v>3658</v>
      </c>
      <c r="F169" s="20" t="s">
        <v>2766</v>
      </c>
      <c r="G169" s="66" t="s">
        <v>3660</v>
      </c>
      <c r="H169" s="17" t="s">
        <v>2962</v>
      </c>
      <c r="I169" s="17" t="s">
        <v>3369</v>
      </c>
      <c r="J169" s="17" t="s">
        <v>2772</v>
      </c>
      <c r="K169" s="17" t="s">
        <v>2772</v>
      </c>
      <c r="L169" s="17" t="s">
        <v>2772</v>
      </c>
      <c r="M169" s="17" t="s">
        <v>2772</v>
      </c>
      <c r="N169" s="20" t="s">
        <v>3682</v>
      </c>
      <c r="O169" s="15" t="s">
        <v>2772</v>
      </c>
      <c r="P169" s="17">
        <v>14.7</v>
      </c>
      <c r="Q169" s="20" t="s">
        <v>3328</v>
      </c>
      <c r="R169" s="39">
        <f t="shared" ref="R169" si="78">P169/1000</f>
        <v>1.47E-2</v>
      </c>
      <c r="S169" s="20" t="s">
        <v>3662</v>
      </c>
      <c r="T169" s="16">
        <f t="shared" si="77"/>
        <v>6.3376603745509538E-3</v>
      </c>
      <c r="U169" s="20" t="s">
        <v>2772</v>
      </c>
      <c r="V169" s="20" t="s">
        <v>2772</v>
      </c>
      <c r="W169" s="21" t="s">
        <v>3370</v>
      </c>
    </row>
    <row r="170" spans="1:23">
      <c r="R170" s="46"/>
    </row>
    <row r="172" spans="1:23">
      <c r="P172" s="46"/>
      <c r="R172" s="46"/>
    </row>
    <row r="173" spans="1:23">
      <c r="P173" s="39"/>
      <c r="R173" s="39"/>
    </row>
    <row r="174" spans="1:23">
      <c r="P174" s="39"/>
      <c r="R174" s="39"/>
    </row>
    <row r="175" spans="1:23">
      <c r="P175" s="39"/>
      <c r="R175" s="39"/>
    </row>
    <row r="176" spans="1:23">
      <c r="P176" s="39"/>
      <c r="R176" s="39"/>
    </row>
    <row r="177" spans="13:18">
      <c r="N177" s="39"/>
      <c r="P177" s="39"/>
      <c r="R177" s="42"/>
    </row>
    <row r="178" spans="13:18">
      <c r="N178" s="39"/>
      <c r="P178" s="39"/>
      <c r="R178" s="39"/>
    </row>
    <row r="179" spans="13:18">
      <c r="N179" s="39"/>
      <c r="P179" s="42"/>
      <c r="R179" s="45"/>
    </row>
    <row r="180" spans="13:18">
      <c r="N180" s="39"/>
      <c r="P180" s="43"/>
    </row>
    <row r="181" spans="13:18">
      <c r="N181" s="39"/>
      <c r="P181" s="39"/>
      <c r="R181" s="46"/>
    </row>
    <row r="182" spans="13:18">
      <c r="N182" s="39"/>
      <c r="P182" s="46"/>
      <c r="R182" s="46"/>
    </row>
    <row r="183" spans="13:18">
      <c r="N183" s="39"/>
      <c r="P183" s="46"/>
    </row>
    <row r="184" spans="13:18">
      <c r="N184" s="39"/>
      <c r="P184" s="46"/>
    </row>
    <row r="185" spans="13:18">
      <c r="N185" s="39"/>
    </row>
    <row r="186" spans="13:18">
      <c r="N186" s="39"/>
    </row>
    <row r="187" spans="13:18">
      <c r="N187" s="39"/>
    </row>
    <row r="188" spans="13:18">
      <c r="M188" s="46"/>
    </row>
    <row r="189" spans="13:18">
      <c r="M189" s="46"/>
    </row>
  </sheetData>
  <autoFilter ref="A1:X169" xr:uid="{B3F85669-52DC-8D4A-83BB-86537875BB06}">
    <filterColumn colId="8">
      <filters>
        <filter val="Copper"/>
      </filters>
    </filterColumn>
  </autoFilter>
  <phoneticPr fontId="13" type="noConversion"/>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0BAA44-CE7C-EE49-837C-CBA1B2DD8768}">
  <dimension ref="A1:W10"/>
  <sheetViews>
    <sheetView topLeftCell="H4" workbookViewId="0">
      <selection activeCell="P6" sqref="P6"/>
    </sheetView>
  </sheetViews>
  <sheetFormatPr defaultColWidth="11.42578125" defaultRowHeight="15"/>
  <cols>
    <col min="4" max="4" width="66.42578125" bestFit="1" customWidth="1"/>
    <col min="5" max="5" width="66.42578125" customWidth="1"/>
    <col min="6" max="7" width="8.85546875"/>
    <col min="8" max="8" width="15.140625" customWidth="1"/>
    <col min="9" max="9" width="21.140625" customWidth="1"/>
    <col min="10" max="10" width="27.7109375" customWidth="1"/>
    <col min="11" max="12" width="8.85546875"/>
    <col min="13" max="13" width="17" customWidth="1"/>
    <col min="14" max="14" width="8.85546875"/>
    <col min="15" max="15" width="10.85546875" customWidth="1"/>
    <col min="16" max="16" width="29.42578125" customWidth="1"/>
    <col min="17" max="17" width="8.85546875"/>
    <col min="18" max="20" width="13.85546875" customWidth="1"/>
    <col min="21" max="21" width="24" customWidth="1"/>
    <col min="22" max="22" width="8.85546875"/>
    <col min="23" max="23" width="53.140625" customWidth="1"/>
  </cols>
  <sheetData>
    <row r="1" spans="1:23" ht="32.1">
      <c r="A1" s="15" t="s">
        <v>2750</v>
      </c>
      <c r="B1" s="15" t="s">
        <v>2751</v>
      </c>
      <c r="C1" s="15" t="s">
        <v>3650</v>
      </c>
      <c r="D1" s="15" t="s">
        <v>2752</v>
      </c>
      <c r="E1" s="15" t="s">
        <v>3651</v>
      </c>
      <c r="F1" s="15" t="s">
        <v>2753</v>
      </c>
      <c r="G1" s="15" t="s">
        <v>3652</v>
      </c>
      <c r="H1" s="15" t="s">
        <v>3653</v>
      </c>
      <c r="I1" s="15" t="s">
        <v>2755</v>
      </c>
      <c r="J1" s="15" t="s">
        <v>2756</v>
      </c>
      <c r="K1" s="15" t="s">
        <v>2757</v>
      </c>
      <c r="L1" s="15" t="s">
        <v>2758</v>
      </c>
      <c r="M1" s="15" t="s">
        <v>2759</v>
      </c>
      <c r="N1" s="15" t="s">
        <v>2760</v>
      </c>
      <c r="O1" s="15" t="s">
        <v>3654</v>
      </c>
      <c r="P1" s="15" t="s">
        <v>2761</v>
      </c>
      <c r="Q1" s="15" t="s">
        <v>2757</v>
      </c>
      <c r="R1" s="39" t="s">
        <v>3655</v>
      </c>
      <c r="S1" s="15" t="s">
        <v>3656</v>
      </c>
      <c r="T1" s="15" t="s">
        <v>3657</v>
      </c>
      <c r="U1" s="15" t="s">
        <v>2762</v>
      </c>
      <c r="V1" s="15" t="s">
        <v>2758</v>
      </c>
      <c r="W1" s="15" t="s">
        <v>2763</v>
      </c>
    </row>
    <row r="2" spans="1:23" ht="32.1">
      <c r="A2" s="15" t="s">
        <v>3371</v>
      </c>
      <c r="B2" s="20">
        <v>2017</v>
      </c>
      <c r="C2" s="20">
        <v>51</v>
      </c>
      <c r="D2" s="20" t="s">
        <v>3372</v>
      </c>
      <c r="E2" s="16" t="s">
        <v>3658</v>
      </c>
      <c r="F2" s="20" t="s">
        <v>2766</v>
      </c>
      <c r="G2" s="66" t="s">
        <v>3660</v>
      </c>
      <c r="H2" s="17" t="s">
        <v>2934</v>
      </c>
      <c r="I2" s="20" t="s">
        <v>3373</v>
      </c>
      <c r="J2" s="20">
        <v>3</v>
      </c>
      <c r="K2" s="20" t="s">
        <v>2976</v>
      </c>
      <c r="L2" s="20" t="s">
        <v>3374</v>
      </c>
      <c r="M2" s="20">
        <v>1</v>
      </c>
      <c r="N2" s="20" t="s">
        <v>3402</v>
      </c>
      <c r="O2" s="15" t="s">
        <v>2772</v>
      </c>
      <c r="P2" s="15">
        <v>0</v>
      </c>
      <c r="Q2" s="15" t="s">
        <v>3683</v>
      </c>
      <c r="R2" s="39">
        <v>5.0000000000000001E-4</v>
      </c>
      <c r="S2" s="15" t="s">
        <v>3011</v>
      </c>
      <c r="T2" s="16">
        <f t="shared" ref="T2:T10" si="0">LOG(R2+1)</f>
        <v>2.1709297223018438E-4</v>
      </c>
      <c r="U2" s="20" t="s">
        <v>3403</v>
      </c>
      <c r="V2" s="20"/>
      <c r="W2" s="20" t="s">
        <v>1346</v>
      </c>
    </row>
    <row r="3" spans="1:23" ht="32.1">
      <c r="A3" s="15" t="s">
        <v>3371</v>
      </c>
      <c r="B3" s="20">
        <v>2017</v>
      </c>
      <c r="C3" s="20">
        <v>51</v>
      </c>
      <c r="D3" s="20" t="s">
        <v>3372</v>
      </c>
      <c r="E3" s="16" t="s">
        <v>3658</v>
      </c>
      <c r="F3" s="20" t="s">
        <v>2766</v>
      </c>
      <c r="G3" s="66" t="s">
        <v>3660</v>
      </c>
      <c r="H3" s="17" t="s">
        <v>2934</v>
      </c>
      <c r="I3" s="20" t="s">
        <v>3323</v>
      </c>
      <c r="J3" s="20">
        <v>3.3</v>
      </c>
      <c r="K3" s="20" t="s">
        <v>2976</v>
      </c>
      <c r="L3" s="20" t="s">
        <v>3374</v>
      </c>
      <c r="M3" s="20">
        <v>1</v>
      </c>
      <c r="N3" s="20" t="s">
        <v>3402</v>
      </c>
      <c r="O3" s="15" t="s">
        <v>2772</v>
      </c>
      <c r="P3" s="15">
        <v>0</v>
      </c>
      <c r="Q3" s="15" t="s">
        <v>3683</v>
      </c>
      <c r="R3" s="39">
        <v>5.0000000000000001E-4</v>
      </c>
      <c r="S3" s="15" t="s">
        <v>3011</v>
      </c>
      <c r="T3" s="16">
        <f t="shared" si="0"/>
        <v>2.1709297223018438E-4</v>
      </c>
      <c r="U3" s="20" t="s">
        <v>3403</v>
      </c>
      <c r="V3" s="20"/>
      <c r="W3" s="20" t="s">
        <v>1346</v>
      </c>
    </row>
    <row r="4" spans="1:23" ht="48">
      <c r="A4" s="15" t="s">
        <v>3414</v>
      </c>
      <c r="B4" s="20">
        <v>2017</v>
      </c>
      <c r="C4" s="15">
        <v>53</v>
      </c>
      <c r="D4" s="15" t="s">
        <v>3420</v>
      </c>
      <c r="E4" s="16" t="s">
        <v>3658</v>
      </c>
      <c r="F4" s="20" t="s">
        <v>2766</v>
      </c>
      <c r="G4" s="67" t="s">
        <v>3659</v>
      </c>
      <c r="H4" s="15" t="s">
        <v>2772</v>
      </c>
      <c r="I4" s="20" t="s">
        <v>3003</v>
      </c>
      <c r="J4" s="20" t="s">
        <v>2772</v>
      </c>
      <c r="K4" s="20" t="s">
        <v>2772</v>
      </c>
      <c r="L4" s="20" t="s">
        <v>2772</v>
      </c>
      <c r="M4" s="20" t="s">
        <v>2772</v>
      </c>
      <c r="N4" s="33" t="s">
        <v>3421</v>
      </c>
      <c r="O4" s="15"/>
      <c r="P4" s="41">
        <v>46780</v>
      </c>
      <c r="Q4" s="15" t="s">
        <v>3011</v>
      </c>
      <c r="R4" s="39">
        <v>46780</v>
      </c>
      <c r="S4" s="15" t="s">
        <v>3011</v>
      </c>
      <c r="T4" s="16">
        <f t="shared" si="0"/>
        <v>4.6700695011379505</v>
      </c>
      <c r="U4" s="20" t="s">
        <v>2772</v>
      </c>
      <c r="V4" s="20" t="s">
        <v>2772</v>
      </c>
      <c r="W4" s="20" t="s">
        <v>1422</v>
      </c>
    </row>
    <row r="5" spans="1:23" ht="48">
      <c r="A5" s="15" t="s">
        <v>3414</v>
      </c>
      <c r="B5" s="20">
        <v>2017</v>
      </c>
      <c r="C5" s="15">
        <v>53</v>
      </c>
      <c r="D5" s="15" t="s">
        <v>3420</v>
      </c>
      <c r="E5" s="16" t="s">
        <v>3658</v>
      </c>
      <c r="F5" s="20" t="s">
        <v>2766</v>
      </c>
      <c r="G5" s="67" t="s">
        <v>3659</v>
      </c>
      <c r="H5" s="15" t="s">
        <v>2772</v>
      </c>
      <c r="I5" s="33" t="s">
        <v>3005</v>
      </c>
      <c r="J5" s="20" t="s">
        <v>2772</v>
      </c>
      <c r="K5" s="20" t="s">
        <v>2772</v>
      </c>
      <c r="L5" s="20" t="s">
        <v>2772</v>
      </c>
      <c r="M5" s="20" t="s">
        <v>2772</v>
      </c>
      <c r="N5" s="33" t="s">
        <v>3421</v>
      </c>
      <c r="O5" s="15"/>
      <c r="P5" s="15" t="s">
        <v>3714</v>
      </c>
      <c r="Q5" s="15" t="s">
        <v>3011</v>
      </c>
      <c r="R5" s="39">
        <v>25.63</v>
      </c>
      <c r="S5" s="15" t="s">
        <v>3011</v>
      </c>
      <c r="T5" s="16">
        <f t="shared" si="0"/>
        <v>1.4253711664389412</v>
      </c>
      <c r="U5" s="20" t="s">
        <v>2772</v>
      </c>
      <c r="V5" s="20" t="s">
        <v>2772</v>
      </c>
      <c r="W5" s="20" t="s">
        <v>1422</v>
      </c>
    </row>
    <row r="6" spans="1:23" ht="48">
      <c r="A6" s="15" t="s">
        <v>3414</v>
      </c>
      <c r="B6" s="20">
        <v>2017</v>
      </c>
      <c r="C6" s="15">
        <v>53</v>
      </c>
      <c r="D6" s="15" t="s">
        <v>3420</v>
      </c>
      <c r="E6" s="16" t="s">
        <v>3658</v>
      </c>
      <c r="F6" s="20" t="s">
        <v>2766</v>
      </c>
      <c r="G6" s="67" t="s">
        <v>3659</v>
      </c>
      <c r="H6" s="15" t="s">
        <v>2772</v>
      </c>
      <c r="I6" s="33" t="s">
        <v>2779</v>
      </c>
      <c r="J6" s="20" t="s">
        <v>2772</v>
      </c>
      <c r="K6" s="20" t="s">
        <v>2772</v>
      </c>
      <c r="L6" s="20" t="s">
        <v>2772</v>
      </c>
      <c r="M6" s="20" t="s">
        <v>2772</v>
      </c>
      <c r="N6" s="33" t="s">
        <v>3421</v>
      </c>
      <c r="O6" s="15"/>
      <c r="P6" s="15" t="s">
        <v>3715</v>
      </c>
      <c r="Q6" s="15" t="s">
        <v>3011</v>
      </c>
      <c r="R6" s="39">
        <v>13.06</v>
      </c>
      <c r="S6" s="15" t="s">
        <v>3011</v>
      </c>
      <c r="T6" s="16">
        <f t="shared" si="0"/>
        <v>1.1479853206838051</v>
      </c>
      <c r="U6" s="20" t="s">
        <v>2772</v>
      </c>
      <c r="V6" s="20" t="s">
        <v>2772</v>
      </c>
      <c r="W6" s="20" t="s">
        <v>1422</v>
      </c>
    </row>
    <row r="7" spans="1:23" ht="48">
      <c r="A7" s="15" t="s">
        <v>3414</v>
      </c>
      <c r="B7" s="20">
        <v>2017</v>
      </c>
      <c r="C7" s="15">
        <v>53</v>
      </c>
      <c r="D7" s="15" t="s">
        <v>3420</v>
      </c>
      <c r="E7" s="16" t="s">
        <v>3658</v>
      </c>
      <c r="F7" s="20" t="s">
        <v>2766</v>
      </c>
      <c r="G7" s="68" t="s">
        <v>3664</v>
      </c>
      <c r="H7" s="15" t="s">
        <v>2772</v>
      </c>
      <c r="I7" s="33" t="s">
        <v>2875</v>
      </c>
      <c r="J7" s="20" t="s">
        <v>2772</v>
      </c>
      <c r="K7" s="20" t="s">
        <v>2772</v>
      </c>
      <c r="L7" s="20" t="s">
        <v>2772</v>
      </c>
      <c r="M7" s="20" t="s">
        <v>2772</v>
      </c>
      <c r="N7" s="33" t="s">
        <v>3421</v>
      </c>
      <c r="O7" s="15"/>
      <c r="P7" s="15" t="s">
        <v>3716</v>
      </c>
      <c r="Q7" s="15" t="s">
        <v>3011</v>
      </c>
      <c r="R7" s="39">
        <v>21864</v>
      </c>
      <c r="S7" s="15" t="s">
        <v>3011</v>
      </c>
      <c r="T7" s="16">
        <f t="shared" si="0"/>
        <v>4.3397494816808759</v>
      </c>
      <c r="U7" s="20" t="s">
        <v>2772</v>
      </c>
      <c r="V7" s="20" t="s">
        <v>2772</v>
      </c>
      <c r="W7" s="20" t="s">
        <v>1422</v>
      </c>
    </row>
    <row r="8" spans="1:23" ht="48">
      <c r="A8" s="15" t="s">
        <v>3414</v>
      </c>
      <c r="B8" s="20">
        <v>2017</v>
      </c>
      <c r="C8" s="15">
        <v>53</v>
      </c>
      <c r="D8" s="15" t="s">
        <v>3420</v>
      </c>
      <c r="E8" s="16" t="s">
        <v>3658</v>
      </c>
      <c r="F8" s="20" t="s">
        <v>2766</v>
      </c>
      <c r="G8" s="68" t="s">
        <v>3664</v>
      </c>
      <c r="H8" s="15" t="s">
        <v>2772</v>
      </c>
      <c r="I8" s="33" t="s">
        <v>2885</v>
      </c>
      <c r="J8" s="20" t="s">
        <v>2772</v>
      </c>
      <c r="K8" s="20" t="s">
        <v>2772</v>
      </c>
      <c r="L8" s="20" t="s">
        <v>2772</v>
      </c>
      <c r="M8" s="20" t="s">
        <v>2772</v>
      </c>
      <c r="N8" s="33" t="s">
        <v>3421</v>
      </c>
      <c r="O8" s="15"/>
      <c r="P8" s="15" t="s">
        <v>3717</v>
      </c>
      <c r="Q8" s="15" t="s">
        <v>3011</v>
      </c>
      <c r="R8" s="39">
        <v>343.97</v>
      </c>
      <c r="S8" s="15" t="s">
        <v>3011</v>
      </c>
      <c r="T8" s="16">
        <f t="shared" si="0"/>
        <v>2.537781328693677</v>
      </c>
      <c r="U8" s="20" t="s">
        <v>2772</v>
      </c>
      <c r="V8" s="20" t="s">
        <v>2772</v>
      </c>
      <c r="W8" s="20" t="s">
        <v>1422</v>
      </c>
    </row>
    <row r="9" spans="1:23" ht="48">
      <c r="A9" s="15" t="s">
        <v>3414</v>
      </c>
      <c r="B9" s="20">
        <v>2017</v>
      </c>
      <c r="C9" s="15">
        <v>53</v>
      </c>
      <c r="D9" s="15" t="s">
        <v>3420</v>
      </c>
      <c r="E9" s="16" t="s">
        <v>3658</v>
      </c>
      <c r="F9" s="20" t="s">
        <v>2766</v>
      </c>
      <c r="G9" s="68" t="s">
        <v>3664</v>
      </c>
      <c r="H9" s="15" t="s">
        <v>2772</v>
      </c>
      <c r="I9" s="33" t="s">
        <v>2875</v>
      </c>
      <c r="J9" s="20" t="s">
        <v>2772</v>
      </c>
      <c r="K9" s="20" t="s">
        <v>2772</v>
      </c>
      <c r="L9" s="20" t="s">
        <v>2772</v>
      </c>
      <c r="M9" s="20" t="s">
        <v>2772</v>
      </c>
      <c r="N9" s="33" t="s">
        <v>3421</v>
      </c>
      <c r="O9" s="15"/>
      <c r="P9" s="15" t="s">
        <v>3718</v>
      </c>
      <c r="Q9" s="15" t="s">
        <v>3011</v>
      </c>
      <c r="R9" s="39">
        <v>14.31</v>
      </c>
      <c r="S9" s="15" t="s">
        <v>3011</v>
      </c>
      <c r="T9" s="16">
        <f t="shared" si="0"/>
        <v>1.1849751906982611</v>
      </c>
      <c r="U9" s="20" t="s">
        <v>2772</v>
      </c>
      <c r="V9" s="20" t="s">
        <v>2772</v>
      </c>
      <c r="W9" s="20" t="s">
        <v>1422</v>
      </c>
    </row>
    <row r="10" spans="1:23" ht="48">
      <c r="A10" s="15" t="s">
        <v>3414</v>
      </c>
      <c r="B10" s="20">
        <v>2017</v>
      </c>
      <c r="C10" s="15">
        <v>53</v>
      </c>
      <c r="D10" s="15" t="s">
        <v>3420</v>
      </c>
      <c r="E10" s="16" t="s">
        <v>3658</v>
      </c>
      <c r="F10" s="20" t="s">
        <v>2766</v>
      </c>
      <c r="G10" s="67" t="s">
        <v>3659</v>
      </c>
      <c r="H10" s="15" t="s">
        <v>2772</v>
      </c>
      <c r="I10" s="33" t="s">
        <v>2786</v>
      </c>
      <c r="J10" s="20" t="s">
        <v>2772</v>
      </c>
      <c r="K10" s="20" t="s">
        <v>2772</v>
      </c>
      <c r="L10" s="20" t="s">
        <v>2772</v>
      </c>
      <c r="M10" s="20" t="s">
        <v>2772</v>
      </c>
      <c r="N10" s="33" t="s">
        <v>3421</v>
      </c>
      <c r="O10" s="15"/>
      <c r="P10" s="15" t="s">
        <v>3719</v>
      </c>
      <c r="Q10" s="15" t="s">
        <v>3011</v>
      </c>
      <c r="R10" s="39">
        <v>59.04</v>
      </c>
      <c r="S10" s="15" t="s">
        <v>3011</v>
      </c>
      <c r="T10" s="16">
        <f t="shared" si="0"/>
        <v>1.7784406835712327</v>
      </c>
      <c r="U10" s="20" t="s">
        <v>2772</v>
      </c>
      <c r="V10" s="20" t="s">
        <v>2772</v>
      </c>
      <c r="W10" s="20" t="s">
        <v>1422</v>
      </c>
    </row>
  </sheetData>
  <autoFilter ref="A1:W10" xr:uid="{D90BAA44-CE7C-EE49-837C-CBA1B2DD8768}"/>
  <pageMargins left="0.7" right="0.7" top="0.75" bottom="0.75" header="0.3" footer="0.3"/>
  <legacy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39ED52-9FD2-A746-BD35-C5FEF5786F59}">
  <sheetPr filterMode="1"/>
  <dimension ref="A1:W347"/>
  <sheetViews>
    <sheetView tabSelected="1" topLeftCell="E1" workbookViewId="0">
      <selection activeCell="A215" sqref="A215"/>
    </sheetView>
  </sheetViews>
  <sheetFormatPr defaultColWidth="11.42578125" defaultRowHeight="15"/>
  <cols>
    <col min="4" max="4" width="66.42578125" bestFit="1" customWidth="1"/>
    <col min="5" max="5" width="66.42578125" customWidth="1"/>
    <col min="6" max="7" width="8.85546875"/>
    <col min="8" max="8" width="15.140625" customWidth="1"/>
    <col min="9" max="9" width="21.140625" customWidth="1"/>
    <col min="10" max="10" width="27.7109375" customWidth="1"/>
    <col min="11" max="12" width="8.85546875"/>
    <col min="13" max="13" width="17" customWidth="1"/>
    <col min="14" max="14" width="8.85546875"/>
    <col min="15" max="15" width="10.85546875" customWidth="1"/>
    <col min="16" max="16" width="29.42578125" customWidth="1"/>
    <col min="17" max="17" width="8.85546875"/>
    <col min="18" max="20" width="13.85546875" customWidth="1"/>
    <col min="21" max="21" width="24" customWidth="1"/>
    <col min="22" max="22" width="8.85546875"/>
    <col min="23" max="23" width="53.140625" customWidth="1"/>
  </cols>
  <sheetData>
    <row r="1" spans="1:23" ht="32.1">
      <c r="A1" s="15" t="s">
        <v>2750</v>
      </c>
      <c r="B1" s="15" t="s">
        <v>2751</v>
      </c>
      <c r="C1" s="15" t="s">
        <v>3650</v>
      </c>
      <c r="D1" s="15" t="s">
        <v>2752</v>
      </c>
      <c r="E1" s="15" t="s">
        <v>3651</v>
      </c>
      <c r="F1" s="15" t="s">
        <v>2753</v>
      </c>
      <c r="G1" s="15" t="s">
        <v>3652</v>
      </c>
      <c r="H1" s="15" t="s">
        <v>3653</v>
      </c>
      <c r="I1" s="15" t="s">
        <v>2755</v>
      </c>
      <c r="J1" s="15" t="s">
        <v>2756</v>
      </c>
      <c r="K1" s="15" t="s">
        <v>2757</v>
      </c>
      <c r="L1" s="15" t="s">
        <v>2758</v>
      </c>
      <c r="M1" s="15" t="s">
        <v>2759</v>
      </c>
      <c r="N1" s="15" t="s">
        <v>2760</v>
      </c>
      <c r="O1" s="15" t="s">
        <v>3654</v>
      </c>
      <c r="P1" s="15" t="s">
        <v>2761</v>
      </c>
      <c r="Q1" s="15" t="s">
        <v>2757</v>
      </c>
      <c r="R1" s="39" t="s">
        <v>3655</v>
      </c>
      <c r="S1" s="15" t="s">
        <v>3656</v>
      </c>
      <c r="T1" s="15" t="s">
        <v>3657</v>
      </c>
      <c r="U1" s="15" t="s">
        <v>2762</v>
      </c>
      <c r="V1" s="15" t="s">
        <v>2758</v>
      </c>
      <c r="W1" s="15" t="s">
        <v>2763</v>
      </c>
    </row>
    <row r="2" spans="1:23" ht="30.75" hidden="1">
      <c r="A2" s="15" t="s">
        <v>2776</v>
      </c>
      <c r="B2" s="15">
        <v>2018</v>
      </c>
      <c r="C2" s="15">
        <v>1</v>
      </c>
      <c r="D2" s="15" t="s">
        <v>2777</v>
      </c>
      <c r="E2" s="15" t="s">
        <v>3658</v>
      </c>
      <c r="F2" s="15" t="s">
        <v>2766</v>
      </c>
      <c r="G2" s="67" t="s">
        <v>3659</v>
      </c>
      <c r="H2" s="15" t="s">
        <v>2772</v>
      </c>
      <c r="I2" s="15" t="s">
        <v>2779</v>
      </c>
      <c r="J2" s="15" t="s">
        <v>2772</v>
      </c>
      <c r="K2" s="15" t="s">
        <v>2772</v>
      </c>
      <c r="L2" s="15" t="s">
        <v>2780</v>
      </c>
      <c r="M2" s="15" t="s">
        <v>2772</v>
      </c>
      <c r="N2" s="15" t="s">
        <v>2781</v>
      </c>
      <c r="O2" s="15" t="s">
        <v>2772</v>
      </c>
      <c r="P2" s="15">
        <v>0.91</v>
      </c>
      <c r="Q2" s="16" t="s">
        <v>2783</v>
      </c>
      <c r="R2" s="42">
        <f>P2</f>
        <v>0.91</v>
      </c>
      <c r="S2" s="16" t="s">
        <v>2783</v>
      </c>
      <c r="T2" s="16">
        <f>LOG(R2+1)</f>
        <v>0.28103336724772759</v>
      </c>
      <c r="U2" s="16" t="s">
        <v>2772</v>
      </c>
      <c r="V2" s="16" t="s">
        <v>2784</v>
      </c>
      <c r="W2" s="15" t="s">
        <v>2785</v>
      </c>
    </row>
    <row r="3" spans="1:23" ht="30.75" hidden="1">
      <c r="A3" s="15" t="s">
        <v>2776</v>
      </c>
      <c r="B3" s="15">
        <v>2018</v>
      </c>
      <c r="C3" s="15">
        <v>1</v>
      </c>
      <c r="D3" s="15" t="s">
        <v>2777</v>
      </c>
      <c r="E3" s="15" t="s">
        <v>3658</v>
      </c>
      <c r="F3" s="15" t="s">
        <v>2766</v>
      </c>
      <c r="G3" s="67" t="s">
        <v>3659</v>
      </c>
      <c r="H3" s="15" t="s">
        <v>2772</v>
      </c>
      <c r="I3" s="15" t="s">
        <v>2779</v>
      </c>
      <c r="J3" s="15" t="s">
        <v>2772</v>
      </c>
      <c r="K3" s="15" t="s">
        <v>2772</v>
      </c>
      <c r="L3" s="15" t="s">
        <v>2780</v>
      </c>
      <c r="M3" s="15" t="s">
        <v>2772</v>
      </c>
      <c r="N3" s="15" t="s">
        <v>2781</v>
      </c>
      <c r="O3" s="15" t="s">
        <v>2772</v>
      </c>
      <c r="P3" s="15">
        <v>2</v>
      </c>
      <c r="Q3" s="16" t="s">
        <v>2783</v>
      </c>
      <c r="R3" s="42">
        <f t="shared" ref="R3:R9" si="0">P3</f>
        <v>2</v>
      </c>
      <c r="S3" s="16" t="s">
        <v>2783</v>
      </c>
      <c r="T3" s="16">
        <f t="shared" ref="T3:T9" si="1">LOG(R3+1)</f>
        <v>0.47712125471966244</v>
      </c>
      <c r="U3" s="16" t="s">
        <v>2772</v>
      </c>
      <c r="V3" s="16" t="s">
        <v>2784</v>
      </c>
      <c r="W3" s="15" t="s">
        <v>2785</v>
      </c>
    </row>
    <row r="4" spans="1:23" ht="30.75" hidden="1">
      <c r="A4" s="15" t="s">
        <v>2776</v>
      </c>
      <c r="B4" s="15">
        <v>2018</v>
      </c>
      <c r="C4" s="15">
        <v>1</v>
      </c>
      <c r="D4" s="15" t="s">
        <v>2777</v>
      </c>
      <c r="E4" s="15" t="s">
        <v>3658</v>
      </c>
      <c r="F4" s="15" t="s">
        <v>2766</v>
      </c>
      <c r="G4" s="67" t="s">
        <v>3659</v>
      </c>
      <c r="H4" s="15" t="s">
        <v>2772</v>
      </c>
      <c r="I4" s="15" t="s">
        <v>2779</v>
      </c>
      <c r="J4" s="15" t="s">
        <v>2772</v>
      </c>
      <c r="K4" s="15" t="s">
        <v>2772</v>
      </c>
      <c r="L4" s="15" t="s">
        <v>2780</v>
      </c>
      <c r="M4" s="15" t="s">
        <v>2772</v>
      </c>
      <c r="N4" s="15" t="s">
        <v>2781</v>
      </c>
      <c r="O4" s="15" t="s">
        <v>2772</v>
      </c>
      <c r="P4" s="15">
        <v>1.18</v>
      </c>
      <c r="Q4" s="16" t="s">
        <v>2783</v>
      </c>
      <c r="R4" s="42">
        <f t="shared" si="0"/>
        <v>1.18</v>
      </c>
      <c r="S4" s="16" t="s">
        <v>2783</v>
      </c>
      <c r="T4" s="16">
        <f t="shared" si="1"/>
        <v>0.33845649360460478</v>
      </c>
      <c r="U4" s="16" t="s">
        <v>2772</v>
      </c>
      <c r="V4" s="16" t="s">
        <v>2784</v>
      </c>
      <c r="W4" s="15" t="s">
        <v>2785</v>
      </c>
    </row>
    <row r="5" spans="1:23" ht="30.75" hidden="1">
      <c r="A5" s="15" t="s">
        <v>2776</v>
      </c>
      <c r="B5" s="15">
        <v>2018</v>
      </c>
      <c r="C5" s="15">
        <v>1</v>
      </c>
      <c r="D5" s="15" t="s">
        <v>2777</v>
      </c>
      <c r="E5" s="15" t="s">
        <v>3658</v>
      </c>
      <c r="F5" s="15" t="s">
        <v>2766</v>
      </c>
      <c r="G5" s="67" t="s">
        <v>3659</v>
      </c>
      <c r="H5" s="15" t="s">
        <v>2772</v>
      </c>
      <c r="I5" s="15" t="s">
        <v>2779</v>
      </c>
      <c r="J5" s="15" t="s">
        <v>2772</v>
      </c>
      <c r="K5" s="15" t="s">
        <v>2772</v>
      </c>
      <c r="L5" s="15" t="s">
        <v>2780</v>
      </c>
      <c r="M5" s="15" t="s">
        <v>2772</v>
      </c>
      <c r="N5" s="15" t="s">
        <v>2781</v>
      </c>
      <c r="O5" s="15" t="s">
        <v>2772</v>
      </c>
      <c r="P5" s="15">
        <v>1.53</v>
      </c>
      <c r="Q5" s="16" t="s">
        <v>2783</v>
      </c>
      <c r="R5" s="42">
        <f t="shared" si="0"/>
        <v>1.53</v>
      </c>
      <c r="S5" s="16" t="s">
        <v>2783</v>
      </c>
      <c r="T5" s="16">
        <f t="shared" si="1"/>
        <v>0.40312052117581798</v>
      </c>
      <c r="U5" s="16" t="s">
        <v>2772</v>
      </c>
      <c r="V5" s="16" t="s">
        <v>2784</v>
      </c>
      <c r="W5" s="15" t="s">
        <v>2785</v>
      </c>
    </row>
    <row r="6" spans="1:23" ht="30.75" hidden="1">
      <c r="A6" s="15" t="s">
        <v>2776</v>
      </c>
      <c r="B6" s="15">
        <v>2018</v>
      </c>
      <c r="C6" s="15">
        <v>1</v>
      </c>
      <c r="D6" s="15" t="s">
        <v>2777</v>
      </c>
      <c r="E6" s="15" t="s">
        <v>3658</v>
      </c>
      <c r="F6" s="15" t="s">
        <v>2766</v>
      </c>
      <c r="G6" s="67" t="s">
        <v>3659</v>
      </c>
      <c r="H6" s="15" t="s">
        <v>2772</v>
      </c>
      <c r="I6" s="15" t="s">
        <v>2779</v>
      </c>
      <c r="J6" s="15" t="s">
        <v>2772</v>
      </c>
      <c r="K6" s="15" t="s">
        <v>2772</v>
      </c>
      <c r="L6" s="15" t="s">
        <v>2780</v>
      </c>
      <c r="M6" s="15" t="s">
        <v>2772</v>
      </c>
      <c r="N6" s="15" t="s">
        <v>2781</v>
      </c>
      <c r="O6" s="15" t="s">
        <v>2772</v>
      </c>
      <c r="P6" s="15">
        <v>1.87</v>
      </c>
      <c r="Q6" s="16" t="s">
        <v>2783</v>
      </c>
      <c r="R6" s="42">
        <f t="shared" si="0"/>
        <v>1.87</v>
      </c>
      <c r="S6" s="16" t="s">
        <v>2783</v>
      </c>
      <c r="T6" s="16">
        <f t="shared" si="1"/>
        <v>0.45788189673399232</v>
      </c>
      <c r="U6" s="16" t="s">
        <v>2772</v>
      </c>
      <c r="V6" s="16" t="s">
        <v>2784</v>
      </c>
      <c r="W6" s="15" t="s">
        <v>2785</v>
      </c>
    </row>
    <row r="7" spans="1:23" ht="30.75" hidden="1">
      <c r="A7" s="15" t="s">
        <v>2776</v>
      </c>
      <c r="B7" s="15">
        <v>2018</v>
      </c>
      <c r="C7" s="15">
        <v>1</v>
      </c>
      <c r="D7" s="15" t="s">
        <v>2777</v>
      </c>
      <c r="E7" s="15" t="s">
        <v>3658</v>
      </c>
      <c r="F7" s="15" t="s">
        <v>2766</v>
      </c>
      <c r="G7" s="67" t="s">
        <v>3659</v>
      </c>
      <c r="H7" s="15" t="s">
        <v>2772</v>
      </c>
      <c r="I7" s="15" t="s">
        <v>2779</v>
      </c>
      <c r="J7" s="15" t="s">
        <v>2772</v>
      </c>
      <c r="K7" s="15" t="s">
        <v>2772</v>
      </c>
      <c r="L7" s="15" t="s">
        <v>2780</v>
      </c>
      <c r="M7" s="15" t="s">
        <v>2772</v>
      </c>
      <c r="N7" s="15" t="s">
        <v>2781</v>
      </c>
      <c r="O7" s="15" t="s">
        <v>2772</v>
      </c>
      <c r="P7" s="15">
        <v>1.37</v>
      </c>
      <c r="Q7" s="16" t="s">
        <v>2783</v>
      </c>
      <c r="R7" s="42">
        <f t="shared" si="0"/>
        <v>1.37</v>
      </c>
      <c r="S7" s="16" t="s">
        <v>2783</v>
      </c>
      <c r="T7" s="16">
        <f t="shared" si="1"/>
        <v>0.37474834601010387</v>
      </c>
      <c r="U7" s="16" t="s">
        <v>2772</v>
      </c>
      <c r="V7" s="16" t="s">
        <v>2784</v>
      </c>
      <c r="W7" s="15" t="s">
        <v>2785</v>
      </c>
    </row>
    <row r="8" spans="1:23" ht="30.75" hidden="1">
      <c r="A8" s="15" t="s">
        <v>2776</v>
      </c>
      <c r="B8" s="15">
        <v>2018</v>
      </c>
      <c r="C8" s="15">
        <v>1</v>
      </c>
      <c r="D8" s="15" t="s">
        <v>2777</v>
      </c>
      <c r="E8" s="15" t="s">
        <v>3658</v>
      </c>
      <c r="F8" s="15" t="s">
        <v>2766</v>
      </c>
      <c r="G8" s="67" t="s">
        <v>3659</v>
      </c>
      <c r="H8" s="15" t="s">
        <v>2772</v>
      </c>
      <c r="I8" s="15" t="s">
        <v>2779</v>
      </c>
      <c r="J8" s="15" t="s">
        <v>2772</v>
      </c>
      <c r="K8" s="15" t="s">
        <v>2772</v>
      </c>
      <c r="L8" s="15" t="s">
        <v>2780</v>
      </c>
      <c r="M8" s="15" t="s">
        <v>2772</v>
      </c>
      <c r="N8" s="15" t="s">
        <v>2781</v>
      </c>
      <c r="O8" s="15" t="s">
        <v>2772</v>
      </c>
      <c r="P8" s="15">
        <v>1.26</v>
      </c>
      <c r="Q8" s="16" t="s">
        <v>2783</v>
      </c>
      <c r="R8" s="42">
        <f t="shared" si="0"/>
        <v>1.26</v>
      </c>
      <c r="S8" s="16" t="s">
        <v>2783</v>
      </c>
      <c r="T8" s="16">
        <f t="shared" si="1"/>
        <v>0.35410843914740087</v>
      </c>
      <c r="U8" s="16" t="s">
        <v>2772</v>
      </c>
      <c r="V8" s="16" t="s">
        <v>2784</v>
      </c>
      <c r="W8" s="15" t="s">
        <v>2785</v>
      </c>
    </row>
    <row r="9" spans="1:23" ht="30.75" hidden="1">
      <c r="A9" s="15" t="s">
        <v>2776</v>
      </c>
      <c r="B9" s="15">
        <v>2018</v>
      </c>
      <c r="C9" s="15">
        <v>1</v>
      </c>
      <c r="D9" s="15" t="s">
        <v>2777</v>
      </c>
      <c r="E9" s="15" t="s">
        <v>3658</v>
      </c>
      <c r="F9" s="15" t="s">
        <v>2766</v>
      </c>
      <c r="G9" s="67" t="s">
        <v>3659</v>
      </c>
      <c r="H9" s="15" t="s">
        <v>2772</v>
      </c>
      <c r="I9" s="15" t="s">
        <v>2779</v>
      </c>
      <c r="J9" s="15" t="s">
        <v>2772</v>
      </c>
      <c r="K9" s="15" t="s">
        <v>2772</v>
      </c>
      <c r="L9" s="15" t="s">
        <v>2780</v>
      </c>
      <c r="M9" s="15" t="s">
        <v>2772</v>
      </c>
      <c r="N9" s="15" t="s">
        <v>2781</v>
      </c>
      <c r="O9" s="15" t="s">
        <v>2772</v>
      </c>
      <c r="P9" s="15">
        <v>1.3</v>
      </c>
      <c r="Q9" s="16" t="s">
        <v>2783</v>
      </c>
      <c r="R9" s="42">
        <f t="shared" si="0"/>
        <v>1.3</v>
      </c>
      <c r="S9" s="16" t="s">
        <v>2783</v>
      </c>
      <c r="T9" s="16">
        <f t="shared" si="1"/>
        <v>0.36172783601759284</v>
      </c>
      <c r="U9" s="16" t="s">
        <v>2772</v>
      </c>
      <c r="V9" s="16" t="s">
        <v>2784</v>
      </c>
      <c r="W9" s="15" t="s">
        <v>2785</v>
      </c>
    </row>
    <row r="10" spans="1:23" ht="30.75" hidden="1">
      <c r="A10" s="15" t="s">
        <v>2776</v>
      </c>
      <c r="B10" s="15">
        <v>2018</v>
      </c>
      <c r="C10" s="15">
        <v>1</v>
      </c>
      <c r="D10" s="15" t="s">
        <v>2777</v>
      </c>
      <c r="E10" s="15" t="s">
        <v>3658</v>
      </c>
      <c r="F10" s="15" t="s">
        <v>2766</v>
      </c>
      <c r="G10" s="67" t="s">
        <v>3659</v>
      </c>
      <c r="H10" s="15" t="s">
        <v>2772</v>
      </c>
      <c r="I10" s="15" t="s">
        <v>2786</v>
      </c>
      <c r="J10" s="15" t="s">
        <v>2772</v>
      </c>
      <c r="K10" s="15" t="s">
        <v>2772</v>
      </c>
      <c r="L10" s="15" t="s">
        <v>2780</v>
      </c>
      <c r="M10" s="15" t="s">
        <v>2772</v>
      </c>
      <c r="N10" s="15" t="s">
        <v>2781</v>
      </c>
      <c r="O10" s="15" t="s">
        <v>2772</v>
      </c>
      <c r="P10" s="15">
        <f>MEDIAN(0.29,1.58)</f>
        <v>0.93500000000000005</v>
      </c>
      <c r="Q10" s="16" t="s">
        <v>2783</v>
      </c>
      <c r="R10" s="42">
        <f t="shared" ref="R10:R46" si="2">P10</f>
        <v>0.93500000000000005</v>
      </c>
      <c r="S10" s="16" t="s">
        <v>2783</v>
      </c>
      <c r="T10" s="16">
        <f t="shared" ref="T10:T95" si="3">LOG(R10+1)</f>
        <v>0.2866809693549302</v>
      </c>
      <c r="U10" s="16" t="s">
        <v>2772</v>
      </c>
      <c r="V10" s="16" t="s">
        <v>2784</v>
      </c>
      <c r="W10" s="15" t="s">
        <v>2785</v>
      </c>
    </row>
    <row r="11" spans="1:23" ht="30.75" hidden="1">
      <c r="A11" s="15" t="s">
        <v>2776</v>
      </c>
      <c r="B11" s="15">
        <v>2018</v>
      </c>
      <c r="C11" s="15">
        <v>1</v>
      </c>
      <c r="D11" s="15" t="s">
        <v>2777</v>
      </c>
      <c r="E11" s="15" t="s">
        <v>3658</v>
      </c>
      <c r="F11" s="15" t="s">
        <v>2766</v>
      </c>
      <c r="G11" s="67" t="s">
        <v>3659</v>
      </c>
      <c r="H11" s="15" t="s">
        <v>2772</v>
      </c>
      <c r="I11" s="15" t="s">
        <v>2786</v>
      </c>
      <c r="J11" s="15" t="s">
        <v>2772</v>
      </c>
      <c r="K11" s="15" t="s">
        <v>2772</v>
      </c>
      <c r="L11" s="15" t="s">
        <v>2780</v>
      </c>
      <c r="M11" s="15" t="s">
        <v>2772</v>
      </c>
      <c r="N11" s="15" t="s">
        <v>2781</v>
      </c>
      <c r="O11" s="15" t="s">
        <v>2772</v>
      </c>
      <c r="P11" s="15">
        <v>0.46</v>
      </c>
      <c r="Q11" s="16" t="s">
        <v>2783</v>
      </c>
      <c r="R11" s="42">
        <f t="shared" ref="R11:R18" si="4">P11</f>
        <v>0.46</v>
      </c>
      <c r="S11" s="16" t="s">
        <v>2783</v>
      </c>
      <c r="T11" s="16">
        <f t="shared" ref="T11:T18" si="5">LOG(R11+1)</f>
        <v>0.16435285578443709</v>
      </c>
      <c r="U11" s="16" t="s">
        <v>2772</v>
      </c>
      <c r="V11" s="16" t="s">
        <v>2784</v>
      </c>
      <c r="W11" s="15" t="s">
        <v>2785</v>
      </c>
    </row>
    <row r="12" spans="1:23" ht="30.75" hidden="1">
      <c r="A12" s="15" t="s">
        <v>2776</v>
      </c>
      <c r="B12" s="15">
        <v>2018</v>
      </c>
      <c r="C12" s="15">
        <v>1</v>
      </c>
      <c r="D12" s="15" t="s">
        <v>2777</v>
      </c>
      <c r="E12" s="15" t="s">
        <v>3658</v>
      </c>
      <c r="F12" s="15" t="s">
        <v>2766</v>
      </c>
      <c r="G12" s="67" t="s">
        <v>3659</v>
      </c>
      <c r="H12" s="15" t="s">
        <v>2772</v>
      </c>
      <c r="I12" s="15" t="s">
        <v>2786</v>
      </c>
      <c r="J12" s="15" t="s">
        <v>2772</v>
      </c>
      <c r="K12" s="15" t="s">
        <v>2772</v>
      </c>
      <c r="L12" s="15" t="s">
        <v>2780</v>
      </c>
      <c r="M12" s="15" t="s">
        <v>2772</v>
      </c>
      <c r="N12" s="15" t="s">
        <v>2781</v>
      </c>
      <c r="O12" s="15" t="s">
        <v>2772</v>
      </c>
      <c r="P12" s="15">
        <v>1.58</v>
      </c>
      <c r="Q12" s="16" t="s">
        <v>2783</v>
      </c>
      <c r="R12" s="42">
        <f t="shared" si="4"/>
        <v>1.58</v>
      </c>
      <c r="S12" s="16" t="s">
        <v>2783</v>
      </c>
      <c r="T12" s="16">
        <f t="shared" si="5"/>
        <v>0.41161970596323016</v>
      </c>
      <c r="U12" s="16" t="s">
        <v>2772</v>
      </c>
      <c r="V12" s="16" t="s">
        <v>2784</v>
      </c>
      <c r="W12" s="15" t="s">
        <v>2785</v>
      </c>
    </row>
    <row r="13" spans="1:23" ht="30.75" hidden="1">
      <c r="A13" s="15" t="s">
        <v>2776</v>
      </c>
      <c r="B13" s="15">
        <v>2018</v>
      </c>
      <c r="C13" s="15">
        <v>1</v>
      </c>
      <c r="D13" s="15" t="s">
        <v>2777</v>
      </c>
      <c r="E13" s="15" t="s">
        <v>3658</v>
      </c>
      <c r="F13" s="15" t="s">
        <v>2766</v>
      </c>
      <c r="G13" s="67" t="s">
        <v>3659</v>
      </c>
      <c r="H13" s="15" t="s">
        <v>2772</v>
      </c>
      <c r="I13" s="15" t="s">
        <v>2786</v>
      </c>
      <c r="J13" s="15" t="s">
        <v>2772</v>
      </c>
      <c r="K13" s="15" t="s">
        <v>2772</v>
      </c>
      <c r="L13" s="15" t="s">
        <v>2780</v>
      </c>
      <c r="M13" s="15" t="s">
        <v>2772</v>
      </c>
      <c r="N13" s="15" t="s">
        <v>2781</v>
      </c>
      <c r="O13" s="15" t="s">
        <v>2772</v>
      </c>
      <c r="P13" s="15">
        <v>0.55000000000000004</v>
      </c>
      <c r="Q13" s="16" t="s">
        <v>2783</v>
      </c>
      <c r="R13" s="42">
        <f t="shared" si="4"/>
        <v>0.55000000000000004</v>
      </c>
      <c r="S13" s="16" t="s">
        <v>2783</v>
      </c>
      <c r="T13" s="16">
        <f t="shared" si="5"/>
        <v>0.1903316981702915</v>
      </c>
      <c r="U13" s="16" t="s">
        <v>2772</v>
      </c>
      <c r="V13" s="16" t="s">
        <v>2784</v>
      </c>
      <c r="W13" s="15" t="s">
        <v>2785</v>
      </c>
    </row>
    <row r="14" spans="1:23" ht="30.75" hidden="1">
      <c r="A14" s="15" t="s">
        <v>2776</v>
      </c>
      <c r="B14" s="15">
        <v>2018</v>
      </c>
      <c r="C14" s="15">
        <v>1</v>
      </c>
      <c r="D14" s="15" t="s">
        <v>2777</v>
      </c>
      <c r="E14" s="15" t="s">
        <v>3658</v>
      </c>
      <c r="F14" s="15" t="s">
        <v>2766</v>
      </c>
      <c r="G14" s="67" t="s">
        <v>3659</v>
      </c>
      <c r="H14" s="15" t="s">
        <v>2772</v>
      </c>
      <c r="I14" s="15" t="s">
        <v>2786</v>
      </c>
      <c r="J14" s="15" t="s">
        <v>2772</v>
      </c>
      <c r="K14" s="15" t="s">
        <v>2772</v>
      </c>
      <c r="L14" s="15" t="s">
        <v>2780</v>
      </c>
      <c r="M14" s="15" t="s">
        <v>2772</v>
      </c>
      <c r="N14" s="15" t="s">
        <v>2781</v>
      </c>
      <c r="O14" s="15" t="s">
        <v>2772</v>
      </c>
      <c r="P14" s="15">
        <v>0.9</v>
      </c>
      <c r="Q14" s="16" t="s">
        <v>2783</v>
      </c>
      <c r="R14" s="42">
        <f t="shared" si="4"/>
        <v>0.9</v>
      </c>
      <c r="S14" s="16" t="s">
        <v>2783</v>
      </c>
      <c r="T14" s="16">
        <f t="shared" si="5"/>
        <v>0.27875360095282892</v>
      </c>
      <c r="U14" s="16" t="s">
        <v>2772</v>
      </c>
      <c r="V14" s="16" t="s">
        <v>2784</v>
      </c>
      <c r="W14" s="15" t="s">
        <v>2785</v>
      </c>
    </row>
    <row r="15" spans="1:23" ht="30.75" hidden="1">
      <c r="A15" s="15" t="s">
        <v>2776</v>
      </c>
      <c r="B15" s="15">
        <v>2018</v>
      </c>
      <c r="C15" s="15">
        <v>1</v>
      </c>
      <c r="D15" s="15" t="s">
        <v>2777</v>
      </c>
      <c r="E15" s="15" t="s">
        <v>3658</v>
      </c>
      <c r="F15" s="15" t="s">
        <v>2766</v>
      </c>
      <c r="G15" s="67" t="s">
        <v>3659</v>
      </c>
      <c r="H15" s="15" t="s">
        <v>2772</v>
      </c>
      <c r="I15" s="15" t="s">
        <v>2786</v>
      </c>
      <c r="J15" s="15" t="s">
        <v>2772</v>
      </c>
      <c r="K15" s="15" t="s">
        <v>2772</v>
      </c>
      <c r="L15" s="15" t="s">
        <v>2780</v>
      </c>
      <c r="M15" s="15" t="s">
        <v>2772</v>
      </c>
      <c r="N15" s="15" t="s">
        <v>2781</v>
      </c>
      <c r="O15" s="15" t="s">
        <v>2772</v>
      </c>
      <c r="P15" s="15">
        <v>0.85</v>
      </c>
      <c r="Q15" s="16" t="s">
        <v>2783</v>
      </c>
      <c r="R15" s="42">
        <f t="shared" si="4"/>
        <v>0.85</v>
      </c>
      <c r="S15" s="16" t="s">
        <v>2783</v>
      </c>
      <c r="T15" s="16">
        <f t="shared" si="5"/>
        <v>0.26717172840301384</v>
      </c>
      <c r="U15" s="16" t="s">
        <v>2772</v>
      </c>
      <c r="V15" s="16" t="s">
        <v>2784</v>
      </c>
      <c r="W15" s="15" t="s">
        <v>2785</v>
      </c>
    </row>
    <row r="16" spans="1:23" ht="30.75" hidden="1">
      <c r="A16" s="15" t="s">
        <v>2776</v>
      </c>
      <c r="B16" s="15">
        <v>2018</v>
      </c>
      <c r="C16" s="15">
        <v>1</v>
      </c>
      <c r="D16" s="15" t="s">
        <v>2777</v>
      </c>
      <c r="E16" s="15" t="s">
        <v>3658</v>
      </c>
      <c r="F16" s="15" t="s">
        <v>2766</v>
      </c>
      <c r="G16" s="67" t="s">
        <v>3659</v>
      </c>
      <c r="H16" s="15" t="s">
        <v>2772</v>
      </c>
      <c r="I16" s="15" t="s">
        <v>2786</v>
      </c>
      <c r="J16" s="15" t="s">
        <v>2772</v>
      </c>
      <c r="K16" s="15" t="s">
        <v>2772</v>
      </c>
      <c r="L16" s="15" t="s">
        <v>2780</v>
      </c>
      <c r="M16" s="15" t="s">
        <v>2772</v>
      </c>
      <c r="N16" s="15" t="s">
        <v>2781</v>
      </c>
      <c r="O16" s="15" t="s">
        <v>2772</v>
      </c>
      <c r="P16" s="15">
        <v>0.53</v>
      </c>
      <c r="Q16" s="16" t="s">
        <v>2783</v>
      </c>
      <c r="R16" s="42">
        <f t="shared" si="4"/>
        <v>0.53</v>
      </c>
      <c r="S16" s="16" t="s">
        <v>2783</v>
      </c>
      <c r="T16" s="16">
        <f t="shared" si="5"/>
        <v>0.18469143081759881</v>
      </c>
      <c r="U16" s="16" t="s">
        <v>2772</v>
      </c>
      <c r="V16" s="16" t="s">
        <v>2784</v>
      </c>
      <c r="W16" s="15" t="s">
        <v>2785</v>
      </c>
    </row>
    <row r="17" spans="1:23" ht="30.75" hidden="1">
      <c r="A17" s="15" t="s">
        <v>2776</v>
      </c>
      <c r="B17" s="15">
        <v>2018</v>
      </c>
      <c r="C17" s="15">
        <v>1</v>
      </c>
      <c r="D17" s="15" t="s">
        <v>2777</v>
      </c>
      <c r="E17" s="15" t="s">
        <v>3658</v>
      </c>
      <c r="F17" s="15" t="s">
        <v>2766</v>
      </c>
      <c r="G17" s="67" t="s">
        <v>3659</v>
      </c>
      <c r="H17" s="15" t="s">
        <v>2772</v>
      </c>
      <c r="I17" s="15" t="s">
        <v>2786</v>
      </c>
      <c r="J17" s="15" t="s">
        <v>2772</v>
      </c>
      <c r="K17" s="15" t="s">
        <v>2772</v>
      </c>
      <c r="L17" s="15" t="s">
        <v>2780</v>
      </c>
      <c r="M17" s="15" t="s">
        <v>2772</v>
      </c>
      <c r="N17" s="15" t="s">
        <v>2781</v>
      </c>
      <c r="O17" s="15" t="s">
        <v>2772</v>
      </c>
      <c r="P17" s="15">
        <v>0.76</v>
      </c>
      <c r="Q17" s="16" t="s">
        <v>2783</v>
      </c>
      <c r="R17" s="42">
        <f t="shared" si="4"/>
        <v>0.76</v>
      </c>
      <c r="S17" s="16" t="s">
        <v>2783</v>
      </c>
      <c r="T17" s="16">
        <f t="shared" si="5"/>
        <v>0.24551266781414982</v>
      </c>
      <c r="U17" s="16" t="s">
        <v>2772</v>
      </c>
      <c r="V17" s="16" t="s">
        <v>2784</v>
      </c>
      <c r="W17" s="15" t="s">
        <v>2785</v>
      </c>
    </row>
    <row r="18" spans="1:23" ht="30.75" hidden="1">
      <c r="A18" s="15" t="s">
        <v>2776</v>
      </c>
      <c r="B18" s="15">
        <v>2018</v>
      </c>
      <c r="C18" s="15">
        <v>1</v>
      </c>
      <c r="D18" s="15" t="s">
        <v>2777</v>
      </c>
      <c r="E18" s="15" t="s">
        <v>3658</v>
      </c>
      <c r="F18" s="15" t="s">
        <v>2766</v>
      </c>
      <c r="G18" s="67" t="s">
        <v>3659</v>
      </c>
      <c r="H18" s="15" t="s">
        <v>2772</v>
      </c>
      <c r="I18" s="15" t="s">
        <v>2786</v>
      </c>
      <c r="J18" s="15" t="s">
        <v>2772</v>
      </c>
      <c r="K18" s="15" t="s">
        <v>2772</v>
      </c>
      <c r="L18" s="15" t="s">
        <v>2780</v>
      </c>
      <c r="M18" s="15" t="s">
        <v>2772</v>
      </c>
      <c r="N18" s="15" t="s">
        <v>2781</v>
      </c>
      <c r="O18" s="15" t="s">
        <v>2772</v>
      </c>
      <c r="P18" s="15">
        <v>0.51</v>
      </c>
      <c r="Q18" s="16" t="s">
        <v>2783</v>
      </c>
      <c r="R18" s="42">
        <f t="shared" si="4"/>
        <v>0.51</v>
      </c>
      <c r="S18" s="16" t="s">
        <v>2783</v>
      </c>
      <c r="T18" s="16">
        <f t="shared" si="5"/>
        <v>0.17897694729316943</v>
      </c>
      <c r="U18" s="16" t="s">
        <v>2772</v>
      </c>
      <c r="V18" s="16" t="s">
        <v>2784</v>
      </c>
      <c r="W18" s="15" t="s">
        <v>2785</v>
      </c>
    </row>
    <row r="19" spans="1:23" ht="30.75" hidden="1">
      <c r="A19" s="15" t="s">
        <v>2776</v>
      </c>
      <c r="B19" s="15">
        <v>2018</v>
      </c>
      <c r="C19" s="15">
        <v>1</v>
      </c>
      <c r="D19" s="15" t="s">
        <v>2777</v>
      </c>
      <c r="E19" s="15" t="s">
        <v>3658</v>
      </c>
      <c r="F19" s="15" t="s">
        <v>2766</v>
      </c>
      <c r="G19" s="67" t="s">
        <v>3659</v>
      </c>
      <c r="H19" s="15" t="s">
        <v>2772</v>
      </c>
      <c r="I19" s="15" t="s">
        <v>2788</v>
      </c>
      <c r="J19" s="15" t="s">
        <v>2772</v>
      </c>
      <c r="K19" s="15" t="s">
        <v>2772</v>
      </c>
      <c r="L19" s="15" t="s">
        <v>2780</v>
      </c>
      <c r="M19" s="15" t="s">
        <v>2772</v>
      </c>
      <c r="N19" s="15" t="s">
        <v>2781</v>
      </c>
      <c r="O19" s="15" t="s">
        <v>2772</v>
      </c>
      <c r="P19" s="15">
        <v>0.12</v>
      </c>
      <c r="Q19" s="16" t="s">
        <v>2783</v>
      </c>
      <c r="R19" s="42">
        <f t="shared" si="2"/>
        <v>0.12</v>
      </c>
      <c r="S19" s="16" t="s">
        <v>2783</v>
      </c>
      <c r="T19" s="16">
        <f t="shared" si="3"/>
        <v>4.9218022670181653E-2</v>
      </c>
      <c r="U19" s="16" t="s">
        <v>2772</v>
      </c>
      <c r="V19" s="16" t="s">
        <v>2784</v>
      </c>
      <c r="W19" s="15" t="s">
        <v>2785</v>
      </c>
    </row>
    <row r="20" spans="1:23" ht="30.75" hidden="1">
      <c r="A20" s="15" t="s">
        <v>2776</v>
      </c>
      <c r="B20" s="15">
        <v>2018</v>
      </c>
      <c r="C20" s="15">
        <v>1</v>
      </c>
      <c r="D20" s="15" t="s">
        <v>2777</v>
      </c>
      <c r="E20" s="15" t="s">
        <v>3658</v>
      </c>
      <c r="F20" s="15" t="s">
        <v>2766</v>
      </c>
      <c r="G20" s="67" t="s">
        <v>3659</v>
      </c>
      <c r="H20" s="15" t="s">
        <v>2772</v>
      </c>
      <c r="I20" s="15" t="s">
        <v>2788</v>
      </c>
      <c r="J20" s="15" t="s">
        <v>2772</v>
      </c>
      <c r="K20" s="15" t="s">
        <v>2772</v>
      </c>
      <c r="L20" s="15" t="s">
        <v>2780</v>
      </c>
      <c r="M20" s="15" t="s">
        <v>2772</v>
      </c>
      <c r="N20" s="15" t="s">
        <v>2781</v>
      </c>
      <c r="O20" s="15" t="s">
        <v>2772</v>
      </c>
      <c r="P20" s="15">
        <v>0.22</v>
      </c>
      <c r="Q20" s="16" t="s">
        <v>2783</v>
      </c>
      <c r="R20" s="42">
        <f t="shared" ref="R20:R26" si="6">P20</f>
        <v>0.22</v>
      </c>
      <c r="S20" s="16" t="s">
        <v>2783</v>
      </c>
      <c r="T20" s="16">
        <f t="shared" ref="T20:T26" si="7">LOG(R20+1)</f>
        <v>8.6359830674748214E-2</v>
      </c>
      <c r="U20" s="16" t="s">
        <v>2772</v>
      </c>
      <c r="V20" s="16" t="s">
        <v>2784</v>
      </c>
      <c r="W20" s="15" t="s">
        <v>2785</v>
      </c>
    </row>
    <row r="21" spans="1:23" ht="30.75" hidden="1">
      <c r="A21" s="15" t="s">
        <v>2776</v>
      </c>
      <c r="B21" s="15">
        <v>2018</v>
      </c>
      <c r="C21" s="15">
        <v>1</v>
      </c>
      <c r="D21" s="15" t="s">
        <v>2777</v>
      </c>
      <c r="E21" s="15" t="s">
        <v>3658</v>
      </c>
      <c r="F21" s="15" t="s">
        <v>2766</v>
      </c>
      <c r="G21" s="67" t="s">
        <v>3659</v>
      </c>
      <c r="H21" s="15" t="s">
        <v>2772</v>
      </c>
      <c r="I21" s="15" t="s">
        <v>2788</v>
      </c>
      <c r="J21" s="15" t="s">
        <v>2772</v>
      </c>
      <c r="K21" s="15" t="s">
        <v>2772</v>
      </c>
      <c r="L21" s="15" t="s">
        <v>2780</v>
      </c>
      <c r="M21" s="15" t="s">
        <v>2772</v>
      </c>
      <c r="N21" s="15" t="s">
        <v>2781</v>
      </c>
      <c r="O21" s="15" t="s">
        <v>2772</v>
      </c>
      <c r="P21" s="15">
        <v>0.09</v>
      </c>
      <c r="Q21" s="16" t="s">
        <v>2783</v>
      </c>
      <c r="R21" s="42">
        <f t="shared" si="6"/>
        <v>0.09</v>
      </c>
      <c r="S21" s="16" t="s">
        <v>2783</v>
      </c>
      <c r="T21" s="16">
        <f t="shared" si="7"/>
        <v>3.7426497940623665E-2</v>
      </c>
      <c r="U21" s="16" t="s">
        <v>2772</v>
      </c>
      <c r="V21" s="16" t="s">
        <v>2784</v>
      </c>
      <c r="W21" s="15" t="s">
        <v>2785</v>
      </c>
    </row>
    <row r="22" spans="1:23" ht="30.75" hidden="1">
      <c r="A22" s="15" t="s">
        <v>2776</v>
      </c>
      <c r="B22" s="15">
        <v>2018</v>
      </c>
      <c r="C22" s="15">
        <v>1</v>
      </c>
      <c r="D22" s="15" t="s">
        <v>2777</v>
      </c>
      <c r="E22" s="15" t="s">
        <v>3658</v>
      </c>
      <c r="F22" s="15" t="s">
        <v>2766</v>
      </c>
      <c r="G22" s="67" t="s">
        <v>3659</v>
      </c>
      <c r="H22" s="15" t="s">
        <v>2772</v>
      </c>
      <c r="I22" s="15" t="s">
        <v>2788</v>
      </c>
      <c r="J22" s="15" t="s">
        <v>2772</v>
      </c>
      <c r="K22" s="15" t="s">
        <v>2772</v>
      </c>
      <c r="L22" s="15" t="s">
        <v>2780</v>
      </c>
      <c r="M22" s="15" t="s">
        <v>2772</v>
      </c>
      <c r="N22" s="15" t="s">
        <v>2781</v>
      </c>
      <c r="O22" s="15" t="s">
        <v>2772</v>
      </c>
      <c r="P22" s="15">
        <v>0.12</v>
      </c>
      <c r="Q22" s="16" t="s">
        <v>2783</v>
      </c>
      <c r="R22" s="42">
        <f t="shared" si="6"/>
        <v>0.12</v>
      </c>
      <c r="S22" s="16" t="s">
        <v>2783</v>
      </c>
      <c r="T22" s="16">
        <f t="shared" si="7"/>
        <v>4.9218022670181653E-2</v>
      </c>
      <c r="U22" s="16" t="s">
        <v>2772</v>
      </c>
      <c r="V22" s="16" t="s">
        <v>2784</v>
      </c>
      <c r="W22" s="15" t="s">
        <v>2785</v>
      </c>
    </row>
    <row r="23" spans="1:23" ht="30.75" hidden="1">
      <c r="A23" s="15" t="s">
        <v>2776</v>
      </c>
      <c r="B23" s="15">
        <v>2018</v>
      </c>
      <c r="C23" s="15">
        <v>1</v>
      </c>
      <c r="D23" s="15" t="s">
        <v>2777</v>
      </c>
      <c r="E23" s="15" t="s">
        <v>3658</v>
      </c>
      <c r="F23" s="15" t="s">
        <v>2766</v>
      </c>
      <c r="G23" s="67" t="s">
        <v>3659</v>
      </c>
      <c r="H23" s="15" t="s">
        <v>2772</v>
      </c>
      <c r="I23" s="15" t="s">
        <v>2788</v>
      </c>
      <c r="J23" s="15" t="s">
        <v>2772</v>
      </c>
      <c r="K23" s="15" t="s">
        <v>2772</v>
      </c>
      <c r="L23" s="15" t="s">
        <v>2780</v>
      </c>
      <c r="M23" s="15" t="s">
        <v>2772</v>
      </c>
      <c r="N23" s="15" t="s">
        <v>2781</v>
      </c>
      <c r="O23" s="15" t="s">
        <v>2772</v>
      </c>
      <c r="P23" s="15">
        <v>0.13</v>
      </c>
      <c r="Q23" s="16" t="s">
        <v>2783</v>
      </c>
      <c r="R23" s="42">
        <f t="shared" si="6"/>
        <v>0.13</v>
      </c>
      <c r="S23" s="16" t="s">
        <v>2783</v>
      </c>
      <c r="T23" s="16">
        <f t="shared" si="7"/>
        <v>5.3078443483419682E-2</v>
      </c>
      <c r="U23" s="16" t="s">
        <v>2772</v>
      </c>
      <c r="V23" s="16" t="s">
        <v>2784</v>
      </c>
      <c r="W23" s="15" t="s">
        <v>2785</v>
      </c>
    </row>
    <row r="24" spans="1:23" ht="30.75" hidden="1">
      <c r="A24" s="15" t="s">
        <v>2776</v>
      </c>
      <c r="B24" s="15">
        <v>2018</v>
      </c>
      <c r="C24" s="15">
        <v>1</v>
      </c>
      <c r="D24" s="15" t="s">
        <v>2777</v>
      </c>
      <c r="E24" s="15" t="s">
        <v>3658</v>
      </c>
      <c r="F24" s="15" t="s">
        <v>2766</v>
      </c>
      <c r="G24" s="67" t="s">
        <v>3659</v>
      </c>
      <c r="H24" s="15" t="s">
        <v>2772</v>
      </c>
      <c r="I24" s="15" t="s">
        <v>2788</v>
      </c>
      <c r="J24" s="15" t="s">
        <v>2772</v>
      </c>
      <c r="K24" s="15" t="s">
        <v>2772</v>
      </c>
      <c r="L24" s="15" t="s">
        <v>2780</v>
      </c>
      <c r="M24" s="15" t="s">
        <v>2772</v>
      </c>
      <c r="N24" s="15" t="s">
        <v>2781</v>
      </c>
      <c r="O24" s="15" t="s">
        <v>2772</v>
      </c>
      <c r="P24" s="15">
        <v>0.09</v>
      </c>
      <c r="Q24" s="16" t="s">
        <v>2783</v>
      </c>
      <c r="R24" s="42">
        <f t="shared" si="6"/>
        <v>0.09</v>
      </c>
      <c r="S24" s="16" t="s">
        <v>2783</v>
      </c>
      <c r="T24" s="16">
        <f t="shared" si="7"/>
        <v>3.7426497940623665E-2</v>
      </c>
      <c r="U24" s="16" t="s">
        <v>2772</v>
      </c>
      <c r="V24" s="16" t="s">
        <v>2784</v>
      </c>
      <c r="W24" s="15" t="s">
        <v>2785</v>
      </c>
    </row>
    <row r="25" spans="1:23" ht="30.75" hidden="1">
      <c r="A25" s="15" t="s">
        <v>2776</v>
      </c>
      <c r="B25" s="15">
        <v>2018</v>
      </c>
      <c r="C25" s="15">
        <v>1</v>
      </c>
      <c r="D25" s="15" t="s">
        <v>2777</v>
      </c>
      <c r="E25" s="15" t="s">
        <v>3658</v>
      </c>
      <c r="F25" s="15" t="s">
        <v>2766</v>
      </c>
      <c r="G25" s="67" t="s">
        <v>3659</v>
      </c>
      <c r="H25" s="15" t="s">
        <v>2772</v>
      </c>
      <c r="I25" s="15" t="s">
        <v>2788</v>
      </c>
      <c r="J25" s="15" t="s">
        <v>2772</v>
      </c>
      <c r="K25" s="15" t="s">
        <v>2772</v>
      </c>
      <c r="L25" s="15" t="s">
        <v>2780</v>
      </c>
      <c r="M25" s="15" t="s">
        <v>2772</v>
      </c>
      <c r="N25" s="15" t="s">
        <v>2781</v>
      </c>
      <c r="O25" s="15" t="s">
        <v>2772</v>
      </c>
      <c r="P25" s="15">
        <v>0.09</v>
      </c>
      <c r="Q25" s="16" t="s">
        <v>2783</v>
      </c>
      <c r="R25" s="42">
        <f t="shared" si="6"/>
        <v>0.09</v>
      </c>
      <c r="S25" s="16" t="s">
        <v>2783</v>
      </c>
      <c r="T25" s="16">
        <f t="shared" si="7"/>
        <v>3.7426497940623665E-2</v>
      </c>
      <c r="U25" s="16" t="s">
        <v>2772</v>
      </c>
      <c r="V25" s="16" t="s">
        <v>2784</v>
      </c>
      <c r="W25" s="15" t="s">
        <v>2785</v>
      </c>
    </row>
    <row r="26" spans="1:23" ht="30.75" hidden="1">
      <c r="A26" s="15" t="s">
        <v>2776</v>
      </c>
      <c r="B26" s="15">
        <v>2018</v>
      </c>
      <c r="C26" s="15">
        <v>1</v>
      </c>
      <c r="D26" s="15" t="s">
        <v>2777</v>
      </c>
      <c r="E26" s="15" t="s">
        <v>3658</v>
      </c>
      <c r="F26" s="15" t="s">
        <v>2766</v>
      </c>
      <c r="G26" s="67" t="s">
        <v>3659</v>
      </c>
      <c r="H26" s="15" t="s">
        <v>2772</v>
      </c>
      <c r="I26" s="15" t="s">
        <v>2788</v>
      </c>
      <c r="J26" s="15" t="s">
        <v>2772</v>
      </c>
      <c r="K26" s="15" t="s">
        <v>2772</v>
      </c>
      <c r="L26" s="15" t="s">
        <v>2780</v>
      </c>
      <c r="M26" s="15" t="s">
        <v>2772</v>
      </c>
      <c r="N26" s="15" t="s">
        <v>2781</v>
      </c>
      <c r="O26" s="15" t="s">
        <v>2772</v>
      </c>
      <c r="P26" s="15">
        <v>0.08</v>
      </c>
      <c r="Q26" s="16" t="s">
        <v>2783</v>
      </c>
      <c r="R26" s="42">
        <f t="shared" si="6"/>
        <v>0.08</v>
      </c>
      <c r="S26" s="16" t="s">
        <v>2783</v>
      </c>
      <c r="T26" s="16">
        <f t="shared" si="7"/>
        <v>3.342375548694973E-2</v>
      </c>
      <c r="U26" s="16" t="s">
        <v>2772</v>
      </c>
      <c r="V26" s="16" t="s">
        <v>2784</v>
      </c>
      <c r="W26" s="15" t="s">
        <v>2785</v>
      </c>
    </row>
    <row r="27" spans="1:23" ht="30.75" hidden="1">
      <c r="A27" s="15" t="s">
        <v>2776</v>
      </c>
      <c r="B27" s="15">
        <v>2018</v>
      </c>
      <c r="C27" s="15">
        <v>1</v>
      </c>
      <c r="D27" s="15" t="s">
        <v>2777</v>
      </c>
      <c r="E27" s="15" t="s">
        <v>3658</v>
      </c>
      <c r="F27" s="15" t="s">
        <v>2766</v>
      </c>
      <c r="G27" s="67" t="s">
        <v>3659</v>
      </c>
      <c r="H27" s="15" t="s">
        <v>2772</v>
      </c>
      <c r="I27" s="15" t="s">
        <v>2790</v>
      </c>
      <c r="J27" s="15" t="s">
        <v>2772</v>
      </c>
      <c r="K27" s="15" t="s">
        <v>2772</v>
      </c>
      <c r="L27" s="15" t="s">
        <v>2780</v>
      </c>
      <c r="M27" s="15" t="s">
        <v>2772</v>
      </c>
      <c r="N27" s="15" t="s">
        <v>2781</v>
      </c>
      <c r="O27" s="15" t="s">
        <v>2772</v>
      </c>
      <c r="P27" s="15">
        <v>0.02</v>
      </c>
      <c r="Q27" s="16" t="s">
        <v>2783</v>
      </c>
      <c r="R27" s="42">
        <f t="shared" si="2"/>
        <v>0.02</v>
      </c>
      <c r="S27" s="16" t="s">
        <v>2783</v>
      </c>
      <c r="T27" s="16">
        <f t="shared" si="3"/>
        <v>8.6001717619175692E-3</v>
      </c>
      <c r="U27" s="16" t="s">
        <v>2772</v>
      </c>
      <c r="V27" s="16" t="s">
        <v>2784</v>
      </c>
      <c r="W27" s="15" t="s">
        <v>2785</v>
      </c>
    </row>
    <row r="28" spans="1:23" ht="30.75" hidden="1">
      <c r="A28" s="15" t="s">
        <v>2776</v>
      </c>
      <c r="B28" s="15">
        <v>2018</v>
      </c>
      <c r="C28" s="15">
        <v>1</v>
      </c>
      <c r="D28" s="15" t="s">
        <v>2777</v>
      </c>
      <c r="E28" s="15" t="s">
        <v>3658</v>
      </c>
      <c r="F28" s="15" t="s">
        <v>2766</v>
      </c>
      <c r="G28" s="67" t="s">
        <v>3659</v>
      </c>
      <c r="H28" s="15" t="s">
        <v>2772</v>
      </c>
      <c r="I28" s="15" t="s">
        <v>2790</v>
      </c>
      <c r="J28" s="15" t="s">
        <v>2772</v>
      </c>
      <c r="K28" s="15" t="s">
        <v>2772</v>
      </c>
      <c r="L28" s="15" t="s">
        <v>2780</v>
      </c>
      <c r="M28" s="15" t="s">
        <v>2772</v>
      </c>
      <c r="N28" s="15" t="s">
        <v>2781</v>
      </c>
      <c r="O28" s="15" t="s">
        <v>2772</v>
      </c>
      <c r="P28" s="15">
        <v>0.05</v>
      </c>
      <c r="Q28" s="16" t="s">
        <v>3732</v>
      </c>
      <c r="R28" s="42">
        <f t="shared" ref="R28:R34" si="8">P28</f>
        <v>0.05</v>
      </c>
      <c r="S28" s="16" t="s">
        <v>3733</v>
      </c>
      <c r="T28" s="16">
        <f t="shared" ref="T28:T34" si="9">LOG(R28+1)</f>
        <v>2.1189299069938092E-2</v>
      </c>
      <c r="U28" s="16" t="s">
        <v>2772</v>
      </c>
      <c r="V28" s="16" t="s">
        <v>2784</v>
      </c>
      <c r="W28" s="15" t="s">
        <v>2785</v>
      </c>
    </row>
    <row r="29" spans="1:23" ht="30.75" hidden="1">
      <c r="A29" s="15" t="s">
        <v>2776</v>
      </c>
      <c r="B29" s="15">
        <v>2018</v>
      </c>
      <c r="C29" s="15">
        <v>1</v>
      </c>
      <c r="D29" s="15" t="s">
        <v>2777</v>
      </c>
      <c r="E29" s="15" t="s">
        <v>3658</v>
      </c>
      <c r="F29" s="15" t="s">
        <v>2766</v>
      </c>
      <c r="G29" s="67" t="s">
        <v>3659</v>
      </c>
      <c r="H29" s="15" t="s">
        <v>2772</v>
      </c>
      <c r="I29" s="15" t="s">
        <v>2790</v>
      </c>
      <c r="J29" s="15" t="s">
        <v>2772</v>
      </c>
      <c r="K29" s="15" t="s">
        <v>2772</v>
      </c>
      <c r="L29" s="15" t="s">
        <v>2780</v>
      </c>
      <c r="M29" s="15" t="s">
        <v>2772</v>
      </c>
      <c r="N29" s="15" t="s">
        <v>2781</v>
      </c>
      <c r="O29" s="15" t="s">
        <v>2772</v>
      </c>
      <c r="P29" s="15">
        <v>0.02</v>
      </c>
      <c r="Q29" s="16" t="s">
        <v>3734</v>
      </c>
      <c r="R29" s="42">
        <f t="shared" si="8"/>
        <v>0.02</v>
      </c>
      <c r="S29" s="16" t="s">
        <v>3733</v>
      </c>
      <c r="T29" s="16">
        <f t="shared" si="9"/>
        <v>8.6001717619175692E-3</v>
      </c>
      <c r="U29" s="16" t="s">
        <v>2772</v>
      </c>
      <c r="V29" s="16" t="s">
        <v>2784</v>
      </c>
      <c r="W29" s="15" t="s">
        <v>2785</v>
      </c>
    </row>
    <row r="30" spans="1:23" ht="30.75" hidden="1">
      <c r="A30" s="15" t="s">
        <v>2776</v>
      </c>
      <c r="B30" s="15">
        <v>2018</v>
      </c>
      <c r="C30" s="15">
        <v>1</v>
      </c>
      <c r="D30" s="15" t="s">
        <v>2777</v>
      </c>
      <c r="E30" s="15" t="s">
        <v>3658</v>
      </c>
      <c r="F30" s="15" t="s">
        <v>2766</v>
      </c>
      <c r="G30" s="67" t="s">
        <v>3659</v>
      </c>
      <c r="H30" s="15" t="s">
        <v>2772</v>
      </c>
      <c r="I30" s="15" t="s">
        <v>2790</v>
      </c>
      <c r="J30" s="15" t="s">
        <v>2772</v>
      </c>
      <c r="K30" s="15" t="s">
        <v>2772</v>
      </c>
      <c r="L30" s="15" t="s">
        <v>2780</v>
      </c>
      <c r="M30" s="15" t="s">
        <v>2772</v>
      </c>
      <c r="N30" s="15" t="s">
        <v>2781</v>
      </c>
      <c r="O30" s="15" t="s">
        <v>2772</v>
      </c>
      <c r="P30" s="15">
        <v>0.03</v>
      </c>
      <c r="Q30" s="16" t="s">
        <v>3735</v>
      </c>
      <c r="R30" s="42">
        <f t="shared" si="8"/>
        <v>0.03</v>
      </c>
      <c r="S30" s="16" t="s">
        <v>3733</v>
      </c>
      <c r="T30" s="16">
        <f t="shared" si="9"/>
        <v>1.2837224705172217E-2</v>
      </c>
      <c r="U30" s="16" t="s">
        <v>2772</v>
      </c>
      <c r="V30" s="16" t="s">
        <v>2784</v>
      </c>
      <c r="W30" s="15" t="s">
        <v>2785</v>
      </c>
    </row>
    <row r="31" spans="1:23" ht="30.75" hidden="1">
      <c r="A31" s="15" t="s">
        <v>2776</v>
      </c>
      <c r="B31" s="15">
        <v>2018</v>
      </c>
      <c r="C31" s="15">
        <v>1</v>
      </c>
      <c r="D31" s="15" t="s">
        <v>2777</v>
      </c>
      <c r="E31" s="15" t="s">
        <v>3658</v>
      </c>
      <c r="F31" s="15" t="s">
        <v>2766</v>
      </c>
      <c r="G31" s="67" t="s">
        <v>3659</v>
      </c>
      <c r="H31" s="15" t="s">
        <v>2772</v>
      </c>
      <c r="I31" s="15" t="s">
        <v>2790</v>
      </c>
      <c r="J31" s="15" t="s">
        <v>2772</v>
      </c>
      <c r="K31" s="15" t="s">
        <v>2772</v>
      </c>
      <c r="L31" s="15" t="s">
        <v>2780</v>
      </c>
      <c r="M31" s="15" t="s">
        <v>2772</v>
      </c>
      <c r="N31" s="15" t="s">
        <v>2781</v>
      </c>
      <c r="O31" s="15" t="s">
        <v>2772</v>
      </c>
      <c r="P31" s="15">
        <v>0.03</v>
      </c>
      <c r="Q31" s="16" t="s">
        <v>3736</v>
      </c>
      <c r="R31" s="42">
        <f t="shared" si="8"/>
        <v>0.03</v>
      </c>
      <c r="S31" s="16" t="s">
        <v>3733</v>
      </c>
      <c r="T31" s="16">
        <f t="shared" si="9"/>
        <v>1.2837224705172217E-2</v>
      </c>
      <c r="U31" s="16" t="s">
        <v>2772</v>
      </c>
      <c r="V31" s="16" t="s">
        <v>2784</v>
      </c>
      <c r="W31" s="15" t="s">
        <v>2785</v>
      </c>
    </row>
    <row r="32" spans="1:23" ht="30.75" hidden="1">
      <c r="A32" s="15" t="s">
        <v>2776</v>
      </c>
      <c r="B32" s="15">
        <v>2018</v>
      </c>
      <c r="C32" s="15">
        <v>1</v>
      </c>
      <c r="D32" s="15" t="s">
        <v>2777</v>
      </c>
      <c r="E32" s="15" t="s">
        <v>3658</v>
      </c>
      <c r="F32" s="15" t="s">
        <v>2766</v>
      </c>
      <c r="G32" s="67" t="s">
        <v>3659</v>
      </c>
      <c r="H32" s="15" t="s">
        <v>2772</v>
      </c>
      <c r="I32" s="15" t="s">
        <v>2790</v>
      </c>
      <c r="J32" s="15" t="s">
        <v>2772</v>
      </c>
      <c r="K32" s="15" t="s">
        <v>2772</v>
      </c>
      <c r="L32" s="15" t="s">
        <v>2780</v>
      </c>
      <c r="M32" s="15" t="s">
        <v>2772</v>
      </c>
      <c r="N32" s="15" t="s">
        <v>2781</v>
      </c>
      <c r="O32" s="15" t="s">
        <v>2772</v>
      </c>
      <c r="P32" s="15">
        <v>0.04</v>
      </c>
      <c r="Q32" s="16" t="s">
        <v>3737</v>
      </c>
      <c r="R32" s="42">
        <f t="shared" si="8"/>
        <v>0.04</v>
      </c>
      <c r="S32" s="16" t="s">
        <v>3733</v>
      </c>
      <c r="T32" s="16">
        <f t="shared" si="9"/>
        <v>1.703333929878037E-2</v>
      </c>
      <c r="U32" s="16" t="s">
        <v>2772</v>
      </c>
      <c r="V32" s="16" t="s">
        <v>2784</v>
      </c>
      <c r="W32" s="15" t="s">
        <v>2785</v>
      </c>
    </row>
    <row r="33" spans="1:23" ht="30.75" hidden="1">
      <c r="A33" s="15" t="s">
        <v>2776</v>
      </c>
      <c r="B33" s="15">
        <v>2018</v>
      </c>
      <c r="C33" s="15">
        <v>1</v>
      </c>
      <c r="D33" s="15" t="s">
        <v>2777</v>
      </c>
      <c r="E33" s="15" t="s">
        <v>3658</v>
      </c>
      <c r="F33" s="15" t="s">
        <v>2766</v>
      </c>
      <c r="G33" s="67" t="s">
        <v>3659</v>
      </c>
      <c r="H33" s="15" t="s">
        <v>2772</v>
      </c>
      <c r="I33" s="15" t="s">
        <v>2790</v>
      </c>
      <c r="J33" s="15" t="s">
        <v>2772</v>
      </c>
      <c r="K33" s="15" t="s">
        <v>2772</v>
      </c>
      <c r="L33" s="15" t="s">
        <v>2780</v>
      </c>
      <c r="M33" s="15" t="s">
        <v>2772</v>
      </c>
      <c r="N33" s="15" t="s">
        <v>2781</v>
      </c>
      <c r="O33" s="15" t="s">
        <v>2772</v>
      </c>
      <c r="P33" s="15">
        <v>0.03</v>
      </c>
      <c r="Q33" s="16" t="s">
        <v>3738</v>
      </c>
      <c r="R33" s="42">
        <f t="shared" si="8"/>
        <v>0.03</v>
      </c>
      <c r="S33" s="16" t="s">
        <v>3733</v>
      </c>
      <c r="T33" s="16">
        <f t="shared" si="9"/>
        <v>1.2837224705172217E-2</v>
      </c>
      <c r="U33" s="16" t="s">
        <v>2772</v>
      </c>
      <c r="V33" s="16" t="s">
        <v>2784</v>
      </c>
      <c r="W33" s="15" t="s">
        <v>2785</v>
      </c>
    </row>
    <row r="34" spans="1:23" ht="30.75" hidden="1">
      <c r="A34" s="15" t="s">
        <v>2776</v>
      </c>
      <c r="B34" s="15">
        <v>2018</v>
      </c>
      <c r="C34" s="15">
        <v>1</v>
      </c>
      <c r="D34" s="15" t="s">
        <v>2777</v>
      </c>
      <c r="E34" s="15" t="s">
        <v>3658</v>
      </c>
      <c r="F34" s="15" t="s">
        <v>2766</v>
      </c>
      <c r="G34" s="67" t="s">
        <v>3659</v>
      </c>
      <c r="H34" s="15" t="s">
        <v>2772</v>
      </c>
      <c r="I34" s="15" t="s">
        <v>2790</v>
      </c>
      <c r="J34" s="15" t="s">
        <v>2772</v>
      </c>
      <c r="K34" s="15" t="s">
        <v>2772</v>
      </c>
      <c r="L34" s="15" t="s">
        <v>2780</v>
      </c>
      <c r="M34" s="15" t="s">
        <v>2772</v>
      </c>
      <c r="N34" s="15" t="s">
        <v>2781</v>
      </c>
      <c r="O34" s="15" t="s">
        <v>2772</v>
      </c>
      <c r="P34" s="15">
        <v>0.05</v>
      </c>
      <c r="Q34" s="16" t="s">
        <v>3739</v>
      </c>
      <c r="R34" s="42">
        <f t="shared" si="8"/>
        <v>0.05</v>
      </c>
      <c r="S34" s="16" t="s">
        <v>3733</v>
      </c>
      <c r="T34" s="16">
        <f t="shared" si="9"/>
        <v>2.1189299069938092E-2</v>
      </c>
      <c r="U34" s="16" t="s">
        <v>2772</v>
      </c>
      <c r="V34" s="16" t="s">
        <v>2784</v>
      </c>
      <c r="W34" s="15" t="s">
        <v>2785</v>
      </c>
    </row>
    <row r="35" spans="1:23" ht="30.75" hidden="1">
      <c r="A35" s="15" t="s">
        <v>2811</v>
      </c>
      <c r="B35" s="15">
        <v>2018</v>
      </c>
      <c r="C35" s="15">
        <v>3</v>
      </c>
      <c r="D35" s="15" t="s">
        <v>2812</v>
      </c>
      <c r="E35" s="15" t="s">
        <v>3658</v>
      </c>
      <c r="F35" s="15" t="s">
        <v>2766</v>
      </c>
      <c r="G35" s="66" t="s">
        <v>3660</v>
      </c>
      <c r="H35" s="15" t="s">
        <v>2813</v>
      </c>
      <c r="I35" s="15" t="s">
        <v>2814</v>
      </c>
      <c r="J35" s="15">
        <v>25.6</v>
      </c>
      <c r="K35" s="15" t="s">
        <v>2815</v>
      </c>
      <c r="L35" s="15" t="s">
        <v>2816</v>
      </c>
      <c r="M35" s="15">
        <v>1</v>
      </c>
      <c r="N35" s="15" t="s">
        <v>2781</v>
      </c>
      <c r="O35" s="15" t="s">
        <v>2772</v>
      </c>
      <c r="P35" s="15">
        <v>14.34</v>
      </c>
      <c r="Q35" s="16" t="s">
        <v>2818</v>
      </c>
      <c r="R35" s="42">
        <f t="shared" si="2"/>
        <v>14.34</v>
      </c>
      <c r="S35" s="16" t="s">
        <v>3733</v>
      </c>
      <c r="T35" s="16">
        <f t="shared" si="3"/>
        <v>1.1858253596129622</v>
      </c>
      <c r="U35" s="16">
        <v>0</v>
      </c>
      <c r="V35" s="15" t="s">
        <v>2819</v>
      </c>
      <c r="W35" s="15" t="s">
        <v>2820</v>
      </c>
    </row>
    <row r="36" spans="1:23" ht="30.75" hidden="1">
      <c r="A36" s="15" t="s">
        <v>2811</v>
      </c>
      <c r="B36" s="15">
        <v>2018</v>
      </c>
      <c r="C36" s="15">
        <v>3</v>
      </c>
      <c r="D36" s="15" t="s">
        <v>2812</v>
      </c>
      <c r="E36" s="15" t="s">
        <v>3658</v>
      </c>
      <c r="F36" s="15" t="s">
        <v>2766</v>
      </c>
      <c r="G36" s="66" t="s">
        <v>3660</v>
      </c>
      <c r="H36" s="15" t="s">
        <v>2813</v>
      </c>
      <c r="I36" s="15" t="s">
        <v>2814</v>
      </c>
      <c r="J36" s="15">
        <v>25.6</v>
      </c>
      <c r="K36" s="15" t="s">
        <v>2815</v>
      </c>
      <c r="L36" s="15" t="s">
        <v>2816</v>
      </c>
      <c r="M36" s="15">
        <v>1</v>
      </c>
      <c r="N36" s="15" t="s">
        <v>2781</v>
      </c>
      <c r="O36" s="15" t="s">
        <v>2772</v>
      </c>
      <c r="P36" s="15">
        <v>8.36</v>
      </c>
      <c r="Q36" s="16" t="s">
        <v>2818</v>
      </c>
      <c r="R36" s="42">
        <f t="shared" si="2"/>
        <v>8.36</v>
      </c>
      <c r="S36" s="16" t="s">
        <v>3733</v>
      </c>
      <c r="T36" s="16">
        <f t="shared" si="3"/>
        <v>0.97127584873810524</v>
      </c>
      <c r="U36" s="15">
        <v>0</v>
      </c>
      <c r="V36" s="29" t="s">
        <v>2822</v>
      </c>
      <c r="W36" s="15" t="s">
        <v>2820</v>
      </c>
    </row>
    <row r="37" spans="1:23" ht="30.75" hidden="1">
      <c r="A37" s="15" t="s">
        <v>2811</v>
      </c>
      <c r="B37" s="15">
        <v>2018</v>
      </c>
      <c r="C37" s="15">
        <v>3</v>
      </c>
      <c r="D37" s="15" t="s">
        <v>2812</v>
      </c>
      <c r="E37" s="15" t="s">
        <v>3658</v>
      </c>
      <c r="F37" s="15" t="s">
        <v>2766</v>
      </c>
      <c r="G37" s="66" t="s">
        <v>3660</v>
      </c>
      <c r="H37" s="15" t="s">
        <v>2813</v>
      </c>
      <c r="I37" s="15" t="s">
        <v>2814</v>
      </c>
      <c r="J37" s="15">
        <v>25.6</v>
      </c>
      <c r="K37" s="15" t="s">
        <v>2815</v>
      </c>
      <c r="L37" s="15" t="s">
        <v>2816</v>
      </c>
      <c r="M37" s="15">
        <v>1</v>
      </c>
      <c r="N37" s="15" t="s">
        <v>2781</v>
      </c>
      <c r="O37" s="15" t="s">
        <v>2772</v>
      </c>
      <c r="P37" s="15" t="s">
        <v>2823</v>
      </c>
      <c r="Q37" s="16" t="s">
        <v>2818</v>
      </c>
      <c r="R37" s="42">
        <v>0.05</v>
      </c>
      <c r="S37" s="16" t="s">
        <v>3733</v>
      </c>
      <c r="T37" s="16">
        <f t="shared" si="3"/>
        <v>2.1189299069938092E-2</v>
      </c>
      <c r="U37" s="15">
        <v>0</v>
      </c>
      <c r="V37" s="15" t="s">
        <v>2824</v>
      </c>
      <c r="W37" s="15" t="s">
        <v>1199</v>
      </c>
    </row>
    <row r="38" spans="1:23" ht="30.75" hidden="1">
      <c r="A38" s="15" t="s">
        <v>2811</v>
      </c>
      <c r="B38" s="15">
        <v>2018</v>
      </c>
      <c r="C38" s="15">
        <v>3</v>
      </c>
      <c r="D38" s="15" t="s">
        <v>2812</v>
      </c>
      <c r="E38" s="15" t="s">
        <v>3658</v>
      </c>
      <c r="F38" s="15" t="s">
        <v>2766</v>
      </c>
      <c r="G38" s="66" t="s">
        <v>3660</v>
      </c>
      <c r="H38" s="15" t="s">
        <v>2813</v>
      </c>
      <c r="I38" s="15" t="s">
        <v>2814</v>
      </c>
      <c r="J38" s="15">
        <v>25.6</v>
      </c>
      <c r="K38" s="15" t="s">
        <v>2815</v>
      </c>
      <c r="L38" s="15" t="s">
        <v>2816</v>
      </c>
      <c r="M38" s="15">
        <v>1</v>
      </c>
      <c r="N38" s="15" t="s">
        <v>2781</v>
      </c>
      <c r="O38" s="15" t="s">
        <v>2772</v>
      </c>
      <c r="P38" s="15" t="s">
        <v>2823</v>
      </c>
      <c r="Q38" s="16" t="s">
        <v>2818</v>
      </c>
      <c r="R38" s="42">
        <v>0.05</v>
      </c>
      <c r="S38" s="16" t="s">
        <v>3733</v>
      </c>
      <c r="T38" s="16">
        <f t="shared" si="3"/>
        <v>2.1189299069938092E-2</v>
      </c>
      <c r="U38" s="15">
        <v>0</v>
      </c>
      <c r="V38" s="15" t="s">
        <v>2825</v>
      </c>
      <c r="W38" s="15" t="s">
        <v>1199</v>
      </c>
    </row>
    <row r="39" spans="1:23" ht="30.75" hidden="1">
      <c r="A39" s="15" t="s">
        <v>2811</v>
      </c>
      <c r="B39" s="15">
        <v>2018</v>
      </c>
      <c r="C39" s="15">
        <v>3</v>
      </c>
      <c r="D39" s="15" t="s">
        <v>2812</v>
      </c>
      <c r="E39" s="15" t="s">
        <v>3658</v>
      </c>
      <c r="F39" s="15" t="s">
        <v>2766</v>
      </c>
      <c r="G39" s="66" t="s">
        <v>3660</v>
      </c>
      <c r="H39" s="15" t="s">
        <v>2813</v>
      </c>
      <c r="I39" s="15" t="s">
        <v>2814</v>
      </c>
      <c r="J39" s="15">
        <v>25.6</v>
      </c>
      <c r="K39" s="15" t="s">
        <v>2815</v>
      </c>
      <c r="L39" s="15" t="s">
        <v>2816</v>
      </c>
      <c r="M39" s="15">
        <v>1</v>
      </c>
      <c r="N39" s="15" t="s">
        <v>2781</v>
      </c>
      <c r="O39" s="15" t="s">
        <v>2772</v>
      </c>
      <c r="P39" s="15" t="s">
        <v>2823</v>
      </c>
      <c r="Q39" s="16" t="s">
        <v>2818</v>
      </c>
      <c r="R39" s="42">
        <v>0.05</v>
      </c>
      <c r="S39" s="16" t="s">
        <v>3733</v>
      </c>
      <c r="T39" s="16">
        <f t="shared" si="3"/>
        <v>2.1189299069938092E-2</v>
      </c>
      <c r="U39" s="15">
        <v>0</v>
      </c>
      <c r="V39" s="15" t="s">
        <v>2826</v>
      </c>
      <c r="W39" s="15" t="s">
        <v>1199</v>
      </c>
    </row>
    <row r="40" spans="1:23" ht="30.75" hidden="1">
      <c r="A40" s="15" t="s">
        <v>2811</v>
      </c>
      <c r="B40" s="15">
        <v>2018</v>
      </c>
      <c r="C40" s="15">
        <v>3</v>
      </c>
      <c r="D40" s="15" t="s">
        <v>2812</v>
      </c>
      <c r="E40" s="15" t="s">
        <v>3658</v>
      </c>
      <c r="F40" s="15" t="s">
        <v>2766</v>
      </c>
      <c r="G40" s="66" t="s">
        <v>3660</v>
      </c>
      <c r="H40" s="15" t="s">
        <v>2813</v>
      </c>
      <c r="I40" s="15" t="s">
        <v>2814</v>
      </c>
      <c r="J40" s="15">
        <v>25.6</v>
      </c>
      <c r="K40" s="15" t="s">
        <v>2815</v>
      </c>
      <c r="L40" s="15" t="s">
        <v>2816</v>
      </c>
      <c r="M40" s="15">
        <v>1</v>
      </c>
      <c r="N40" s="15" t="s">
        <v>2781</v>
      </c>
      <c r="O40" s="15" t="s">
        <v>2772</v>
      </c>
      <c r="P40" s="15">
        <v>7.05</v>
      </c>
      <c r="Q40" s="16" t="s">
        <v>2818</v>
      </c>
      <c r="R40" s="42">
        <f t="shared" si="2"/>
        <v>7.05</v>
      </c>
      <c r="S40" s="16" t="s">
        <v>3733</v>
      </c>
      <c r="T40" s="16">
        <f t="shared" si="3"/>
        <v>0.90579588036786851</v>
      </c>
      <c r="U40" s="15">
        <v>1</v>
      </c>
      <c r="V40" s="15" t="s">
        <v>2819</v>
      </c>
      <c r="W40" s="15" t="s">
        <v>1199</v>
      </c>
    </row>
    <row r="41" spans="1:23" ht="30.75" hidden="1">
      <c r="A41" s="15" t="s">
        <v>2811</v>
      </c>
      <c r="B41" s="15">
        <v>2018</v>
      </c>
      <c r="C41" s="15">
        <v>3</v>
      </c>
      <c r="D41" s="15" t="s">
        <v>2812</v>
      </c>
      <c r="E41" s="15" t="s">
        <v>3658</v>
      </c>
      <c r="F41" s="15" t="s">
        <v>2766</v>
      </c>
      <c r="G41" s="66" t="s">
        <v>3660</v>
      </c>
      <c r="H41" s="15" t="s">
        <v>2813</v>
      </c>
      <c r="I41" s="15" t="s">
        <v>2814</v>
      </c>
      <c r="J41" s="15">
        <v>25.6</v>
      </c>
      <c r="K41" s="15" t="s">
        <v>2815</v>
      </c>
      <c r="L41" s="15" t="s">
        <v>2816</v>
      </c>
      <c r="M41" s="15">
        <v>1</v>
      </c>
      <c r="N41" s="15" t="s">
        <v>2781</v>
      </c>
      <c r="O41" s="15" t="s">
        <v>2772</v>
      </c>
      <c r="P41" s="15">
        <v>0.67</v>
      </c>
      <c r="Q41" s="16" t="s">
        <v>2818</v>
      </c>
      <c r="R41" s="42">
        <f t="shared" si="2"/>
        <v>0.67</v>
      </c>
      <c r="S41" s="16" t="s">
        <v>3733</v>
      </c>
      <c r="T41" s="16">
        <f t="shared" si="3"/>
        <v>0.22271647114758325</v>
      </c>
      <c r="U41" s="15">
        <v>1</v>
      </c>
      <c r="V41" s="29" t="s">
        <v>2822</v>
      </c>
      <c r="W41" s="15" t="s">
        <v>1199</v>
      </c>
    </row>
    <row r="42" spans="1:23" ht="30.75" hidden="1">
      <c r="A42" s="15" t="s">
        <v>2811</v>
      </c>
      <c r="B42" s="15">
        <v>2018</v>
      </c>
      <c r="C42" s="15">
        <v>3</v>
      </c>
      <c r="D42" s="15" t="s">
        <v>2812</v>
      </c>
      <c r="E42" s="15" t="s">
        <v>3658</v>
      </c>
      <c r="F42" s="15" t="s">
        <v>2766</v>
      </c>
      <c r="G42" s="66" t="s">
        <v>3660</v>
      </c>
      <c r="H42" s="15" t="s">
        <v>2813</v>
      </c>
      <c r="I42" s="15" t="s">
        <v>2814</v>
      </c>
      <c r="J42" s="15">
        <v>25.6</v>
      </c>
      <c r="K42" s="15" t="s">
        <v>2815</v>
      </c>
      <c r="L42" s="15" t="s">
        <v>2816</v>
      </c>
      <c r="M42" s="15">
        <v>1</v>
      </c>
      <c r="N42" s="15" t="s">
        <v>2781</v>
      </c>
      <c r="O42" s="15" t="s">
        <v>2772</v>
      </c>
      <c r="P42" s="15" t="s">
        <v>2823</v>
      </c>
      <c r="Q42" s="16" t="s">
        <v>2818</v>
      </c>
      <c r="R42" s="42">
        <v>0.05</v>
      </c>
      <c r="S42" s="16" t="s">
        <v>3733</v>
      </c>
      <c r="T42" s="16">
        <f t="shared" si="3"/>
        <v>2.1189299069938092E-2</v>
      </c>
      <c r="U42" s="15">
        <v>1</v>
      </c>
      <c r="V42" s="15" t="s">
        <v>2824</v>
      </c>
      <c r="W42" s="15" t="s">
        <v>1199</v>
      </c>
    </row>
    <row r="43" spans="1:23" ht="30.75" hidden="1">
      <c r="A43" s="15" t="s">
        <v>2811</v>
      </c>
      <c r="B43" s="15">
        <v>2018</v>
      </c>
      <c r="C43" s="15">
        <v>3</v>
      </c>
      <c r="D43" s="15" t="s">
        <v>2812</v>
      </c>
      <c r="E43" s="15" t="s">
        <v>3658</v>
      </c>
      <c r="F43" s="15" t="s">
        <v>2766</v>
      </c>
      <c r="G43" s="66" t="s">
        <v>3660</v>
      </c>
      <c r="H43" s="15" t="s">
        <v>2813</v>
      </c>
      <c r="I43" s="15" t="s">
        <v>2814</v>
      </c>
      <c r="J43" s="15">
        <v>25.6</v>
      </c>
      <c r="K43" s="15" t="s">
        <v>2815</v>
      </c>
      <c r="L43" s="15" t="s">
        <v>2816</v>
      </c>
      <c r="M43" s="15">
        <v>1</v>
      </c>
      <c r="N43" s="15" t="s">
        <v>2781</v>
      </c>
      <c r="O43" s="15" t="s">
        <v>2772</v>
      </c>
      <c r="P43" s="15" t="s">
        <v>2823</v>
      </c>
      <c r="Q43" s="16" t="s">
        <v>2818</v>
      </c>
      <c r="R43" s="42">
        <v>0.05</v>
      </c>
      <c r="S43" s="16" t="s">
        <v>3733</v>
      </c>
      <c r="T43" s="16">
        <f t="shared" si="3"/>
        <v>2.1189299069938092E-2</v>
      </c>
      <c r="U43" s="15">
        <v>1</v>
      </c>
      <c r="V43" s="15" t="s">
        <v>2825</v>
      </c>
      <c r="W43" s="15" t="s">
        <v>1199</v>
      </c>
    </row>
    <row r="44" spans="1:23" ht="30.75" hidden="1">
      <c r="A44" s="15" t="s">
        <v>2811</v>
      </c>
      <c r="B44" s="15">
        <v>2018</v>
      </c>
      <c r="C44" s="15">
        <v>3</v>
      </c>
      <c r="D44" s="15" t="s">
        <v>2812</v>
      </c>
      <c r="E44" s="15" t="s">
        <v>3658</v>
      </c>
      <c r="F44" s="15" t="s">
        <v>2766</v>
      </c>
      <c r="G44" s="66" t="s">
        <v>3660</v>
      </c>
      <c r="H44" s="15" t="s">
        <v>2813</v>
      </c>
      <c r="I44" s="15" t="s">
        <v>2814</v>
      </c>
      <c r="J44" s="15">
        <v>25.6</v>
      </c>
      <c r="K44" s="15" t="s">
        <v>2815</v>
      </c>
      <c r="L44" s="15" t="s">
        <v>2816</v>
      </c>
      <c r="M44" s="15">
        <v>1</v>
      </c>
      <c r="N44" s="15" t="s">
        <v>2781</v>
      </c>
      <c r="O44" s="15" t="s">
        <v>2772</v>
      </c>
      <c r="P44" s="15" t="s">
        <v>2823</v>
      </c>
      <c r="Q44" s="16" t="s">
        <v>2818</v>
      </c>
      <c r="R44" s="42">
        <v>0.05</v>
      </c>
      <c r="S44" s="16" t="s">
        <v>3733</v>
      </c>
      <c r="T44" s="16">
        <f t="shared" si="3"/>
        <v>2.1189299069938092E-2</v>
      </c>
      <c r="U44" s="15">
        <v>1</v>
      </c>
      <c r="V44" s="15" t="s">
        <v>2826</v>
      </c>
      <c r="W44" s="15" t="s">
        <v>1199</v>
      </c>
    </row>
    <row r="45" spans="1:23" ht="30.75" hidden="1">
      <c r="A45" s="15" t="s">
        <v>2811</v>
      </c>
      <c r="B45" s="15">
        <v>2018</v>
      </c>
      <c r="C45" s="15">
        <v>3</v>
      </c>
      <c r="D45" s="15" t="s">
        <v>2812</v>
      </c>
      <c r="E45" s="15" t="s">
        <v>3658</v>
      </c>
      <c r="F45" s="15" t="s">
        <v>2766</v>
      </c>
      <c r="G45" s="66" t="s">
        <v>3660</v>
      </c>
      <c r="H45" s="15" t="s">
        <v>2813</v>
      </c>
      <c r="I45" s="15" t="s">
        <v>2814</v>
      </c>
      <c r="J45" s="15">
        <v>25.6</v>
      </c>
      <c r="K45" s="15" t="s">
        <v>2815</v>
      </c>
      <c r="L45" s="15" t="s">
        <v>2816</v>
      </c>
      <c r="M45" s="15">
        <v>1</v>
      </c>
      <c r="N45" s="15" t="s">
        <v>2781</v>
      </c>
      <c r="O45" s="15" t="s">
        <v>2772</v>
      </c>
      <c r="P45" s="15" t="s">
        <v>2823</v>
      </c>
      <c r="Q45" s="16" t="s">
        <v>2818</v>
      </c>
      <c r="R45" s="42">
        <v>0.05</v>
      </c>
      <c r="S45" s="16" t="s">
        <v>3733</v>
      </c>
      <c r="T45" s="16">
        <f t="shared" si="3"/>
        <v>2.1189299069938092E-2</v>
      </c>
      <c r="U45" s="15">
        <v>3</v>
      </c>
      <c r="V45" s="15" t="s">
        <v>2819</v>
      </c>
      <c r="W45" s="15" t="s">
        <v>1199</v>
      </c>
    </row>
    <row r="46" spans="1:23" ht="32.1" hidden="1">
      <c r="A46" s="15" t="s">
        <v>2811</v>
      </c>
      <c r="B46" s="15">
        <v>2018</v>
      </c>
      <c r="C46" s="15">
        <v>3</v>
      </c>
      <c r="D46" s="15" t="s">
        <v>2812</v>
      </c>
      <c r="E46" s="15" t="s">
        <v>3658</v>
      </c>
      <c r="F46" s="15" t="s">
        <v>2766</v>
      </c>
      <c r="G46" s="66" t="s">
        <v>3660</v>
      </c>
      <c r="H46" s="15" t="s">
        <v>2813</v>
      </c>
      <c r="I46" s="15" t="s">
        <v>2814</v>
      </c>
      <c r="J46" s="15">
        <v>25.6</v>
      </c>
      <c r="K46" s="15" t="s">
        <v>2815</v>
      </c>
      <c r="L46" s="15" t="s">
        <v>2816</v>
      </c>
      <c r="M46" s="15">
        <v>1</v>
      </c>
      <c r="N46" s="15" t="s">
        <v>2781</v>
      </c>
      <c r="O46" s="15" t="s">
        <v>2772</v>
      </c>
      <c r="P46" s="15">
        <v>0.22</v>
      </c>
      <c r="Q46" s="16" t="s">
        <v>2818</v>
      </c>
      <c r="R46" s="42">
        <f t="shared" si="2"/>
        <v>0.22</v>
      </c>
      <c r="S46" s="16" t="s">
        <v>2783</v>
      </c>
      <c r="T46" s="16">
        <f t="shared" si="3"/>
        <v>8.6359830674748214E-2</v>
      </c>
      <c r="U46" s="15">
        <v>3</v>
      </c>
      <c r="V46" s="29" t="s">
        <v>2822</v>
      </c>
      <c r="W46" s="15" t="s">
        <v>1199</v>
      </c>
    </row>
    <row r="47" spans="1:23" ht="32.1" hidden="1">
      <c r="A47" s="15" t="s">
        <v>2811</v>
      </c>
      <c r="B47" s="15">
        <v>2018</v>
      </c>
      <c r="C47" s="15">
        <v>3</v>
      </c>
      <c r="D47" s="15" t="s">
        <v>2812</v>
      </c>
      <c r="E47" s="15" t="s">
        <v>3658</v>
      </c>
      <c r="F47" s="15" t="s">
        <v>2766</v>
      </c>
      <c r="G47" s="66" t="s">
        <v>3660</v>
      </c>
      <c r="H47" s="15" t="s">
        <v>2813</v>
      </c>
      <c r="I47" s="15" t="s">
        <v>2814</v>
      </c>
      <c r="J47" s="15">
        <v>25.6</v>
      </c>
      <c r="K47" s="15" t="s">
        <v>2815</v>
      </c>
      <c r="L47" s="15" t="s">
        <v>2816</v>
      </c>
      <c r="M47" s="15">
        <v>1</v>
      </c>
      <c r="N47" s="15" t="s">
        <v>2781</v>
      </c>
      <c r="O47" s="15" t="s">
        <v>2772</v>
      </c>
      <c r="P47" s="15" t="s">
        <v>2823</v>
      </c>
      <c r="Q47" s="16" t="s">
        <v>2818</v>
      </c>
      <c r="R47" s="42">
        <v>0.05</v>
      </c>
      <c r="S47" s="16" t="s">
        <v>2783</v>
      </c>
      <c r="T47" s="16">
        <f t="shared" si="3"/>
        <v>2.1189299069938092E-2</v>
      </c>
      <c r="U47" s="15">
        <v>3</v>
      </c>
      <c r="V47" s="15" t="s">
        <v>2824</v>
      </c>
      <c r="W47" s="15" t="s">
        <v>1199</v>
      </c>
    </row>
    <row r="48" spans="1:23" ht="32.1" hidden="1">
      <c r="A48" s="15" t="s">
        <v>2811</v>
      </c>
      <c r="B48" s="15">
        <v>2018</v>
      </c>
      <c r="C48" s="15">
        <v>3</v>
      </c>
      <c r="D48" s="15" t="s">
        <v>2812</v>
      </c>
      <c r="E48" s="15" t="s">
        <v>3658</v>
      </c>
      <c r="F48" s="15" t="s">
        <v>2766</v>
      </c>
      <c r="G48" s="66" t="s">
        <v>3660</v>
      </c>
      <c r="H48" s="15" t="s">
        <v>2813</v>
      </c>
      <c r="I48" s="15" t="s">
        <v>2814</v>
      </c>
      <c r="J48" s="15">
        <v>25.6</v>
      </c>
      <c r="K48" s="15" t="s">
        <v>2815</v>
      </c>
      <c r="L48" s="15" t="s">
        <v>2816</v>
      </c>
      <c r="M48" s="15">
        <v>1</v>
      </c>
      <c r="N48" s="15" t="s">
        <v>2781</v>
      </c>
      <c r="O48" s="15" t="s">
        <v>2772</v>
      </c>
      <c r="P48" s="15" t="s">
        <v>2823</v>
      </c>
      <c r="Q48" s="16" t="s">
        <v>2818</v>
      </c>
      <c r="R48" s="42">
        <v>0.05</v>
      </c>
      <c r="S48" s="16" t="s">
        <v>2783</v>
      </c>
      <c r="T48" s="16">
        <f t="shared" si="3"/>
        <v>2.1189299069938092E-2</v>
      </c>
      <c r="U48" s="15">
        <v>3</v>
      </c>
      <c r="V48" s="15" t="s">
        <v>2825</v>
      </c>
      <c r="W48" s="15" t="s">
        <v>1199</v>
      </c>
    </row>
    <row r="49" spans="1:23" ht="32.1" hidden="1">
      <c r="A49" s="15" t="s">
        <v>2811</v>
      </c>
      <c r="B49" s="15">
        <v>2018</v>
      </c>
      <c r="C49" s="15">
        <v>3</v>
      </c>
      <c r="D49" s="15" t="s">
        <v>2812</v>
      </c>
      <c r="E49" s="15" t="s">
        <v>3658</v>
      </c>
      <c r="F49" s="15" t="s">
        <v>2766</v>
      </c>
      <c r="G49" s="66" t="s">
        <v>3660</v>
      </c>
      <c r="H49" s="15" t="s">
        <v>2813</v>
      </c>
      <c r="I49" s="15" t="s">
        <v>2814</v>
      </c>
      <c r="J49" s="15">
        <v>25.6</v>
      </c>
      <c r="K49" s="15" t="s">
        <v>2815</v>
      </c>
      <c r="L49" s="15" t="s">
        <v>2816</v>
      </c>
      <c r="M49" s="15">
        <v>1</v>
      </c>
      <c r="N49" s="15" t="s">
        <v>2781</v>
      </c>
      <c r="O49" s="15" t="s">
        <v>2772</v>
      </c>
      <c r="P49" s="15" t="s">
        <v>2823</v>
      </c>
      <c r="Q49" s="16" t="s">
        <v>2818</v>
      </c>
      <c r="R49" s="42">
        <v>0.05</v>
      </c>
      <c r="S49" s="16" t="s">
        <v>2783</v>
      </c>
      <c r="T49" s="16">
        <f t="shared" si="3"/>
        <v>2.1189299069938092E-2</v>
      </c>
      <c r="U49" s="15">
        <v>3</v>
      </c>
      <c r="V49" s="15" t="s">
        <v>2826</v>
      </c>
      <c r="W49" s="15" t="s">
        <v>1199</v>
      </c>
    </row>
    <row r="50" spans="1:23" ht="32.1" hidden="1">
      <c r="A50" s="15" t="s">
        <v>2811</v>
      </c>
      <c r="B50" s="15">
        <v>2018</v>
      </c>
      <c r="C50" s="15">
        <v>3</v>
      </c>
      <c r="D50" s="15" t="s">
        <v>2812</v>
      </c>
      <c r="E50" s="15" t="s">
        <v>3658</v>
      </c>
      <c r="F50" s="15" t="s">
        <v>2766</v>
      </c>
      <c r="G50" s="66" t="s">
        <v>3660</v>
      </c>
      <c r="H50" s="15" t="s">
        <v>2813</v>
      </c>
      <c r="I50" s="15" t="s">
        <v>2814</v>
      </c>
      <c r="J50" s="15">
        <v>25.6</v>
      </c>
      <c r="K50" s="15" t="s">
        <v>2815</v>
      </c>
      <c r="L50" s="15" t="s">
        <v>2816</v>
      </c>
      <c r="M50" s="15">
        <v>1</v>
      </c>
      <c r="N50" s="15" t="s">
        <v>2781</v>
      </c>
      <c r="O50" s="15" t="s">
        <v>2772</v>
      </c>
      <c r="P50" s="15" t="s">
        <v>2823</v>
      </c>
      <c r="Q50" s="16" t="s">
        <v>2818</v>
      </c>
      <c r="R50" s="42">
        <v>0.05</v>
      </c>
      <c r="S50" s="16" t="s">
        <v>2783</v>
      </c>
      <c r="T50" s="16">
        <f t="shared" si="3"/>
        <v>2.1189299069938092E-2</v>
      </c>
      <c r="U50" s="15">
        <v>5</v>
      </c>
      <c r="V50" s="15" t="s">
        <v>2819</v>
      </c>
      <c r="W50" s="15" t="s">
        <v>1199</v>
      </c>
    </row>
    <row r="51" spans="1:23" ht="32.1" hidden="1">
      <c r="A51" s="15" t="s">
        <v>2811</v>
      </c>
      <c r="B51" s="15">
        <v>2018</v>
      </c>
      <c r="C51" s="15">
        <v>3</v>
      </c>
      <c r="D51" s="15" t="s">
        <v>2812</v>
      </c>
      <c r="E51" s="15" t="s">
        <v>3658</v>
      </c>
      <c r="F51" s="15" t="s">
        <v>2766</v>
      </c>
      <c r="G51" s="66" t="s">
        <v>3660</v>
      </c>
      <c r="H51" s="15" t="s">
        <v>2813</v>
      </c>
      <c r="I51" s="15" t="s">
        <v>2814</v>
      </c>
      <c r="J51" s="15">
        <v>25.6</v>
      </c>
      <c r="K51" s="15" t="s">
        <v>2815</v>
      </c>
      <c r="L51" s="15" t="s">
        <v>2816</v>
      </c>
      <c r="M51" s="15">
        <v>1</v>
      </c>
      <c r="N51" s="15" t="s">
        <v>2781</v>
      </c>
      <c r="O51" s="15" t="s">
        <v>2772</v>
      </c>
      <c r="P51" s="15" t="s">
        <v>2823</v>
      </c>
      <c r="Q51" s="16" t="s">
        <v>2818</v>
      </c>
      <c r="R51" s="42">
        <v>0.05</v>
      </c>
      <c r="S51" s="16" t="s">
        <v>2783</v>
      </c>
      <c r="T51" s="16">
        <f t="shared" si="3"/>
        <v>2.1189299069938092E-2</v>
      </c>
      <c r="U51" s="15">
        <v>5</v>
      </c>
      <c r="V51" s="29" t="s">
        <v>2822</v>
      </c>
      <c r="W51" s="15" t="s">
        <v>1199</v>
      </c>
    </row>
    <row r="52" spans="1:23" ht="32.1" hidden="1">
      <c r="A52" s="15" t="s">
        <v>2811</v>
      </c>
      <c r="B52" s="15">
        <v>2018</v>
      </c>
      <c r="C52" s="15">
        <v>3</v>
      </c>
      <c r="D52" s="15" t="s">
        <v>2812</v>
      </c>
      <c r="E52" s="15" t="s">
        <v>3658</v>
      </c>
      <c r="F52" s="15" t="s">
        <v>2766</v>
      </c>
      <c r="G52" s="66" t="s">
        <v>3660</v>
      </c>
      <c r="H52" s="15" t="s">
        <v>2813</v>
      </c>
      <c r="I52" s="15" t="s">
        <v>2814</v>
      </c>
      <c r="J52" s="15">
        <v>25.6</v>
      </c>
      <c r="K52" s="15" t="s">
        <v>2815</v>
      </c>
      <c r="L52" s="15" t="s">
        <v>2816</v>
      </c>
      <c r="M52" s="15">
        <v>1</v>
      </c>
      <c r="N52" s="15" t="s">
        <v>2781</v>
      </c>
      <c r="O52" s="15" t="s">
        <v>2772</v>
      </c>
      <c r="P52" s="15" t="s">
        <v>2823</v>
      </c>
      <c r="Q52" s="16" t="s">
        <v>2818</v>
      </c>
      <c r="R52" s="42">
        <v>0.05</v>
      </c>
      <c r="S52" s="16" t="s">
        <v>2783</v>
      </c>
      <c r="T52" s="16">
        <f t="shared" si="3"/>
        <v>2.1189299069938092E-2</v>
      </c>
      <c r="U52" s="15">
        <v>5</v>
      </c>
      <c r="V52" s="15" t="s">
        <v>2824</v>
      </c>
      <c r="W52" s="15" t="s">
        <v>1199</v>
      </c>
    </row>
    <row r="53" spans="1:23" ht="32.1" hidden="1">
      <c r="A53" s="15" t="s">
        <v>2811</v>
      </c>
      <c r="B53" s="15">
        <v>2018</v>
      </c>
      <c r="C53" s="15">
        <v>3</v>
      </c>
      <c r="D53" s="15" t="s">
        <v>2812</v>
      </c>
      <c r="E53" s="15" t="s">
        <v>3658</v>
      </c>
      <c r="F53" s="15" t="s">
        <v>2766</v>
      </c>
      <c r="G53" s="66" t="s">
        <v>3660</v>
      </c>
      <c r="H53" s="15" t="s">
        <v>2813</v>
      </c>
      <c r="I53" s="15" t="s">
        <v>2814</v>
      </c>
      <c r="J53" s="15">
        <v>25.6</v>
      </c>
      <c r="K53" s="15" t="s">
        <v>2815</v>
      </c>
      <c r="L53" s="15" t="s">
        <v>2816</v>
      </c>
      <c r="M53" s="15">
        <v>1</v>
      </c>
      <c r="N53" s="15" t="s">
        <v>2781</v>
      </c>
      <c r="O53" s="15" t="s">
        <v>2772</v>
      </c>
      <c r="P53" s="15" t="s">
        <v>2823</v>
      </c>
      <c r="Q53" s="16" t="s">
        <v>2818</v>
      </c>
      <c r="R53" s="42">
        <v>0.05</v>
      </c>
      <c r="S53" s="16" t="s">
        <v>2783</v>
      </c>
      <c r="T53" s="16">
        <f t="shared" si="3"/>
        <v>2.1189299069938092E-2</v>
      </c>
      <c r="U53" s="15">
        <v>5</v>
      </c>
      <c r="V53" s="15" t="s">
        <v>2825</v>
      </c>
      <c r="W53" s="15" t="s">
        <v>1199</v>
      </c>
    </row>
    <row r="54" spans="1:23" ht="32.1" hidden="1">
      <c r="A54" s="15" t="s">
        <v>2811</v>
      </c>
      <c r="B54" s="15">
        <v>2018</v>
      </c>
      <c r="C54" s="15">
        <v>3</v>
      </c>
      <c r="D54" s="15" t="s">
        <v>2812</v>
      </c>
      <c r="E54" s="15" t="s">
        <v>3658</v>
      </c>
      <c r="F54" s="15" t="s">
        <v>2766</v>
      </c>
      <c r="G54" s="66" t="s">
        <v>3660</v>
      </c>
      <c r="H54" s="15" t="s">
        <v>2813</v>
      </c>
      <c r="I54" s="15" t="s">
        <v>2814</v>
      </c>
      <c r="J54" s="15">
        <v>25.6</v>
      </c>
      <c r="K54" s="15" t="s">
        <v>2815</v>
      </c>
      <c r="L54" s="15" t="s">
        <v>2816</v>
      </c>
      <c r="M54" s="15">
        <v>1</v>
      </c>
      <c r="N54" s="15" t="s">
        <v>2781</v>
      </c>
      <c r="O54" s="15" t="s">
        <v>2772</v>
      </c>
      <c r="P54" s="15" t="s">
        <v>2823</v>
      </c>
      <c r="Q54" s="16" t="s">
        <v>2818</v>
      </c>
      <c r="R54" s="42">
        <v>0.05</v>
      </c>
      <c r="S54" s="16" t="s">
        <v>2783</v>
      </c>
      <c r="T54" s="16">
        <f t="shared" si="3"/>
        <v>2.1189299069938092E-2</v>
      </c>
      <c r="U54" s="15">
        <v>5</v>
      </c>
      <c r="V54" s="15" t="s">
        <v>2826</v>
      </c>
      <c r="W54" s="15" t="s">
        <v>1199</v>
      </c>
    </row>
    <row r="55" spans="1:23" ht="32.1" hidden="1">
      <c r="A55" s="15" t="s">
        <v>2844</v>
      </c>
      <c r="B55" s="15">
        <v>2021</v>
      </c>
      <c r="C55" s="15">
        <v>5</v>
      </c>
      <c r="D55" s="15" t="s">
        <v>2845</v>
      </c>
      <c r="E55" s="15" t="s">
        <v>3663</v>
      </c>
      <c r="F55" s="15" t="s">
        <v>2766</v>
      </c>
      <c r="G55" s="68" t="s">
        <v>3664</v>
      </c>
      <c r="H55" s="15" t="s">
        <v>2772</v>
      </c>
      <c r="I55" s="15" t="s">
        <v>2774</v>
      </c>
      <c r="J55" s="15" t="s">
        <v>2772</v>
      </c>
      <c r="K55" s="15" t="s">
        <v>2772</v>
      </c>
      <c r="L55" s="15"/>
      <c r="M55" s="15" t="s">
        <v>2772</v>
      </c>
      <c r="N55" s="15" t="s">
        <v>2781</v>
      </c>
      <c r="O55" s="15" t="s">
        <v>2772</v>
      </c>
      <c r="P55" s="15" t="s">
        <v>2846</v>
      </c>
      <c r="Q55" s="15" t="s">
        <v>2818</v>
      </c>
      <c r="R55" s="39">
        <v>0.04</v>
      </c>
      <c r="S55" s="20" t="s">
        <v>3295</v>
      </c>
      <c r="T55" s="16">
        <f t="shared" si="3"/>
        <v>1.703333929878037E-2</v>
      </c>
      <c r="U55" s="15" t="s">
        <v>2772</v>
      </c>
      <c r="V55" s="15" t="s">
        <v>2772</v>
      </c>
      <c r="W55" s="15" t="s">
        <v>2847</v>
      </c>
    </row>
    <row r="56" spans="1:23" ht="32.1" hidden="1">
      <c r="A56" s="15" t="s">
        <v>2844</v>
      </c>
      <c r="B56" s="15">
        <v>2021</v>
      </c>
      <c r="C56" s="15">
        <v>5</v>
      </c>
      <c r="D56" s="15" t="s">
        <v>2845</v>
      </c>
      <c r="E56" s="15" t="s">
        <v>3663</v>
      </c>
      <c r="F56" s="15" t="s">
        <v>2766</v>
      </c>
      <c r="G56" s="68" t="s">
        <v>3664</v>
      </c>
      <c r="H56" s="15" t="s">
        <v>2772</v>
      </c>
      <c r="I56" s="15" t="s">
        <v>2848</v>
      </c>
      <c r="J56" s="15" t="s">
        <v>2772</v>
      </c>
      <c r="K56" s="15" t="s">
        <v>2772</v>
      </c>
      <c r="L56" s="15"/>
      <c r="M56" s="15" t="s">
        <v>2772</v>
      </c>
      <c r="N56" s="15" t="s">
        <v>2781</v>
      </c>
      <c r="O56" s="15" t="s">
        <v>2772</v>
      </c>
      <c r="P56" s="15">
        <v>9.6</v>
      </c>
      <c r="Q56" s="15" t="s">
        <v>2849</v>
      </c>
      <c r="R56" s="39">
        <v>0.1</v>
      </c>
      <c r="S56" s="20" t="s">
        <v>3295</v>
      </c>
      <c r="T56" s="16">
        <f t="shared" si="3"/>
        <v>4.1392685158225077E-2</v>
      </c>
      <c r="U56" s="15" t="s">
        <v>2772</v>
      </c>
      <c r="V56" s="15" t="s">
        <v>2772</v>
      </c>
      <c r="W56" s="15" t="s">
        <v>2847</v>
      </c>
    </row>
    <row r="57" spans="1:23" ht="32.1" hidden="1">
      <c r="A57" s="15" t="s">
        <v>2844</v>
      </c>
      <c r="B57" s="15">
        <v>2021</v>
      </c>
      <c r="C57" s="15">
        <v>5</v>
      </c>
      <c r="D57" s="15" t="s">
        <v>2845</v>
      </c>
      <c r="E57" s="15" t="s">
        <v>3663</v>
      </c>
      <c r="F57" s="15" t="s">
        <v>2766</v>
      </c>
      <c r="G57" s="68" t="s">
        <v>3664</v>
      </c>
      <c r="H57" s="15" t="s">
        <v>2772</v>
      </c>
      <c r="I57" s="15" t="s">
        <v>2775</v>
      </c>
      <c r="J57" s="15" t="s">
        <v>2772</v>
      </c>
      <c r="K57" s="15" t="s">
        <v>2772</v>
      </c>
      <c r="L57" s="15"/>
      <c r="M57" s="15" t="s">
        <v>2772</v>
      </c>
      <c r="N57" s="15" t="s">
        <v>2781</v>
      </c>
      <c r="O57" s="15" t="s">
        <v>2772</v>
      </c>
      <c r="P57" s="15">
        <v>0.9</v>
      </c>
      <c r="Q57" s="15" t="s">
        <v>2849</v>
      </c>
      <c r="R57" s="39">
        <v>1.4999999999999999E-2</v>
      </c>
      <c r="S57" s="20" t="s">
        <v>3295</v>
      </c>
      <c r="T57" s="16">
        <f t="shared" si="3"/>
        <v>6.4660422492316813E-3</v>
      </c>
      <c r="U57" s="15" t="s">
        <v>2772</v>
      </c>
      <c r="V57" s="15" t="s">
        <v>2772</v>
      </c>
      <c r="W57" s="15" t="s">
        <v>2847</v>
      </c>
    </row>
    <row r="58" spans="1:23" ht="32.1" hidden="1">
      <c r="A58" s="15" t="s">
        <v>2844</v>
      </c>
      <c r="B58" s="15">
        <v>2021</v>
      </c>
      <c r="C58" s="15">
        <v>5</v>
      </c>
      <c r="D58" s="15" t="s">
        <v>2845</v>
      </c>
      <c r="E58" s="15" t="s">
        <v>3663</v>
      </c>
      <c r="F58" s="15" t="s">
        <v>2766</v>
      </c>
      <c r="G58" s="67" t="s">
        <v>3659</v>
      </c>
      <c r="H58" s="15" t="s">
        <v>2772</v>
      </c>
      <c r="I58" s="15" t="s">
        <v>2850</v>
      </c>
      <c r="J58" s="15" t="s">
        <v>2772</v>
      </c>
      <c r="K58" s="15" t="s">
        <v>2772</v>
      </c>
      <c r="L58" s="15"/>
      <c r="M58" s="15" t="s">
        <v>2772</v>
      </c>
      <c r="N58" s="15" t="s">
        <v>2781</v>
      </c>
      <c r="O58" s="15" t="s">
        <v>2772</v>
      </c>
      <c r="P58" s="15">
        <v>2.15</v>
      </c>
      <c r="Q58" s="15" t="s">
        <v>2818</v>
      </c>
      <c r="R58" s="39">
        <f>P58</f>
        <v>2.15</v>
      </c>
      <c r="S58" s="20" t="s">
        <v>3295</v>
      </c>
      <c r="T58" s="16">
        <f t="shared" si="3"/>
        <v>0.49831055378960049</v>
      </c>
      <c r="U58" s="15" t="s">
        <v>2772</v>
      </c>
      <c r="V58" s="15" t="s">
        <v>2772</v>
      </c>
      <c r="W58" s="15" t="s">
        <v>2847</v>
      </c>
    </row>
    <row r="59" spans="1:23" ht="32.1" hidden="1">
      <c r="A59" s="15" t="s">
        <v>2844</v>
      </c>
      <c r="B59" s="15">
        <v>2021</v>
      </c>
      <c r="C59" s="15">
        <v>5</v>
      </c>
      <c r="D59" s="15" t="s">
        <v>2845</v>
      </c>
      <c r="E59" s="15" t="s">
        <v>3663</v>
      </c>
      <c r="F59" s="15" t="s">
        <v>2766</v>
      </c>
      <c r="G59" s="67" t="s">
        <v>3659</v>
      </c>
      <c r="H59" s="15" t="s">
        <v>2772</v>
      </c>
      <c r="I59" s="15" t="s">
        <v>2851</v>
      </c>
      <c r="J59" s="15" t="s">
        <v>2772</v>
      </c>
      <c r="K59" s="15" t="s">
        <v>2772</v>
      </c>
      <c r="L59" s="15"/>
      <c r="M59" s="15" t="s">
        <v>2772</v>
      </c>
      <c r="N59" s="15" t="s">
        <v>2781</v>
      </c>
      <c r="O59" s="15" t="s">
        <v>2772</v>
      </c>
      <c r="P59" s="15">
        <v>7.25</v>
      </c>
      <c r="Q59" s="15" t="s">
        <v>2818</v>
      </c>
      <c r="R59" s="39">
        <f>P59</f>
        <v>7.25</v>
      </c>
      <c r="S59" s="20" t="s">
        <v>3295</v>
      </c>
      <c r="T59" s="16">
        <f t="shared" si="3"/>
        <v>0.91645394854992512</v>
      </c>
      <c r="U59" s="15" t="s">
        <v>2772</v>
      </c>
      <c r="V59" s="15" t="s">
        <v>2772</v>
      </c>
      <c r="W59" s="15" t="s">
        <v>2847</v>
      </c>
    </row>
    <row r="60" spans="1:23" ht="30.75" hidden="1">
      <c r="A60" s="15" t="s">
        <v>2811</v>
      </c>
      <c r="B60" s="15">
        <v>2020</v>
      </c>
      <c r="C60" s="15">
        <v>16</v>
      </c>
      <c r="D60" s="15" t="s">
        <v>2933</v>
      </c>
      <c r="E60" s="15" t="s">
        <v>3658</v>
      </c>
      <c r="F60" s="15" t="s">
        <v>2766</v>
      </c>
      <c r="G60" s="66" t="s">
        <v>3660</v>
      </c>
      <c r="H60" s="15" t="s">
        <v>2934</v>
      </c>
      <c r="I60" s="15" t="s">
        <v>3740</v>
      </c>
      <c r="J60" s="15">
        <v>15</v>
      </c>
      <c r="K60" s="15" t="s">
        <v>2936</v>
      </c>
      <c r="L60" s="15" t="s">
        <v>2937</v>
      </c>
      <c r="M60" s="15">
        <v>1</v>
      </c>
      <c r="N60" s="15" t="s">
        <v>2781</v>
      </c>
      <c r="O60" s="15" t="s">
        <v>2772</v>
      </c>
      <c r="P60" s="30" t="s">
        <v>3669</v>
      </c>
      <c r="Q60" s="20" t="s">
        <v>3295</v>
      </c>
      <c r="R60" s="39">
        <v>2</v>
      </c>
      <c r="S60" s="20" t="s">
        <v>3295</v>
      </c>
      <c r="T60" s="16">
        <f t="shared" si="3"/>
        <v>0.47712125471966244</v>
      </c>
      <c r="U60" s="15">
        <v>1</v>
      </c>
      <c r="V60" s="15" t="s">
        <v>3670</v>
      </c>
      <c r="W60" s="16" t="s">
        <v>2940</v>
      </c>
    </row>
    <row r="61" spans="1:23" ht="30.75" hidden="1">
      <c r="A61" s="15" t="s">
        <v>2811</v>
      </c>
      <c r="B61" s="15">
        <v>2020</v>
      </c>
      <c r="C61" s="15">
        <v>1</v>
      </c>
      <c r="D61" s="15" t="s">
        <v>2933</v>
      </c>
      <c r="E61" s="15" t="s">
        <v>3658</v>
      </c>
      <c r="F61" s="15" t="s">
        <v>2766</v>
      </c>
      <c r="G61" s="66" t="s">
        <v>3660</v>
      </c>
      <c r="H61" s="15" t="s">
        <v>2934</v>
      </c>
      <c r="I61" s="15" t="s">
        <v>3740</v>
      </c>
      <c r="J61" s="15">
        <v>15</v>
      </c>
      <c r="K61" s="15" t="s">
        <v>2936</v>
      </c>
      <c r="L61" s="15" t="s">
        <v>2937</v>
      </c>
      <c r="M61" s="15">
        <v>1</v>
      </c>
      <c r="N61" s="15" t="s">
        <v>2781</v>
      </c>
      <c r="O61" s="15" t="s">
        <v>2772</v>
      </c>
      <c r="P61" s="15" t="s">
        <v>3671</v>
      </c>
      <c r="Q61" s="20" t="s">
        <v>3295</v>
      </c>
      <c r="R61" s="39">
        <f>MEDIAN(0.8,1.2)</f>
        <v>1</v>
      </c>
      <c r="S61" s="20" t="s">
        <v>3295</v>
      </c>
      <c r="T61" s="16">
        <f t="shared" si="3"/>
        <v>0.3010299956639812</v>
      </c>
      <c r="U61" s="15">
        <v>3</v>
      </c>
      <c r="V61" s="29" t="s">
        <v>3672</v>
      </c>
      <c r="W61" s="15" t="s">
        <v>3673</v>
      </c>
    </row>
    <row r="62" spans="1:23" ht="30.75" hidden="1">
      <c r="A62" s="15" t="s">
        <v>2811</v>
      </c>
      <c r="B62" s="15">
        <v>2020</v>
      </c>
      <c r="C62" s="15">
        <v>16</v>
      </c>
      <c r="D62" s="15" t="s">
        <v>2933</v>
      </c>
      <c r="E62" s="15" t="s">
        <v>3658</v>
      </c>
      <c r="F62" s="15" t="s">
        <v>2766</v>
      </c>
      <c r="G62" s="66" t="s">
        <v>3660</v>
      </c>
      <c r="H62" s="15" t="s">
        <v>2934</v>
      </c>
      <c r="I62" s="15" t="s">
        <v>3740</v>
      </c>
      <c r="J62" s="15">
        <v>15</v>
      </c>
      <c r="K62" s="15" t="s">
        <v>2936</v>
      </c>
      <c r="L62" s="15" t="s">
        <v>2937</v>
      </c>
      <c r="M62" s="15">
        <v>1</v>
      </c>
      <c r="N62" s="15" t="s">
        <v>2781</v>
      </c>
      <c r="O62" s="15" t="s">
        <v>2772</v>
      </c>
      <c r="P62" s="15" t="s">
        <v>3674</v>
      </c>
      <c r="Q62" s="20" t="s">
        <v>3295</v>
      </c>
      <c r="R62" s="39">
        <f>MEDIAN(0.3,0.7)</f>
        <v>0.5</v>
      </c>
      <c r="S62" s="20" t="s">
        <v>3295</v>
      </c>
      <c r="T62" s="16">
        <f t="shared" si="3"/>
        <v>0.17609125905568124</v>
      </c>
      <c r="U62" s="15">
        <v>7</v>
      </c>
      <c r="V62" s="15" t="s">
        <v>2939</v>
      </c>
      <c r="W62" s="15"/>
    </row>
    <row r="63" spans="1:23" ht="30.75" hidden="1">
      <c r="A63" s="15" t="s">
        <v>2811</v>
      </c>
      <c r="B63" s="15">
        <v>2020</v>
      </c>
      <c r="C63" s="15">
        <v>16</v>
      </c>
      <c r="D63" s="15" t="s">
        <v>2933</v>
      </c>
      <c r="E63" s="15" t="s">
        <v>3658</v>
      </c>
      <c r="F63" s="15" t="s">
        <v>2766</v>
      </c>
      <c r="G63" s="66" t="s">
        <v>3660</v>
      </c>
      <c r="H63" s="15" t="s">
        <v>2934</v>
      </c>
      <c r="I63" s="15" t="s">
        <v>3740</v>
      </c>
      <c r="J63" s="15">
        <v>15</v>
      </c>
      <c r="K63" s="15" t="s">
        <v>2936</v>
      </c>
      <c r="L63" s="15" t="s">
        <v>2937</v>
      </c>
      <c r="M63" s="15">
        <v>1</v>
      </c>
      <c r="N63" s="15" t="s">
        <v>2781</v>
      </c>
      <c r="O63" s="15" t="s">
        <v>2772</v>
      </c>
      <c r="P63" s="15" t="s">
        <v>3675</v>
      </c>
      <c r="Q63" s="20" t="s">
        <v>3295</v>
      </c>
      <c r="R63" s="39">
        <f>MEDIAN(0.3,0.6)</f>
        <v>0.44999999999999996</v>
      </c>
      <c r="S63" s="20" t="s">
        <v>3295</v>
      </c>
      <c r="T63" s="16">
        <f t="shared" si="3"/>
        <v>0.16136800223497488</v>
      </c>
      <c r="U63" s="15">
        <v>14</v>
      </c>
      <c r="V63" s="15" t="s">
        <v>2825</v>
      </c>
      <c r="W63" s="15"/>
    </row>
    <row r="64" spans="1:23" ht="63.95" hidden="1">
      <c r="A64" s="15" t="s">
        <v>2960</v>
      </c>
      <c r="B64" s="15">
        <v>2020</v>
      </c>
      <c r="C64" s="15">
        <v>25</v>
      </c>
      <c r="D64" s="16" t="s">
        <v>2961</v>
      </c>
      <c r="E64" s="15" t="s">
        <v>3658</v>
      </c>
      <c r="F64" s="15" t="s">
        <v>2766</v>
      </c>
      <c r="G64" s="66" t="s">
        <v>3660</v>
      </c>
      <c r="H64" s="15" t="s">
        <v>2962</v>
      </c>
      <c r="I64" s="15" t="s">
        <v>2963</v>
      </c>
      <c r="J64" s="15">
        <v>6.3</v>
      </c>
      <c r="K64" s="15" t="s">
        <v>2964</v>
      </c>
      <c r="L64" s="15" t="s">
        <v>2965</v>
      </c>
      <c r="M64" s="15" t="s">
        <v>2966</v>
      </c>
      <c r="N64" s="15" t="s">
        <v>2781</v>
      </c>
      <c r="O64" s="15" t="s">
        <v>2772</v>
      </c>
      <c r="P64" s="15" t="s">
        <v>3383</v>
      </c>
      <c r="Q64" s="15" t="s">
        <v>2967</v>
      </c>
      <c r="R64" s="39">
        <v>0.05</v>
      </c>
      <c r="S64" s="20" t="s">
        <v>3295</v>
      </c>
      <c r="T64" s="16">
        <f t="shared" si="3"/>
        <v>2.1189299069938092E-2</v>
      </c>
      <c r="U64" s="15" t="s">
        <v>2968</v>
      </c>
      <c r="V64" s="15" t="s">
        <v>2969</v>
      </c>
      <c r="W64" s="15"/>
    </row>
    <row r="65" spans="1:23" ht="33" hidden="1" thickBot="1">
      <c r="A65" s="15" t="s">
        <v>3008</v>
      </c>
      <c r="B65" s="15">
        <v>2020</v>
      </c>
      <c r="C65" s="15">
        <v>29</v>
      </c>
      <c r="D65" s="15" t="s">
        <v>3009</v>
      </c>
      <c r="E65" s="15" t="s">
        <v>3689</v>
      </c>
      <c r="F65" s="15" t="s">
        <v>2766</v>
      </c>
      <c r="G65" s="67" t="s">
        <v>3659</v>
      </c>
      <c r="H65" s="15" t="s">
        <v>2772</v>
      </c>
      <c r="I65" s="15" t="s">
        <v>2884</v>
      </c>
      <c r="J65" s="15" t="s">
        <v>2772</v>
      </c>
      <c r="K65" s="15" t="s">
        <v>2772</v>
      </c>
      <c r="L65" s="15" t="s">
        <v>2772</v>
      </c>
      <c r="M65" s="15" t="s">
        <v>2772</v>
      </c>
      <c r="N65" s="15" t="s">
        <v>2781</v>
      </c>
      <c r="O65" s="15" t="s">
        <v>2772</v>
      </c>
      <c r="P65" s="28">
        <v>1.0900000000000001</v>
      </c>
      <c r="Q65" s="15" t="s">
        <v>3011</v>
      </c>
      <c r="R65" s="39">
        <f>P65</f>
        <v>1.0900000000000001</v>
      </c>
      <c r="S65" s="20" t="s">
        <v>3295</v>
      </c>
      <c r="T65" s="16">
        <f t="shared" si="3"/>
        <v>0.32014628611105395</v>
      </c>
      <c r="U65" s="15" t="s">
        <v>2772</v>
      </c>
      <c r="V65" s="15" t="s">
        <v>3012</v>
      </c>
      <c r="W65" s="16" t="s">
        <v>718</v>
      </c>
    </row>
    <row r="66" spans="1:23" ht="32.1" hidden="1">
      <c r="A66" s="15" t="s">
        <v>3008</v>
      </c>
      <c r="B66" s="15">
        <v>2020</v>
      </c>
      <c r="C66" s="15">
        <v>29</v>
      </c>
      <c r="D66" s="15" t="s">
        <v>3009</v>
      </c>
      <c r="E66" s="15" t="s">
        <v>3689</v>
      </c>
      <c r="F66" s="15" t="s">
        <v>2766</v>
      </c>
      <c r="G66" s="67" t="s">
        <v>3659</v>
      </c>
      <c r="H66" s="15" t="s">
        <v>2772</v>
      </c>
      <c r="I66" s="15" t="s">
        <v>3013</v>
      </c>
      <c r="J66" s="15" t="s">
        <v>2772</v>
      </c>
      <c r="K66" s="15" t="s">
        <v>2772</v>
      </c>
      <c r="L66" s="15" t="s">
        <v>2772</v>
      </c>
      <c r="M66" s="15" t="s">
        <v>2772</v>
      </c>
      <c r="N66" s="15" t="s">
        <v>2781</v>
      </c>
      <c r="O66" s="15" t="s">
        <v>2772</v>
      </c>
      <c r="P66" s="15">
        <v>9.42</v>
      </c>
      <c r="Q66" s="15" t="s">
        <v>3011</v>
      </c>
      <c r="R66" s="39">
        <f t="shared" ref="R66:R74" si="10">P66</f>
        <v>9.42</v>
      </c>
      <c r="S66" s="20" t="s">
        <v>3295</v>
      </c>
      <c r="T66" s="16">
        <f t="shared" si="3"/>
        <v>1.0178677189635057</v>
      </c>
      <c r="U66" s="15" t="s">
        <v>2772</v>
      </c>
      <c r="V66" s="15" t="s">
        <v>3012</v>
      </c>
      <c r="W66" s="16" t="s">
        <v>718</v>
      </c>
    </row>
    <row r="67" spans="1:23" ht="32.1">
      <c r="A67" s="15" t="s">
        <v>3008</v>
      </c>
      <c r="B67" s="15">
        <v>2020</v>
      </c>
      <c r="C67" s="15">
        <v>29</v>
      </c>
      <c r="D67" s="15" t="s">
        <v>3009</v>
      </c>
      <c r="E67" s="15" t="s">
        <v>3689</v>
      </c>
      <c r="F67" s="15" t="s">
        <v>2766</v>
      </c>
      <c r="G67" s="67" t="s">
        <v>3659</v>
      </c>
      <c r="H67" s="15" t="s">
        <v>2772</v>
      </c>
      <c r="I67" s="15" t="s">
        <v>3005</v>
      </c>
      <c r="J67" s="15" t="s">
        <v>2772</v>
      </c>
      <c r="K67" s="15" t="s">
        <v>2772</v>
      </c>
      <c r="L67" s="15" t="s">
        <v>2772</v>
      </c>
      <c r="M67" s="15" t="s">
        <v>2772</v>
      </c>
      <c r="N67" s="15" t="s">
        <v>2781</v>
      </c>
      <c r="O67" s="15" t="s">
        <v>2772</v>
      </c>
      <c r="P67" s="15">
        <v>109.56</v>
      </c>
      <c r="Q67" s="15" t="s">
        <v>3011</v>
      </c>
      <c r="R67" s="39">
        <f t="shared" si="10"/>
        <v>109.56</v>
      </c>
      <c r="S67" s="20" t="s">
        <v>3295</v>
      </c>
      <c r="T67" s="16">
        <f t="shared" si="3"/>
        <v>2.0435980300301231</v>
      </c>
      <c r="U67" s="15" t="s">
        <v>2772</v>
      </c>
      <c r="V67" s="15" t="s">
        <v>3012</v>
      </c>
      <c r="W67" s="16" t="s">
        <v>718</v>
      </c>
    </row>
    <row r="68" spans="1:23" ht="32.1" hidden="1">
      <c r="A68" s="15" t="s">
        <v>3008</v>
      </c>
      <c r="B68" s="15">
        <v>2020</v>
      </c>
      <c r="C68" s="15">
        <v>29</v>
      </c>
      <c r="D68" s="15" t="s">
        <v>3009</v>
      </c>
      <c r="E68" s="15" t="s">
        <v>3689</v>
      </c>
      <c r="F68" s="15" t="s">
        <v>2766</v>
      </c>
      <c r="G68" s="67" t="s">
        <v>3659</v>
      </c>
      <c r="H68" s="15" t="s">
        <v>2772</v>
      </c>
      <c r="I68" s="15" t="s">
        <v>2779</v>
      </c>
      <c r="J68" s="15" t="s">
        <v>2772</v>
      </c>
      <c r="K68" s="15" t="s">
        <v>2772</v>
      </c>
      <c r="L68" s="15" t="s">
        <v>2772</v>
      </c>
      <c r="M68" s="15" t="s">
        <v>2772</v>
      </c>
      <c r="N68" s="15" t="s">
        <v>2781</v>
      </c>
      <c r="O68" s="15" t="s">
        <v>2772</v>
      </c>
      <c r="P68" s="15">
        <v>39.11</v>
      </c>
      <c r="Q68" s="15" t="s">
        <v>3011</v>
      </c>
      <c r="R68" s="39">
        <f t="shared" si="10"/>
        <v>39.11</v>
      </c>
      <c r="S68" s="20" t="s">
        <v>3295</v>
      </c>
      <c r="T68" s="16">
        <f t="shared" si="3"/>
        <v>1.6032526619816467</v>
      </c>
      <c r="U68" s="15" t="s">
        <v>2772</v>
      </c>
      <c r="V68" s="15" t="s">
        <v>3012</v>
      </c>
      <c r="W68" s="16" t="s">
        <v>718</v>
      </c>
    </row>
    <row r="69" spans="1:23" ht="32.1" hidden="1">
      <c r="A69" s="15" t="s">
        <v>3008</v>
      </c>
      <c r="B69" s="15">
        <v>2020</v>
      </c>
      <c r="C69" s="15">
        <v>29</v>
      </c>
      <c r="D69" s="15" t="s">
        <v>3009</v>
      </c>
      <c r="E69" s="15" t="s">
        <v>3689</v>
      </c>
      <c r="F69" s="15" t="s">
        <v>2766</v>
      </c>
      <c r="G69" s="68" t="s">
        <v>3664</v>
      </c>
      <c r="H69" s="15" t="s">
        <v>2772</v>
      </c>
      <c r="I69" s="15" t="s">
        <v>2875</v>
      </c>
      <c r="J69" s="15" t="s">
        <v>2772</v>
      </c>
      <c r="K69" s="15" t="s">
        <v>2772</v>
      </c>
      <c r="L69" s="15" t="s">
        <v>2772</v>
      </c>
      <c r="M69" s="15" t="s">
        <v>2772</v>
      </c>
      <c r="N69" s="15" t="s">
        <v>2781</v>
      </c>
      <c r="O69" s="15" t="s">
        <v>2772</v>
      </c>
      <c r="P69" s="15">
        <v>30.99</v>
      </c>
      <c r="Q69" s="15" t="s">
        <v>3011</v>
      </c>
      <c r="R69" s="39">
        <f t="shared" si="10"/>
        <v>30.99</v>
      </c>
      <c r="S69" s="20" t="s">
        <v>3295</v>
      </c>
      <c r="T69" s="16">
        <f t="shared" si="3"/>
        <v>1.5050142400841071</v>
      </c>
      <c r="U69" s="15" t="s">
        <v>2772</v>
      </c>
      <c r="V69" s="15" t="s">
        <v>3012</v>
      </c>
      <c r="W69" s="16" t="s">
        <v>718</v>
      </c>
    </row>
    <row r="70" spans="1:23" ht="32.1" hidden="1">
      <c r="A70" s="15" t="s">
        <v>3008</v>
      </c>
      <c r="B70" s="15">
        <v>2020</v>
      </c>
      <c r="C70" s="15">
        <v>29</v>
      </c>
      <c r="D70" s="15" t="s">
        <v>3009</v>
      </c>
      <c r="E70" s="15" t="s">
        <v>3689</v>
      </c>
      <c r="F70" s="15" t="s">
        <v>2766</v>
      </c>
      <c r="G70" s="68" t="s">
        <v>3664</v>
      </c>
      <c r="H70" s="15" t="s">
        <v>2772</v>
      </c>
      <c r="I70" s="15" t="s">
        <v>2885</v>
      </c>
      <c r="J70" s="15" t="s">
        <v>2772</v>
      </c>
      <c r="K70" s="15" t="s">
        <v>2772</v>
      </c>
      <c r="L70" s="15" t="s">
        <v>2772</v>
      </c>
      <c r="M70" s="15" t="s">
        <v>2772</v>
      </c>
      <c r="N70" s="15" t="s">
        <v>2781</v>
      </c>
      <c r="O70" s="15" t="s">
        <v>2772</v>
      </c>
      <c r="P70" s="15">
        <v>0.88</v>
      </c>
      <c r="Q70" s="15" t="s">
        <v>3011</v>
      </c>
      <c r="R70" s="39">
        <f t="shared" si="10"/>
        <v>0.88</v>
      </c>
      <c r="S70" s="20" t="s">
        <v>3295</v>
      </c>
      <c r="T70" s="16">
        <f t="shared" si="3"/>
        <v>0.27415784926367981</v>
      </c>
      <c r="U70" s="15" t="s">
        <v>2772</v>
      </c>
      <c r="V70" s="15" t="s">
        <v>3012</v>
      </c>
      <c r="W70" s="16" t="s">
        <v>718</v>
      </c>
    </row>
    <row r="71" spans="1:23" ht="32.1" hidden="1">
      <c r="A71" s="15" t="s">
        <v>3008</v>
      </c>
      <c r="B71" s="15">
        <v>2020</v>
      </c>
      <c r="C71" s="15">
        <v>29</v>
      </c>
      <c r="D71" s="15" t="s">
        <v>3009</v>
      </c>
      <c r="E71" s="15" t="s">
        <v>3689</v>
      </c>
      <c r="F71" s="15" t="s">
        <v>2766</v>
      </c>
      <c r="G71" s="67" t="s">
        <v>3659</v>
      </c>
      <c r="H71" s="15" t="s">
        <v>2772</v>
      </c>
      <c r="I71" s="15" t="s">
        <v>2790</v>
      </c>
      <c r="J71" s="15" t="s">
        <v>2772</v>
      </c>
      <c r="K71" s="15" t="s">
        <v>2772</v>
      </c>
      <c r="L71" s="15" t="s">
        <v>2772</v>
      </c>
      <c r="M71" s="15" t="s">
        <v>2772</v>
      </c>
      <c r="N71" s="15" t="s">
        <v>2781</v>
      </c>
      <c r="O71" s="15" t="s">
        <v>2772</v>
      </c>
      <c r="P71" s="15">
        <v>40.659999999999997</v>
      </c>
      <c r="Q71" s="15" t="s">
        <v>3011</v>
      </c>
      <c r="R71" s="39">
        <f t="shared" si="10"/>
        <v>40.659999999999997</v>
      </c>
      <c r="S71" s="20" t="s">
        <v>3295</v>
      </c>
      <c r="T71" s="16">
        <f t="shared" si="3"/>
        <v>1.619719265611727</v>
      </c>
      <c r="U71" s="15" t="s">
        <v>2772</v>
      </c>
      <c r="V71" s="15" t="s">
        <v>3012</v>
      </c>
      <c r="W71" s="16" t="s">
        <v>718</v>
      </c>
    </row>
    <row r="72" spans="1:23" ht="33" hidden="1" thickBot="1">
      <c r="A72" s="15" t="s">
        <v>3008</v>
      </c>
      <c r="B72" s="15">
        <v>2020</v>
      </c>
      <c r="C72" s="15">
        <v>29</v>
      </c>
      <c r="D72" s="15" t="s">
        <v>3009</v>
      </c>
      <c r="E72" s="15" t="s">
        <v>3689</v>
      </c>
      <c r="F72" s="15" t="s">
        <v>2766</v>
      </c>
      <c r="G72" s="67" t="s">
        <v>3659</v>
      </c>
      <c r="H72" s="15" t="s">
        <v>2772</v>
      </c>
      <c r="I72" s="28" t="s">
        <v>2786</v>
      </c>
      <c r="J72" s="15" t="s">
        <v>2772</v>
      </c>
      <c r="K72" s="15" t="s">
        <v>2772</v>
      </c>
      <c r="L72" s="15" t="s">
        <v>2772</v>
      </c>
      <c r="M72" s="15" t="s">
        <v>2772</v>
      </c>
      <c r="N72" s="15" t="s">
        <v>2781</v>
      </c>
      <c r="O72" s="15" t="s">
        <v>2772</v>
      </c>
      <c r="P72" s="15">
        <v>63.11</v>
      </c>
      <c r="Q72" s="15" t="s">
        <v>3011</v>
      </c>
      <c r="R72" s="39">
        <f t="shared" si="10"/>
        <v>63.11</v>
      </c>
      <c r="S72" s="20" t="s">
        <v>3295</v>
      </c>
      <c r="T72" s="16">
        <f t="shared" si="3"/>
        <v>1.8069257768837319</v>
      </c>
      <c r="U72" s="15" t="s">
        <v>2772</v>
      </c>
      <c r="V72" s="15" t="s">
        <v>3012</v>
      </c>
      <c r="W72" s="16" t="s">
        <v>718</v>
      </c>
    </row>
    <row r="73" spans="1:23" ht="32.1" hidden="1">
      <c r="A73" s="15" t="s">
        <v>3008</v>
      </c>
      <c r="B73" s="15">
        <v>2020</v>
      </c>
      <c r="C73" s="15">
        <v>30</v>
      </c>
      <c r="D73" s="15" t="s">
        <v>3030</v>
      </c>
      <c r="E73" s="15" t="s">
        <v>3689</v>
      </c>
      <c r="F73" s="15" t="s">
        <v>2766</v>
      </c>
      <c r="G73" s="67" t="s">
        <v>3659</v>
      </c>
      <c r="H73" s="15" t="s">
        <v>2772</v>
      </c>
      <c r="I73" s="15" t="s">
        <v>2884</v>
      </c>
      <c r="J73" s="15" t="s">
        <v>2772</v>
      </c>
      <c r="K73" s="15" t="s">
        <v>2772</v>
      </c>
      <c r="L73" s="15" t="s">
        <v>2772</v>
      </c>
      <c r="M73" s="15" t="s">
        <v>2772</v>
      </c>
      <c r="N73" s="15" t="s">
        <v>2781</v>
      </c>
      <c r="O73" s="15" t="s">
        <v>2772</v>
      </c>
      <c r="P73" s="15">
        <v>1.1599999999999999</v>
      </c>
      <c r="Q73" s="15" t="s">
        <v>3011</v>
      </c>
      <c r="R73" s="39">
        <f t="shared" si="10"/>
        <v>1.1599999999999999</v>
      </c>
      <c r="S73" s="20" t="s">
        <v>3295</v>
      </c>
      <c r="T73" s="16">
        <f t="shared" si="3"/>
        <v>0.3344537511509309</v>
      </c>
      <c r="U73" s="15" t="s">
        <v>2772</v>
      </c>
      <c r="V73" s="15" t="s">
        <v>3012</v>
      </c>
      <c r="W73" s="16" t="s">
        <v>718</v>
      </c>
    </row>
    <row r="74" spans="1:23" ht="32.1" hidden="1">
      <c r="A74" s="15" t="s">
        <v>3008</v>
      </c>
      <c r="B74" s="15">
        <v>2020</v>
      </c>
      <c r="C74" s="15">
        <v>30</v>
      </c>
      <c r="D74" s="15" t="s">
        <v>3030</v>
      </c>
      <c r="E74" s="15" t="s">
        <v>3689</v>
      </c>
      <c r="F74" s="15" t="s">
        <v>2766</v>
      </c>
      <c r="G74" s="67" t="s">
        <v>3659</v>
      </c>
      <c r="H74" s="15" t="s">
        <v>2772</v>
      </c>
      <c r="I74" s="15" t="s">
        <v>3013</v>
      </c>
      <c r="J74" s="15" t="s">
        <v>2772</v>
      </c>
      <c r="K74" s="15" t="s">
        <v>2772</v>
      </c>
      <c r="L74" s="15" t="s">
        <v>2772</v>
      </c>
      <c r="M74" s="15" t="s">
        <v>2772</v>
      </c>
      <c r="N74" s="15" t="s">
        <v>2781</v>
      </c>
      <c r="O74" s="15" t="s">
        <v>2772</v>
      </c>
      <c r="P74" s="15">
        <v>2.17</v>
      </c>
      <c r="Q74" s="15" t="s">
        <v>3011</v>
      </c>
      <c r="R74" s="39">
        <f t="shared" si="10"/>
        <v>2.17</v>
      </c>
      <c r="S74" s="20" t="s">
        <v>3295</v>
      </c>
      <c r="T74" s="16">
        <f t="shared" si="3"/>
        <v>0.50105926221775143</v>
      </c>
      <c r="U74" s="15" t="s">
        <v>2772</v>
      </c>
      <c r="V74" s="15" t="s">
        <v>3012</v>
      </c>
      <c r="W74" s="16" t="s">
        <v>718</v>
      </c>
    </row>
    <row r="75" spans="1:23" ht="32.1">
      <c r="A75" s="15" t="s">
        <v>3008</v>
      </c>
      <c r="B75" s="15">
        <v>2020</v>
      </c>
      <c r="C75" s="15">
        <v>30</v>
      </c>
      <c r="D75" s="15" t="s">
        <v>3030</v>
      </c>
      <c r="E75" s="15" t="s">
        <v>3689</v>
      </c>
      <c r="F75" s="15" t="s">
        <v>2766</v>
      </c>
      <c r="G75" s="67" t="s">
        <v>3659</v>
      </c>
      <c r="H75" s="15" t="s">
        <v>2772</v>
      </c>
      <c r="I75" s="15" t="s">
        <v>3005</v>
      </c>
      <c r="J75" s="15" t="s">
        <v>2772</v>
      </c>
      <c r="K75" s="15" t="s">
        <v>2772</v>
      </c>
      <c r="L75" s="15" t="s">
        <v>2772</v>
      </c>
      <c r="M75" s="15" t="s">
        <v>2772</v>
      </c>
      <c r="N75" s="15" t="s">
        <v>2781</v>
      </c>
      <c r="O75" s="15" t="s">
        <v>2772</v>
      </c>
      <c r="P75" s="15">
        <v>45.67</v>
      </c>
      <c r="Q75" s="15" t="s">
        <v>3011</v>
      </c>
      <c r="R75" s="39">
        <f>P75</f>
        <v>45.67</v>
      </c>
      <c r="S75" s="20" t="s">
        <v>3295</v>
      </c>
      <c r="T75" s="16">
        <f t="shared" si="3"/>
        <v>1.6690378008851559</v>
      </c>
      <c r="U75" s="15" t="s">
        <v>2772</v>
      </c>
      <c r="V75" s="15" t="s">
        <v>3012</v>
      </c>
      <c r="W75" s="16" t="s">
        <v>718</v>
      </c>
    </row>
    <row r="76" spans="1:23" ht="32.1" hidden="1">
      <c r="A76" s="15" t="s">
        <v>3008</v>
      </c>
      <c r="B76" s="15">
        <v>2020</v>
      </c>
      <c r="C76" s="15">
        <v>30</v>
      </c>
      <c r="D76" s="15" t="s">
        <v>3030</v>
      </c>
      <c r="E76" s="15" t="s">
        <v>3689</v>
      </c>
      <c r="F76" s="15" t="s">
        <v>2766</v>
      </c>
      <c r="G76" s="67" t="s">
        <v>3659</v>
      </c>
      <c r="H76" s="15" t="s">
        <v>2772</v>
      </c>
      <c r="I76" s="15" t="s">
        <v>2779</v>
      </c>
      <c r="J76" s="15" t="s">
        <v>2772</v>
      </c>
      <c r="K76" s="15" t="s">
        <v>2772</v>
      </c>
      <c r="L76" s="15" t="s">
        <v>2772</v>
      </c>
      <c r="M76" s="15" t="s">
        <v>2772</v>
      </c>
      <c r="N76" s="15" t="s">
        <v>2781</v>
      </c>
      <c r="O76" s="15" t="s">
        <v>2772</v>
      </c>
      <c r="P76" s="15">
        <v>12.92</v>
      </c>
      <c r="Q76" s="15" t="s">
        <v>3011</v>
      </c>
      <c r="R76" s="39">
        <f t="shared" ref="R76:R139" si="11">P76</f>
        <v>12.92</v>
      </c>
      <c r="S76" s="20" t="s">
        <v>3295</v>
      </c>
      <c r="T76" s="16">
        <f t="shared" si="3"/>
        <v>1.1436392352745433</v>
      </c>
      <c r="U76" s="15" t="s">
        <v>2772</v>
      </c>
      <c r="V76" s="15" t="s">
        <v>3012</v>
      </c>
      <c r="W76" s="16" t="s">
        <v>718</v>
      </c>
    </row>
    <row r="77" spans="1:23" ht="32.1" hidden="1">
      <c r="A77" s="15" t="s">
        <v>3008</v>
      </c>
      <c r="B77" s="15">
        <v>2020</v>
      </c>
      <c r="C77" s="15">
        <v>30</v>
      </c>
      <c r="D77" s="15" t="s">
        <v>3030</v>
      </c>
      <c r="E77" s="15" t="s">
        <v>3689</v>
      </c>
      <c r="F77" s="15" t="s">
        <v>2766</v>
      </c>
      <c r="G77" s="68" t="s">
        <v>3664</v>
      </c>
      <c r="H77" s="15" t="s">
        <v>2772</v>
      </c>
      <c r="I77" s="15" t="s">
        <v>2875</v>
      </c>
      <c r="J77" s="15" t="s">
        <v>2772</v>
      </c>
      <c r="K77" s="15" t="s">
        <v>2772</v>
      </c>
      <c r="L77" s="15" t="s">
        <v>2772</v>
      </c>
      <c r="M77" s="15" t="s">
        <v>2772</v>
      </c>
      <c r="N77" s="15" t="s">
        <v>2781</v>
      </c>
      <c r="O77" s="15" t="s">
        <v>2772</v>
      </c>
      <c r="P77" s="15">
        <v>40.340000000000003</v>
      </c>
      <c r="Q77" s="15" t="s">
        <v>3011</v>
      </c>
      <c r="R77" s="39">
        <f t="shared" si="11"/>
        <v>40.340000000000003</v>
      </c>
      <c r="S77" s="20" t="s">
        <v>3295</v>
      </c>
      <c r="T77" s="16">
        <f t="shared" si="3"/>
        <v>1.6163704722912695</v>
      </c>
      <c r="U77" s="15" t="s">
        <v>2772</v>
      </c>
      <c r="V77" s="15" t="s">
        <v>3012</v>
      </c>
      <c r="W77" s="16" t="s">
        <v>718</v>
      </c>
    </row>
    <row r="78" spans="1:23" ht="32.1" hidden="1">
      <c r="A78" s="15" t="s">
        <v>3008</v>
      </c>
      <c r="B78" s="15">
        <v>2020</v>
      </c>
      <c r="C78" s="15">
        <v>30</v>
      </c>
      <c r="D78" s="15" t="s">
        <v>3030</v>
      </c>
      <c r="E78" s="15" t="s">
        <v>3689</v>
      </c>
      <c r="F78" s="15" t="s">
        <v>2766</v>
      </c>
      <c r="G78" s="68" t="s">
        <v>3664</v>
      </c>
      <c r="H78" s="15" t="s">
        <v>2772</v>
      </c>
      <c r="I78" s="15" t="s">
        <v>2885</v>
      </c>
      <c r="J78" s="15" t="s">
        <v>2772</v>
      </c>
      <c r="K78" s="15" t="s">
        <v>2772</v>
      </c>
      <c r="L78" s="15" t="s">
        <v>2772</v>
      </c>
      <c r="M78" s="15" t="s">
        <v>2772</v>
      </c>
      <c r="N78" s="15" t="s">
        <v>2781</v>
      </c>
      <c r="O78" s="15" t="s">
        <v>2772</v>
      </c>
      <c r="P78" s="15">
        <v>19.22</v>
      </c>
      <c r="Q78" s="15" t="s">
        <v>3011</v>
      </c>
      <c r="R78" s="39">
        <f t="shared" si="11"/>
        <v>19.22</v>
      </c>
      <c r="S78" s="20" t="s">
        <v>3295</v>
      </c>
      <c r="T78" s="16">
        <f t="shared" si="3"/>
        <v>1.3057811512549822</v>
      </c>
      <c r="U78" s="15" t="s">
        <v>2772</v>
      </c>
      <c r="V78" s="15" t="s">
        <v>3012</v>
      </c>
      <c r="W78" s="16" t="s">
        <v>718</v>
      </c>
    </row>
    <row r="79" spans="1:23" ht="32.1" hidden="1">
      <c r="A79" s="15" t="s">
        <v>3008</v>
      </c>
      <c r="B79" s="15">
        <v>2020</v>
      </c>
      <c r="C79" s="15">
        <v>30</v>
      </c>
      <c r="D79" s="15" t="s">
        <v>3030</v>
      </c>
      <c r="E79" s="15" t="s">
        <v>3689</v>
      </c>
      <c r="F79" s="15" t="s">
        <v>2766</v>
      </c>
      <c r="G79" s="67" t="s">
        <v>3659</v>
      </c>
      <c r="H79" s="15" t="s">
        <v>2772</v>
      </c>
      <c r="I79" s="15" t="s">
        <v>2790</v>
      </c>
      <c r="J79" s="15" t="s">
        <v>2772</v>
      </c>
      <c r="K79" s="15" t="s">
        <v>2772</v>
      </c>
      <c r="L79" s="15" t="s">
        <v>2772</v>
      </c>
      <c r="M79" s="15" t="s">
        <v>2772</v>
      </c>
      <c r="N79" s="15" t="s">
        <v>2781</v>
      </c>
      <c r="O79" s="15" t="s">
        <v>2772</v>
      </c>
      <c r="P79" s="15">
        <v>37.24</v>
      </c>
      <c r="Q79" s="15" t="s">
        <v>3011</v>
      </c>
      <c r="R79" s="39">
        <f t="shared" si="11"/>
        <v>37.24</v>
      </c>
      <c r="S79" s="20" t="s">
        <v>3295</v>
      </c>
      <c r="T79" s="16">
        <f t="shared" si="3"/>
        <v>1.5825178836040625</v>
      </c>
      <c r="U79" s="15" t="s">
        <v>2772</v>
      </c>
      <c r="V79" s="15" t="s">
        <v>3012</v>
      </c>
      <c r="W79" s="16" t="s">
        <v>718</v>
      </c>
    </row>
    <row r="80" spans="1:23" ht="33" hidden="1" thickBot="1">
      <c r="A80" s="15" t="s">
        <v>3008</v>
      </c>
      <c r="B80" s="15">
        <v>2020</v>
      </c>
      <c r="C80" s="15">
        <v>30</v>
      </c>
      <c r="D80" s="15" t="s">
        <v>3030</v>
      </c>
      <c r="E80" s="15" t="s">
        <v>3689</v>
      </c>
      <c r="F80" s="15" t="s">
        <v>2766</v>
      </c>
      <c r="G80" s="67" t="s">
        <v>3659</v>
      </c>
      <c r="H80" s="15" t="s">
        <v>2772</v>
      </c>
      <c r="I80" s="28" t="s">
        <v>2786</v>
      </c>
      <c r="J80" s="15" t="s">
        <v>2772</v>
      </c>
      <c r="K80" s="15" t="s">
        <v>2772</v>
      </c>
      <c r="L80" s="15" t="s">
        <v>2772</v>
      </c>
      <c r="M80" s="15" t="s">
        <v>2772</v>
      </c>
      <c r="N80" s="15" t="s">
        <v>2781</v>
      </c>
      <c r="O80" s="15" t="s">
        <v>2772</v>
      </c>
      <c r="P80" s="15">
        <v>89.33</v>
      </c>
      <c r="Q80" s="15" t="s">
        <v>3011</v>
      </c>
      <c r="R80" s="39">
        <f t="shared" si="11"/>
        <v>89.33</v>
      </c>
      <c r="S80" s="20" t="s">
        <v>3295</v>
      </c>
      <c r="T80" s="16">
        <f t="shared" si="3"/>
        <v>1.9558320102324218</v>
      </c>
      <c r="U80" s="15" t="s">
        <v>2772</v>
      </c>
      <c r="V80" s="15" t="s">
        <v>3012</v>
      </c>
      <c r="W80" s="16" t="s">
        <v>718</v>
      </c>
    </row>
    <row r="81" spans="1:23" ht="32.1" hidden="1">
      <c r="A81" s="15" t="s">
        <v>3008</v>
      </c>
      <c r="B81" s="15">
        <v>2020</v>
      </c>
      <c r="C81" s="15">
        <v>31</v>
      </c>
      <c r="D81" s="15" t="s">
        <v>3047</v>
      </c>
      <c r="E81" s="15" t="s">
        <v>3689</v>
      </c>
      <c r="F81" s="15" t="s">
        <v>2766</v>
      </c>
      <c r="G81" s="67" t="s">
        <v>3659</v>
      </c>
      <c r="H81" s="15" t="s">
        <v>2772</v>
      </c>
      <c r="I81" s="15" t="s">
        <v>2884</v>
      </c>
      <c r="J81" s="15" t="s">
        <v>2772</v>
      </c>
      <c r="K81" s="15" t="s">
        <v>2772</v>
      </c>
      <c r="L81" s="15" t="s">
        <v>2772</v>
      </c>
      <c r="M81" s="15" t="s">
        <v>2772</v>
      </c>
      <c r="N81" s="15" t="s">
        <v>2781</v>
      </c>
      <c r="O81" s="15" t="s">
        <v>2772</v>
      </c>
      <c r="P81" s="15">
        <v>1.66</v>
      </c>
      <c r="Q81" s="15" t="s">
        <v>3011</v>
      </c>
      <c r="R81" s="39">
        <f t="shared" si="11"/>
        <v>1.66</v>
      </c>
      <c r="S81" s="20" t="s">
        <v>3295</v>
      </c>
      <c r="T81" s="16">
        <f t="shared" si="3"/>
        <v>0.42488163663106698</v>
      </c>
      <c r="U81" s="15" t="s">
        <v>2772</v>
      </c>
      <c r="V81" s="15" t="s">
        <v>3012</v>
      </c>
      <c r="W81" s="16" t="s">
        <v>718</v>
      </c>
    </row>
    <row r="82" spans="1:23" ht="32.1" hidden="1">
      <c r="A82" s="15" t="s">
        <v>3008</v>
      </c>
      <c r="B82" s="15">
        <v>2020</v>
      </c>
      <c r="C82" s="15">
        <v>31</v>
      </c>
      <c r="D82" s="15" t="s">
        <v>3047</v>
      </c>
      <c r="E82" s="15" t="s">
        <v>3689</v>
      </c>
      <c r="F82" s="15" t="s">
        <v>2766</v>
      </c>
      <c r="G82" s="67" t="s">
        <v>3659</v>
      </c>
      <c r="H82" s="15" t="s">
        <v>2772</v>
      </c>
      <c r="I82" s="15" t="s">
        <v>3013</v>
      </c>
      <c r="J82" s="15" t="s">
        <v>2772</v>
      </c>
      <c r="K82" s="15" t="s">
        <v>2772</v>
      </c>
      <c r="L82" s="15" t="s">
        <v>2772</v>
      </c>
      <c r="M82" s="15" t="s">
        <v>2772</v>
      </c>
      <c r="N82" s="15" t="s">
        <v>2781</v>
      </c>
      <c r="O82" s="15" t="s">
        <v>2772</v>
      </c>
      <c r="P82" s="15">
        <v>3.98</v>
      </c>
      <c r="Q82" s="15" t="s">
        <v>3011</v>
      </c>
      <c r="R82" s="39">
        <f t="shared" si="11"/>
        <v>3.98</v>
      </c>
      <c r="S82" s="20" t="s">
        <v>3295</v>
      </c>
      <c r="T82" s="16">
        <f t="shared" si="3"/>
        <v>0.6972293427597176</v>
      </c>
      <c r="U82" s="15" t="s">
        <v>2772</v>
      </c>
      <c r="V82" s="15" t="s">
        <v>3012</v>
      </c>
      <c r="W82" s="16" t="s">
        <v>718</v>
      </c>
    </row>
    <row r="83" spans="1:23" ht="32.1">
      <c r="A83" s="15" t="s">
        <v>3008</v>
      </c>
      <c r="B83" s="15">
        <v>2020</v>
      </c>
      <c r="C83" s="15">
        <v>31</v>
      </c>
      <c r="D83" s="15" t="s">
        <v>3047</v>
      </c>
      <c r="E83" s="15" t="s">
        <v>3689</v>
      </c>
      <c r="F83" s="15" t="s">
        <v>2766</v>
      </c>
      <c r="G83" s="67" t="s">
        <v>3659</v>
      </c>
      <c r="H83" s="15" t="s">
        <v>2772</v>
      </c>
      <c r="I83" s="15" t="s">
        <v>3005</v>
      </c>
      <c r="J83" s="15" t="s">
        <v>2772</v>
      </c>
      <c r="K83" s="15" t="s">
        <v>2772</v>
      </c>
      <c r="L83" s="15" t="s">
        <v>2772</v>
      </c>
      <c r="M83" s="15" t="s">
        <v>2772</v>
      </c>
      <c r="N83" s="15" t="s">
        <v>2781</v>
      </c>
      <c r="O83" s="15" t="s">
        <v>2772</v>
      </c>
      <c r="P83" s="15">
        <v>132.21</v>
      </c>
      <c r="Q83" s="15" t="s">
        <v>3011</v>
      </c>
      <c r="R83" s="39">
        <f t="shared" si="11"/>
        <v>132.21</v>
      </c>
      <c r="S83" s="20" t="s">
        <v>3295</v>
      </c>
      <c r="T83" s="16">
        <f t="shared" si="3"/>
        <v>2.1245368283012773</v>
      </c>
      <c r="U83" s="15" t="s">
        <v>2772</v>
      </c>
      <c r="V83" s="15" t="s">
        <v>3012</v>
      </c>
      <c r="W83" s="16" t="s">
        <v>718</v>
      </c>
    </row>
    <row r="84" spans="1:23" ht="32.1" hidden="1">
      <c r="A84" s="15" t="s">
        <v>3008</v>
      </c>
      <c r="B84" s="15">
        <v>2020</v>
      </c>
      <c r="C84" s="15">
        <v>31</v>
      </c>
      <c r="D84" s="15" t="s">
        <v>3047</v>
      </c>
      <c r="E84" s="15" t="s">
        <v>3689</v>
      </c>
      <c r="F84" s="15" t="s">
        <v>2766</v>
      </c>
      <c r="G84" s="67" t="s">
        <v>3659</v>
      </c>
      <c r="H84" s="15" t="s">
        <v>2772</v>
      </c>
      <c r="I84" s="15" t="s">
        <v>2779</v>
      </c>
      <c r="J84" s="15" t="s">
        <v>2772</v>
      </c>
      <c r="K84" s="15" t="s">
        <v>2772</v>
      </c>
      <c r="L84" s="15" t="s">
        <v>2772</v>
      </c>
      <c r="M84" s="15" t="s">
        <v>2772</v>
      </c>
      <c r="N84" s="15" t="s">
        <v>2781</v>
      </c>
      <c r="O84" s="15" t="s">
        <v>2772</v>
      </c>
      <c r="P84" s="15">
        <v>45.06</v>
      </c>
      <c r="Q84" s="15" t="s">
        <v>3011</v>
      </c>
      <c r="R84" s="39">
        <f t="shared" si="11"/>
        <v>45.06</v>
      </c>
      <c r="S84" s="20" t="s">
        <v>3295</v>
      </c>
      <c r="T84" s="16">
        <f t="shared" si="3"/>
        <v>1.6633239336282124</v>
      </c>
      <c r="U84" s="15" t="s">
        <v>2772</v>
      </c>
      <c r="V84" s="15" t="s">
        <v>3012</v>
      </c>
      <c r="W84" s="16" t="s">
        <v>718</v>
      </c>
    </row>
    <row r="85" spans="1:23" ht="32.1" hidden="1">
      <c r="A85" s="15" t="s">
        <v>3008</v>
      </c>
      <c r="B85" s="15">
        <v>2020</v>
      </c>
      <c r="C85" s="15">
        <v>31</v>
      </c>
      <c r="D85" s="15" t="s">
        <v>3047</v>
      </c>
      <c r="E85" s="15" t="s">
        <v>3689</v>
      </c>
      <c r="F85" s="15" t="s">
        <v>2766</v>
      </c>
      <c r="G85" s="68" t="s">
        <v>3664</v>
      </c>
      <c r="H85" s="15" t="s">
        <v>2772</v>
      </c>
      <c r="I85" s="15" t="s">
        <v>2875</v>
      </c>
      <c r="J85" s="15" t="s">
        <v>2772</v>
      </c>
      <c r="K85" s="15" t="s">
        <v>2772</v>
      </c>
      <c r="L85" s="15" t="s">
        <v>2772</v>
      </c>
      <c r="M85" s="15" t="s">
        <v>2772</v>
      </c>
      <c r="N85" s="15" t="s">
        <v>2781</v>
      </c>
      <c r="O85" s="15" t="s">
        <v>2772</v>
      </c>
      <c r="P85" s="15">
        <v>12.34</v>
      </c>
      <c r="Q85" s="15" t="s">
        <v>3011</v>
      </c>
      <c r="R85" s="39">
        <f t="shared" si="11"/>
        <v>12.34</v>
      </c>
      <c r="S85" s="20" t="s">
        <v>3295</v>
      </c>
      <c r="T85" s="16">
        <f t="shared" si="3"/>
        <v>1.1251558295805302</v>
      </c>
      <c r="U85" s="15" t="s">
        <v>2772</v>
      </c>
      <c r="V85" s="15" t="s">
        <v>3012</v>
      </c>
      <c r="W85" s="16" t="s">
        <v>718</v>
      </c>
    </row>
    <row r="86" spans="1:23" ht="32.1" hidden="1">
      <c r="A86" s="15" t="s">
        <v>3008</v>
      </c>
      <c r="B86" s="15">
        <v>2020</v>
      </c>
      <c r="C86" s="15">
        <v>31</v>
      </c>
      <c r="D86" s="15" t="s">
        <v>3047</v>
      </c>
      <c r="E86" s="15" t="s">
        <v>3689</v>
      </c>
      <c r="F86" s="15" t="s">
        <v>2766</v>
      </c>
      <c r="G86" s="68" t="s">
        <v>3664</v>
      </c>
      <c r="H86" s="15" t="s">
        <v>2772</v>
      </c>
      <c r="I86" s="15" t="s">
        <v>2885</v>
      </c>
      <c r="J86" s="15" t="s">
        <v>2772</v>
      </c>
      <c r="K86" s="15" t="s">
        <v>2772</v>
      </c>
      <c r="L86" s="15" t="s">
        <v>2772</v>
      </c>
      <c r="M86" s="15" t="s">
        <v>2772</v>
      </c>
      <c r="N86" s="15" t="s">
        <v>2781</v>
      </c>
      <c r="O86" s="15" t="s">
        <v>2772</v>
      </c>
      <c r="P86" s="15">
        <v>0.23</v>
      </c>
      <c r="Q86" s="15" t="s">
        <v>3011</v>
      </c>
      <c r="R86" s="39">
        <f t="shared" si="11"/>
        <v>0.23</v>
      </c>
      <c r="S86" s="20" t="s">
        <v>3295</v>
      </c>
      <c r="T86" s="16">
        <f t="shared" si="3"/>
        <v>8.9905111439397931E-2</v>
      </c>
      <c r="U86" s="15" t="s">
        <v>2772</v>
      </c>
      <c r="V86" s="15" t="s">
        <v>3012</v>
      </c>
      <c r="W86" s="16" t="s">
        <v>718</v>
      </c>
    </row>
    <row r="87" spans="1:23" ht="32.1" hidden="1">
      <c r="A87" s="15" t="s">
        <v>3008</v>
      </c>
      <c r="B87" s="15">
        <v>2020</v>
      </c>
      <c r="C87" s="15">
        <v>31</v>
      </c>
      <c r="D87" s="15" t="s">
        <v>3047</v>
      </c>
      <c r="E87" s="15" t="s">
        <v>3689</v>
      </c>
      <c r="F87" s="15" t="s">
        <v>2766</v>
      </c>
      <c r="G87" s="67" t="s">
        <v>3659</v>
      </c>
      <c r="H87" s="15" t="s">
        <v>2772</v>
      </c>
      <c r="I87" s="15" t="s">
        <v>2790</v>
      </c>
      <c r="J87" s="15" t="s">
        <v>2772</v>
      </c>
      <c r="K87" s="15" t="s">
        <v>2772</v>
      </c>
      <c r="L87" s="15" t="s">
        <v>2772</v>
      </c>
      <c r="M87" s="15" t="s">
        <v>2772</v>
      </c>
      <c r="N87" s="15" t="s">
        <v>2781</v>
      </c>
      <c r="O87" s="15" t="s">
        <v>2772</v>
      </c>
      <c r="P87" s="15">
        <v>39.11</v>
      </c>
      <c r="Q87" s="15" t="s">
        <v>3011</v>
      </c>
      <c r="R87" s="39">
        <f t="shared" si="11"/>
        <v>39.11</v>
      </c>
      <c r="S87" s="20" t="s">
        <v>3295</v>
      </c>
      <c r="T87" s="16">
        <f t="shared" si="3"/>
        <v>1.6032526619816467</v>
      </c>
      <c r="U87" s="15" t="s">
        <v>2772</v>
      </c>
      <c r="V87" s="15" t="s">
        <v>3012</v>
      </c>
      <c r="W87" s="16" t="s">
        <v>718</v>
      </c>
    </row>
    <row r="88" spans="1:23" ht="33" hidden="1" thickBot="1">
      <c r="A88" s="15" t="s">
        <v>3008</v>
      </c>
      <c r="B88" s="15">
        <v>2020</v>
      </c>
      <c r="C88" s="15">
        <v>31</v>
      </c>
      <c r="D88" s="15" t="s">
        <v>3047</v>
      </c>
      <c r="E88" s="15" t="s">
        <v>3689</v>
      </c>
      <c r="F88" s="15" t="s">
        <v>2766</v>
      </c>
      <c r="G88" s="67" t="s">
        <v>3659</v>
      </c>
      <c r="H88" s="15" t="s">
        <v>2772</v>
      </c>
      <c r="I88" s="28" t="s">
        <v>2786</v>
      </c>
      <c r="J88" s="15" t="s">
        <v>2772</v>
      </c>
      <c r="K88" s="15" t="s">
        <v>2772</v>
      </c>
      <c r="L88" s="15" t="s">
        <v>2772</v>
      </c>
      <c r="M88" s="15" t="s">
        <v>2772</v>
      </c>
      <c r="N88" s="15" t="s">
        <v>2781</v>
      </c>
      <c r="O88" s="15" t="s">
        <v>2772</v>
      </c>
      <c r="P88" s="15">
        <v>23.01</v>
      </c>
      <c r="Q88" s="15" t="s">
        <v>3011</v>
      </c>
      <c r="R88" s="39">
        <f t="shared" si="11"/>
        <v>23.01</v>
      </c>
      <c r="S88" s="20" t="s">
        <v>3295</v>
      </c>
      <c r="T88" s="16">
        <f t="shared" si="3"/>
        <v>1.3803921600570273</v>
      </c>
      <c r="U88" s="15" t="s">
        <v>2772</v>
      </c>
      <c r="V88" s="15" t="s">
        <v>3012</v>
      </c>
      <c r="W88" s="16" t="s">
        <v>718</v>
      </c>
    </row>
    <row r="89" spans="1:23" ht="32.1" hidden="1">
      <c r="A89" s="15" t="s">
        <v>3008</v>
      </c>
      <c r="B89" s="15">
        <v>2020</v>
      </c>
      <c r="C89" s="15">
        <v>32</v>
      </c>
      <c r="D89" s="15" t="s">
        <v>3064</v>
      </c>
      <c r="E89" s="15" t="s">
        <v>3689</v>
      </c>
      <c r="F89" s="15" t="s">
        <v>2766</v>
      </c>
      <c r="G89" s="67" t="s">
        <v>3659</v>
      </c>
      <c r="H89" s="15" t="s">
        <v>2772</v>
      </c>
      <c r="I89" s="15" t="s">
        <v>2884</v>
      </c>
      <c r="J89" s="15" t="s">
        <v>2772</v>
      </c>
      <c r="K89" s="15" t="s">
        <v>2772</v>
      </c>
      <c r="L89" s="15" t="s">
        <v>2772</v>
      </c>
      <c r="M89" s="15" t="s">
        <v>2772</v>
      </c>
      <c r="N89" s="15" t="s">
        <v>2781</v>
      </c>
      <c r="O89" s="15" t="s">
        <v>2772</v>
      </c>
      <c r="P89" s="15">
        <v>0.64</v>
      </c>
      <c r="Q89" s="15" t="s">
        <v>3011</v>
      </c>
      <c r="R89" s="39">
        <f t="shared" si="11"/>
        <v>0.64</v>
      </c>
      <c r="S89" s="20" t="s">
        <v>3295</v>
      </c>
      <c r="T89" s="16">
        <f t="shared" si="3"/>
        <v>0.21484384804769791</v>
      </c>
      <c r="U89" s="15" t="s">
        <v>2772</v>
      </c>
      <c r="V89" s="15" t="s">
        <v>3012</v>
      </c>
      <c r="W89" s="16" t="s">
        <v>718</v>
      </c>
    </row>
    <row r="90" spans="1:23" ht="32.1" hidden="1">
      <c r="A90" s="15" t="s">
        <v>3008</v>
      </c>
      <c r="B90" s="15">
        <v>2020</v>
      </c>
      <c r="C90" s="15">
        <v>32</v>
      </c>
      <c r="D90" s="15" t="s">
        <v>3064</v>
      </c>
      <c r="E90" s="15" t="s">
        <v>3689</v>
      </c>
      <c r="F90" s="15" t="s">
        <v>2766</v>
      </c>
      <c r="G90" s="67" t="s">
        <v>3659</v>
      </c>
      <c r="H90" s="15" t="s">
        <v>2772</v>
      </c>
      <c r="I90" s="15" t="s">
        <v>3013</v>
      </c>
      <c r="J90" s="15" t="s">
        <v>2772</v>
      </c>
      <c r="K90" s="15" t="s">
        <v>2772</v>
      </c>
      <c r="L90" s="15" t="s">
        <v>2772</v>
      </c>
      <c r="M90" s="15" t="s">
        <v>2772</v>
      </c>
      <c r="N90" s="15" t="s">
        <v>2781</v>
      </c>
      <c r="O90" s="15" t="s">
        <v>2772</v>
      </c>
      <c r="P90" s="15">
        <v>2.0699999999999998</v>
      </c>
      <c r="Q90" s="15" t="s">
        <v>3011</v>
      </c>
      <c r="R90" s="39">
        <f t="shared" si="11"/>
        <v>2.0699999999999998</v>
      </c>
      <c r="S90" s="20" t="s">
        <v>3295</v>
      </c>
      <c r="T90" s="16">
        <f t="shared" si="3"/>
        <v>0.48713837547718647</v>
      </c>
      <c r="U90" s="15" t="s">
        <v>2772</v>
      </c>
      <c r="V90" s="15" t="s">
        <v>3012</v>
      </c>
      <c r="W90" s="16" t="s">
        <v>718</v>
      </c>
    </row>
    <row r="91" spans="1:23" ht="32.1">
      <c r="A91" s="15" t="s">
        <v>3008</v>
      </c>
      <c r="B91" s="15">
        <v>2020</v>
      </c>
      <c r="C91" s="15">
        <v>32</v>
      </c>
      <c r="D91" s="15" t="s">
        <v>3064</v>
      </c>
      <c r="E91" s="15" t="s">
        <v>3689</v>
      </c>
      <c r="F91" s="15" t="s">
        <v>2766</v>
      </c>
      <c r="G91" s="67" t="s">
        <v>3659</v>
      </c>
      <c r="H91" s="15" t="s">
        <v>2772</v>
      </c>
      <c r="I91" s="15" t="s">
        <v>3005</v>
      </c>
      <c r="J91" s="15" t="s">
        <v>2772</v>
      </c>
      <c r="K91" s="15" t="s">
        <v>2772</v>
      </c>
      <c r="L91" s="15" t="s">
        <v>2772</v>
      </c>
      <c r="M91" s="15" t="s">
        <v>2772</v>
      </c>
      <c r="N91" s="15" t="s">
        <v>2781</v>
      </c>
      <c r="O91" s="15" t="s">
        <v>2772</v>
      </c>
      <c r="P91" s="15">
        <v>25.5</v>
      </c>
      <c r="Q91" s="15" t="s">
        <v>3011</v>
      </c>
      <c r="R91" s="39">
        <f t="shared" si="11"/>
        <v>25.5</v>
      </c>
      <c r="S91" s="20" t="s">
        <v>3295</v>
      </c>
      <c r="T91" s="16">
        <f t="shared" si="3"/>
        <v>1.4232458739368079</v>
      </c>
      <c r="U91" s="15" t="s">
        <v>2772</v>
      </c>
      <c r="V91" s="15" t="s">
        <v>3012</v>
      </c>
      <c r="W91" s="16" t="s">
        <v>718</v>
      </c>
    </row>
    <row r="92" spans="1:23" ht="32.1" hidden="1">
      <c r="A92" s="15" t="s">
        <v>3008</v>
      </c>
      <c r="B92" s="15">
        <v>2020</v>
      </c>
      <c r="C92" s="15">
        <v>32</v>
      </c>
      <c r="D92" s="15" t="s">
        <v>3064</v>
      </c>
      <c r="E92" s="15" t="s">
        <v>3689</v>
      </c>
      <c r="F92" s="15" t="s">
        <v>2766</v>
      </c>
      <c r="G92" s="67" t="s">
        <v>3659</v>
      </c>
      <c r="H92" s="15" t="s">
        <v>2772</v>
      </c>
      <c r="I92" s="15" t="s">
        <v>2779</v>
      </c>
      <c r="J92" s="15" t="s">
        <v>2772</v>
      </c>
      <c r="K92" s="15" t="s">
        <v>2772</v>
      </c>
      <c r="L92" s="15" t="s">
        <v>2772</v>
      </c>
      <c r="M92" s="15" t="s">
        <v>2772</v>
      </c>
      <c r="N92" s="15" t="s">
        <v>2781</v>
      </c>
      <c r="O92" s="15" t="s">
        <v>2772</v>
      </c>
      <c r="P92" s="15">
        <v>35.08</v>
      </c>
      <c r="Q92" s="15" t="s">
        <v>3011</v>
      </c>
      <c r="R92" s="39">
        <f t="shared" si="11"/>
        <v>35.08</v>
      </c>
      <c r="S92" s="20" t="s">
        <v>3295</v>
      </c>
      <c r="T92" s="16">
        <f t="shared" si="3"/>
        <v>1.5572665288699041</v>
      </c>
      <c r="U92" s="15" t="s">
        <v>2772</v>
      </c>
      <c r="V92" s="15" t="s">
        <v>3012</v>
      </c>
      <c r="W92" s="16" t="s">
        <v>718</v>
      </c>
    </row>
    <row r="93" spans="1:23" ht="32.1" hidden="1">
      <c r="A93" s="15" t="s">
        <v>3008</v>
      </c>
      <c r="B93" s="15">
        <v>2020</v>
      </c>
      <c r="C93" s="15">
        <v>32</v>
      </c>
      <c r="D93" s="15" t="s">
        <v>3064</v>
      </c>
      <c r="E93" s="15" t="s">
        <v>3689</v>
      </c>
      <c r="F93" s="15" t="s">
        <v>2766</v>
      </c>
      <c r="G93" s="68" t="s">
        <v>3664</v>
      </c>
      <c r="H93" s="15" t="s">
        <v>2772</v>
      </c>
      <c r="I93" s="15" t="s">
        <v>2875</v>
      </c>
      <c r="J93" s="15" t="s">
        <v>2772</v>
      </c>
      <c r="K93" s="15" t="s">
        <v>2772</v>
      </c>
      <c r="L93" s="15" t="s">
        <v>2772</v>
      </c>
      <c r="M93" s="15" t="s">
        <v>2772</v>
      </c>
      <c r="N93" s="15" t="s">
        <v>2781</v>
      </c>
      <c r="O93" s="15" t="s">
        <v>2772</v>
      </c>
      <c r="P93" s="15">
        <v>9.11</v>
      </c>
      <c r="Q93" s="15" t="s">
        <v>3011</v>
      </c>
      <c r="R93" s="39">
        <f t="shared" si="11"/>
        <v>9.11</v>
      </c>
      <c r="S93" s="20" t="s">
        <v>3295</v>
      </c>
      <c r="T93" s="16">
        <f t="shared" si="3"/>
        <v>1.0047511555910011</v>
      </c>
      <c r="U93" s="15" t="s">
        <v>2772</v>
      </c>
      <c r="V93" s="15" t="s">
        <v>3012</v>
      </c>
      <c r="W93" s="16" t="s">
        <v>718</v>
      </c>
    </row>
    <row r="94" spans="1:23" ht="32.1" hidden="1">
      <c r="A94" s="15" t="s">
        <v>3008</v>
      </c>
      <c r="B94" s="15">
        <v>2020</v>
      </c>
      <c r="C94" s="15">
        <v>32</v>
      </c>
      <c r="D94" s="15" t="s">
        <v>3064</v>
      </c>
      <c r="E94" s="15" t="s">
        <v>3689</v>
      </c>
      <c r="F94" s="15" t="s">
        <v>2766</v>
      </c>
      <c r="G94" s="68" t="s">
        <v>3664</v>
      </c>
      <c r="H94" s="15" t="s">
        <v>2772</v>
      </c>
      <c r="I94" s="15" t="s">
        <v>2885</v>
      </c>
      <c r="J94" s="15" t="s">
        <v>2772</v>
      </c>
      <c r="K94" s="15" t="s">
        <v>2772</v>
      </c>
      <c r="L94" s="15" t="s">
        <v>2772</v>
      </c>
      <c r="M94" s="15" t="s">
        <v>2772</v>
      </c>
      <c r="N94" s="15" t="s">
        <v>2781</v>
      </c>
      <c r="O94" s="15" t="s">
        <v>2772</v>
      </c>
      <c r="P94" s="15">
        <v>9.42</v>
      </c>
      <c r="Q94" s="15" t="s">
        <v>3011</v>
      </c>
      <c r="R94" s="39">
        <f t="shared" si="11"/>
        <v>9.42</v>
      </c>
      <c r="S94" s="20" t="s">
        <v>3295</v>
      </c>
      <c r="T94" s="16">
        <f t="shared" si="3"/>
        <v>1.0178677189635057</v>
      </c>
      <c r="U94" s="15" t="s">
        <v>2772</v>
      </c>
      <c r="V94" s="15" t="s">
        <v>3012</v>
      </c>
      <c r="W94" s="16" t="s">
        <v>718</v>
      </c>
    </row>
    <row r="95" spans="1:23" ht="32.1" hidden="1">
      <c r="A95" s="15" t="s">
        <v>3008</v>
      </c>
      <c r="B95" s="15">
        <v>2020</v>
      </c>
      <c r="C95" s="15">
        <v>32</v>
      </c>
      <c r="D95" s="15" t="s">
        <v>3064</v>
      </c>
      <c r="E95" s="15" t="s">
        <v>3689</v>
      </c>
      <c r="F95" s="15" t="s">
        <v>2766</v>
      </c>
      <c r="G95" s="67" t="s">
        <v>3659</v>
      </c>
      <c r="H95" s="15" t="s">
        <v>2772</v>
      </c>
      <c r="I95" s="15" t="s">
        <v>2790</v>
      </c>
      <c r="J95" s="15" t="s">
        <v>2772</v>
      </c>
      <c r="K95" s="15" t="s">
        <v>2772</v>
      </c>
      <c r="L95" s="15" t="s">
        <v>2772</v>
      </c>
      <c r="M95" s="15" t="s">
        <v>2772</v>
      </c>
      <c r="N95" s="15" t="s">
        <v>2781</v>
      </c>
      <c r="O95" s="15" t="s">
        <v>2772</v>
      </c>
      <c r="P95" s="15">
        <v>30.27</v>
      </c>
      <c r="Q95" s="15" t="s">
        <v>3011</v>
      </c>
      <c r="R95" s="39">
        <f t="shared" si="11"/>
        <v>30.27</v>
      </c>
      <c r="S95" s="20" t="s">
        <v>3295</v>
      </c>
      <c r="T95" s="16">
        <f t="shared" si="3"/>
        <v>1.4951278812429332</v>
      </c>
      <c r="U95" s="15" t="s">
        <v>2772</v>
      </c>
      <c r="V95" s="15" t="s">
        <v>3012</v>
      </c>
      <c r="W95" s="16" t="s">
        <v>718</v>
      </c>
    </row>
    <row r="96" spans="1:23" ht="33" hidden="1" thickBot="1">
      <c r="A96" s="15" t="s">
        <v>3008</v>
      </c>
      <c r="B96" s="15">
        <v>2020</v>
      </c>
      <c r="C96" s="15">
        <v>32</v>
      </c>
      <c r="D96" s="15" t="s">
        <v>3064</v>
      </c>
      <c r="E96" s="15" t="s">
        <v>3689</v>
      </c>
      <c r="F96" s="15" t="s">
        <v>2766</v>
      </c>
      <c r="G96" s="67" t="s">
        <v>3659</v>
      </c>
      <c r="H96" s="15" t="s">
        <v>2772</v>
      </c>
      <c r="I96" s="28" t="s">
        <v>2786</v>
      </c>
      <c r="J96" s="15" t="s">
        <v>2772</v>
      </c>
      <c r="K96" s="15" t="s">
        <v>2772</v>
      </c>
      <c r="L96" s="15" t="s">
        <v>2772</v>
      </c>
      <c r="M96" s="15" t="s">
        <v>2772</v>
      </c>
      <c r="N96" s="15" t="s">
        <v>2781</v>
      </c>
      <c r="O96" s="15" t="s">
        <v>2772</v>
      </c>
      <c r="P96" s="15">
        <v>92.48</v>
      </c>
      <c r="Q96" s="15" t="s">
        <v>3011</v>
      </c>
      <c r="R96" s="39">
        <f t="shared" si="11"/>
        <v>92.48</v>
      </c>
      <c r="S96" s="20" t="s">
        <v>3295</v>
      </c>
      <c r="T96" s="16">
        <f t="shared" ref="T96:T159" si="12">LOG(R96+1)</f>
        <v>1.9707187037201892</v>
      </c>
      <c r="U96" s="15" t="s">
        <v>2772</v>
      </c>
      <c r="V96" s="15" t="s">
        <v>3012</v>
      </c>
      <c r="W96" s="16" t="s">
        <v>718</v>
      </c>
    </row>
    <row r="97" spans="1:23" ht="32.1" hidden="1">
      <c r="A97" s="15" t="s">
        <v>3008</v>
      </c>
      <c r="B97" s="15">
        <v>2020</v>
      </c>
      <c r="C97" s="15">
        <v>33</v>
      </c>
      <c r="D97" s="15" t="s">
        <v>3078</v>
      </c>
      <c r="E97" s="15" t="s">
        <v>3689</v>
      </c>
      <c r="F97" s="15" t="s">
        <v>2766</v>
      </c>
      <c r="G97" s="67" t="s">
        <v>3659</v>
      </c>
      <c r="H97" s="15" t="s">
        <v>2772</v>
      </c>
      <c r="I97" s="15" t="s">
        <v>2884</v>
      </c>
      <c r="J97" s="15" t="s">
        <v>2772</v>
      </c>
      <c r="K97" s="15" t="s">
        <v>2772</v>
      </c>
      <c r="L97" s="15" t="s">
        <v>2772</v>
      </c>
      <c r="M97" s="15" t="s">
        <v>2772</v>
      </c>
      <c r="N97" s="15" t="s">
        <v>2781</v>
      </c>
      <c r="O97" s="15" t="s">
        <v>2772</v>
      </c>
      <c r="P97" s="15">
        <v>1.28</v>
      </c>
      <c r="Q97" s="15" t="s">
        <v>3011</v>
      </c>
      <c r="R97" s="39">
        <f t="shared" si="11"/>
        <v>1.28</v>
      </c>
      <c r="S97" s="20" t="s">
        <v>3295</v>
      </c>
      <c r="T97" s="16">
        <f t="shared" si="12"/>
        <v>0.35793484700045386</v>
      </c>
      <c r="U97" s="15" t="s">
        <v>2772</v>
      </c>
      <c r="V97" s="15" t="s">
        <v>3012</v>
      </c>
      <c r="W97" s="16" t="s">
        <v>718</v>
      </c>
    </row>
    <row r="98" spans="1:23" ht="32.1" hidden="1">
      <c r="A98" s="15" t="s">
        <v>3008</v>
      </c>
      <c r="B98" s="15">
        <v>2020</v>
      </c>
      <c r="C98" s="15">
        <v>33</v>
      </c>
      <c r="D98" s="15" t="s">
        <v>3078</v>
      </c>
      <c r="E98" s="15" t="s">
        <v>3689</v>
      </c>
      <c r="F98" s="15" t="s">
        <v>2766</v>
      </c>
      <c r="G98" s="67" t="s">
        <v>3659</v>
      </c>
      <c r="H98" s="15" t="s">
        <v>2772</v>
      </c>
      <c r="I98" s="15" t="s">
        <v>3013</v>
      </c>
      <c r="J98" s="15" t="s">
        <v>2772</v>
      </c>
      <c r="K98" s="15" t="s">
        <v>2772</v>
      </c>
      <c r="L98" s="15" t="s">
        <v>2772</v>
      </c>
      <c r="M98" s="15" t="s">
        <v>2772</v>
      </c>
      <c r="N98" s="15" t="s">
        <v>2781</v>
      </c>
      <c r="O98" s="15" t="s">
        <v>2772</v>
      </c>
      <c r="P98" s="15">
        <v>1.03</v>
      </c>
      <c r="Q98" s="15" t="s">
        <v>3011</v>
      </c>
      <c r="R98" s="39">
        <f t="shared" si="11"/>
        <v>1.03</v>
      </c>
      <c r="S98" s="20" t="s">
        <v>3295</v>
      </c>
      <c r="T98" s="16">
        <f t="shared" si="12"/>
        <v>0.30749603791321295</v>
      </c>
      <c r="U98" s="15" t="s">
        <v>2772</v>
      </c>
      <c r="V98" s="15" t="s">
        <v>3012</v>
      </c>
      <c r="W98" s="16" t="s">
        <v>718</v>
      </c>
    </row>
    <row r="99" spans="1:23" ht="32.1">
      <c r="A99" s="15" t="s">
        <v>3008</v>
      </c>
      <c r="B99" s="15">
        <v>2020</v>
      </c>
      <c r="C99" s="15">
        <v>33</v>
      </c>
      <c r="D99" s="15" t="s">
        <v>3078</v>
      </c>
      <c r="E99" s="15" t="s">
        <v>3689</v>
      </c>
      <c r="F99" s="15" t="s">
        <v>2766</v>
      </c>
      <c r="G99" s="67" t="s">
        <v>3659</v>
      </c>
      <c r="H99" s="15" t="s">
        <v>2772</v>
      </c>
      <c r="I99" s="15" t="s">
        <v>3005</v>
      </c>
      <c r="J99" s="15" t="s">
        <v>2772</v>
      </c>
      <c r="K99" s="15" t="s">
        <v>2772</v>
      </c>
      <c r="L99" s="15" t="s">
        <v>2772</v>
      </c>
      <c r="M99" s="15" t="s">
        <v>2772</v>
      </c>
      <c r="N99" s="15" t="s">
        <v>2781</v>
      </c>
      <c r="O99" s="15" t="s">
        <v>2772</v>
      </c>
      <c r="P99" s="15">
        <v>99.92</v>
      </c>
      <c r="Q99" s="15" t="s">
        <v>3011</v>
      </c>
      <c r="R99" s="39">
        <f t="shared" si="11"/>
        <v>99.92</v>
      </c>
      <c r="S99" s="20" t="s">
        <v>3295</v>
      </c>
      <c r="T99" s="16">
        <f t="shared" si="12"/>
        <v>2.0039772418455368</v>
      </c>
      <c r="U99" s="15" t="s">
        <v>2772</v>
      </c>
      <c r="V99" s="15" t="s">
        <v>3012</v>
      </c>
      <c r="W99" s="16" t="s">
        <v>718</v>
      </c>
    </row>
    <row r="100" spans="1:23" ht="32.1" hidden="1">
      <c r="A100" s="15" t="s">
        <v>3008</v>
      </c>
      <c r="B100" s="15">
        <v>2020</v>
      </c>
      <c r="C100" s="15">
        <v>33</v>
      </c>
      <c r="D100" s="15" t="s">
        <v>3078</v>
      </c>
      <c r="E100" s="15" t="s">
        <v>3689</v>
      </c>
      <c r="F100" s="15" t="s">
        <v>2766</v>
      </c>
      <c r="G100" s="67" t="s">
        <v>3659</v>
      </c>
      <c r="H100" s="15" t="s">
        <v>2772</v>
      </c>
      <c r="I100" s="15" t="s">
        <v>2779</v>
      </c>
      <c r="J100" s="15" t="s">
        <v>2772</v>
      </c>
      <c r="K100" s="15" t="s">
        <v>2772</v>
      </c>
      <c r="L100" s="15" t="s">
        <v>2772</v>
      </c>
      <c r="M100" s="15" t="s">
        <v>2772</v>
      </c>
      <c r="N100" s="15" t="s">
        <v>2781</v>
      </c>
      <c r="O100" s="15" t="s">
        <v>2772</v>
      </c>
      <c r="P100" s="15">
        <v>33.22</v>
      </c>
      <c r="Q100" s="15" t="s">
        <v>3011</v>
      </c>
      <c r="R100" s="39">
        <f t="shared" si="11"/>
        <v>33.22</v>
      </c>
      <c r="S100" s="20" t="s">
        <v>3295</v>
      </c>
      <c r="T100" s="16">
        <f t="shared" si="12"/>
        <v>1.5342800052050816</v>
      </c>
      <c r="U100" s="15" t="s">
        <v>2772</v>
      </c>
      <c r="V100" s="15" t="s">
        <v>3012</v>
      </c>
      <c r="W100" s="16" t="s">
        <v>718</v>
      </c>
    </row>
    <row r="101" spans="1:23" ht="32.1" hidden="1">
      <c r="A101" s="15" t="s">
        <v>3008</v>
      </c>
      <c r="B101" s="15">
        <v>2020</v>
      </c>
      <c r="C101" s="15">
        <v>33</v>
      </c>
      <c r="D101" s="15" t="s">
        <v>3078</v>
      </c>
      <c r="E101" s="15" t="s">
        <v>3689</v>
      </c>
      <c r="F101" s="15" t="s">
        <v>2766</v>
      </c>
      <c r="G101" s="68" t="s">
        <v>3664</v>
      </c>
      <c r="H101" s="15" t="s">
        <v>2772</v>
      </c>
      <c r="I101" s="15" t="s">
        <v>2875</v>
      </c>
      <c r="J101" s="15" t="s">
        <v>2772</v>
      </c>
      <c r="K101" s="15" t="s">
        <v>2772</v>
      </c>
      <c r="L101" s="15" t="s">
        <v>2772</v>
      </c>
      <c r="M101" s="15" t="s">
        <v>2772</v>
      </c>
      <c r="N101" s="15" t="s">
        <v>2781</v>
      </c>
      <c r="O101" s="15" t="s">
        <v>2772</v>
      </c>
      <c r="P101" s="15">
        <v>6.63</v>
      </c>
      <c r="Q101" s="15" t="s">
        <v>3011</v>
      </c>
      <c r="R101" s="39">
        <f t="shared" si="11"/>
        <v>6.63</v>
      </c>
      <c r="S101" s="20" t="s">
        <v>3295</v>
      </c>
      <c r="T101" s="16">
        <f t="shared" si="12"/>
        <v>0.88252453795488051</v>
      </c>
      <c r="U101" s="15" t="s">
        <v>2772</v>
      </c>
      <c r="V101" s="15" t="s">
        <v>3012</v>
      </c>
      <c r="W101" s="16" t="s">
        <v>718</v>
      </c>
    </row>
    <row r="102" spans="1:23" ht="32.1" hidden="1">
      <c r="A102" s="15" t="s">
        <v>3008</v>
      </c>
      <c r="B102" s="15">
        <v>2020</v>
      </c>
      <c r="C102" s="15">
        <v>33</v>
      </c>
      <c r="D102" s="15" t="s">
        <v>3078</v>
      </c>
      <c r="E102" s="15" t="s">
        <v>3689</v>
      </c>
      <c r="F102" s="15" t="s">
        <v>2766</v>
      </c>
      <c r="G102" s="68" t="s">
        <v>3664</v>
      </c>
      <c r="H102" s="15" t="s">
        <v>2772</v>
      </c>
      <c r="I102" s="15" t="s">
        <v>2885</v>
      </c>
      <c r="J102" s="15" t="s">
        <v>2772</v>
      </c>
      <c r="K102" s="15" t="s">
        <v>2772</v>
      </c>
      <c r="L102" s="15" t="s">
        <v>2772</v>
      </c>
      <c r="M102" s="15" t="s">
        <v>2772</v>
      </c>
      <c r="N102" s="15" t="s">
        <v>2781</v>
      </c>
      <c r="O102" s="15" t="s">
        <v>2772</v>
      </c>
      <c r="P102" s="15">
        <v>0.45</v>
      </c>
      <c r="Q102" s="15" t="s">
        <v>3011</v>
      </c>
      <c r="R102" s="39">
        <f t="shared" si="11"/>
        <v>0.45</v>
      </c>
      <c r="S102" s="20" t="s">
        <v>3295</v>
      </c>
      <c r="T102" s="16">
        <f t="shared" si="12"/>
        <v>0.16136800223497488</v>
      </c>
      <c r="U102" s="15" t="s">
        <v>2772</v>
      </c>
      <c r="V102" s="15" t="s">
        <v>3012</v>
      </c>
      <c r="W102" s="16" t="s">
        <v>718</v>
      </c>
    </row>
    <row r="103" spans="1:23" ht="32.1" hidden="1">
      <c r="A103" s="15" t="s">
        <v>3008</v>
      </c>
      <c r="B103" s="15">
        <v>2020</v>
      </c>
      <c r="C103" s="15">
        <v>33</v>
      </c>
      <c r="D103" s="15" t="s">
        <v>3078</v>
      </c>
      <c r="E103" s="15" t="s">
        <v>3689</v>
      </c>
      <c r="F103" s="15" t="s">
        <v>2766</v>
      </c>
      <c r="G103" s="67" t="s">
        <v>3659</v>
      </c>
      <c r="H103" s="15" t="s">
        <v>2772</v>
      </c>
      <c r="I103" s="15" t="s">
        <v>2790</v>
      </c>
      <c r="J103" s="15" t="s">
        <v>2772</v>
      </c>
      <c r="K103" s="15" t="s">
        <v>2772</v>
      </c>
      <c r="L103" s="15" t="s">
        <v>2772</v>
      </c>
      <c r="M103" s="15" t="s">
        <v>2772</v>
      </c>
      <c r="N103" s="15" t="s">
        <v>2781</v>
      </c>
      <c r="O103" s="15" t="s">
        <v>2772</v>
      </c>
      <c r="P103" s="15">
        <v>35.67</v>
      </c>
      <c r="Q103" s="15" t="s">
        <v>3011</v>
      </c>
      <c r="R103" s="39">
        <f t="shared" si="11"/>
        <v>35.67</v>
      </c>
      <c r="S103" s="20" t="s">
        <v>3295</v>
      </c>
      <c r="T103" s="16">
        <f t="shared" si="12"/>
        <v>1.5643109099606027</v>
      </c>
      <c r="U103" s="15" t="s">
        <v>2772</v>
      </c>
      <c r="V103" s="15" t="s">
        <v>3012</v>
      </c>
      <c r="W103" s="16" t="s">
        <v>718</v>
      </c>
    </row>
    <row r="104" spans="1:23" ht="33" hidden="1" thickBot="1">
      <c r="A104" s="15" t="s">
        <v>3008</v>
      </c>
      <c r="B104" s="15">
        <v>2020</v>
      </c>
      <c r="C104" s="15">
        <v>33</v>
      </c>
      <c r="D104" s="15" t="s">
        <v>3078</v>
      </c>
      <c r="E104" s="15" t="s">
        <v>3689</v>
      </c>
      <c r="F104" s="15" t="s">
        <v>2766</v>
      </c>
      <c r="G104" s="67" t="s">
        <v>3659</v>
      </c>
      <c r="H104" s="15" t="s">
        <v>2772</v>
      </c>
      <c r="I104" s="28" t="s">
        <v>2786</v>
      </c>
      <c r="J104" s="15" t="s">
        <v>2772</v>
      </c>
      <c r="K104" s="15" t="s">
        <v>2772</v>
      </c>
      <c r="L104" s="15" t="s">
        <v>2772</v>
      </c>
      <c r="M104" s="15" t="s">
        <v>2772</v>
      </c>
      <c r="N104" s="15" t="s">
        <v>2781</v>
      </c>
      <c r="O104" s="15" t="s">
        <v>2772</v>
      </c>
      <c r="P104" s="15">
        <v>96.67</v>
      </c>
      <c r="Q104" s="15" t="s">
        <v>3011</v>
      </c>
      <c r="R104" s="39">
        <f t="shared" si="11"/>
        <v>96.67</v>
      </c>
      <c r="S104" s="20" t="s">
        <v>3295</v>
      </c>
      <c r="T104" s="16">
        <f t="shared" si="12"/>
        <v>1.9897611877187782</v>
      </c>
      <c r="U104" s="15" t="s">
        <v>2772</v>
      </c>
      <c r="V104" s="15" t="s">
        <v>3012</v>
      </c>
      <c r="W104" s="16" t="s">
        <v>718</v>
      </c>
    </row>
    <row r="105" spans="1:23" ht="32.1" hidden="1">
      <c r="A105" s="15" t="s">
        <v>3008</v>
      </c>
      <c r="B105" s="15">
        <v>2020</v>
      </c>
      <c r="C105" s="15">
        <v>34</v>
      </c>
      <c r="D105" s="15" t="s">
        <v>3094</v>
      </c>
      <c r="E105" s="15" t="s">
        <v>3689</v>
      </c>
      <c r="F105" s="15" t="s">
        <v>2766</v>
      </c>
      <c r="G105" s="67" t="s">
        <v>3659</v>
      </c>
      <c r="H105" s="15" t="s">
        <v>2772</v>
      </c>
      <c r="I105" s="15" t="s">
        <v>2884</v>
      </c>
      <c r="J105" s="15" t="s">
        <v>2772</v>
      </c>
      <c r="K105" s="15" t="s">
        <v>2772</v>
      </c>
      <c r="L105" s="15" t="s">
        <v>2772</v>
      </c>
      <c r="M105" s="15" t="s">
        <v>2772</v>
      </c>
      <c r="N105" s="15" t="s">
        <v>2781</v>
      </c>
      <c r="O105" s="15" t="s">
        <v>2772</v>
      </c>
      <c r="P105" s="15">
        <v>4.26</v>
      </c>
      <c r="Q105" s="15" t="s">
        <v>3011</v>
      </c>
      <c r="R105" s="39">
        <f t="shared" si="11"/>
        <v>4.26</v>
      </c>
      <c r="S105" s="20" t="s">
        <v>3295</v>
      </c>
      <c r="T105" s="16">
        <f t="shared" si="12"/>
        <v>0.72098574415373906</v>
      </c>
      <c r="U105" s="15" t="s">
        <v>2772</v>
      </c>
      <c r="V105" s="15" t="s">
        <v>3012</v>
      </c>
      <c r="W105" s="16" t="s">
        <v>718</v>
      </c>
    </row>
    <row r="106" spans="1:23" ht="32.1" hidden="1">
      <c r="A106" s="15" t="s">
        <v>3008</v>
      </c>
      <c r="B106" s="15">
        <v>2020</v>
      </c>
      <c r="C106" s="15">
        <v>34</v>
      </c>
      <c r="D106" s="15" t="s">
        <v>3094</v>
      </c>
      <c r="E106" s="15" t="s">
        <v>3689</v>
      </c>
      <c r="F106" s="15" t="s">
        <v>2766</v>
      </c>
      <c r="G106" s="67" t="s">
        <v>3659</v>
      </c>
      <c r="H106" s="15" t="s">
        <v>2772</v>
      </c>
      <c r="I106" s="15" t="s">
        <v>3013</v>
      </c>
      <c r="J106" s="15" t="s">
        <v>2772</v>
      </c>
      <c r="K106" s="15" t="s">
        <v>2772</v>
      </c>
      <c r="L106" s="15" t="s">
        <v>2772</v>
      </c>
      <c r="M106" s="15" t="s">
        <v>2772</v>
      </c>
      <c r="N106" s="15" t="s">
        <v>2781</v>
      </c>
      <c r="O106" s="15" t="s">
        <v>2772</v>
      </c>
      <c r="P106" s="15">
        <v>2.61</v>
      </c>
      <c r="Q106" s="15" t="s">
        <v>3011</v>
      </c>
      <c r="R106" s="39">
        <f t="shared" si="11"/>
        <v>2.61</v>
      </c>
      <c r="S106" s="20" t="s">
        <v>3295</v>
      </c>
      <c r="T106" s="16">
        <f t="shared" si="12"/>
        <v>0.55750720190565795</v>
      </c>
      <c r="U106" s="15" t="s">
        <v>2772</v>
      </c>
      <c r="V106" s="15" t="s">
        <v>3012</v>
      </c>
      <c r="W106" s="16" t="s">
        <v>718</v>
      </c>
    </row>
    <row r="107" spans="1:23" ht="32.1">
      <c r="A107" s="15" t="s">
        <v>3008</v>
      </c>
      <c r="B107" s="15">
        <v>2020</v>
      </c>
      <c r="C107" s="15">
        <v>34</v>
      </c>
      <c r="D107" s="15" t="s">
        <v>3094</v>
      </c>
      <c r="E107" s="15" t="s">
        <v>3689</v>
      </c>
      <c r="F107" s="15" t="s">
        <v>2766</v>
      </c>
      <c r="G107" s="67" t="s">
        <v>3659</v>
      </c>
      <c r="H107" s="15" t="s">
        <v>2772</v>
      </c>
      <c r="I107" s="15" t="s">
        <v>3005</v>
      </c>
      <c r="J107" s="15" t="s">
        <v>2772</v>
      </c>
      <c r="K107" s="15" t="s">
        <v>2772</v>
      </c>
      <c r="L107" s="15" t="s">
        <v>2772</v>
      </c>
      <c r="M107" s="15" t="s">
        <v>2772</v>
      </c>
      <c r="N107" s="15" t="s">
        <v>2781</v>
      </c>
      <c r="O107" s="15" t="s">
        <v>2772</v>
      </c>
      <c r="P107" s="15">
        <v>108.67</v>
      </c>
      <c r="Q107" s="15" t="s">
        <v>3011</v>
      </c>
      <c r="R107" s="39">
        <f t="shared" si="11"/>
        <v>108.67</v>
      </c>
      <c r="S107" s="20" t="s">
        <v>3295</v>
      </c>
      <c r="T107" s="16">
        <f t="shared" si="12"/>
        <v>2.0400878434698808</v>
      </c>
      <c r="U107" s="15" t="s">
        <v>2772</v>
      </c>
      <c r="V107" s="15" t="s">
        <v>3012</v>
      </c>
      <c r="W107" s="16" t="s">
        <v>718</v>
      </c>
    </row>
    <row r="108" spans="1:23" ht="32.1" hidden="1">
      <c r="A108" s="15" t="s">
        <v>3008</v>
      </c>
      <c r="B108" s="15">
        <v>2020</v>
      </c>
      <c r="C108" s="15">
        <v>34</v>
      </c>
      <c r="D108" s="15" t="s">
        <v>3094</v>
      </c>
      <c r="E108" s="15" t="s">
        <v>3689</v>
      </c>
      <c r="F108" s="15" t="s">
        <v>2766</v>
      </c>
      <c r="G108" s="67" t="s">
        <v>3659</v>
      </c>
      <c r="H108" s="15" t="s">
        <v>2772</v>
      </c>
      <c r="I108" s="15" t="s">
        <v>2779</v>
      </c>
      <c r="J108" s="15" t="s">
        <v>2772</v>
      </c>
      <c r="K108" s="15" t="s">
        <v>2772</v>
      </c>
      <c r="L108" s="15" t="s">
        <v>2772</v>
      </c>
      <c r="M108" s="15" t="s">
        <v>2772</v>
      </c>
      <c r="N108" s="15" t="s">
        <v>2781</v>
      </c>
      <c r="O108" s="15" t="s">
        <v>2772</v>
      </c>
      <c r="P108" s="15">
        <v>69.11</v>
      </c>
      <c r="Q108" s="15" t="s">
        <v>3011</v>
      </c>
      <c r="R108" s="39">
        <f t="shared" si="11"/>
        <v>69.11</v>
      </c>
      <c r="S108" s="20" t="s">
        <v>3295</v>
      </c>
      <c r="T108" s="16">
        <f t="shared" si="12"/>
        <v>1.8457799671118893</v>
      </c>
      <c r="U108" s="15" t="s">
        <v>2772</v>
      </c>
      <c r="V108" s="15" t="s">
        <v>3012</v>
      </c>
      <c r="W108" s="16" t="s">
        <v>718</v>
      </c>
    </row>
    <row r="109" spans="1:23" ht="32.1" hidden="1">
      <c r="A109" s="15" t="s">
        <v>3008</v>
      </c>
      <c r="B109" s="15">
        <v>2020</v>
      </c>
      <c r="C109" s="15">
        <v>34</v>
      </c>
      <c r="D109" s="15" t="s">
        <v>3094</v>
      </c>
      <c r="E109" s="15" t="s">
        <v>3689</v>
      </c>
      <c r="F109" s="15" t="s">
        <v>2766</v>
      </c>
      <c r="G109" s="68" t="s">
        <v>3664</v>
      </c>
      <c r="H109" s="15" t="s">
        <v>2772</v>
      </c>
      <c r="I109" s="15" t="s">
        <v>2875</v>
      </c>
      <c r="J109" s="15" t="s">
        <v>2772</v>
      </c>
      <c r="K109" s="15" t="s">
        <v>2772</v>
      </c>
      <c r="L109" s="15" t="s">
        <v>2772</v>
      </c>
      <c r="M109" s="15" t="s">
        <v>2772</v>
      </c>
      <c r="N109" s="15" t="s">
        <v>2781</v>
      </c>
      <c r="O109" s="15" t="s">
        <v>2772</v>
      </c>
      <c r="P109" s="15">
        <v>1.81</v>
      </c>
      <c r="Q109" s="15" t="s">
        <v>3011</v>
      </c>
      <c r="R109" s="39">
        <f t="shared" si="11"/>
        <v>1.81</v>
      </c>
      <c r="S109" s="20" t="s">
        <v>3295</v>
      </c>
      <c r="T109" s="16">
        <f t="shared" si="12"/>
        <v>0.44870631990507992</v>
      </c>
      <c r="U109" s="15" t="s">
        <v>2772</v>
      </c>
      <c r="V109" s="15" t="s">
        <v>3012</v>
      </c>
      <c r="W109" s="16" t="s">
        <v>718</v>
      </c>
    </row>
    <row r="110" spans="1:23" ht="32.1" hidden="1">
      <c r="A110" s="15" t="s">
        <v>3008</v>
      </c>
      <c r="B110" s="15">
        <v>2020</v>
      </c>
      <c r="C110" s="15">
        <v>34</v>
      </c>
      <c r="D110" s="15" t="s">
        <v>3094</v>
      </c>
      <c r="E110" s="15" t="s">
        <v>3689</v>
      </c>
      <c r="F110" s="15" t="s">
        <v>2766</v>
      </c>
      <c r="G110" s="68" t="s">
        <v>3664</v>
      </c>
      <c r="H110" s="15" t="s">
        <v>2772</v>
      </c>
      <c r="I110" s="15" t="s">
        <v>2885</v>
      </c>
      <c r="J110" s="15" t="s">
        <v>2772</v>
      </c>
      <c r="K110" s="15" t="s">
        <v>2772</v>
      </c>
      <c r="L110" s="15" t="s">
        <v>2772</v>
      </c>
      <c r="M110" s="15" t="s">
        <v>2772</v>
      </c>
      <c r="N110" s="15" t="s">
        <v>2781</v>
      </c>
      <c r="O110" s="15" t="s">
        <v>2772</v>
      </c>
      <c r="P110" s="15">
        <v>1.33</v>
      </c>
      <c r="Q110" s="15" t="s">
        <v>3011</v>
      </c>
      <c r="R110" s="39">
        <f t="shared" si="11"/>
        <v>1.33</v>
      </c>
      <c r="S110" s="20" t="s">
        <v>3295</v>
      </c>
      <c r="T110" s="16">
        <f t="shared" si="12"/>
        <v>0.36735592102601899</v>
      </c>
      <c r="U110" s="15" t="s">
        <v>2772</v>
      </c>
      <c r="V110" s="15" t="s">
        <v>3012</v>
      </c>
      <c r="W110" s="16" t="s">
        <v>718</v>
      </c>
    </row>
    <row r="111" spans="1:23" ht="32.1" hidden="1">
      <c r="A111" s="15" t="s">
        <v>3008</v>
      </c>
      <c r="B111" s="15">
        <v>2020</v>
      </c>
      <c r="C111" s="15">
        <v>34</v>
      </c>
      <c r="D111" s="15" t="s">
        <v>3094</v>
      </c>
      <c r="E111" s="15" t="s">
        <v>3689</v>
      </c>
      <c r="F111" s="15" t="s">
        <v>2766</v>
      </c>
      <c r="G111" s="67" t="s">
        <v>3659</v>
      </c>
      <c r="H111" s="15" t="s">
        <v>2772</v>
      </c>
      <c r="I111" s="15" t="s">
        <v>2790</v>
      </c>
      <c r="J111" s="15" t="s">
        <v>2772</v>
      </c>
      <c r="K111" s="15" t="s">
        <v>2772</v>
      </c>
      <c r="L111" s="15" t="s">
        <v>2772</v>
      </c>
      <c r="M111" s="15" t="s">
        <v>2772</v>
      </c>
      <c r="N111" s="15" t="s">
        <v>2781</v>
      </c>
      <c r="O111" s="15" t="s">
        <v>2772</v>
      </c>
      <c r="P111" s="15">
        <v>49.08</v>
      </c>
      <c r="Q111" s="15" t="s">
        <v>3011</v>
      </c>
      <c r="R111" s="39">
        <f t="shared" si="11"/>
        <v>49.08</v>
      </c>
      <c r="S111" s="20" t="s">
        <v>3295</v>
      </c>
      <c r="T111" s="16">
        <f t="shared" si="12"/>
        <v>1.6996643202023733</v>
      </c>
      <c r="U111" s="15" t="s">
        <v>2772</v>
      </c>
      <c r="V111" s="15" t="s">
        <v>3012</v>
      </c>
      <c r="W111" s="16" t="s">
        <v>718</v>
      </c>
    </row>
    <row r="112" spans="1:23" ht="33" hidden="1" thickBot="1">
      <c r="A112" s="15" t="s">
        <v>3008</v>
      </c>
      <c r="B112" s="15">
        <v>2020</v>
      </c>
      <c r="C112" s="15">
        <v>34</v>
      </c>
      <c r="D112" s="15" t="s">
        <v>3094</v>
      </c>
      <c r="E112" s="15" t="s">
        <v>3689</v>
      </c>
      <c r="F112" s="15" t="s">
        <v>2766</v>
      </c>
      <c r="G112" s="67" t="s">
        <v>3659</v>
      </c>
      <c r="H112" s="15" t="s">
        <v>2772</v>
      </c>
      <c r="I112" s="28" t="s">
        <v>2786</v>
      </c>
      <c r="J112" s="15" t="s">
        <v>2772</v>
      </c>
      <c r="K112" s="15" t="s">
        <v>2772</v>
      </c>
      <c r="L112" s="15" t="s">
        <v>2772</v>
      </c>
      <c r="M112" s="15" t="s">
        <v>2772</v>
      </c>
      <c r="N112" s="15" t="s">
        <v>2781</v>
      </c>
      <c r="O112" s="15" t="s">
        <v>2772</v>
      </c>
      <c r="P112" s="15">
        <v>53.82</v>
      </c>
      <c r="Q112" s="15" t="s">
        <v>3011</v>
      </c>
      <c r="R112" s="39">
        <f t="shared" si="11"/>
        <v>53.82</v>
      </c>
      <c r="S112" s="20" t="s">
        <v>3295</v>
      </c>
      <c r="T112" s="16">
        <f t="shared" si="12"/>
        <v>1.7389390312034796</v>
      </c>
      <c r="U112" s="15" t="s">
        <v>2772</v>
      </c>
      <c r="V112" s="15" t="s">
        <v>3012</v>
      </c>
      <c r="W112" s="16" t="s">
        <v>718</v>
      </c>
    </row>
    <row r="113" spans="1:23" ht="32.1" hidden="1">
      <c r="A113" s="15" t="s">
        <v>3008</v>
      </c>
      <c r="B113" s="15">
        <v>2020</v>
      </c>
      <c r="C113" s="15">
        <v>35</v>
      </c>
      <c r="D113" s="15" t="s">
        <v>3109</v>
      </c>
      <c r="E113" s="15" t="s">
        <v>3689</v>
      </c>
      <c r="F113" s="15" t="s">
        <v>2766</v>
      </c>
      <c r="G113" s="67" t="s">
        <v>3659</v>
      </c>
      <c r="H113" s="15" t="s">
        <v>2772</v>
      </c>
      <c r="I113" s="15" t="s">
        <v>2884</v>
      </c>
      <c r="J113" s="15" t="s">
        <v>2772</v>
      </c>
      <c r="K113" s="15" t="s">
        <v>2772</v>
      </c>
      <c r="L113" s="15" t="s">
        <v>2772</v>
      </c>
      <c r="M113" s="15" t="s">
        <v>2772</v>
      </c>
      <c r="N113" s="15" t="s">
        <v>2781</v>
      </c>
      <c r="O113" s="15" t="s">
        <v>2772</v>
      </c>
      <c r="P113" s="15">
        <v>1.33</v>
      </c>
      <c r="Q113" s="15" t="s">
        <v>3011</v>
      </c>
      <c r="R113" s="39">
        <f t="shared" si="11"/>
        <v>1.33</v>
      </c>
      <c r="S113" s="20" t="s">
        <v>3295</v>
      </c>
      <c r="T113" s="16">
        <f t="shared" si="12"/>
        <v>0.36735592102601899</v>
      </c>
      <c r="U113" s="15" t="s">
        <v>2772</v>
      </c>
      <c r="V113" s="15" t="s">
        <v>3012</v>
      </c>
      <c r="W113" s="16" t="s">
        <v>718</v>
      </c>
    </row>
    <row r="114" spans="1:23" ht="32.1" hidden="1">
      <c r="A114" s="15" t="s">
        <v>3008</v>
      </c>
      <c r="B114" s="15">
        <v>2020</v>
      </c>
      <c r="C114" s="15">
        <v>35</v>
      </c>
      <c r="D114" s="15" t="s">
        <v>3109</v>
      </c>
      <c r="E114" s="15" t="s">
        <v>3689</v>
      </c>
      <c r="F114" s="15" t="s">
        <v>2766</v>
      </c>
      <c r="G114" s="67" t="s">
        <v>3659</v>
      </c>
      <c r="H114" s="15" t="s">
        <v>2772</v>
      </c>
      <c r="I114" s="15" t="s">
        <v>3013</v>
      </c>
      <c r="J114" s="15" t="s">
        <v>2772</v>
      </c>
      <c r="K114" s="15" t="s">
        <v>2772</v>
      </c>
      <c r="L114" s="15" t="s">
        <v>2772</v>
      </c>
      <c r="M114" s="15" t="s">
        <v>2772</v>
      </c>
      <c r="N114" s="15" t="s">
        <v>2781</v>
      </c>
      <c r="O114" s="15" t="s">
        <v>2772</v>
      </c>
      <c r="P114" s="15">
        <v>1.32</v>
      </c>
      <c r="Q114" s="15" t="s">
        <v>3011</v>
      </c>
      <c r="R114" s="39">
        <f t="shared" si="11"/>
        <v>1.32</v>
      </c>
      <c r="S114" s="20" t="s">
        <v>3295</v>
      </c>
      <c r="T114" s="16">
        <f t="shared" si="12"/>
        <v>0.36548798489089973</v>
      </c>
      <c r="U114" s="15" t="s">
        <v>2772</v>
      </c>
      <c r="V114" s="15" t="s">
        <v>3012</v>
      </c>
      <c r="W114" s="16" t="s">
        <v>718</v>
      </c>
    </row>
    <row r="115" spans="1:23" ht="32.1">
      <c r="A115" s="15" t="s">
        <v>3008</v>
      </c>
      <c r="B115" s="15">
        <v>2020</v>
      </c>
      <c r="C115" s="15">
        <v>35</v>
      </c>
      <c r="D115" s="15" t="s">
        <v>3109</v>
      </c>
      <c r="E115" s="15" t="s">
        <v>3689</v>
      </c>
      <c r="F115" s="15" t="s">
        <v>2766</v>
      </c>
      <c r="G115" s="67" t="s">
        <v>3659</v>
      </c>
      <c r="H115" s="15" t="s">
        <v>2772</v>
      </c>
      <c r="I115" s="15" t="s">
        <v>3005</v>
      </c>
      <c r="J115" s="15" t="s">
        <v>2772</v>
      </c>
      <c r="K115" s="15" t="s">
        <v>2772</v>
      </c>
      <c r="L115" s="15" t="s">
        <v>2772</v>
      </c>
      <c r="M115" s="15" t="s">
        <v>2772</v>
      </c>
      <c r="N115" s="15" t="s">
        <v>2781</v>
      </c>
      <c r="O115" s="15" t="s">
        <v>2772</v>
      </c>
      <c r="P115" s="15">
        <v>78.11</v>
      </c>
      <c r="Q115" s="15" t="s">
        <v>3011</v>
      </c>
      <c r="R115" s="39">
        <f t="shared" si="11"/>
        <v>78.11</v>
      </c>
      <c r="S115" s="20" t="s">
        <v>3295</v>
      </c>
      <c r="T115" s="16">
        <f t="shared" si="12"/>
        <v>1.8982313845130967</v>
      </c>
      <c r="U115" s="15" t="s">
        <v>2772</v>
      </c>
      <c r="V115" s="15" t="s">
        <v>3012</v>
      </c>
      <c r="W115" s="16" t="s">
        <v>718</v>
      </c>
    </row>
    <row r="116" spans="1:23" ht="32.1" hidden="1">
      <c r="A116" s="15" t="s">
        <v>3008</v>
      </c>
      <c r="B116" s="15">
        <v>2020</v>
      </c>
      <c r="C116" s="15">
        <v>35</v>
      </c>
      <c r="D116" s="15" t="s">
        <v>3109</v>
      </c>
      <c r="E116" s="15" t="s">
        <v>3689</v>
      </c>
      <c r="F116" s="15" t="s">
        <v>2766</v>
      </c>
      <c r="G116" s="67" t="s">
        <v>3659</v>
      </c>
      <c r="H116" s="15" t="s">
        <v>2772</v>
      </c>
      <c r="I116" s="15" t="s">
        <v>2779</v>
      </c>
      <c r="J116" s="15" t="s">
        <v>2772</v>
      </c>
      <c r="K116" s="15" t="s">
        <v>2772</v>
      </c>
      <c r="L116" s="15" t="s">
        <v>2772</v>
      </c>
      <c r="M116" s="15" t="s">
        <v>2772</v>
      </c>
      <c r="N116" s="15" t="s">
        <v>2781</v>
      </c>
      <c r="O116" s="15" t="s">
        <v>2772</v>
      </c>
      <c r="P116" s="15">
        <v>23.02</v>
      </c>
      <c r="Q116" s="15" t="s">
        <v>3011</v>
      </c>
      <c r="R116" s="39">
        <f t="shared" si="11"/>
        <v>23.02</v>
      </c>
      <c r="S116" s="20" t="s">
        <v>3295</v>
      </c>
      <c r="T116" s="16">
        <f t="shared" si="12"/>
        <v>1.3805730030668872</v>
      </c>
      <c r="U116" s="15" t="s">
        <v>2772</v>
      </c>
      <c r="V116" s="15" t="s">
        <v>3012</v>
      </c>
      <c r="W116" s="16" t="s">
        <v>718</v>
      </c>
    </row>
    <row r="117" spans="1:23" ht="32.1" hidden="1">
      <c r="A117" s="15" t="s">
        <v>3008</v>
      </c>
      <c r="B117" s="15">
        <v>2020</v>
      </c>
      <c r="C117" s="15">
        <v>35</v>
      </c>
      <c r="D117" s="15" t="s">
        <v>3109</v>
      </c>
      <c r="E117" s="15" t="s">
        <v>3689</v>
      </c>
      <c r="F117" s="15" t="s">
        <v>2766</v>
      </c>
      <c r="G117" s="68" t="s">
        <v>3664</v>
      </c>
      <c r="H117" s="15" t="s">
        <v>2772</v>
      </c>
      <c r="I117" s="15" t="s">
        <v>2875</v>
      </c>
      <c r="J117" s="15" t="s">
        <v>2772</v>
      </c>
      <c r="K117" s="15" t="s">
        <v>2772</v>
      </c>
      <c r="L117" s="15" t="s">
        <v>2772</v>
      </c>
      <c r="M117" s="15" t="s">
        <v>2772</v>
      </c>
      <c r="N117" s="15" t="s">
        <v>2781</v>
      </c>
      <c r="O117" s="15" t="s">
        <v>2772</v>
      </c>
      <c r="P117" s="15">
        <v>2.02</v>
      </c>
      <c r="Q117" s="15" t="s">
        <v>3011</v>
      </c>
      <c r="R117" s="39">
        <f t="shared" si="11"/>
        <v>2.02</v>
      </c>
      <c r="S117" s="20" t="s">
        <v>3295</v>
      </c>
      <c r="T117" s="16">
        <f t="shared" si="12"/>
        <v>0.48000694295715063</v>
      </c>
      <c r="U117" s="15" t="s">
        <v>2772</v>
      </c>
      <c r="V117" s="15" t="s">
        <v>3012</v>
      </c>
      <c r="W117" s="16" t="s">
        <v>718</v>
      </c>
    </row>
    <row r="118" spans="1:23" ht="33" hidden="1" thickBot="1">
      <c r="A118" s="15" t="s">
        <v>3008</v>
      </c>
      <c r="B118" s="15">
        <v>2020</v>
      </c>
      <c r="C118" s="15">
        <v>35</v>
      </c>
      <c r="D118" s="15" t="s">
        <v>3109</v>
      </c>
      <c r="E118" s="15" t="s">
        <v>3689</v>
      </c>
      <c r="F118" s="15" t="s">
        <v>2766</v>
      </c>
      <c r="G118" s="68" t="s">
        <v>3664</v>
      </c>
      <c r="H118" s="15" t="s">
        <v>2772</v>
      </c>
      <c r="I118" s="15" t="s">
        <v>2885</v>
      </c>
      <c r="J118" s="15" t="s">
        <v>2772</v>
      </c>
      <c r="K118" s="15" t="s">
        <v>2772</v>
      </c>
      <c r="L118" s="15" t="s">
        <v>2772</v>
      </c>
      <c r="M118" s="15" t="s">
        <v>2772</v>
      </c>
      <c r="N118" s="15" t="s">
        <v>2781</v>
      </c>
      <c r="O118" s="15" t="s">
        <v>2772</v>
      </c>
      <c r="P118" s="28">
        <v>29.38</v>
      </c>
      <c r="Q118" s="15" t="s">
        <v>3011</v>
      </c>
      <c r="R118" s="39">
        <f t="shared" si="11"/>
        <v>29.38</v>
      </c>
      <c r="S118" s="20" t="s">
        <v>3295</v>
      </c>
      <c r="T118" s="16">
        <f t="shared" si="12"/>
        <v>1.4825877695267675</v>
      </c>
      <c r="U118" s="15" t="s">
        <v>2772</v>
      </c>
      <c r="V118" s="15" t="s">
        <v>3012</v>
      </c>
      <c r="W118" s="16" t="s">
        <v>718</v>
      </c>
    </row>
    <row r="119" spans="1:23" ht="32.1" hidden="1">
      <c r="A119" s="15" t="s">
        <v>3008</v>
      </c>
      <c r="B119" s="15">
        <v>2020</v>
      </c>
      <c r="C119" s="15">
        <v>35</v>
      </c>
      <c r="D119" s="15" t="s">
        <v>3109</v>
      </c>
      <c r="E119" s="15" t="s">
        <v>3689</v>
      </c>
      <c r="F119" s="15" t="s">
        <v>2766</v>
      </c>
      <c r="G119" s="67" t="s">
        <v>3659</v>
      </c>
      <c r="H119" s="15" t="s">
        <v>2772</v>
      </c>
      <c r="I119" s="15" t="s">
        <v>2790</v>
      </c>
      <c r="J119" s="15" t="s">
        <v>2772</v>
      </c>
      <c r="K119" s="15" t="s">
        <v>2772</v>
      </c>
      <c r="L119" s="15" t="s">
        <v>2772</v>
      </c>
      <c r="M119" s="15" t="s">
        <v>2772</v>
      </c>
      <c r="N119" s="15" t="s">
        <v>2781</v>
      </c>
      <c r="O119" s="15" t="s">
        <v>2772</v>
      </c>
      <c r="P119" s="15">
        <v>32.35</v>
      </c>
      <c r="Q119" s="15" t="s">
        <v>3011</v>
      </c>
      <c r="R119" s="39">
        <f t="shared" si="11"/>
        <v>32.35</v>
      </c>
      <c r="S119" s="20" t="s">
        <v>3295</v>
      </c>
      <c r="T119" s="16">
        <f t="shared" si="12"/>
        <v>1.5230958382525679</v>
      </c>
      <c r="U119" s="15" t="s">
        <v>2772</v>
      </c>
      <c r="V119" s="15" t="s">
        <v>3012</v>
      </c>
      <c r="W119" s="16" t="s">
        <v>718</v>
      </c>
    </row>
    <row r="120" spans="1:23" ht="33" hidden="1" thickBot="1">
      <c r="A120" s="15" t="s">
        <v>3008</v>
      </c>
      <c r="B120" s="15">
        <v>2020</v>
      </c>
      <c r="C120" s="15">
        <v>35</v>
      </c>
      <c r="D120" s="15" t="s">
        <v>3109</v>
      </c>
      <c r="E120" s="15" t="s">
        <v>3689</v>
      </c>
      <c r="F120" s="15" t="s">
        <v>2766</v>
      </c>
      <c r="G120" s="67" t="s">
        <v>3659</v>
      </c>
      <c r="H120" s="15" t="s">
        <v>2772</v>
      </c>
      <c r="I120" s="28" t="s">
        <v>2786</v>
      </c>
      <c r="J120" s="15" t="s">
        <v>2772</v>
      </c>
      <c r="K120" s="15" t="s">
        <v>2772</v>
      </c>
      <c r="L120" s="15" t="s">
        <v>2772</v>
      </c>
      <c r="M120" s="15" t="s">
        <v>2772</v>
      </c>
      <c r="N120" s="15" t="s">
        <v>2781</v>
      </c>
      <c r="O120" s="15" t="s">
        <v>2772</v>
      </c>
      <c r="P120" s="15">
        <v>107.33</v>
      </c>
      <c r="Q120" s="15" t="s">
        <v>3011</v>
      </c>
      <c r="R120" s="39">
        <f t="shared" si="11"/>
        <v>107.33</v>
      </c>
      <c r="S120" s="20" t="s">
        <v>3295</v>
      </c>
      <c r="T120" s="16">
        <f t="shared" si="12"/>
        <v>2.0347487431464892</v>
      </c>
      <c r="U120" s="15" t="s">
        <v>2772</v>
      </c>
      <c r="V120" s="15" t="s">
        <v>3012</v>
      </c>
      <c r="W120" s="16" t="s">
        <v>718</v>
      </c>
    </row>
    <row r="121" spans="1:23" ht="32.1" hidden="1">
      <c r="A121" s="15" t="s">
        <v>3008</v>
      </c>
      <c r="B121" s="15">
        <v>2020</v>
      </c>
      <c r="C121" s="15">
        <v>36</v>
      </c>
      <c r="D121" s="15" t="s">
        <v>3125</v>
      </c>
      <c r="E121" s="15" t="s">
        <v>3689</v>
      </c>
      <c r="F121" s="15" t="s">
        <v>2766</v>
      </c>
      <c r="G121" s="67" t="s">
        <v>3659</v>
      </c>
      <c r="H121" s="15" t="s">
        <v>2772</v>
      </c>
      <c r="I121" s="15" t="s">
        <v>2884</v>
      </c>
      <c r="J121" s="15" t="s">
        <v>2772</v>
      </c>
      <c r="K121" s="15" t="s">
        <v>2772</v>
      </c>
      <c r="L121" s="15" t="s">
        <v>2772</v>
      </c>
      <c r="M121" s="15" t="s">
        <v>2772</v>
      </c>
      <c r="N121" s="15" t="s">
        <v>2781</v>
      </c>
      <c r="O121" s="15" t="s">
        <v>2772</v>
      </c>
      <c r="P121" s="15">
        <v>0.39</v>
      </c>
      <c r="Q121" s="15" t="s">
        <v>3011</v>
      </c>
      <c r="R121" s="39">
        <f t="shared" si="11"/>
        <v>0.39</v>
      </c>
      <c r="S121" s="20" t="s">
        <v>3295</v>
      </c>
      <c r="T121" s="16">
        <f t="shared" si="12"/>
        <v>0.14301480025409513</v>
      </c>
      <c r="U121" s="15" t="s">
        <v>2772</v>
      </c>
      <c r="V121" s="15" t="s">
        <v>3012</v>
      </c>
      <c r="W121" s="16" t="s">
        <v>718</v>
      </c>
    </row>
    <row r="122" spans="1:23" ht="32.1" hidden="1">
      <c r="A122" s="15" t="s">
        <v>3008</v>
      </c>
      <c r="B122" s="15">
        <v>2020</v>
      </c>
      <c r="C122" s="15">
        <v>36</v>
      </c>
      <c r="D122" s="15" t="s">
        <v>3125</v>
      </c>
      <c r="E122" s="15" t="s">
        <v>3689</v>
      </c>
      <c r="F122" s="15" t="s">
        <v>2766</v>
      </c>
      <c r="G122" s="67" t="s">
        <v>3659</v>
      </c>
      <c r="H122" s="15" t="s">
        <v>2772</v>
      </c>
      <c r="I122" s="15" t="s">
        <v>3013</v>
      </c>
      <c r="J122" s="15" t="s">
        <v>2772</v>
      </c>
      <c r="K122" s="15" t="s">
        <v>2772</v>
      </c>
      <c r="L122" s="15" t="s">
        <v>2772</v>
      </c>
      <c r="M122" s="15" t="s">
        <v>2772</v>
      </c>
      <c r="N122" s="15" t="s">
        <v>2781</v>
      </c>
      <c r="O122" s="15" t="s">
        <v>2772</v>
      </c>
      <c r="P122" s="15">
        <v>1.45</v>
      </c>
      <c r="Q122" s="15" t="s">
        <v>3011</v>
      </c>
      <c r="R122" s="39">
        <f t="shared" si="11"/>
        <v>1.45</v>
      </c>
      <c r="S122" s="20" t="s">
        <v>3295</v>
      </c>
      <c r="T122" s="16">
        <f t="shared" si="12"/>
        <v>0.38916608436453248</v>
      </c>
      <c r="U122" s="15" t="s">
        <v>2772</v>
      </c>
      <c r="V122" s="15" t="s">
        <v>3012</v>
      </c>
      <c r="W122" s="16" t="s">
        <v>718</v>
      </c>
    </row>
    <row r="123" spans="1:23" ht="32.1">
      <c r="A123" s="15" t="s">
        <v>3008</v>
      </c>
      <c r="B123" s="15">
        <v>2020</v>
      </c>
      <c r="C123" s="15">
        <v>36</v>
      </c>
      <c r="D123" s="15" t="s">
        <v>3125</v>
      </c>
      <c r="E123" s="15" t="s">
        <v>3689</v>
      </c>
      <c r="F123" s="15" t="s">
        <v>2766</v>
      </c>
      <c r="G123" s="67" t="s">
        <v>3659</v>
      </c>
      <c r="H123" s="15" t="s">
        <v>2772</v>
      </c>
      <c r="I123" s="15" t="s">
        <v>3005</v>
      </c>
      <c r="J123" s="15" t="s">
        <v>2772</v>
      </c>
      <c r="K123" s="15" t="s">
        <v>2772</v>
      </c>
      <c r="L123" s="15" t="s">
        <v>2772</v>
      </c>
      <c r="M123" s="15" t="s">
        <v>2772</v>
      </c>
      <c r="N123" s="15" t="s">
        <v>2781</v>
      </c>
      <c r="O123" s="15" t="s">
        <v>2772</v>
      </c>
      <c r="P123" s="15">
        <v>56.45</v>
      </c>
      <c r="Q123" s="15" t="s">
        <v>3011</v>
      </c>
      <c r="R123" s="39">
        <f t="shared" si="11"/>
        <v>56.45</v>
      </c>
      <c r="S123" s="20" t="s">
        <v>3295</v>
      </c>
      <c r="T123" s="16">
        <f t="shared" si="12"/>
        <v>1.759290033024304</v>
      </c>
      <c r="U123" s="15" t="s">
        <v>2772</v>
      </c>
      <c r="V123" s="15" t="s">
        <v>3012</v>
      </c>
      <c r="W123" s="16" t="s">
        <v>718</v>
      </c>
    </row>
    <row r="124" spans="1:23" ht="32.1" hidden="1">
      <c r="A124" s="15" t="s">
        <v>3008</v>
      </c>
      <c r="B124" s="15">
        <v>2020</v>
      </c>
      <c r="C124" s="15">
        <v>36</v>
      </c>
      <c r="D124" s="15" t="s">
        <v>3125</v>
      </c>
      <c r="E124" s="15" t="s">
        <v>3689</v>
      </c>
      <c r="F124" s="15" t="s">
        <v>2766</v>
      </c>
      <c r="G124" s="67" t="s">
        <v>3659</v>
      </c>
      <c r="H124" s="15" t="s">
        <v>2772</v>
      </c>
      <c r="I124" s="15" t="s">
        <v>2779</v>
      </c>
      <c r="J124" s="15" t="s">
        <v>2772</v>
      </c>
      <c r="K124" s="15" t="s">
        <v>2772</v>
      </c>
      <c r="L124" s="15" t="s">
        <v>2772</v>
      </c>
      <c r="M124" s="15" t="s">
        <v>2772</v>
      </c>
      <c r="N124" s="15" t="s">
        <v>2781</v>
      </c>
      <c r="O124" s="15" t="s">
        <v>2772</v>
      </c>
      <c r="P124" s="15">
        <v>33.409999999999997</v>
      </c>
      <c r="Q124" s="15" t="s">
        <v>3011</v>
      </c>
      <c r="R124" s="39">
        <f t="shared" si="11"/>
        <v>33.409999999999997</v>
      </c>
      <c r="S124" s="20" t="s">
        <v>3295</v>
      </c>
      <c r="T124" s="16">
        <f t="shared" si="12"/>
        <v>1.53668467262093</v>
      </c>
      <c r="U124" s="15" t="s">
        <v>2772</v>
      </c>
      <c r="V124" s="15" t="s">
        <v>3012</v>
      </c>
      <c r="W124" s="16" t="s">
        <v>718</v>
      </c>
    </row>
    <row r="125" spans="1:23" ht="32.1" hidden="1">
      <c r="A125" s="15" t="s">
        <v>3008</v>
      </c>
      <c r="B125" s="15">
        <v>2020</v>
      </c>
      <c r="C125" s="15">
        <v>36</v>
      </c>
      <c r="D125" s="15" t="s">
        <v>3125</v>
      </c>
      <c r="E125" s="15" t="s">
        <v>3689</v>
      </c>
      <c r="F125" s="15" t="s">
        <v>2766</v>
      </c>
      <c r="G125" s="68" t="s">
        <v>3664</v>
      </c>
      <c r="H125" s="15" t="s">
        <v>2772</v>
      </c>
      <c r="I125" s="15" t="s">
        <v>2875</v>
      </c>
      <c r="J125" s="15" t="s">
        <v>2772</v>
      </c>
      <c r="K125" s="15" t="s">
        <v>2772</v>
      </c>
      <c r="L125" s="15" t="s">
        <v>2772</v>
      </c>
      <c r="M125" s="15" t="s">
        <v>2772</v>
      </c>
      <c r="N125" s="15" t="s">
        <v>2781</v>
      </c>
      <c r="O125" s="15" t="s">
        <v>2772</v>
      </c>
      <c r="P125" s="15">
        <v>0.05</v>
      </c>
      <c r="Q125" s="15" t="s">
        <v>3011</v>
      </c>
      <c r="R125" s="39">
        <f t="shared" si="11"/>
        <v>0.05</v>
      </c>
      <c r="S125" s="20" t="s">
        <v>3295</v>
      </c>
      <c r="T125" s="16">
        <f t="shared" si="12"/>
        <v>2.1189299069938092E-2</v>
      </c>
      <c r="U125" s="15" t="s">
        <v>2772</v>
      </c>
      <c r="V125" s="15" t="s">
        <v>3012</v>
      </c>
      <c r="W125" s="16" t="s">
        <v>718</v>
      </c>
    </row>
    <row r="126" spans="1:23" ht="32.1" hidden="1">
      <c r="A126" s="15" t="s">
        <v>3008</v>
      </c>
      <c r="B126" s="15">
        <v>2020</v>
      </c>
      <c r="C126" s="15">
        <v>36</v>
      </c>
      <c r="D126" s="15" t="s">
        <v>3125</v>
      </c>
      <c r="E126" s="15" t="s">
        <v>3689</v>
      </c>
      <c r="F126" s="15" t="s">
        <v>2766</v>
      </c>
      <c r="G126" s="68" t="s">
        <v>3664</v>
      </c>
      <c r="H126" s="15" t="s">
        <v>2772</v>
      </c>
      <c r="I126" s="15" t="s">
        <v>2885</v>
      </c>
      <c r="J126" s="15" t="s">
        <v>2772</v>
      </c>
      <c r="K126" s="15" t="s">
        <v>2772</v>
      </c>
      <c r="L126" s="15" t="s">
        <v>2772</v>
      </c>
      <c r="M126" s="15" t="s">
        <v>2772</v>
      </c>
      <c r="N126" s="15" t="s">
        <v>2781</v>
      </c>
      <c r="O126" s="15" t="s">
        <v>2772</v>
      </c>
      <c r="P126" s="15">
        <v>0.76</v>
      </c>
      <c r="Q126" s="15" t="s">
        <v>3011</v>
      </c>
      <c r="R126" s="39">
        <f t="shared" si="11"/>
        <v>0.76</v>
      </c>
      <c r="S126" s="20" t="s">
        <v>3295</v>
      </c>
      <c r="T126" s="16">
        <f t="shared" si="12"/>
        <v>0.24551266781414982</v>
      </c>
      <c r="U126" s="15" t="s">
        <v>2772</v>
      </c>
      <c r="V126" s="15" t="s">
        <v>3012</v>
      </c>
      <c r="W126" s="16" t="s">
        <v>718</v>
      </c>
    </row>
    <row r="127" spans="1:23" ht="32.1" hidden="1">
      <c r="A127" s="15" t="s">
        <v>3008</v>
      </c>
      <c r="B127" s="15">
        <v>2020</v>
      </c>
      <c r="C127" s="15">
        <v>36</v>
      </c>
      <c r="D127" s="15" t="s">
        <v>3125</v>
      </c>
      <c r="E127" s="15" t="s">
        <v>3689</v>
      </c>
      <c r="F127" s="15" t="s">
        <v>2766</v>
      </c>
      <c r="G127" s="67" t="s">
        <v>3659</v>
      </c>
      <c r="H127" s="15" t="s">
        <v>2772</v>
      </c>
      <c r="I127" s="15" t="s">
        <v>2790</v>
      </c>
      <c r="J127" s="15" t="s">
        <v>2772</v>
      </c>
      <c r="K127" s="15" t="s">
        <v>2772</v>
      </c>
      <c r="L127" s="15" t="s">
        <v>2772</v>
      </c>
      <c r="M127" s="15" t="s">
        <v>2772</v>
      </c>
      <c r="N127" s="15" t="s">
        <v>2781</v>
      </c>
      <c r="O127" s="15" t="s">
        <v>2772</v>
      </c>
      <c r="P127" s="15">
        <v>39.46</v>
      </c>
      <c r="Q127" s="15" t="s">
        <v>3011</v>
      </c>
      <c r="R127" s="39">
        <f t="shared" si="11"/>
        <v>39.46</v>
      </c>
      <c r="S127" s="20" t="s">
        <v>3295</v>
      </c>
      <c r="T127" s="16">
        <f t="shared" si="12"/>
        <v>1.6070258784347859</v>
      </c>
      <c r="U127" s="15" t="s">
        <v>2772</v>
      </c>
      <c r="V127" s="15" t="s">
        <v>3012</v>
      </c>
      <c r="W127" s="16" t="s">
        <v>718</v>
      </c>
    </row>
    <row r="128" spans="1:23" ht="33" hidden="1" thickBot="1">
      <c r="A128" s="15" t="s">
        <v>3008</v>
      </c>
      <c r="B128" s="15">
        <v>2020</v>
      </c>
      <c r="C128" s="15">
        <v>36</v>
      </c>
      <c r="D128" s="15" t="s">
        <v>3125</v>
      </c>
      <c r="E128" s="15" t="s">
        <v>3689</v>
      </c>
      <c r="F128" s="15" t="s">
        <v>2766</v>
      </c>
      <c r="G128" s="67" t="s">
        <v>3659</v>
      </c>
      <c r="H128" s="15" t="s">
        <v>2772</v>
      </c>
      <c r="I128" s="28" t="s">
        <v>2786</v>
      </c>
      <c r="J128" s="15" t="s">
        <v>2772</v>
      </c>
      <c r="K128" s="15" t="s">
        <v>2772</v>
      </c>
      <c r="L128" s="15" t="s">
        <v>2772</v>
      </c>
      <c r="M128" s="15" t="s">
        <v>2772</v>
      </c>
      <c r="N128" s="15" t="s">
        <v>2781</v>
      </c>
      <c r="O128" s="15" t="s">
        <v>2772</v>
      </c>
      <c r="P128" s="15">
        <v>78.62</v>
      </c>
      <c r="Q128" s="15" t="s">
        <v>3011</v>
      </c>
      <c r="R128" s="39">
        <f t="shared" si="11"/>
        <v>78.62</v>
      </c>
      <c r="S128" s="20" t="s">
        <v>3295</v>
      </c>
      <c r="T128" s="16">
        <f t="shared" si="12"/>
        <v>1.9010221732480792</v>
      </c>
      <c r="U128" s="15" t="s">
        <v>2772</v>
      </c>
      <c r="V128" s="15" t="s">
        <v>3012</v>
      </c>
      <c r="W128" s="16" t="s">
        <v>718</v>
      </c>
    </row>
    <row r="129" spans="1:23" ht="32.1" hidden="1">
      <c r="A129" s="15" t="s">
        <v>3008</v>
      </c>
      <c r="B129" s="15">
        <v>2020</v>
      </c>
      <c r="C129" s="15">
        <v>37</v>
      </c>
      <c r="D129" s="15" t="s">
        <v>3142</v>
      </c>
      <c r="E129" s="15" t="s">
        <v>3689</v>
      </c>
      <c r="F129" s="15" t="s">
        <v>2766</v>
      </c>
      <c r="G129" s="67" t="s">
        <v>3659</v>
      </c>
      <c r="H129" s="15" t="s">
        <v>2772</v>
      </c>
      <c r="I129" s="15" t="s">
        <v>2884</v>
      </c>
      <c r="J129" s="15" t="s">
        <v>2772</v>
      </c>
      <c r="K129" s="15" t="s">
        <v>2772</v>
      </c>
      <c r="L129" s="15" t="s">
        <v>2772</v>
      </c>
      <c r="M129" s="15" t="s">
        <v>2772</v>
      </c>
      <c r="N129" s="15" t="s">
        <v>2781</v>
      </c>
      <c r="O129" s="15" t="s">
        <v>2772</v>
      </c>
      <c r="P129" s="15">
        <v>0.27</v>
      </c>
      <c r="Q129" s="15" t="s">
        <v>3011</v>
      </c>
      <c r="R129" s="39">
        <f t="shared" si="11"/>
        <v>0.27</v>
      </c>
      <c r="S129" s="20" t="s">
        <v>3295</v>
      </c>
      <c r="T129" s="16">
        <f t="shared" si="12"/>
        <v>0.10380372095595687</v>
      </c>
      <c r="U129" s="15" t="s">
        <v>2772</v>
      </c>
      <c r="V129" s="15" t="s">
        <v>3012</v>
      </c>
      <c r="W129" s="16" t="s">
        <v>718</v>
      </c>
    </row>
    <row r="130" spans="1:23" ht="32.1" hidden="1">
      <c r="A130" s="15" t="s">
        <v>3008</v>
      </c>
      <c r="B130" s="15">
        <v>2020</v>
      </c>
      <c r="C130" s="15">
        <v>37</v>
      </c>
      <c r="D130" s="15" t="s">
        <v>3142</v>
      </c>
      <c r="E130" s="15" t="s">
        <v>3689</v>
      </c>
      <c r="F130" s="15" t="s">
        <v>2766</v>
      </c>
      <c r="G130" s="67" t="s">
        <v>3659</v>
      </c>
      <c r="H130" s="15" t="s">
        <v>2772</v>
      </c>
      <c r="I130" s="15" t="s">
        <v>3013</v>
      </c>
      <c r="J130" s="15" t="s">
        <v>2772</v>
      </c>
      <c r="K130" s="15" t="s">
        <v>2772</v>
      </c>
      <c r="L130" s="15" t="s">
        <v>2772</v>
      </c>
      <c r="M130" s="15" t="s">
        <v>2772</v>
      </c>
      <c r="N130" s="15" t="s">
        <v>2781</v>
      </c>
      <c r="O130" s="15" t="s">
        <v>2772</v>
      </c>
      <c r="P130" s="15">
        <v>1.05</v>
      </c>
      <c r="Q130" s="15" t="s">
        <v>3011</v>
      </c>
      <c r="R130" s="39">
        <f t="shared" si="11"/>
        <v>1.05</v>
      </c>
      <c r="S130" s="20" t="s">
        <v>3295</v>
      </c>
      <c r="T130" s="16">
        <f t="shared" si="12"/>
        <v>0.31175386105575426</v>
      </c>
      <c r="U130" s="15" t="s">
        <v>2772</v>
      </c>
      <c r="V130" s="15" t="s">
        <v>3012</v>
      </c>
      <c r="W130" s="16" t="s">
        <v>718</v>
      </c>
    </row>
    <row r="131" spans="1:23" ht="32.1">
      <c r="A131" s="15" t="s">
        <v>3008</v>
      </c>
      <c r="B131" s="15">
        <v>2020</v>
      </c>
      <c r="C131" s="15">
        <v>37</v>
      </c>
      <c r="D131" s="15" t="s">
        <v>3142</v>
      </c>
      <c r="E131" s="15" t="s">
        <v>3689</v>
      </c>
      <c r="F131" s="15" t="s">
        <v>2766</v>
      </c>
      <c r="G131" s="67" t="s">
        <v>3659</v>
      </c>
      <c r="H131" s="15" t="s">
        <v>2772</v>
      </c>
      <c r="I131" s="15" t="s">
        <v>3005</v>
      </c>
      <c r="J131" s="15" t="s">
        <v>2772</v>
      </c>
      <c r="K131" s="15" t="s">
        <v>2772</v>
      </c>
      <c r="L131" s="15" t="s">
        <v>2772</v>
      </c>
      <c r="M131" s="15" t="s">
        <v>2772</v>
      </c>
      <c r="N131" s="15" t="s">
        <v>2781</v>
      </c>
      <c r="O131" s="15" t="s">
        <v>2772</v>
      </c>
      <c r="P131" s="15">
        <v>34.99</v>
      </c>
      <c r="Q131" s="15" t="s">
        <v>3011</v>
      </c>
      <c r="R131" s="39">
        <f t="shared" si="11"/>
        <v>34.99</v>
      </c>
      <c r="S131" s="20" t="s">
        <v>3295</v>
      </c>
      <c r="T131" s="16">
        <f t="shared" si="12"/>
        <v>1.5561818466529111</v>
      </c>
      <c r="U131" s="15" t="s">
        <v>2772</v>
      </c>
      <c r="V131" s="15" t="s">
        <v>3012</v>
      </c>
      <c r="W131" s="16" t="s">
        <v>718</v>
      </c>
    </row>
    <row r="132" spans="1:23" ht="32.1" hidden="1">
      <c r="A132" s="15" t="s">
        <v>3008</v>
      </c>
      <c r="B132" s="15">
        <v>2020</v>
      </c>
      <c r="C132" s="15">
        <v>37</v>
      </c>
      <c r="D132" s="15" t="s">
        <v>3142</v>
      </c>
      <c r="E132" s="15" t="s">
        <v>3689</v>
      </c>
      <c r="F132" s="15" t="s">
        <v>2766</v>
      </c>
      <c r="G132" s="67" t="s">
        <v>3659</v>
      </c>
      <c r="H132" s="15" t="s">
        <v>2772</v>
      </c>
      <c r="I132" s="15" t="s">
        <v>2779</v>
      </c>
      <c r="J132" s="15" t="s">
        <v>2772</v>
      </c>
      <c r="K132" s="15" t="s">
        <v>2772</v>
      </c>
      <c r="L132" s="15" t="s">
        <v>2772</v>
      </c>
      <c r="M132" s="15" t="s">
        <v>2772</v>
      </c>
      <c r="N132" s="15" t="s">
        <v>2781</v>
      </c>
      <c r="O132" s="15" t="s">
        <v>2772</v>
      </c>
      <c r="P132" s="15">
        <v>22.63</v>
      </c>
      <c r="Q132" s="15" t="s">
        <v>3011</v>
      </c>
      <c r="R132" s="39">
        <f t="shared" si="11"/>
        <v>22.63</v>
      </c>
      <c r="S132" s="20" t="s">
        <v>3295</v>
      </c>
      <c r="T132" s="16">
        <f t="shared" si="12"/>
        <v>1.3734637216323691</v>
      </c>
      <c r="U132" s="15" t="s">
        <v>2772</v>
      </c>
      <c r="V132" s="15" t="s">
        <v>3012</v>
      </c>
      <c r="W132" s="16" t="s">
        <v>718</v>
      </c>
    </row>
    <row r="133" spans="1:23" ht="32.1" hidden="1">
      <c r="A133" s="15" t="s">
        <v>3008</v>
      </c>
      <c r="B133" s="15">
        <v>2020</v>
      </c>
      <c r="C133" s="15">
        <v>37</v>
      </c>
      <c r="D133" s="15" t="s">
        <v>3142</v>
      </c>
      <c r="E133" s="15" t="s">
        <v>3689</v>
      </c>
      <c r="F133" s="15" t="s">
        <v>2766</v>
      </c>
      <c r="G133" s="68" t="s">
        <v>3664</v>
      </c>
      <c r="H133" s="15" t="s">
        <v>2772</v>
      </c>
      <c r="I133" s="15" t="s">
        <v>2875</v>
      </c>
      <c r="J133" s="15" t="s">
        <v>2772</v>
      </c>
      <c r="K133" s="15" t="s">
        <v>2772</v>
      </c>
      <c r="L133" s="15" t="s">
        <v>2772</v>
      </c>
      <c r="M133" s="15" t="s">
        <v>2772</v>
      </c>
      <c r="N133" s="15" t="s">
        <v>2781</v>
      </c>
      <c r="O133" s="15" t="s">
        <v>2772</v>
      </c>
      <c r="P133" s="15">
        <v>1.1000000000000001</v>
      </c>
      <c r="Q133" s="15" t="s">
        <v>3011</v>
      </c>
      <c r="R133" s="39">
        <f t="shared" si="11"/>
        <v>1.1000000000000001</v>
      </c>
      <c r="S133" s="20" t="s">
        <v>3295</v>
      </c>
      <c r="T133" s="16">
        <f t="shared" si="12"/>
        <v>0.3222192947339193</v>
      </c>
      <c r="U133" s="15" t="s">
        <v>2772</v>
      </c>
      <c r="V133" s="15" t="s">
        <v>3012</v>
      </c>
      <c r="W133" s="16" t="s">
        <v>718</v>
      </c>
    </row>
    <row r="134" spans="1:23" ht="32.1" hidden="1">
      <c r="A134" s="15" t="s">
        <v>3008</v>
      </c>
      <c r="B134" s="15">
        <v>2020</v>
      </c>
      <c r="C134" s="15">
        <v>37</v>
      </c>
      <c r="D134" s="15" t="s">
        <v>3142</v>
      </c>
      <c r="E134" s="15" t="s">
        <v>3689</v>
      </c>
      <c r="F134" s="15" t="s">
        <v>2766</v>
      </c>
      <c r="G134" s="68" t="s">
        <v>3664</v>
      </c>
      <c r="H134" s="15" t="s">
        <v>2772</v>
      </c>
      <c r="I134" s="15" t="s">
        <v>2885</v>
      </c>
      <c r="J134" s="15" t="s">
        <v>2772</v>
      </c>
      <c r="K134" s="15" t="s">
        <v>2772</v>
      </c>
      <c r="L134" s="15" t="s">
        <v>2772</v>
      </c>
      <c r="M134" s="15" t="s">
        <v>2772</v>
      </c>
      <c r="N134" s="15" t="s">
        <v>2781</v>
      </c>
      <c r="O134" s="15" t="s">
        <v>2772</v>
      </c>
      <c r="P134" s="15">
        <v>1.49</v>
      </c>
      <c r="Q134" s="15" t="s">
        <v>3011</v>
      </c>
      <c r="R134" s="39">
        <f t="shared" si="11"/>
        <v>1.49</v>
      </c>
      <c r="S134" s="20" t="s">
        <v>3295</v>
      </c>
      <c r="T134" s="16">
        <f t="shared" si="12"/>
        <v>0.3961993470957364</v>
      </c>
      <c r="U134" s="15" t="s">
        <v>2772</v>
      </c>
      <c r="V134" s="15" t="s">
        <v>3012</v>
      </c>
      <c r="W134" s="16" t="s">
        <v>718</v>
      </c>
    </row>
    <row r="135" spans="1:23" ht="33" hidden="1" thickBot="1">
      <c r="A135" s="15" t="s">
        <v>3008</v>
      </c>
      <c r="B135" s="15">
        <v>2020</v>
      </c>
      <c r="C135" s="15">
        <v>37</v>
      </c>
      <c r="D135" s="15" t="s">
        <v>3142</v>
      </c>
      <c r="E135" s="15" t="s">
        <v>3689</v>
      </c>
      <c r="F135" s="15" t="s">
        <v>2766</v>
      </c>
      <c r="G135" s="67" t="s">
        <v>3659</v>
      </c>
      <c r="H135" s="15" t="s">
        <v>2772</v>
      </c>
      <c r="I135" s="15" t="s">
        <v>2790</v>
      </c>
      <c r="J135" s="15" t="s">
        <v>2772</v>
      </c>
      <c r="K135" s="15" t="s">
        <v>2772</v>
      </c>
      <c r="L135" s="15" t="s">
        <v>2772</v>
      </c>
      <c r="M135" s="15" t="s">
        <v>2772</v>
      </c>
      <c r="N135" s="15" t="s">
        <v>2781</v>
      </c>
      <c r="O135" s="15" t="s">
        <v>2772</v>
      </c>
      <c r="P135" s="28">
        <v>44.76</v>
      </c>
      <c r="Q135" s="15" t="s">
        <v>3011</v>
      </c>
      <c r="R135" s="39">
        <f t="shared" si="11"/>
        <v>44.76</v>
      </c>
      <c r="S135" s="20" t="s">
        <v>3295</v>
      </c>
      <c r="T135" s="16">
        <f t="shared" si="12"/>
        <v>1.6604860157849677</v>
      </c>
      <c r="U135" s="15" t="s">
        <v>2772</v>
      </c>
      <c r="V135" s="15" t="s">
        <v>3012</v>
      </c>
      <c r="W135" s="16" t="s">
        <v>718</v>
      </c>
    </row>
    <row r="136" spans="1:23" ht="33" hidden="1" thickBot="1">
      <c r="A136" s="15" t="s">
        <v>3008</v>
      </c>
      <c r="B136" s="15">
        <v>2020</v>
      </c>
      <c r="C136" s="15">
        <v>37</v>
      </c>
      <c r="D136" s="15" t="s">
        <v>3142</v>
      </c>
      <c r="E136" s="15" t="s">
        <v>3689</v>
      </c>
      <c r="F136" s="15" t="s">
        <v>2766</v>
      </c>
      <c r="G136" s="67" t="s">
        <v>3659</v>
      </c>
      <c r="H136" s="15" t="s">
        <v>2772</v>
      </c>
      <c r="I136" s="28" t="s">
        <v>2786</v>
      </c>
      <c r="J136" s="15" t="s">
        <v>2772</v>
      </c>
      <c r="K136" s="15" t="s">
        <v>2772</v>
      </c>
      <c r="L136" s="15" t="s">
        <v>2772</v>
      </c>
      <c r="M136" s="15" t="s">
        <v>2772</v>
      </c>
      <c r="N136" s="15" t="s">
        <v>2781</v>
      </c>
      <c r="O136" s="15" t="s">
        <v>2772</v>
      </c>
      <c r="P136" s="15">
        <v>94.42</v>
      </c>
      <c r="Q136" s="15" t="s">
        <v>3011</v>
      </c>
      <c r="R136" s="39">
        <f t="shared" si="11"/>
        <v>94.42</v>
      </c>
      <c r="S136" s="20" t="s">
        <v>3295</v>
      </c>
      <c r="T136" s="16">
        <f t="shared" si="12"/>
        <v>1.9796394122229073</v>
      </c>
      <c r="U136" s="15" t="s">
        <v>2772</v>
      </c>
      <c r="V136" s="15" t="s">
        <v>3012</v>
      </c>
      <c r="W136" s="16" t="s">
        <v>718</v>
      </c>
    </row>
    <row r="137" spans="1:23" ht="32.1" hidden="1">
      <c r="A137" s="15" t="s">
        <v>3008</v>
      </c>
      <c r="B137" s="15">
        <v>2020</v>
      </c>
      <c r="C137" s="15">
        <v>38</v>
      </c>
      <c r="D137" s="15" t="s">
        <v>3158</v>
      </c>
      <c r="E137" s="15" t="s">
        <v>3689</v>
      </c>
      <c r="F137" s="15" t="s">
        <v>2766</v>
      </c>
      <c r="G137" s="67" t="s">
        <v>3659</v>
      </c>
      <c r="H137" s="15" t="s">
        <v>2772</v>
      </c>
      <c r="I137" s="15" t="s">
        <v>2884</v>
      </c>
      <c r="J137" s="15" t="s">
        <v>2772</v>
      </c>
      <c r="K137" s="15" t="s">
        <v>2772</v>
      </c>
      <c r="L137" s="15" t="s">
        <v>2772</v>
      </c>
      <c r="M137" s="15" t="s">
        <v>2772</v>
      </c>
      <c r="N137" s="15" t="s">
        <v>2781</v>
      </c>
      <c r="O137" s="15" t="s">
        <v>2772</v>
      </c>
      <c r="P137" s="15">
        <v>1.32</v>
      </c>
      <c r="Q137" s="15" t="s">
        <v>3011</v>
      </c>
      <c r="R137" s="39">
        <f t="shared" si="11"/>
        <v>1.32</v>
      </c>
      <c r="S137" s="20" t="s">
        <v>3295</v>
      </c>
      <c r="T137" s="16">
        <f t="shared" si="12"/>
        <v>0.36548798489089973</v>
      </c>
      <c r="U137" s="15" t="s">
        <v>2772</v>
      </c>
      <c r="V137" s="15" t="s">
        <v>3012</v>
      </c>
      <c r="W137" s="16" t="s">
        <v>718</v>
      </c>
    </row>
    <row r="138" spans="1:23" ht="32.1" hidden="1">
      <c r="A138" s="15" t="s">
        <v>3008</v>
      </c>
      <c r="B138" s="15">
        <v>2020</v>
      </c>
      <c r="C138" s="15">
        <v>38</v>
      </c>
      <c r="D138" s="15" t="s">
        <v>3158</v>
      </c>
      <c r="E138" s="15" t="s">
        <v>3689</v>
      </c>
      <c r="F138" s="15" t="s">
        <v>2766</v>
      </c>
      <c r="G138" s="67" t="s">
        <v>3659</v>
      </c>
      <c r="H138" s="15" t="s">
        <v>2772</v>
      </c>
      <c r="I138" s="15" t="s">
        <v>3013</v>
      </c>
      <c r="J138" s="15" t="s">
        <v>2772</v>
      </c>
      <c r="K138" s="15" t="s">
        <v>2772</v>
      </c>
      <c r="L138" s="15" t="s">
        <v>2772</v>
      </c>
      <c r="M138" s="15" t="s">
        <v>2772</v>
      </c>
      <c r="N138" s="15" t="s">
        <v>2781</v>
      </c>
      <c r="O138" s="15" t="s">
        <v>2772</v>
      </c>
      <c r="P138" s="15">
        <v>2.5499999999999998</v>
      </c>
      <c r="Q138" s="15" t="s">
        <v>3011</v>
      </c>
      <c r="R138" s="39">
        <f t="shared" si="11"/>
        <v>2.5499999999999998</v>
      </c>
      <c r="S138" s="20" t="s">
        <v>3295</v>
      </c>
      <c r="T138" s="16">
        <f t="shared" si="12"/>
        <v>0.5502283530550941</v>
      </c>
      <c r="U138" s="15" t="s">
        <v>2772</v>
      </c>
      <c r="V138" s="15" t="s">
        <v>3012</v>
      </c>
      <c r="W138" s="16" t="s">
        <v>718</v>
      </c>
    </row>
    <row r="139" spans="1:23" ht="32.1">
      <c r="A139" s="15" t="s">
        <v>3008</v>
      </c>
      <c r="B139" s="15">
        <v>2020</v>
      </c>
      <c r="C139" s="15">
        <v>38</v>
      </c>
      <c r="D139" s="15" t="s">
        <v>3158</v>
      </c>
      <c r="E139" s="15" t="s">
        <v>3689</v>
      </c>
      <c r="F139" s="15" t="s">
        <v>2766</v>
      </c>
      <c r="G139" s="67" t="s">
        <v>3659</v>
      </c>
      <c r="H139" s="15" t="s">
        <v>2772</v>
      </c>
      <c r="I139" s="15" t="s">
        <v>3005</v>
      </c>
      <c r="J139" s="15" t="s">
        <v>2772</v>
      </c>
      <c r="K139" s="15" t="s">
        <v>2772</v>
      </c>
      <c r="L139" s="15" t="s">
        <v>2772</v>
      </c>
      <c r="M139" s="15" t="s">
        <v>2772</v>
      </c>
      <c r="N139" s="15" t="s">
        <v>2781</v>
      </c>
      <c r="O139" s="15" t="s">
        <v>2772</v>
      </c>
      <c r="P139" s="15">
        <v>111.08</v>
      </c>
      <c r="Q139" s="15" t="s">
        <v>3011</v>
      </c>
      <c r="R139" s="39">
        <f t="shared" si="11"/>
        <v>111.08</v>
      </c>
      <c r="S139" s="20" t="s">
        <v>3295</v>
      </c>
      <c r="T139" s="16">
        <f t="shared" si="12"/>
        <v>2.0495281222777182</v>
      </c>
      <c r="U139" s="15" t="s">
        <v>2772</v>
      </c>
      <c r="V139" s="15" t="s">
        <v>3012</v>
      </c>
      <c r="W139" s="16" t="s">
        <v>718</v>
      </c>
    </row>
    <row r="140" spans="1:23" ht="32.1" hidden="1">
      <c r="A140" s="15" t="s">
        <v>3008</v>
      </c>
      <c r="B140" s="15">
        <v>2020</v>
      </c>
      <c r="C140" s="15">
        <v>38</v>
      </c>
      <c r="D140" s="15" t="s">
        <v>3158</v>
      </c>
      <c r="E140" s="15" t="s">
        <v>3689</v>
      </c>
      <c r="F140" s="15" t="s">
        <v>2766</v>
      </c>
      <c r="G140" s="67" t="s">
        <v>3659</v>
      </c>
      <c r="H140" s="15" t="s">
        <v>2772</v>
      </c>
      <c r="I140" s="15" t="s">
        <v>2779</v>
      </c>
      <c r="J140" s="15" t="s">
        <v>2772</v>
      </c>
      <c r="K140" s="15" t="s">
        <v>2772</v>
      </c>
      <c r="L140" s="15" t="s">
        <v>2772</v>
      </c>
      <c r="M140" s="15" t="s">
        <v>2772</v>
      </c>
      <c r="N140" s="15" t="s">
        <v>2781</v>
      </c>
      <c r="O140" s="15" t="s">
        <v>2772</v>
      </c>
      <c r="P140" s="15">
        <v>30.82</v>
      </c>
      <c r="Q140" s="15" t="s">
        <v>3011</v>
      </c>
      <c r="R140" s="39">
        <f t="shared" ref="R140:R203" si="13">P140</f>
        <v>30.82</v>
      </c>
      <c r="S140" s="20" t="s">
        <v>3295</v>
      </c>
      <c r="T140" s="16">
        <f t="shared" si="12"/>
        <v>1.5027001753105627</v>
      </c>
      <c r="U140" s="15" t="s">
        <v>2772</v>
      </c>
      <c r="V140" s="15" t="s">
        <v>3012</v>
      </c>
      <c r="W140" s="16" t="s">
        <v>718</v>
      </c>
    </row>
    <row r="141" spans="1:23" ht="32.1" hidden="1">
      <c r="A141" s="15" t="s">
        <v>3008</v>
      </c>
      <c r="B141" s="15">
        <v>2020</v>
      </c>
      <c r="C141" s="15">
        <v>38</v>
      </c>
      <c r="D141" s="15" t="s">
        <v>3158</v>
      </c>
      <c r="E141" s="15" t="s">
        <v>3689</v>
      </c>
      <c r="F141" s="15" t="s">
        <v>2766</v>
      </c>
      <c r="G141" s="68" t="s">
        <v>3664</v>
      </c>
      <c r="H141" s="15" t="s">
        <v>2772</v>
      </c>
      <c r="I141" s="15" t="s">
        <v>2875</v>
      </c>
      <c r="J141" s="15" t="s">
        <v>2772</v>
      </c>
      <c r="K141" s="15" t="s">
        <v>2772</v>
      </c>
      <c r="L141" s="15" t="s">
        <v>2772</v>
      </c>
      <c r="M141" s="15" t="s">
        <v>2772</v>
      </c>
      <c r="N141" s="15" t="s">
        <v>2781</v>
      </c>
      <c r="O141" s="15" t="s">
        <v>2772</v>
      </c>
      <c r="P141" s="15">
        <v>1.03</v>
      </c>
      <c r="Q141" s="15" t="s">
        <v>3011</v>
      </c>
      <c r="R141" s="39">
        <f t="shared" si="13"/>
        <v>1.03</v>
      </c>
      <c r="S141" s="20" t="s">
        <v>3295</v>
      </c>
      <c r="T141" s="16">
        <f t="shared" si="12"/>
        <v>0.30749603791321295</v>
      </c>
      <c r="U141" s="15" t="s">
        <v>2772</v>
      </c>
      <c r="V141" s="15" t="s">
        <v>3012</v>
      </c>
      <c r="W141" s="16" t="s">
        <v>718</v>
      </c>
    </row>
    <row r="142" spans="1:23" ht="32.1" hidden="1">
      <c r="A142" s="15" t="s">
        <v>3008</v>
      </c>
      <c r="B142" s="15">
        <v>2020</v>
      </c>
      <c r="C142" s="15">
        <v>38</v>
      </c>
      <c r="D142" s="15" t="s">
        <v>3158</v>
      </c>
      <c r="E142" s="15" t="s">
        <v>3689</v>
      </c>
      <c r="F142" s="15" t="s">
        <v>2766</v>
      </c>
      <c r="G142" s="68" t="s">
        <v>3664</v>
      </c>
      <c r="H142" s="15" t="s">
        <v>2772</v>
      </c>
      <c r="I142" s="15" t="s">
        <v>2885</v>
      </c>
      <c r="J142" s="15" t="s">
        <v>2772</v>
      </c>
      <c r="K142" s="15" t="s">
        <v>2772</v>
      </c>
      <c r="L142" s="15" t="s">
        <v>2772</v>
      </c>
      <c r="M142" s="15" t="s">
        <v>2772</v>
      </c>
      <c r="N142" s="15" t="s">
        <v>2781</v>
      </c>
      <c r="O142" s="15" t="s">
        <v>2772</v>
      </c>
      <c r="P142" s="15">
        <v>0.75</v>
      </c>
      <c r="Q142" s="15" t="s">
        <v>3011</v>
      </c>
      <c r="R142" s="39">
        <f t="shared" si="13"/>
        <v>0.75</v>
      </c>
      <c r="S142" s="20" t="s">
        <v>3295</v>
      </c>
      <c r="T142" s="16">
        <f t="shared" si="12"/>
        <v>0.24303804868629444</v>
      </c>
      <c r="U142" s="15" t="s">
        <v>2772</v>
      </c>
      <c r="V142" s="15" t="s">
        <v>3012</v>
      </c>
      <c r="W142" s="16" t="s">
        <v>718</v>
      </c>
    </row>
    <row r="143" spans="1:23" ht="32.1" hidden="1">
      <c r="A143" s="15" t="s">
        <v>3008</v>
      </c>
      <c r="B143" s="15">
        <v>2020</v>
      </c>
      <c r="C143" s="15">
        <v>38</v>
      </c>
      <c r="D143" s="15" t="s">
        <v>3158</v>
      </c>
      <c r="E143" s="15" t="s">
        <v>3689</v>
      </c>
      <c r="F143" s="15" t="s">
        <v>2766</v>
      </c>
      <c r="G143" s="67" t="s">
        <v>3659</v>
      </c>
      <c r="H143" s="15" t="s">
        <v>2772</v>
      </c>
      <c r="I143" s="15" t="s">
        <v>2790</v>
      </c>
      <c r="J143" s="15" t="s">
        <v>2772</v>
      </c>
      <c r="K143" s="15" t="s">
        <v>2772</v>
      </c>
      <c r="L143" s="15" t="s">
        <v>2772</v>
      </c>
      <c r="M143" s="15" t="s">
        <v>2772</v>
      </c>
      <c r="N143" s="15" t="s">
        <v>2781</v>
      </c>
      <c r="O143" s="15" t="s">
        <v>2772</v>
      </c>
      <c r="P143" s="15">
        <v>45.34</v>
      </c>
      <c r="Q143" s="15" t="s">
        <v>3011</v>
      </c>
      <c r="R143" s="39">
        <f t="shared" si="13"/>
        <v>45.34</v>
      </c>
      <c r="S143" s="20" t="s">
        <v>3295</v>
      </c>
      <c r="T143" s="16">
        <f t="shared" si="12"/>
        <v>1.6659560294539568</v>
      </c>
      <c r="U143" s="15" t="s">
        <v>2772</v>
      </c>
      <c r="V143" s="15" t="s">
        <v>3012</v>
      </c>
      <c r="W143" s="16" t="s">
        <v>718</v>
      </c>
    </row>
    <row r="144" spans="1:23" ht="33" hidden="1" thickBot="1">
      <c r="A144" s="15" t="s">
        <v>3008</v>
      </c>
      <c r="B144" s="15">
        <v>2020</v>
      </c>
      <c r="C144" s="15">
        <v>38</v>
      </c>
      <c r="D144" s="15" t="s">
        <v>3158</v>
      </c>
      <c r="E144" s="15" t="s">
        <v>3689</v>
      </c>
      <c r="F144" s="15" t="s">
        <v>2766</v>
      </c>
      <c r="G144" s="67" t="s">
        <v>3659</v>
      </c>
      <c r="H144" s="15" t="s">
        <v>2772</v>
      </c>
      <c r="I144" s="28" t="s">
        <v>2786</v>
      </c>
      <c r="J144" s="15" t="s">
        <v>2772</v>
      </c>
      <c r="K144" s="15" t="s">
        <v>2772</v>
      </c>
      <c r="L144" s="15" t="s">
        <v>2772</v>
      </c>
      <c r="M144" s="15" t="s">
        <v>2772</v>
      </c>
      <c r="N144" s="15" t="s">
        <v>2781</v>
      </c>
      <c r="O144" s="15" t="s">
        <v>2772</v>
      </c>
      <c r="P144" s="15">
        <v>12.36</v>
      </c>
      <c r="Q144" s="15" t="s">
        <v>3011</v>
      </c>
      <c r="R144" s="39">
        <f t="shared" si="13"/>
        <v>12.36</v>
      </c>
      <c r="S144" s="20" t="s">
        <v>3295</v>
      </c>
      <c r="T144" s="16">
        <f t="shared" si="12"/>
        <v>1.1258064581395268</v>
      </c>
      <c r="U144" s="15" t="s">
        <v>2772</v>
      </c>
      <c r="V144" s="15" t="s">
        <v>3012</v>
      </c>
      <c r="W144" s="16" t="s">
        <v>718</v>
      </c>
    </row>
    <row r="145" spans="1:23" ht="32.1" hidden="1">
      <c r="A145" s="15" t="s">
        <v>3008</v>
      </c>
      <c r="B145" s="15">
        <v>2020</v>
      </c>
      <c r="C145" s="15">
        <v>39</v>
      </c>
      <c r="D145" s="15" t="s">
        <v>3172</v>
      </c>
      <c r="E145" s="15" t="s">
        <v>3689</v>
      </c>
      <c r="F145" s="15" t="s">
        <v>2766</v>
      </c>
      <c r="G145" s="67" t="s">
        <v>3659</v>
      </c>
      <c r="H145" s="15" t="s">
        <v>2772</v>
      </c>
      <c r="I145" s="15" t="s">
        <v>2884</v>
      </c>
      <c r="J145" s="15" t="s">
        <v>2772</v>
      </c>
      <c r="K145" s="15" t="s">
        <v>2772</v>
      </c>
      <c r="L145" s="15" t="s">
        <v>2772</v>
      </c>
      <c r="M145" s="15" t="s">
        <v>2772</v>
      </c>
      <c r="N145" s="15" t="s">
        <v>2781</v>
      </c>
      <c r="O145" s="15" t="s">
        <v>2772</v>
      </c>
      <c r="P145" s="15">
        <v>1.1200000000000001</v>
      </c>
      <c r="Q145" s="15" t="s">
        <v>3011</v>
      </c>
      <c r="R145" s="39">
        <f t="shared" si="13"/>
        <v>1.1200000000000001</v>
      </c>
      <c r="S145" s="20" t="s">
        <v>3295</v>
      </c>
      <c r="T145" s="16">
        <f t="shared" si="12"/>
        <v>0.32633586092875144</v>
      </c>
      <c r="U145" s="15" t="s">
        <v>2772</v>
      </c>
      <c r="V145" s="15" t="s">
        <v>3012</v>
      </c>
      <c r="W145" s="16" t="s">
        <v>718</v>
      </c>
    </row>
    <row r="146" spans="1:23" ht="32.1" hidden="1">
      <c r="A146" s="15" t="s">
        <v>3008</v>
      </c>
      <c r="B146" s="15">
        <v>2020</v>
      </c>
      <c r="C146" s="15">
        <v>39</v>
      </c>
      <c r="D146" s="15" t="s">
        <v>3172</v>
      </c>
      <c r="E146" s="15" t="s">
        <v>3689</v>
      </c>
      <c r="F146" s="15" t="s">
        <v>2766</v>
      </c>
      <c r="G146" s="67" t="s">
        <v>3659</v>
      </c>
      <c r="H146" s="15" t="s">
        <v>2772</v>
      </c>
      <c r="I146" s="15" t="s">
        <v>3013</v>
      </c>
      <c r="J146" s="15" t="s">
        <v>2772</v>
      </c>
      <c r="K146" s="15" t="s">
        <v>2772</v>
      </c>
      <c r="L146" s="15" t="s">
        <v>2772</v>
      </c>
      <c r="M146" s="15" t="s">
        <v>2772</v>
      </c>
      <c r="N146" s="15" t="s">
        <v>2781</v>
      </c>
      <c r="O146" s="15" t="s">
        <v>2772</v>
      </c>
      <c r="P146" s="15">
        <v>2.23</v>
      </c>
      <c r="Q146" s="15" t="s">
        <v>3011</v>
      </c>
      <c r="R146" s="39">
        <f t="shared" si="13"/>
        <v>2.23</v>
      </c>
      <c r="S146" s="20" t="s">
        <v>3295</v>
      </c>
      <c r="T146" s="16">
        <f t="shared" si="12"/>
        <v>0.50920252233110286</v>
      </c>
      <c r="U146" s="15" t="s">
        <v>2772</v>
      </c>
      <c r="V146" s="15" t="s">
        <v>3012</v>
      </c>
      <c r="W146" s="16" t="s">
        <v>718</v>
      </c>
    </row>
    <row r="147" spans="1:23" ht="32.1">
      <c r="A147" s="15" t="s">
        <v>3008</v>
      </c>
      <c r="B147" s="15">
        <v>2020</v>
      </c>
      <c r="C147" s="15">
        <v>39</v>
      </c>
      <c r="D147" s="15" t="s">
        <v>3172</v>
      </c>
      <c r="E147" s="15" t="s">
        <v>3689</v>
      </c>
      <c r="F147" s="15" t="s">
        <v>2766</v>
      </c>
      <c r="G147" s="67" t="s">
        <v>3659</v>
      </c>
      <c r="H147" s="15" t="s">
        <v>2772</v>
      </c>
      <c r="I147" s="15" t="s">
        <v>3005</v>
      </c>
      <c r="J147" s="15" t="s">
        <v>2772</v>
      </c>
      <c r="K147" s="15" t="s">
        <v>2772</v>
      </c>
      <c r="L147" s="15" t="s">
        <v>2772</v>
      </c>
      <c r="M147" s="15" t="s">
        <v>2772</v>
      </c>
      <c r="N147" s="15" t="s">
        <v>2781</v>
      </c>
      <c r="O147" s="15" t="s">
        <v>2772</v>
      </c>
      <c r="P147" s="15">
        <v>124.42</v>
      </c>
      <c r="Q147" s="15" t="s">
        <v>3011</v>
      </c>
      <c r="R147" s="39">
        <f t="shared" si="13"/>
        <v>124.42</v>
      </c>
      <c r="S147" s="20" t="s">
        <v>3295</v>
      </c>
      <c r="T147" s="16">
        <f t="shared" si="12"/>
        <v>2.0983667964393309</v>
      </c>
      <c r="U147" s="15" t="s">
        <v>2772</v>
      </c>
      <c r="V147" s="15" t="s">
        <v>3012</v>
      </c>
      <c r="W147" s="16" t="s">
        <v>718</v>
      </c>
    </row>
    <row r="148" spans="1:23" ht="32.1" hidden="1">
      <c r="A148" s="15" t="s">
        <v>3008</v>
      </c>
      <c r="B148" s="15">
        <v>2020</v>
      </c>
      <c r="C148" s="15">
        <v>39</v>
      </c>
      <c r="D148" s="15" t="s">
        <v>3172</v>
      </c>
      <c r="E148" s="15" t="s">
        <v>3689</v>
      </c>
      <c r="F148" s="15" t="s">
        <v>2766</v>
      </c>
      <c r="G148" s="67" t="s">
        <v>3659</v>
      </c>
      <c r="H148" s="15" t="s">
        <v>2772</v>
      </c>
      <c r="I148" s="15" t="s">
        <v>2779</v>
      </c>
      <c r="J148" s="15" t="s">
        <v>2772</v>
      </c>
      <c r="K148" s="15" t="s">
        <v>2772</v>
      </c>
      <c r="L148" s="15" t="s">
        <v>2772</v>
      </c>
      <c r="M148" s="15" t="s">
        <v>2772</v>
      </c>
      <c r="N148" s="15" t="s">
        <v>2781</v>
      </c>
      <c r="O148" s="15" t="s">
        <v>2772</v>
      </c>
      <c r="P148" s="15">
        <v>28.56</v>
      </c>
      <c r="Q148" s="15" t="s">
        <v>3011</v>
      </c>
      <c r="R148" s="39">
        <f t="shared" si="13"/>
        <v>28.56</v>
      </c>
      <c r="S148" s="20" t="s">
        <v>3295</v>
      </c>
      <c r="T148" s="16">
        <f t="shared" si="12"/>
        <v>1.470704429722788</v>
      </c>
      <c r="U148" s="15" t="s">
        <v>2772</v>
      </c>
      <c r="V148" s="15" t="s">
        <v>3012</v>
      </c>
      <c r="W148" s="16" t="s">
        <v>718</v>
      </c>
    </row>
    <row r="149" spans="1:23" ht="32.1" hidden="1">
      <c r="A149" s="15" t="s">
        <v>3008</v>
      </c>
      <c r="B149" s="15">
        <v>2020</v>
      </c>
      <c r="C149" s="15">
        <v>39</v>
      </c>
      <c r="D149" s="15" t="s">
        <v>3172</v>
      </c>
      <c r="E149" s="15" t="s">
        <v>3689</v>
      </c>
      <c r="F149" s="15" t="s">
        <v>2766</v>
      </c>
      <c r="G149" s="68" t="s">
        <v>3664</v>
      </c>
      <c r="H149" s="15" t="s">
        <v>2772</v>
      </c>
      <c r="I149" s="15" t="s">
        <v>2875</v>
      </c>
      <c r="J149" s="15" t="s">
        <v>2772</v>
      </c>
      <c r="K149" s="15" t="s">
        <v>2772</v>
      </c>
      <c r="L149" s="15" t="s">
        <v>2772</v>
      </c>
      <c r="M149" s="15" t="s">
        <v>2772</v>
      </c>
      <c r="N149" s="15" t="s">
        <v>2781</v>
      </c>
      <c r="O149" s="15" t="s">
        <v>2772</v>
      </c>
      <c r="P149" s="15">
        <v>1.01</v>
      </c>
      <c r="Q149" s="15" t="s">
        <v>3011</v>
      </c>
      <c r="R149" s="39">
        <f t="shared" si="13"/>
        <v>1.01</v>
      </c>
      <c r="S149" s="20" t="s">
        <v>3295</v>
      </c>
      <c r="T149" s="16">
        <f t="shared" si="12"/>
        <v>0.30319605742048883</v>
      </c>
      <c r="U149" s="15" t="s">
        <v>2772</v>
      </c>
      <c r="V149" s="15" t="s">
        <v>3012</v>
      </c>
      <c r="W149" s="16" t="s">
        <v>718</v>
      </c>
    </row>
    <row r="150" spans="1:23" ht="32.1" hidden="1">
      <c r="A150" s="15" t="s">
        <v>3008</v>
      </c>
      <c r="B150" s="15">
        <v>2020</v>
      </c>
      <c r="C150" s="15">
        <v>39</v>
      </c>
      <c r="D150" s="15" t="s">
        <v>3172</v>
      </c>
      <c r="E150" s="15" t="s">
        <v>3689</v>
      </c>
      <c r="F150" s="15" t="s">
        <v>2766</v>
      </c>
      <c r="G150" s="68" t="s">
        <v>3664</v>
      </c>
      <c r="H150" s="15" t="s">
        <v>2772</v>
      </c>
      <c r="I150" s="15" t="s">
        <v>2885</v>
      </c>
      <c r="J150" s="15" t="s">
        <v>2772</v>
      </c>
      <c r="K150" s="15" t="s">
        <v>2772</v>
      </c>
      <c r="L150" s="15" t="s">
        <v>2772</v>
      </c>
      <c r="M150" s="15" t="s">
        <v>2772</v>
      </c>
      <c r="N150" s="15" t="s">
        <v>2781</v>
      </c>
      <c r="O150" s="15" t="s">
        <v>2772</v>
      </c>
      <c r="P150" s="15">
        <v>0.12</v>
      </c>
      <c r="Q150" s="15" t="s">
        <v>3011</v>
      </c>
      <c r="R150" s="39">
        <f t="shared" si="13"/>
        <v>0.12</v>
      </c>
      <c r="S150" s="20" t="s">
        <v>3295</v>
      </c>
      <c r="T150" s="16">
        <f t="shared" si="12"/>
        <v>4.9218022670181653E-2</v>
      </c>
      <c r="U150" s="15" t="s">
        <v>2772</v>
      </c>
      <c r="V150" s="15" t="s">
        <v>3012</v>
      </c>
      <c r="W150" s="16" t="s">
        <v>718</v>
      </c>
    </row>
    <row r="151" spans="1:23" ht="32.1" hidden="1">
      <c r="A151" s="15" t="s">
        <v>3008</v>
      </c>
      <c r="B151" s="15">
        <v>2020</v>
      </c>
      <c r="C151" s="15">
        <v>39</v>
      </c>
      <c r="D151" s="15" t="s">
        <v>3172</v>
      </c>
      <c r="E151" s="15" t="s">
        <v>3689</v>
      </c>
      <c r="F151" s="15" t="s">
        <v>2766</v>
      </c>
      <c r="G151" s="67" t="s">
        <v>3659</v>
      </c>
      <c r="H151" s="15" t="s">
        <v>2772</v>
      </c>
      <c r="I151" s="15" t="s">
        <v>2790</v>
      </c>
      <c r="J151" s="15" t="s">
        <v>2772</v>
      </c>
      <c r="K151" s="15" t="s">
        <v>2772</v>
      </c>
      <c r="L151" s="15" t="s">
        <v>2772</v>
      </c>
      <c r="M151" s="15" t="s">
        <v>2772</v>
      </c>
      <c r="N151" s="15" t="s">
        <v>2781</v>
      </c>
      <c r="O151" s="15" t="s">
        <v>2772</v>
      </c>
      <c r="P151" s="15">
        <v>49.22</v>
      </c>
      <c r="Q151" s="15" t="s">
        <v>3011</v>
      </c>
      <c r="R151" s="39">
        <f t="shared" si="13"/>
        <v>49.22</v>
      </c>
      <c r="S151" s="20" t="s">
        <v>3295</v>
      </c>
      <c r="T151" s="16">
        <f t="shared" si="12"/>
        <v>1.7008767083769036</v>
      </c>
      <c r="U151" s="15" t="s">
        <v>2772</v>
      </c>
      <c r="V151" s="15" t="s">
        <v>3012</v>
      </c>
      <c r="W151" s="16" t="s">
        <v>718</v>
      </c>
    </row>
    <row r="152" spans="1:23" ht="33" hidden="1" thickBot="1">
      <c r="A152" s="15" t="s">
        <v>3008</v>
      </c>
      <c r="B152" s="15">
        <v>2020</v>
      </c>
      <c r="C152" s="15">
        <v>39</v>
      </c>
      <c r="D152" s="15" t="s">
        <v>3172</v>
      </c>
      <c r="E152" s="15" t="s">
        <v>3689</v>
      </c>
      <c r="F152" s="15" t="s">
        <v>2766</v>
      </c>
      <c r="G152" s="67" t="s">
        <v>3659</v>
      </c>
      <c r="H152" s="15" t="s">
        <v>2772</v>
      </c>
      <c r="I152" s="28" t="s">
        <v>2786</v>
      </c>
      <c r="J152" s="15" t="s">
        <v>2772</v>
      </c>
      <c r="K152" s="15" t="s">
        <v>2772</v>
      </c>
      <c r="L152" s="15" t="s">
        <v>2772</v>
      </c>
      <c r="M152" s="15" t="s">
        <v>2772</v>
      </c>
      <c r="N152" s="15" t="s">
        <v>2781</v>
      </c>
      <c r="O152" s="15" t="s">
        <v>2772</v>
      </c>
      <c r="P152" s="15">
        <v>37.43</v>
      </c>
      <c r="Q152" s="15" t="s">
        <v>3011</v>
      </c>
      <c r="R152" s="39">
        <f t="shared" si="13"/>
        <v>37.43</v>
      </c>
      <c r="S152" s="20" t="s">
        <v>3295</v>
      </c>
      <c r="T152" s="16">
        <f t="shared" si="12"/>
        <v>1.5846703844643488</v>
      </c>
      <c r="U152" s="15" t="s">
        <v>2772</v>
      </c>
      <c r="V152" s="15" t="s">
        <v>3012</v>
      </c>
      <c r="W152" s="16" t="s">
        <v>718</v>
      </c>
    </row>
    <row r="153" spans="1:23" ht="32.1" hidden="1">
      <c r="A153" s="15" t="s">
        <v>3008</v>
      </c>
      <c r="B153" s="15">
        <v>2020</v>
      </c>
      <c r="C153" s="15">
        <v>40</v>
      </c>
      <c r="D153" s="15" t="s">
        <v>3189</v>
      </c>
      <c r="E153" s="15" t="s">
        <v>3689</v>
      </c>
      <c r="F153" s="15" t="s">
        <v>2766</v>
      </c>
      <c r="G153" s="67" t="s">
        <v>3659</v>
      </c>
      <c r="H153" s="15" t="s">
        <v>2772</v>
      </c>
      <c r="I153" s="15" t="s">
        <v>2884</v>
      </c>
      <c r="J153" s="15" t="s">
        <v>2772</v>
      </c>
      <c r="K153" s="15" t="s">
        <v>2772</v>
      </c>
      <c r="L153" s="15" t="s">
        <v>2772</v>
      </c>
      <c r="M153" s="15" t="s">
        <v>2772</v>
      </c>
      <c r="N153" s="15" t="s">
        <v>2781</v>
      </c>
      <c r="O153" s="15" t="s">
        <v>2772</v>
      </c>
      <c r="P153" s="15">
        <v>0.12</v>
      </c>
      <c r="Q153" s="15" t="s">
        <v>3011</v>
      </c>
      <c r="R153" s="39">
        <f t="shared" si="13"/>
        <v>0.12</v>
      </c>
      <c r="S153" s="20" t="s">
        <v>3295</v>
      </c>
      <c r="T153" s="16">
        <f t="shared" si="12"/>
        <v>4.9218022670181653E-2</v>
      </c>
      <c r="U153" s="15" t="s">
        <v>2772</v>
      </c>
      <c r="V153" s="15" t="s">
        <v>3012</v>
      </c>
      <c r="W153" s="16" t="s">
        <v>718</v>
      </c>
    </row>
    <row r="154" spans="1:23" ht="32.1" hidden="1">
      <c r="A154" s="15" t="s">
        <v>3008</v>
      </c>
      <c r="B154" s="15">
        <v>2020</v>
      </c>
      <c r="C154" s="15">
        <v>40</v>
      </c>
      <c r="D154" s="15" t="s">
        <v>3189</v>
      </c>
      <c r="E154" s="15" t="s">
        <v>3689</v>
      </c>
      <c r="F154" s="15" t="s">
        <v>2766</v>
      </c>
      <c r="G154" s="67" t="s">
        <v>3659</v>
      </c>
      <c r="H154" s="15" t="s">
        <v>2772</v>
      </c>
      <c r="I154" s="15" t="s">
        <v>3013</v>
      </c>
      <c r="J154" s="15" t="s">
        <v>2772</v>
      </c>
      <c r="K154" s="15" t="s">
        <v>2772</v>
      </c>
      <c r="L154" s="15" t="s">
        <v>2772</v>
      </c>
      <c r="M154" s="15" t="s">
        <v>2772</v>
      </c>
      <c r="N154" s="15" t="s">
        <v>2781</v>
      </c>
      <c r="O154" s="15" t="s">
        <v>2772</v>
      </c>
      <c r="P154" s="15">
        <v>2.61</v>
      </c>
      <c r="Q154" s="15" t="s">
        <v>3011</v>
      </c>
      <c r="R154" s="39">
        <f t="shared" si="13"/>
        <v>2.61</v>
      </c>
      <c r="S154" s="20" t="s">
        <v>3295</v>
      </c>
      <c r="T154" s="16">
        <f t="shared" si="12"/>
        <v>0.55750720190565795</v>
      </c>
      <c r="U154" s="15" t="s">
        <v>2772</v>
      </c>
      <c r="V154" s="15" t="s">
        <v>3012</v>
      </c>
      <c r="W154" s="16" t="s">
        <v>718</v>
      </c>
    </row>
    <row r="155" spans="1:23" ht="32.1">
      <c r="A155" s="15" t="s">
        <v>3008</v>
      </c>
      <c r="B155" s="15">
        <v>2020</v>
      </c>
      <c r="C155" s="15">
        <v>40</v>
      </c>
      <c r="D155" s="15" t="s">
        <v>3189</v>
      </c>
      <c r="E155" s="15" t="s">
        <v>3689</v>
      </c>
      <c r="F155" s="15" t="s">
        <v>2766</v>
      </c>
      <c r="G155" s="67" t="s">
        <v>3659</v>
      </c>
      <c r="H155" s="15" t="s">
        <v>2772</v>
      </c>
      <c r="I155" s="15" t="s">
        <v>3005</v>
      </c>
      <c r="J155" s="15" t="s">
        <v>2772</v>
      </c>
      <c r="K155" s="15" t="s">
        <v>2772</v>
      </c>
      <c r="L155" s="15" t="s">
        <v>2772</v>
      </c>
      <c r="M155" s="15" t="s">
        <v>2772</v>
      </c>
      <c r="N155" s="15" t="s">
        <v>2781</v>
      </c>
      <c r="O155" s="15" t="s">
        <v>2772</v>
      </c>
      <c r="P155" s="15">
        <v>66.89</v>
      </c>
      <c r="Q155" s="15" t="s">
        <v>3011</v>
      </c>
      <c r="R155" s="39">
        <f t="shared" si="13"/>
        <v>66.89</v>
      </c>
      <c r="S155" s="20" t="s">
        <v>3295</v>
      </c>
      <c r="T155" s="16">
        <f t="shared" si="12"/>
        <v>1.8318058086743909</v>
      </c>
      <c r="U155" s="15" t="s">
        <v>2772</v>
      </c>
      <c r="V155" s="15" t="s">
        <v>3012</v>
      </c>
      <c r="W155" s="16" t="s">
        <v>718</v>
      </c>
    </row>
    <row r="156" spans="1:23" ht="32.1" hidden="1">
      <c r="A156" s="15" t="s">
        <v>3008</v>
      </c>
      <c r="B156" s="15">
        <v>2020</v>
      </c>
      <c r="C156" s="15">
        <v>40</v>
      </c>
      <c r="D156" s="15" t="s">
        <v>3189</v>
      </c>
      <c r="E156" s="15" t="s">
        <v>3689</v>
      </c>
      <c r="F156" s="15" t="s">
        <v>2766</v>
      </c>
      <c r="G156" s="67" t="s">
        <v>3659</v>
      </c>
      <c r="H156" s="15" t="s">
        <v>2772</v>
      </c>
      <c r="I156" s="15" t="s">
        <v>2779</v>
      </c>
      <c r="J156" s="15" t="s">
        <v>2772</v>
      </c>
      <c r="K156" s="15" t="s">
        <v>2772</v>
      </c>
      <c r="L156" s="15" t="s">
        <v>2772</v>
      </c>
      <c r="M156" s="15" t="s">
        <v>2772</v>
      </c>
      <c r="N156" s="15" t="s">
        <v>2781</v>
      </c>
      <c r="O156" s="15" t="s">
        <v>2772</v>
      </c>
      <c r="P156" s="15">
        <v>33.78</v>
      </c>
      <c r="Q156" s="15" t="s">
        <v>3011</v>
      </c>
      <c r="R156" s="39">
        <f t="shared" si="13"/>
        <v>33.78</v>
      </c>
      <c r="S156" s="20" t="s">
        <v>3295</v>
      </c>
      <c r="T156" s="16">
        <f t="shared" si="12"/>
        <v>1.5413295776666938</v>
      </c>
      <c r="U156" s="15" t="s">
        <v>2772</v>
      </c>
      <c r="V156" s="15" t="s">
        <v>3012</v>
      </c>
      <c r="W156" s="16" t="s">
        <v>718</v>
      </c>
    </row>
    <row r="157" spans="1:23" ht="32.1" hidden="1">
      <c r="A157" s="15" t="s">
        <v>3008</v>
      </c>
      <c r="B157" s="15">
        <v>2020</v>
      </c>
      <c r="C157" s="15">
        <v>40</v>
      </c>
      <c r="D157" s="15" t="s">
        <v>3189</v>
      </c>
      <c r="E157" s="15" t="s">
        <v>3689</v>
      </c>
      <c r="F157" s="15" t="s">
        <v>2766</v>
      </c>
      <c r="G157" s="68" t="s">
        <v>3664</v>
      </c>
      <c r="H157" s="15" t="s">
        <v>2772</v>
      </c>
      <c r="I157" s="15" t="s">
        <v>2875</v>
      </c>
      <c r="J157" s="15" t="s">
        <v>2772</v>
      </c>
      <c r="K157" s="15" t="s">
        <v>2772</v>
      </c>
      <c r="L157" s="15" t="s">
        <v>2772</v>
      </c>
      <c r="M157" s="15" t="s">
        <v>2772</v>
      </c>
      <c r="N157" s="15" t="s">
        <v>2781</v>
      </c>
      <c r="O157" s="15" t="s">
        <v>2772</v>
      </c>
      <c r="P157" s="15">
        <v>1.01</v>
      </c>
      <c r="Q157" s="15" t="s">
        <v>3011</v>
      </c>
      <c r="R157" s="39">
        <f t="shared" si="13"/>
        <v>1.01</v>
      </c>
      <c r="S157" s="20" t="s">
        <v>3295</v>
      </c>
      <c r="T157" s="16">
        <f t="shared" si="12"/>
        <v>0.30319605742048883</v>
      </c>
      <c r="U157" s="15" t="s">
        <v>2772</v>
      </c>
      <c r="V157" s="15" t="s">
        <v>3012</v>
      </c>
      <c r="W157" s="16" t="s">
        <v>718</v>
      </c>
    </row>
    <row r="158" spans="1:23" ht="32.1" hidden="1">
      <c r="A158" s="15" t="s">
        <v>3008</v>
      </c>
      <c r="B158" s="15">
        <v>2020</v>
      </c>
      <c r="C158" s="15">
        <v>40</v>
      </c>
      <c r="D158" s="15" t="s">
        <v>3189</v>
      </c>
      <c r="E158" s="15" t="s">
        <v>3689</v>
      </c>
      <c r="F158" s="15" t="s">
        <v>2766</v>
      </c>
      <c r="G158" s="68" t="s">
        <v>3664</v>
      </c>
      <c r="H158" s="15" t="s">
        <v>2772</v>
      </c>
      <c r="I158" s="15" t="s">
        <v>2885</v>
      </c>
      <c r="J158" s="15" t="s">
        <v>2772</v>
      </c>
      <c r="K158" s="15" t="s">
        <v>2772</v>
      </c>
      <c r="L158" s="15" t="s">
        <v>2772</v>
      </c>
      <c r="M158" s="15" t="s">
        <v>2772</v>
      </c>
      <c r="N158" s="15" t="s">
        <v>2781</v>
      </c>
      <c r="O158" s="15" t="s">
        <v>2772</v>
      </c>
      <c r="P158" s="15">
        <v>0.99</v>
      </c>
      <c r="Q158" s="15" t="s">
        <v>3011</v>
      </c>
      <c r="R158" s="39">
        <f t="shared" si="13"/>
        <v>0.99</v>
      </c>
      <c r="S158" s="20" t="s">
        <v>3295</v>
      </c>
      <c r="T158" s="16">
        <f t="shared" si="12"/>
        <v>0.29885307640970665</v>
      </c>
      <c r="U158" s="15" t="s">
        <v>2772</v>
      </c>
      <c r="V158" s="15" t="s">
        <v>3012</v>
      </c>
      <c r="W158" s="16" t="s">
        <v>718</v>
      </c>
    </row>
    <row r="159" spans="1:23" ht="32.1" hidden="1">
      <c r="A159" s="15" t="s">
        <v>3008</v>
      </c>
      <c r="B159" s="15">
        <v>2020</v>
      </c>
      <c r="C159" s="15">
        <v>40</v>
      </c>
      <c r="D159" s="15" t="s">
        <v>3189</v>
      </c>
      <c r="E159" s="15" t="s">
        <v>3689</v>
      </c>
      <c r="F159" s="15" t="s">
        <v>2766</v>
      </c>
      <c r="G159" s="67" t="s">
        <v>3659</v>
      </c>
      <c r="H159" s="15" t="s">
        <v>2772</v>
      </c>
      <c r="I159" s="15" t="s">
        <v>2790</v>
      </c>
      <c r="J159" s="15" t="s">
        <v>2772</v>
      </c>
      <c r="K159" s="15" t="s">
        <v>2772</v>
      </c>
      <c r="L159" s="15" t="s">
        <v>2772</v>
      </c>
      <c r="M159" s="15" t="s">
        <v>2772</v>
      </c>
      <c r="N159" s="15" t="s">
        <v>2781</v>
      </c>
      <c r="O159" s="15" t="s">
        <v>2772</v>
      </c>
      <c r="P159" s="15">
        <v>34.04</v>
      </c>
      <c r="Q159" s="15" t="s">
        <v>3011</v>
      </c>
      <c r="R159" s="39">
        <f t="shared" si="13"/>
        <v>34.04</v>
      </c>
      <c r="S159" s="20" t="s">
        <v>3295</v>
      </c>
      <c r="T159" s="16">
        <f t="shared" si="12"/>
        <v>1.5445640974960431</v>
      </c>
      <c r="U159" s="15" t="s">
        <v>2772</v>
      </c>
      <c r="V159" s="15" t="s">
        <v>3012</v>
      </c>
      <c r="W159" s="16" t="s">
        <v>718</v>
      </c>
    </row>
    <row r="160" spans="1:23" ht="33" hidden="1" thickBot="1">
      <c r="A160" s="15" t="s">
        <v>3008</v>
      </c>
      <c r="B160" s="15">
        <v>2020</v>
      </c>
      <c r="C160" s="15">
        <v>40</v>
      </c>
      <c r="D160" s="15" t="s">
        <v>3189</v>
      </c>
      <c r="E160" s="15" t="s">
        <v>3689</v>
      </c>
      <c r="F160" s="15" t="s">
        <v>2766</v>
      </c>
      <c r="G160" s="67" t="s">
        <v>3659</v>
      </c>
      <c r="H160" s="15" t="s">
        <v>2772</v>
      </c>
      <c r="I160" s="28" t="s">
        <v>2786</v>
      </c>
      <c r="J160" s="15" t="s">
        <v>2772</v>
      </c>
      <c r="K160" s="15" t="s">
        <v>2772</v>
      </c>
      <c r="L160" s="15" t="s">
        <v>2772</v>
      </c>
      <c r="M160" s="15" t="s">
        <v>2772</v>
      </c>
      <c r="N160" s="15" t="s">
        <v>2781</v>
      </c>
      <c r="O160" s="15" t="s">
        <v>2772</v>
      </c>
      <c r="P160" s="15">
        <v>60.28</v>
      </c>
      <c r="Q160" s="15" t="s">
        <v>3011</v>
      </c>
      <c r="R160" s="39">
        <f t="shared" si="13"/>
        <v>60.28</v>
      </c>
      <c r="S160" s="20" t="s">
        <v>3295</v>
      </c>
      <c r="T160" s="16">
        <f t="shared" ref="T160:T223" si="14">LOG(R160+1)</f>
        <v>1.7873187566245474</v>
      </c>
      <c r="U160" s="15" t="s">
        <v>2772</v>
      </c>
      <c r="V160" s="15" t="s">
        <v>3012</v>
      </c>
      <c r="W160" s="16" t="s">
        <v>718</v>
      </c>
    </row>
    <row r="161" spans="1:23" ht="32.1" hidden="1">
      <c r="A161" s="15" t="s">
        <v>3008</v>
      </c>
      <c r="B161" s="15">
        <v>2020</v>
      </c>
      <c r="C161" s="15">
        <v>41</v>
      </c>
      <c r="D161" s="15" t="s">
        <v>3204</v>
      </c>
      <c r="E161" s="15" t="s">
        <v>3689</v>
      </c>
      <c r="F161" s="15" t="s">
        <v>2766</v>
      </c>
      <c r="G161" s="67" t="s">
        <v>3659</v>
      </c>
      <c r="H161" s="15" t="s">
        <v>2772</v>
      </c>
      <c r="I161" s="15" t="s">
        <v>2884</v>
      </c>
      <c r="J161" s="15" t="s">
        <v>2772</v>
      </c>
      <c r="K161" s="15" t="s">
        <v>2772</v>
      </c>
      <c r="L161" s="15" t="s">
        <v>2772</v>
      </c>
      <c r="M161" s="15" t="s">
        <v>2772</v>
      </c>
      <c r="N161" s="15" t="s">
        <v>2781</v>
      </c>
      <c r="O161" s="15" t="s">
        <v>2772</v>
      </c>
      <c r="P161" s="15">
        <v>0.37</v>
      </c>
      <c r="Q161" s="15" t="s">
        <v>3011</v>
      </c>
      <c r="R161" s="39">
        <f t="shared" si="13"/>
        <v>0.37</v>
      </c>
      <c r="S161" s="20" t="s">
        <v>3295</v>
      </c>
      <c r="T161" s="16">
        <f t="shared" si="14"/>
        <v>0.13672056715640679</v>
      </c>
      <c r="U161" s="15" t="s">
        <v>2772</v>
      </c>
      <c r="V161" s="15" t="s">
        <v>3012</v>
      </c>
      <c r="W161" s="16" t="s">
        <v>718</v>
      </c>
    </row>
    <row r="162" spans="1:23" ht="32.1" hidden="1">
      <c r="A162" s="15" t="s">
        <v>3008</v>
      </c>
      <c r="B162" s="15">
        <v>2020</v>
      </c>
      <c r="C162" s="15">
        <v>41</v>
      </c>
      <c r="D162" s="15" t="s">
        <v>3204</v>
      </c>
      <c r="E162" s="15" t="s">
        <v>3689</v>
      </c>
      <c r="F162" s="15" t="s">
        <v>2766</v>
      </c>
      <c r="G162" s="67" t="s">
        <v>3659</v>
      </c>
      <c r="H162" s="15" t="s">
        <v>2772</v>
      </c>
      <c r="I162" s="15" t="s">
        <v>3013</v>
      </c>
      <c r="J162" s="15" t="s">
        <v>2772</v>
      </c>
      <c r="K162" s="15" t="s">
        <v>2772</v>
      </c>
      <c r="L162" s="15" t="s">
        <v>2772</v>
      </c>
      <c r="M162" s="15" t="s">
        <v>2772</v>
      </c>
      <c r="N162" s="15" t="s">
        <v>2781</v>
      </c>
      <c r="O162" s="15" t="s">
        <v>2772</v>
      </c>
      <c r="P162" s="15">
        <v>0.8</v>
      </c>
      <c r="Q162" s="15" t="s">
        <v>3011</v>
      </c>
      <c r="R162" s="39">
        <f t="shared" si="13"/>
        <v>0.8</v>
      </c>
      <c r="S162" s="20" t="s">
        <v>3295</v>
      </c>
      <c r="T162" s="16">
        <f t="shared" si="14"/>
        <v>0.25527250510330607</v>
      </c>
      <c r="U162" s="15" t="s">
        <v>2772</v>
      </c>
      <c r="V162" s="15" t="s">
        <v>3012</v>
      </c>
      <c r="W162" s="16" t="s">
        <v>718</v>
      </c>
    </row>
    <row r="163" spans="1:23" ht="32.1">
      <c r="A163" s="15" t="s">
        <v>3008</v>
      </c>
      <c r="B163" s="15">
        <v>2020</v>
      </c>
      <c r="C163" s="15">
        <v>41</v>
      </c>
      <c r="D163" s="15" t="s">
        <v>3204</v>
      </c>
      <c r="E163" s="15" t="s">
        <v>3689</v>
      </c>
      <c r="F163" s="15" t="s">
        <v>2766</v>
      </c>
      <c r="G163" s="67" t="s">
        <v>3659</v>
      </c>
      <c r="H163" s="15" t="s">
        <v>2772</v>
      </c>
      <c r="I163" s="15" t="s">
        <v>3005</v>
      </c>
      <c r="J163" s="15" t="s">
        <v>2772</v>
      </c>
      <c r="K163" s="15" t="s">
        <v>2772</v>
      </c>
      <c r="L163" s="15" t="s">
        <v>2772</v>
      </c>
      <c r="M163" s="15" t="s">
        <v>2772</v>
      </c>
      <c r="N163" s="15" t="s">
        <v>2781</v>
      </c>
      <c r="O163" s="15" t="s">
        <v>2772</v>
      </c>
      <c r="P163" s="15">
        <v>111.11</v>
      </c>
      <c r="Q163" s="15" t="s">
        <v>3011</v>
      </c>
      <c r="R163" s="39">
        <f t="shared" si="13"/>
        <v>111.11</v>
      </c>
      <c r="S163" s="20" t="s">
        <v>3295</v>
      </c>
      <c r="T163" s="16">
        <f t="shared" si="14"/>
        <v>2.0496443525693002</v>
      </c>
      <c r="U163" s="15" t="s">
        <v>2772</v>
      </c>
      <c r="V163" s="15" t="s">
        <v>3012</v>
      </c>
      <c r="W163" s="16" t="s">
        <v>718</v>
      </c>
    </row>
    <row r="164" spans="1:23" ht="32.1" hidden="1">
      <c r="A164" s="15" t="s">
        <v>3008</v>
      </c>
      <c r="B164" s="15">
        <v>2020</v>
      </c>
      <c r="C164" s="15">
        <v>41</v>
      </c>
      <c r="D164" s="15" t="s">
        <v>3204</v>
      </c>
      <c r="E164" s="15" t="s">
        <v>3689</v>
      </c>
      <c r="F164" s="15" t="s">
        <v>2766</v>
      </c>
      <c r="G164" s="67" t="s">
        <v>3659</v>
      </c>
      <c r="H164" s="15" t="s">
        <v>2772</v>
      </c>
      <c r="I164" s="15" t="s">
        <v>2779</v>
      </c>
      <c r="J164" s="15" t="s">
        <v>2772</v>
      </c>
      <c r="K164" s="15" t="s">
        <v>2772</v>
      </c>
      <c r="L164" s="15" t="s">
        <v>2772</v>
      </c>
      <c r="M164" s="15" t="s">
        <v>2772</v>
      </c>
      <c r="N164" s="15" t="s">
        <v>2781</v>
      </c>
      <c r="O164" s="15" t="s">
        <v>2772</v>
      </c>
      <c r="P164" s="15">
        <v>37.99</v>
      </c>
      <c r="Q164" s="15" t="s">
        <v>3011</v>
      </c>
      <c r="R164" s="39">
        <f t="shared" si="13"/>
        <v>37.99</v>
      </c>
      <c r="S164" s="20" t="s">
        <v>3295</v>
      </c>
      <c r="T164" s="16">
        <f t="shared" si="14"/>
        <v>1.5909532351879858</v>
      </c>
      <c r="U164" s="15" t="s">
        <v>2772</v>
      </c>
      <c r="V164" s="15" t="s">
        <v>3012</v>
      </c>
      <c r="W164" s="16" t="s">
        <v>718</v>
      </c>
    </row>
    <row r="165" spans="1:23" ht="32.1" hidden="1">
      <c r="A165" s="15" t="s">
        <v>3008</v>
      </c>
      <c r="B165" s="15">
        <v>2020</v>
      </c>
      <c r="C165" s="15">
        <v>41</v>
      </c>
      <c r="D165" s="15" t="s">
        <v>3204</v>
      </c>
      <c r="E165" s="15" t="s">
        <v>3689</v>
      </c>
      <c r="F165" s="15" t="s">
        <v>2766</v>
      </c>
      <c r="G165" s="68" t="s">
        <v>3664</v>
      </c>
      <c r="H165" s="15" t="s">
        <v>2772</v>
      </c>
      <c r="I165" s="15" t="s">
        <v>2875</v>
      </c>
      <c r="J165" s="15" t="s">
        <v>2772</v>
      </c>
      <c r="K165" s="15" t="s">
        <v>2772</v>
      </c>
      <c r="L165" s="15" t="s">
        <v>2772</v>
      </c>
      <c r="M165" s="15" t="s">
        <v>2772</v>
      </c>
      <c r="N165" s="15" t="s">
        <v>2781</v>
      </c>
      <c r="O165" s="15" t="s">
        <v>2772</v>
      </c>
      <c r="P165" s="15">
        <v>2.02</v>
      </c>
      <c r="Q165" s="15" t="s">
        <v>3011</v>
      </c>
      <c r="R165" s="39">
        <f t="shared" si="13"/>
        <v>2.02</v>
      </c>
      <c r="S165" s="20" t="s">
        <v>3295</v>
      </c>
      <c r="T165" s="16">
        <f t="shared" si="14"/>
        <v>0.48000694295715063</v>
      </c>
      <c r="U165" s="15" t="s">
        <v>2772</v>
      </c>
      <c r="V165" s="15" t="s">
        <v>3012</v>
      </c>
      <c r="W165" s="16" t="s">
        <v>718</v>
      </c>
    </row>
    <row r="166" spans="1:23" ht="32.1" hidden="1">
      <c r="A166" s="15" t="s">
        <v>3008</v>
      </c>
      <c r="B166" s="15">
        <v>2020</v>
      </c>
      <c r="C166" s="15">
        <v>41</v>
      </c>
      <c r="D166" s="15" t="s">
        <v>3204</v>
      </c>
      <c r="E166" s="15" t="s">
        <v>3689</v>
      </c>
      <c r="F166" s="15" t="s">
        <v>2766</v>
      </c>
      <c r="G166" s="68" t="s">
        <v>3664</v>
      </c>
      <c r="H166" s="15" t="s">
        <v>2772</v>
      </c>
      <c r="I166" s="15" t="s">
        <v>2885</v>
      </c>
      <c r="J166" s="15" t="s">
        <v>2772</v>
      </c>
      <c r="K166" s="15" t="s">
        <v>2772</v>
      </c>
      <c r="L166" s="15" t="s">
        <v>2772</v>
      </c>
      <c r="M166" s="15" t="s">
        <v>2772</v>
      </c>
      <c r="N166" s="15" t="s">
        <v>2781</v>
      </c>
      <c r="O166" s="15" t="s">
        <v>2772</v>
      </c>
      <c r="P166" s="15">
        <v>0.62</v>
      </c>
      <c r="Q166" s="15" t="s">
        <v>3011</v>
      </c>
      <c r="R166" s="39">
        <f t="shared" si="13"/>
        <v>0.62</v>
      </c>
      <c r="S166" s="20" t="s">
        <v>3295</v>
      </c>
      <c r="T166" s="16">
        <f t="shared" si="14"/>
        <v>0.20951501454263097</v>
      </c>
      <c r="U166" s="15" t="s">
        <v>2772</v>
      </c>
      <c r="V166" s="15" t="s">
        <v>3012</v>
      </c>
      <c r="W166" s="16" t="s">
        <v>718</v>
      </c>
    </row>
    <row r="167" spans="1:23" ht="32.1" hidden="1">
      <c r="A167" s="15" t="s">
        <v>3008</v>
      </c>
      <c r="B167" s="15">
        <v>2020</v>
      </c>
      <c r="C167" s="15">
        <v>41</v>
      </c>
      <c r="D167" s="15" t="s">
        <v>3204</v>
      </c>
      <c r="E167" s="15" t="s">
        <v>3689</v>
      </c>
      <c r="F167" s="15" t="s">
        <v>2766</v>
      </c>
      <c r="G167" s="67" t="s">
        <v>3659</v>
      </c>
      <c r="H167" s="15" t="s">
        <v>2772</v>
      </c>
      <c r="I167" s="15" t="s">
        <v>2790</v>
      </c>
      <c r="J167" s="15" t="s">
        <v>2772</v>
      </c>
      <c r="K167" s="15" t="s">
        <v>2772</v>
      </c>
      <c r="L167" s="15" t="s">
        <v>2772</v>
      </c>
      <c r="M167" s="15" t="s">
        <v>2772</v>
      </c>
      <c r="N167" s="15" t="s">
        <v>2781</v>
      </c>
      <c r="O167" s="15" t="s">
        <v>2772</v>
      </c>
      <c r="P167" s="15">
        <v>50.62</v>
      </c>
      <c r="Q167" s="15" t="s">
        <v>3011</v>
      </c>
      <c r="R167" s="39">
        <f t="shared" si="13"/>
        <v>50.62</v>
      </c>
      <c r="S167" s="20" t="s">
        <v>3295</v>
      </c>
      <c r="T167" s="16">
        <f t="shared" si="14"/>
        <v>1.7128180002078501</v>
      </c>
      <c r="U167" s="15" t="s">
        <v>2772</v>
      </c>
      <c r="V167" s="15" t="s">
        <v>3012</v>
      </c>
      <c r="W167" s="16" t="s">
        <v>718</v>
      </c>
    </row>
    <row r="168" spans="1:23" ht="33" hidden="1" thickBot="1">
      <c r="A168" s="15" t="s">
        <v>3008</v>
      </c>
      <c r="B168" s="15">
        <v>2020</v>
      </c>
      <c r="C168" s="15">
        <v>41</v>
      </c>
      <c r="D168" s="15" t="s">
        <v>3204</v>
      </c>
      <c r="E168" s="15" t="s">
        <v>3689</v>
      </c>
      <c r="F168" s="15" t="s">
        <v>2766</v>
      </c>
      <c r="G168" s="67" t="s">
        <v>3659</v>
      </c>
      <c r="H168" s="15" t="s">
        <v>2772</v>
      </c>
      <c r="I168" s="28" t="s">
        <v>2786</v>
      </c>
      <c r="J168" s="15" t="s">
        <v>2772</v>
      </c>
      <c r="K168" s="15" t="s">
        <v>2772</v>
      </c>
      <c r="L168" s="15" t="s">
        <v>2772</v>
      </c>
      <c r="M168" s="15" t="s">
        <v>2772</v>
      </c>
      <c r="N168" s="15" t="s">
        <v>2781</v>
      </c>
      <c r="O168" s="15" t="s">
        <v>2772</v>
      </c>
      <c r="P168" s="15">
        <v>75.069999999999993</v>
      </c>
      <c r="Q168" s="15" t="s">
        <v>3011</v>
      </c>
      <c r="R168" s="39">
        <f t="shared" si="13"/>
        <v>75.069999999999993</v>
      </c>
      <c r="S168" s="20" t="s">
        <v>3295</v>
      </c>
      <c r="T168" s="16">
        <f t="shared" si="14"/>
        <v>1.8812134162550191</v>
      </c>
      <c r="U168" s="15" t="s">
        <v>2772</v>
      </c>
      <c r="V168" s="15" t="s">
        <v>3012</v>
      </c>
      <c r="W168" s="16" t="s">
        <v>718</v>
      </c>
    </row>
    <row r="169" spans="1:23" ht="32.1" hidden="1">
      <c r="A169" s="15" t="s">
        <v>3008</v>
      </c>
      <c r="B169" s="15">
        <v>2020</v>
      </c>
      <c r="C169" s="15">
        <v>42</v>
      </c>
      <c r="D169" s="15" t="s">
        <v>3220</v>
      </c>
      <c r="E169" s="15" t="s">
        <v>3689</v>
      </c>
      <c r="F169" s="15" t="s">
        <v>2766</v>
      </c>
      <c r="G169" s="67" t="s">
        <v>3659</v>
      </c>
      <c r="H169" s="15" t="s">
        <v>2772</v>
      </c>
      <c r="I169" s="15" t="s">
        <v>2884</v>
      </c>
      <c r="J169" s="15" t="s">
        <v>2772</v>
      </c>
      <c r="K169" s="15" t="s">
        <v>2772</v>
      </c>
      <c r="L169" s="15" t="s">
        <v>2772</v>
      </c>
      <c r="M169" s="15" t="s">
        <v>2772</v>
      </c>
      <c r="N169" s="15" t="s">
        <v>2781</v>
      </c>
      <c r="O169" s="15" t="s">
        <v>2772</v>
      </c>
      <c r="P169" s="15">
        <v>0.32</v>
      </c>
      <c r="Q169" s="15" t="s">
        <v>3011</v>
      </c>
      <c r="R169" s="39">
        <f t="shared" si="13"/>
        <v>0.32</v>
      </c>
      <c r="S169" s="20" t="s">
        <v>3295</v>
      </c>
      <c r="T169" s="16">
        <f t="shared" si="14"/>
        <v>0.12057393120584989</v>
      </c>
      <c r="U169" s="15" t="s">
        <v>2772</v>
      </c>
      <c r="V169" s="15" t="s">
        <v>3012</v>
      </c>
      <c r="W169" s="16" t="s">
        <v>718</v>
      </c>
    </row>
    <row r="170" spans="1:23" ht="32.1" hidden="1">
      <c r="A170" s="15" t="s">
        <v>3008</v>
      </c>
      <c r="B170" s="15">
        <v>2020</v>
      </c>
      <c r="C170" s="15">
        <v>42</v>
      </c>
      <c r="D170" s="15" t="s">
        <v>3220</v>
      </c>
      <c r="E170" s="15" t="s">
        <v>3689</v>
      </c>
      <c r="F170" s="15" t="s">
        <v>2766</v>
      </c>
      <c r="G170" s="67" t="s">
        <v>3659</v>
      </c>
      <c r="H170" s="15" t="s">
        <v>2772</v>
      </c>
      <c r="I170" s="15" t="s">
        <v>3013</v>
      </c>
      <c r="J170" s="15" t="s">
        <v>2772</v>
      </c>
      <c r="K170" s="15" t="s">
        <v>2772</v>
      </c>
      <c r="L170" s="15" t="s">
        <v>2772</v>
      </c>
      <c r="M170" s="15" t="s">
        <v>2772</v>
      </c>
      <c r="N170" s="15" t="s">
        <v>2781</v>
      </c>
      <c r="O170" s="15" t="s">
        <v>2772</v>
      </c>
      <c r="P170" s="15">
        <v>2.4500000000000002</v>
      </c>
      <c r="Q170" s="15" t="s">
        <v>3011</v>
      </c>
      <c r="R170" s="39">
        <f t="shared" si="13"/>
        <v>2.4500000000000002</v>
      </c>
      <c r="S170" s="20" t="s">
        <v>3295</v>
      </c>
      <c r="T170" s="16">
        <f t="shared" si="14"/>
        <v>0.53781909507327419</v>
      </c>
      <c r="U170" s="15" t="s">
        <v>2772</v>
      </c>
      <c r="V170" s="15" t="s">
        <v>3012</v>
      </c>
      <c r="W170" s="16" t="s">
        <v>718</v>
      </c>
    </row>
    <row r="171" spans="1:23" ht="32.1">
      <c r="A171" s="15" t="s">
        <v>3008</v>
      </c>
      <c r="B171" s="15">
        <v>2020</v>
      </c>
      <c r="C171" s="15">
        <v>42</v>
      </c>
      <c r="D171" s="15" t="s">
        <v>3220</v>
      </c>
      <c r="E171" s="15" t="s">
        <v>3689</v>
      </c>
      <c r="F171" s="15" t="s">
        <v>2766</v>
      </c>
      <c r="G171" s="67" t="s">
        <v>3659</v>
      </c>
      <c r="H171" s="15" t="s">
        <v>2772</v>
      </c>
      <c r="I171" s="15" t="s">
        <v>3005</v>
      </c>
      <c r="J171" s="15" t="s">
        <v>2772</v>
      </c>
      <c r="K171" s="15" t="s">
        <v>2772</v>
      </c>
      <c r="L171" s="15" t="s">
        <v>2772</v>
      </c>
      <c r="M171" s="15" t="s">
        <v>2772</v>
      </c>
      <c r="N171" s="15" t="s">
        <v>2781</v>
      </c>
      <c r="O171" s="15" t="s">
        <v>2772</v>
      </c>
      <c r="P171" s="15">
        <v>42.9</v>
      </c>
      <c r="Q171" s="15" t="s">
        <v>3011</v>
      </c>
      <c r="R171" s="39">
        <f t="shared" si="13"/>
        <v>42.9</v>
      </c>
      <c r="S171" s="20" t="s">
        <v>3295</v>
      </c>
      <c r="T171" s="16">
        <f t="shared" si="14"/>
        <v>1.6424645202421213</v>
      </c>
      <c r="U171" s="15" t="s">
        <v>2772</v>
      </c>
      <c r="V171" s="15" t="s">
        <v>3012</v>
      </c>
      <c r="W171" s="16" t="s">
        <v>718</v>
      </c>
    </row>
    <row r="172" spans="1:23" ht="32.1" hidden="1">
      <c r="A172" s="15" t="s">
        <v>3008</v>
      </c>
      <c r="B172" s="15">
        <v>2020</v>
      </c>
      <c r="C172" s="15">
        <v>42</v>
      </c>
      <c r="D172" s="15" t="s">
        <v>3220</v>
      </c>
      <c r="E172" s="15" t="s">
        <v>3689</v>
      </c>
      <c r="F172" s="15" t="s">
        <v>2766</v>
      </c>
      <c r="G172" s="67" t="s">
        <v>3659</v>
      </c>
      <c r="H172" s="15" t="s">
        <v>2772</v>
      </c>
      <c r="I172" s="15" t="s">
        <v>2779</v>
      </c>
      <c r="J172" s="15" t="s">
        <v>2772</v>
      </c>
      <c r="K172" s="15" t="s">
        <v>2772</v>
      </c>
      <c r="L172" s="15" t="s">
        <v>2772</v>
      </c>
      <c r="M172" s="15" t="s">
        <v>2772</v>
      </c>
      <c r="N172" s="15" t="s">
        <v>2781</v>
      </c>
      <c r="O172" s="15" t="s">
        <v>2772</v>
      </c>
      <c r="P172" s="15">
        <v>30.22</v>
      </c>
      <c r="Q172" s="15" t="s">
        <v>3011</v>
      </c>
      <c r="R172" s="39">
        <f t="shared" si="13"/>
        <v>30.22</v>
      </c>
      <c r="S172" s="20" t="s">
        <v>3295</v>
      </c>
      <c r="T172" s="16">
        <f t="shared" si="14"/>
        <v>1.4944328987263986</v>
      </c>
      <c r="U172" s="15" t="s">
        <v>2772</v>
      </c>
      <c r="V172" s="15" t="s">
        <v>3012</v>
      </c>
      <c r="W172" s="16" t="s">
        <v>718</v>
      </c>
    </row>
    <row r="173" spans="1:23" ht="32.1" hidden="1">
      <c r="A173" s="15" t="s">
        <v>3008</v>
      </c>
      <c r="B173" s="15">
        <v>2020</v>
      </c>
      <c r="C173" s="15">
        <v>42</v>
      </c>
      <c r="D173" s="15" t="s">
        <v>3220</v>
      </c>
      <c r="E173" s="15" t="s">
        <v>3689</v>
      </c>
      <c r="F173" s="15" t="s">
        <v>2766</v>
      </c>
      <c r="G173" s="68" t="s">
        <v>3664</v>
      </c>
      <c r="H173" s="15" t="s">
        <v>2772</v>
      </c>
      <c r="I173" s="15" t="s">
        <v>2875</v>
      </c>
      <c r="J173" s="15" t="s">
        <v>2772</v>
      </c>
      <c r="K173" s="15" t="s">
        <v>2772</v>
      </c>
      <c r="L173" s="15" t="s">
        <v>2772</v>
      </c>
      <c r="M173" s="15" t="s">
        <v>2772</v>
      </c>
      <c r="N173" s="15" t="s">
        <v>2781</v>
      </c>
      <c r="O173" s="15" t="s">
        <v>2772</v>
      </c>
      <c r="P173" s="15">
        <v>1.06</v>
      </c>
      <c r="Q173" s="15" t="s">
        <v>3011</v>
      </c>
      <c r="R173" s="39">
        <f t="shared" si="13"/>
        <v>1.06</v>
      </c>
      <c r="S173" s="20" t="s">
        <v>3295</v>
      </c>
      <c r="T173" s="16">
        <f t="shared" si="14"/>
        <v>0.31386722036915343</v>
      </c>
      <c r="U173" s="15" t="s">
        <v>2772</v>
      </c>
      <c r="V173" s="15" t="s">
        <v>3012</v>
      </c>
      <c r="W173" s="16" t="s">
        <v>718</v>
      </c>
    </row>
    <row r="174" spans="1:23" ht="32.1" hidden="1">
      <c r="A174" s="15" t="s">
        <v>3008</v>
      </c>
      <c r="B174" s="15">
        <v>2020</v>
      </c>
      <c r="C174" s="15">
        <v>42</v>
      </c>
      <c r="D174" s="15" t="s">
        <v>3220</v>
      </c>
      <c r="E174" s="15" t="s">
        <v>3689</v>
      </c>
      <c r="F174" s="15" t="s">
        <v>2766</v>
      </c>
      <c r="G174" s="68" t="s">
        <v>3664</v>
      </c>
      <c r="H174" s="15" t="s">
        <v>2772</v>
      </c>
      <c r="I174" s="15" t="s">
        <v>2885</v>
      </c>
      <c r="J174" s="15" t="s">
        <v>2772</v>
      </c>
      <c r="K174" s="15" t="s">
        <v>2772</v>
      </c>
      <c r="L174" s="15" t="s">
        <v>2772</v>
      </c>
      <c r="M174" s="15" t="s">
        <v>2772</v>
      </c>
      <c r="N174" s="15" t="s">
        <v>2781</v>
      </c>
      <c r="O174" s="15" t="s">
        <v>2772</v>
      </c>
      <c r="P174" s="15">
        <v>1.51</v>
      </c>
      <c r="Q174" s="15" t="s">
        <v>3011</v>
      </c>
      <c r="R174" s="39">
        <f t="shared" si="13"/>
        <v>1.51</v>
      </c>
      <c r="S174" s="20" t="s">
        <v>3295</v>
      </c>
      <c r="T174" s="16">
        <f t="shared" si="14"/>
        <v>0.39967372148103808</v>
      </c>
      <c r="U174" s="15" t="s">
        <v>2772</v>
      </c>
      <c r="V174" s="15" t="s">
        <v>3012</v>
      </c>
      <c r="W174" s="16" t="s">
        <v>718</v>
      </c>
    </row>
    <row r="175" spans="1:23" ht="32.1" hidden="1">
      <c r="A175" s="15" t="s">
        <v>3008</v>
      </c>
      <c r="B175" s="15">
        <v>2020</v>
      </c>
      <c r="C175" s="15">
        <v>42</v>
      </c>
      <c r="D175" s="15" t="s">
        <v>3220</v>
      </c>
      <c r="E175" s="15" t="s">
        <v>3689</v>
      </c>
      <c r="F175" s="15" t="s">
        <v>2766</v>
      </c>
      <c r="G175" s="67" t="s">
        <v>3659</v>
      </c>
      <c r="H175" s="15" t="s">
        <v>2772</v>
      </c>
      <c r="I175" s="15" t="s">
        <v>2790</v>
      </c>
      <c r="J175" s="15" t="s">
        <v>2772</v>
      </c>
      <c r="K175" s="15" t="s">
        <v>2772</v>
      </c>
      <c r="L175" s="15" t="s">
        <v>2772</v>
      </c>
      <c r="M175" s="15" t="s">
        <v>2772</v>
      </c>
      <c r="N175" s="15" t="s">
        <v>2781</v>
      </c>
      <c r="O175" s="15" t="s">
        <v>2772</v>
      </c>
      <c r="P175" s="15">
        <v>59.11</v>
      </c>
      <c r="Q175" s="15" t="s">
        <v>3011</v>
      </c>
      <c r="R175" s="39">
        <f t="shared" si="13"/>
        <v>59.11</v>
      </c>
      <c r="S175" s="20" t="s">
        <v>3295</v>
      </c>
      <c r="T175" s="16">
        <f t="shared" si="14"/>
        <v>1.7789467279686166</v>
      </c>
      <c r="U175" s="15" t="s">
        <v>2772</v>
      </c>
      <c r="V175" s="15" t="s">
        <v>3012</v>
      </c>
      <c r="W175" s="16" t="s">
        <v>718</v>
      </c>
    </row>
    <row r="176" spans="1:23" ht="33" hidden="1" thickBot="1">
      <c r="A176" s="15" t="s">
        <v>3008</v>
      </c>
      <c r="B176" s="15">
        <v>2020</v>
      </c>
      <c r="C176" s="15">
        <v>42</v>
      </c>
      <c r="D176" s="15" t="s">
        <v>3220</v>
      </c>
      <c r="E176" s="15" t="s">
        <v>3689</v>
      </c>
      <c r="F176" s="15" t="s">
        <v>2766</v>
      </c>
      <c r="G176" s="67" t="s">
        <v>3659</v>
      </c>
      <c r="H176" s="15" t="s">
        <v>2772</v>
      </c>
      <c r="I176" s="28" t="s">
        <v>2786</v>
      </c>
      <c r="J176" s="15" t="s">
        <v>2772</v>
      </c>
      <c r="K176" s="15" t="s">
        <v>2772</v>
      </c>
      <c r="L176" s="15" t="s">
        <v>2772</v>
      </c>
      <c r="M176" s="15" t="s">
        <v>2772</v>
      </c>
      <c r="N176" s="15" t="s">
        <v>2781</v>
      </c>
      <c r="O176" s="15" t="s">
        <v>2772</v>
      </c>
      <c r="P176" s="15">
        <v>91.64</v>
      </c>
      <c r="Q176" s="15" t="s">
        <v>3011</v>
      </c>
      <c r="R176" s="39">
        <f t="shared" si="13"/>
        <v>91.64</v>
      </c>
      <c r="S176" s="20" t="s">
        <v>3295</v>
      </c>
      <c r="T176" s="16">
        <f t="shared" si="14"/>
        <v>1.966798546383361</v>
      </c>
      <c r="U176" s="15" t="s">
        <v>2772</v>
      </c>
      <c r="V176" s="15" t="s">
        <v>3012</v>
      </c>
      <c r="W176" s="16" t="s">
        <v>718</v>
      </c>
    </row>
    <row r="177" spans="1:23" ht="32.1" hidden="1">
      <c r="A177" s="15" t="s">
        <v>3008</v>
      </c>
      <c r="B177" s="15">
        <v>2020</v>
      </c>
      <c r="C177" s="15">
        <v>43</v>
      </c>
      <c r="D177" s="15" t="s">
        <v>3237</v>
      </c>
      <c r="E177" s="15" t="s">
        <v>3689</v>
      </c>
      <c r="F177" s="15" t="s">
        <v>2766</v>
      </c>
      <c r="G177" s="67" t="s">
        <v>3659</v>
      </c>
      <c r="H177" s="15" t="s">
        <v>2772</v>
      </c>
      <c r="I177" s="15" t="s">
        <v>2884</v>
      </c>
      <c r="J177" s="15" t="s">
        <v>2772</v>
      </c>
      <c r="K177" s="15" t="s">
        <v>2772</v>
      </c>
      <c r="L177" s="15" t="s">
        <v>2772</v>
      </c>
      <c r="M177" s="15" t="s">
        <v>2772</v>
      </c>
      <c r="N177" s="15" t="s">
        <v>2781</v>
      </c>
      <c r="O177" s="15" t="s">
        <v>2772</v>
      </c>
      <c r="P177" s="15">
        <v>0.32</v>
      </c>
      <c r="Q177" s="15" t="s">
        <v>3011</v>
      </c>
      <c r="R177" s="39">
        <f t="shared" si="13"/>
        <v>0.32</v>
      </c>
      <c r="S177" s="20" t="s">
        <v>3295</v>
      </c>
      <c r="T177" s="16">
        <f t="shared" si="14"/>
        <v>0.12057393120584989</v>
      </c>
      <c r="U177" s="15" t="s">
        <v>2772</v>
      </c>
      <c r="V177" s="15" t="s">
        <v>3012</v>
      </c>
      <c r="W177" s="16" t="s">
        <v>718</v>
      </c>
    </row>
    <row r="178" spans="1:23" ht="32.1" hidden="1">
      <c r="A178" s="15" t="s">
        <v>3008</v>
      </c>
      <c r="B178" s="15">
        <v>2020</v>
      </c>
      <c r="C178" s="15">
        <v>43</v>
      </c>
      <c r="D178" s="15" t="s">
        <v>3237</v>
      </c>
      <c r="E178" s="15" t="s">
        <v>3689</v>
      </c>
      <c r="F178" s="15" t="s">
        <v>2766</v>
      </c>
      <c r="G178" s="67" t="s">
        <v>3659</v>
      </c>
      <c r="H178" s="15" t="s">
        <v>2772</v>
      </c>
      <c r="I178" s="15" t="s">
        <v>3013</v>
      </c>
      <c r="J178" s="15" t="s">
        <v>2772</v>
      </c>
      <c r="K178" s="15" t="s">
        <v>2772</v>
      </c>
      <c r="L178" s="15" t="s">
        <v>2772</v>
      </c>
      <c r="M178" s="15" t="s">
        <v>2772</v>
      </c>
      <c r="N178" s="15" t="s">
        <v>2781</v>
      </c>
      <c r="O178" s="15" t="s">
        <v>2772</v>
      </c>
      <c r="P178" s="15">
        <v>1.1399999999999999</v>
      </c>
      <c r="Q178" s="15" t="s">
        <v>3011</v>
      </c>
      <c r="R178" s="39">
        <f t="shared" si="13"/>
        <v>1.1399999999999999</v>
      </c>
      <c r="S178" s="20" t="s">
        <v>3295</v>
      </c>
      <c r="T178" s="16">
        <f t="shared" si="14"/>
        <v>0.33041377334919075</v>
      </c>
      <c r="U178" s="15" t="s">
        <v>2772</v>
      </c>
      <c r="V178" s="15" t="s">
        <v>3012</v>
      </c>
      <c r="W178" s="16" t="s">
        <v>718</v>
      </c>
    </row>
    <row r="179" spans="1:23" ht="32.1">
      <c r="A179" s="15" t="s">
        <v>3008</v>
      </c>
      <c r="B179" s="15">
        <v>2020</v>
      </c>
      <c r="C179" s="15">
        <v>43</v>
      </c>
      <c r="D179" s="15" t="s">
        <v>3237</v>
      </c>
      <c r="E179" s="15" t="s">
        <v>3689</v>
      </c>
      <c r="F179" s="15" t="s">
        <v>2766</v>
      </c>
      <c r="G179" s="67" t="s">
        <v>3659</v>
      </c>
      <c r="H179" s="15" t="s">
        <v>2772</v>
      </c>
      <c r="I179" s="15" t="s">
        <v>3005</v>
      </c>
      <c r="J179" s="15" t="s">
        <v>2772</v>
      </c>
      <c r="K179" s="15" t="s">
        <v>2772</v>
      </c>
      <c r="L179" s="15" t="s">
        <v>2772</v>
      </c>
      <c r="M179" s="15" t="s">
        <v>2772</v>
      </c>
      <c r="N179" s="15" t="s">
        <v>2781</v>
      </c>
      <c r="O179" s="15" t="s">
        <v>2772</v>
      </c>
      <c r="P179" s="15">
        <v>111.02</v>
      </c>
      <c r="Q179" s="15" t="s">
        <v>3011</v>
      </c>
      <c r="R179" s="39">
        <f t="shared" si="13"/>
        <v>111.02</v>
      </c>
      <c r="S179" s="20" t="s">
        <v>3295</v>
      </c>
      <c r="T179" s="16">
        <f t="shared" si="14"/>
        <v>2.0492955683327221</v>
      </c>
      <c r="U179" s="15" t="s">
        <v>2772</v>
      </c>
      <c r="V179" s="15" t="s">
        <v>3012</v>
      </c>
      <c r="W179" s="16" t="s">
        <v>718</v>
      </c>
    </row>
    <row r="180" spans="1:23" ht="32.1" hidden="1">
      <c r="A180" s="15" t="s">
        <v>3008</v>
      </c>
      <c r="B180" s="15">
        <v>2020</v>
      </c>
      <c r="C180" s="15">
        <v>43</v>
      </c>
      <c r="D180" s="15" t="s">
        <v>3237</v>
      </c>
      <c r="E180" s="15" t="s">
        <v>3689</v>
      </c>
      <c r="F180" s="15" t="s">
        <v>2766</v>
      </c>
      <c r="G180" s="67" t="s">
        <v>3659</v>
      </c>
      <c r="H180" s="15" t="s">
        <v>2772</v>
      </c>
      <c r="I180" s="15" t="s">
        <v>2779</v>
      </c>
      <c r="J180" s="15" t="s">
        <v>2772</v>
      </c>
      <c r="K180" s="15" t="s">
        <v>2772</v>
      </c>
      <c r="L180" s="15" t="s">
        <v>2772</v>
      </c>
      <c r="M180" s="15" t="s">
        <v>2772</v>
      </c>
      <c r="N180" s="15" t="s">
        <v>2781</v>
      </c>
      <c r="O180" s="15" t="s">
        <v>2772</v>
      </c>
      <c r="P180" s="15">
        <v>25.52</v>
      </c>
      <c r="Q180" s="15" t="s">
        <v>3011</v>
      </c>
      <c r="R180" s="39">
        <f t="shared" si="13"/>
        <v>25.52</v>
      </c>
      <c r="S180" s="20" t="s">
        <v>3295</v>
      </c>
      <c r="T180" s="16">
        <f t="shared" si="14"/>
        <v>1.4235735197327355</v>
      </c>
      <c r="U180" s="15" t="s">
        <v>2772</v>
      </c>
      <c r="V180" s="15" t="s">
        <v>3012</v>
      </c>
      <c r="W180" s="16" t="s">
        <v>718</v>
      </c>
    </row>
    <row r="181" spans="1:23" ht="32.1" hidden="1">
      <c r="A181" s="15" t="s">
        <v>3008</v>
      </c>
      <c r="B181" s="15">
        <v>2020</v>
      </c>
      <c r="C181" s="15">
        <v>43</v>
      </c>
      <c r="D181" s="15" t="s">
        <v>3237</v>
      </c>
      <c r="E181" s="15" t="s">
        <v>3689</v>
      </c>
      <c r="F181" s="15" t="s">
        <v>2766</v>
      </c>
      <c r="G181" s="68" t="s">
        <v>3664</v>
      </c>
      <c r="H181" s="15" t="s">
        <v>2772</v>
      </c>
      <c r="I181" s="15" t="s">
        <v>2875</v>
      </c>
      <c r="J181" s="15" t="s">
        <v>2772</v>
      </c>
      <c r="K181" s="15" t="s">
        <v>2772</v>
      </c>
      <c r="L181" s="15" t="s">
        <v>2772</v>
      </c>
      <c r="M181" s="15" t="s">
        <v>2772</v>
      </c>
      <c r="N181" s="15" t="s">
        <v>2781</v>
      </c>
      <c r="O181" s="15" t="s">
        <v>2772</v>
      </c>
      <c r="P181" s="15">
        <v>1.1299999999999999</v>
      </c>
      <c r="Q181" s="15" t="s">
        <v>3011</v>
      </c>
      <c r="R181" s="39">
        <f t="shared" si="13"/>
        <v>1.1299999999999999</v>
      </c>
      <c r="S181" s="20" t="s">
        <v>3295</v>
      </c>
      <c r="T181" s="16">
        <f t="shared" si="14"/>
        <v>0.32837960343873768</v>
      </c>
      <c r="U181" s="15" t="s">
        <v>2772</v>
      </c>
      <c r="V181" s="15" t="s">
        <v>3012</v>
      </c>
      <c r="W181" s="16" t="s">
        <v>718</v>
      </c>
    </row>
    <row r="182" spans="1:23" ht="32.1" hidden="1">
      <c r="A182" s="15" t="s">
        <v>3008</v>
      </c>
      <c r="B182" s="15">
        <v>2020</v>
      </c>
      <c r="C182" s="15">
        <v>43</v>
      </c>
      <c r="D182" s="15" t="s">
        <v>3237</v>
      </c>
      <c r="E182" s="15" t="s">
        <v>3689</v>
      </c>
      <c r="F182" s="15" t="s">
        <v>2766</v>
      </c>
      <c r="G182" s="68" t="s">
        <v>3664</v>
      </c>
      <c r="H182" s="15" t="s">
        <v>2772</v>
      </c>
      <c r="I182" s="15" t="s">
        <v>2885</v>
      </c>
      <c r="J182" s="15" t="s">
        <v>2772</v>
      </c>
      <c r="K182" s="15" t="s">
        <v>2772</v>
      </c>
      <c r="L182" s="15" t="s">
        <v>2772</v>
      </c>
      <c r="M182" s="15" t="s">
        <v>2772</v>
      </c>
      <c r="N182" s="15" t="s">
        <v>2781</v>
      </c>
      <c r="O182" s="15" t="s">
        <v>2772</v>
      </c>
      <c r="P182" s="15">
        <v>0.18</v>
      </c>
      <c r="Q182" s="15" t="s">
        <v>3011</v>
      </c>
      <c r="R182" s="39">
        <f t="shared" si="13"/>
        <v>0.18</v>
      </c>
      <c r="S182" s="20" t="s">
        <v>3295</v>
      </c>
      <c r="T182" s="16">
        <f t="shared" si="14"/>
        <v>7.1882007306125359E-2</v>
      </c>
      <c r="U182" s="15" t="s">
        <v>2772</v>
      </c>
      <c r="V182" s="15" t="s">
        <v>3012</v>
      </c>
      <c r="W182" s="16" t="s">
        <v>718</v>
      </c>
    </row>
    <row r="183" spans="1:23" ht="32.1" hidden="1">
      <c r="A183" s="15" t="s">
        <v>3008</v>
      </c>
      <c r="B183" s="15">
        <v>2020</v>
      </c>
      <c r="C183" s="15">
        <v>43</v>
      </c>
      <c r="D183" s="15" t="s">
        <v>3237</v>
      </c>
      <c r="E183" s="15" t="s">
        <v>3689</v>
      </c>
      <c r="F183" s="15" t="s">
        <v>2766</v>
      </c>
      <c r="G183" s="67" t="s">
        <v>3659</v>
      </c>
      <c r="H183" s="15" t="s">
        <v>2772</v>
      </c>
      <c r="I183" s="15" t="s">
        <v>2790</v>
      </c>
      <c r="J183" s="15" t="s">
        <v>2772</v>
      </c>
      <c r="K183" s="15" t="s">
        <v>2772</v>
      </c>
      <c r="L183" s="15" t="s">
        <v>2772</v>
      </c>
      <c r="M183" s="15" t="s">
        <v>2772</v>
      </c>
      <c r="N183" s="15" t="s">
        <v>2781</v>
      </c>
      <c r="O183" s="15" t="s">
        <v>2772</v>
      </c>
      <c r="P183" s="15">
        <v>51.02</v>
      </c>
      <c r="Q183" s="15" t="s">
        <v>3011</v>
      </c>
      <c r="R183" s="39">
        <f t="shared" si="13"/>
        <v>51.02</v>
      </c>
      <c r="S183" s="20" t="s">
        <v>3295</v>
      </c>
      <c r="T183" s="16">
        <f t="shared" si="14"/>
        <v>1.716170347859854</v>
      </c>
      <c r="U183" s="15" t="s">
        <v>2772</v>
      </c>
      <c r="V183" s="15" t="s">
        <v>3012</v>
      </c>
      <c r="W183" s="16" t="s">
        <v>718</v>
      </c>
    </row>
    <row r="184" spans="1:23" ht="33" hidden="1" thickBot="1">
      <c r="A184" s="15" t="s">
        <v>3008</v>
      </c>
      <c r="B184" s="15">
        <v>2020</v>
      </c>
      <c r="C184" s="15">
        <v>43</v>
      </c>
      <c r="D184" s="15" t="s">
        <v>3237</v>
      </c>
      <c r="E184" s="15" t="s">
        <v>3689</v>
      </c>
      <c r="F184" s="15" t="s">
        <v>2766</v>
      </c>
      <c r="G184" s="67" t="s">
        <v>3659</v>
      </c>
      <c r="H184" s="15" t="s">
        <v>2772</v>
      </c>
      <c r="I184" s="28" t="s">
        <v>2786</v>
      </c>
      <c r="J184" s="15" t="s">
        <v>2772</v>
      </c>
      <c r="K184" s="15" t="s">
        <v>2772</v>
      </c>
      <c r="L184" s="15" t="s">
        <v>2772</v>
      </c>
      <c r="M184" s="15" t="s">
        <v>2772</v>
      </c>
      <c r="N184" s="15" t="s">
        <v>2781</v>
      </c>
      <c r="O184" s="15" t="s">
        <v>2772</v>
      </c>
      <c r="P184" s="15">
        <v>90.88</v>
      </c>
      <c r="Q184" s="15" t="s">
        <v>3011</v>
      </c>
      <c r="R184" s="39">
        <f t="shared" si="13"/>
        <v>90.88</v>
      </c>
      <c r="S184" s="20" t="s">
        <v>3295</v>
      </c>
      <c r="T184" s="16">
        <f t="shared" si="14"/>
        <v>1.9632209865229884</v>
      </c>
      <c r="U184" s="15" t="s">
        <v>2772</v>
      </c>
      <c r="V184" s="15" t="s">
        <v>3012</v>
      </c>
      <c r="W184" s="16" t="s">
        <v>718</v>
      </c>
    </row>
    <row r="185" spans="1:23" ht="32.1" hidden="1">
      <c r="A185" s="15" t="s">
        <v>3251</v>
      </c>
      <c r="B185" s="15">
        <v>2020</v>
      </c>
      <c r="C185" s="15">
        <v>44</v>
      </c>
      <c r="D185" s="15" t="s">
        <v>3252</v>
      </c>
      <c r="E185" s="15" t="s">
        <v>3684</v>
      </c>
      <c r="F185" s="15" t="s">
        <v>2766</v>
      </c>
      <c r="G185" s="68" t="s">
        <v>3664</v>
      </c>
      <c r="H185" s="15" t="s">
        <v>2772</v>
      </c>
      <c r="I185" s="15" t="s">
        <v>2889</v>
      </c>
      <c r="J185" s="15" t="s">
        <v>2772</v>
      </c>
      <c r="K185" s="15" t="s">
        <v>2772</v>
      </c>
      <c r="L185" s="15" t="s">
        <v>2772</v>
      </c>
      <c r="M185" s="15" t="s">
        <v>2772</v>
      </c>
      <c r="N185" s="15" t="s">
        <v>2781</v>
      </c>
      <c r="O185" s="15" t="s">
        <v>2772</v>
      </c>
      <c r="P185" s="15">
        <v>17810</v>
      </c>
      <c r="Q185" s="15" t="s">
        <v>3011</v>
      </c>
      <c r="R185" s="39">
        <f t="shared" si="13"/>
        <v>17810</v>
      </c>
      <c r="S185" s="20" t="s">
        <v>3295</v>
      </c>
      <c r="T185" s="16">
        <f t="shared" si="14"/>
        <v>4.2506883036457213</v>
      </c>
      <c r="U185" s="15" t="s">
        <v>2772</v>
      </c>
      <c r="V185" s="15" t="s">
        <v>3253</v>
      </c>
      <c r="W185" s="15" t="s">
        <v>3254</v>
      </c>
    </row>
    <row r="186" spans="1:23" ht="32.1" hidden="1">
      <c r="A186" s="15" t="s">
        <v>3251</v>
      </c>
      <c r="B186" s="15">
        <v>2020</v>
      </c>
      <c r="C186" s="15">
        <v>44</v>
      </c>
      <c r="D186" s="15" t="s">
        <v>3252</v>
      </c>
      <c r="E186" s="15" t="s">
        <v>3684</v>
      </c>
      <c r="F186" s="15" t="s">
        <v>2766</v>
      </c>
      <c r="G186" s="68" t="s">
        <v>3664</v>
      </c>
      <c r="H186" s="15" t="s">
        <v>2772</v>
      </c>
      <c r="I186" s="15" t="s">
        <v>2889</v>
      </c>
      <c r="J186" s="15" t="s">
        <v>2772</v>
      </c>
      <c r="K186" s="15" t="s">
        <v>2772</v>
      </c>
      <c r="L186" s="15" t="s">
        <v>2772</v>
      </c>
      <c r="M186" s="15" t="s">
        <v>2772</v>
      </c>
      <c r="N186" s="15" t="s">
        <v>2781</v>
      </c>
      <c r="O186" s="15" t="s">
        <v>2772</v>
      </c>
      <c r="P186" s="15">
        <v>89850</v>
      </c>
      <c r="Q186" s="15" t="s">
        <v>3011</v>
      </c>
      <c r="R186" s="39">
        <f t="shared" si="13"/>
        <v>89850</v>
      </c>
      <c r="S186" s="20" t="s">
        <v>3295</v>
      </c>
      <c r="T186" s="16">
        <f t="shared" si="14"/>
        <v>4.9535229149682554</v>
      </c>
      <c r="U186" s="15" t="s">
        <v>2772</v>
      </c>
      <c r="V186" s="15" t="s">
        <v>3255</v>
      </c>
      <c r="W186" s="15" t="s">
        <v>3254</v>
      </c>
    </row>
    <row r="187" spans="1:23" ht="32.1" hidden="1">
      <c r="A187" s="15" t="s">
        <v>3251</v>
      </c>
      <c r="B187" s="15">
        <v>2020</v>
      </c>
      <c r="C187" s="15">
        <v>44</v>
      </c>
      <c r="D187" s="15" t="s">
        <v>3252</v>
      </c>
      <c r="E187" s="15" t="s">
        <v>3684</v>
      </c>
      <c r="F187" s="15" t="s">
        <v>2766</v>
      </c>
      <c r="G187" s="67" t="s">
        <v>3659</v>
      </c>
      <c r="H187" s="15" t="s">
        <v>2772</v>
      </c>
      <c r="I187" s="15" t="s">
        <v>3003</v>
      </c>
      <c r="J187" s="15" t="s">
        <v>2772</v>
      </c>
      <c r="K187" s="15" t="s">
        <v>2772</v>
      </c>
      <c r="L187" s="15" t="s">
        <v>2772</v>
      </c>
      <c r="M187" s="15" t="s">
        <v>2772</v>
      </c>
      <c r="N187" s="15" t="s">
        <v>2781</v>
      </c>
      <c r="O187" s="15" t="s">
        <v>2772</v>
      </c>
      <c r="P187" s="15">
        <v>154640</v>
      </c>
      <c r="Q187" s="15" t="s">
        <v>3011</v>
      </c>
      <c r="R187" s="39">
        <f t="shared" si="13"/>
        <v>154640</v>
      </c>
      <c r="S187" s="20" t="s">
        <v>3295</v>
      </c>
      <c r="T187" s="16">
        <f t="shared" si="14"/>
        <v>5.1893246494340879</v>
      </c>
      <c r="U187" s="15" t="s">
        <v>2772</v>
      </c>
      <c r="V187" s="15" t="s">
        <v>3253</v>
      </c>
      <c r="W187" s="15" t="s">
        <v>3254</v>
      </c>
    </row>
    <row r="188" spans="1:23" ht="32.1" hidden="1">
      <c r="A188" s="15" t="s">
        <v>3251</v>
      </c>
      <c r="B188" s="15">
        <v>2020</v>
      </c>
      <c r="C188" s="15">
        <v>44</v>
      </c>
      <c r="D188" s="15" t="s">
        <v>3252</v>
      </c>
      <c r="E188" s="15" t="s">
        <v>3684</v>
      </c>
      <c r="F188" s="15" t="s">
        <v>2766</v>
      </c>
      <c r="G188" s="67" t="s">
        <v>3659</v>
      </c>
      <c r="H188" s="15" t="s">
        <v>2772</v>
      </c>
      <c r="I188" s="15" t="s">
        <v>3003</v>
      </c>
      <c r="J188" s="15" t="s">
        <v>2772</v>
      </c>
      <c r="K188" s="15" t="s">
        <v>2772</v>
      </c>
      <c r="L188" s="15" t="s">
        <v>2772</v>
      </c>
      <c r="M188" s="15" t="s">
        <v>2772</v>
      </c>
      <c r="N188" s="15" t="s">
        <v>2781</v>
      </c>
      <c r="O188" s="15" t="s">
        <v>2772</v>
      </c>
      <c r="P188" s="15">
        <v>126620</v>
      </c>
      <c r="Q188" s="15" t="s">
        <v>3011</v>
      </c>
      <c r="R188" s="39">
        <f t="shared" si="13"/>
        <v>126620</v>
      </c>
      <c r="S188" s="20" t="s">
        <v>3295</v>
      </c>
      <c r="T188" s="16">
        <f t="shared" si="14"/>
        <v>5.1025057390762036</v>
      </c>
      <c r="U188" s="15" t="s">
        <v>2772</v>
      </c>
      <c r="V188" s="15" t="s">
        <v>3255</v>
      </c>
      <c r="W188" s="15" t="s">
        <v>3254</v>
      </c>
    </row>
    <row r="189" spans="1:23" ht="32.1" hidden="1">
      <c r="A189" s="15" t="s">
        <v>3251</v>
      </c>
      <c r="B189" s="15">
        <v>2020</v>
      </c>
      <c r="C189" s="15">
        <v>44</v>
      </c>
      <c r="D189" s="15" t="s">
        <v>3252</v>
      </c>
      <c r="E189" s="15" t="s">
        <v>3684</v>
      </c>
      <c r="F189" s="15" t="s">
        <v>2766</v>
      </c>
      <c r="G189" s="68" t="s">
        <v>3664</v>
      </c>
      <c r="H189" s="15" t="s">
        <v>2772</v>
      </c>
      <c r="I189" s="15" t="s">
        <v>3257</v>
      </c>
      <c r="J189" s="15" t="s">
        <v>2772</v>
      </c>
      <c r="K189" s="15" t="s">
        <v>2772</v>
      </c>
      <c r="L189" s="15" t="s">
        <v>2772</v>
      </c>
      <c r="M189" s="15" t="s">
        <v>2772</v>
      </c>
      <c r="N189" s="15" t="s">
        <v>2781</v>
      </c>
      <c r="O189" s="15" t="s">
        <v>2772</v>
      </c>
      <c r="P189" s="15">
        <v>708560</v>
      </c>
      <c r="Q189" s="15" t="s">
        <v>3011</v>
      </c>
      <c r="R189" s="39">
        <f t="shared" si="13"/>
        <v>708560</v>
      </c>
      <c r="S189" s="20" t="s">
        <v>3295</v>
      </c>
      <c r="T189" s="16">
        <f t="shared" si="14"/>
        <v>5.850377244594795</v>
      </c>
      <c r="U189" s="15" t="s">
        <v>2772</v>
      </c>
      <c r="V189" s="15" t="s">
        <v>3253</v>
      </c>
      <c r="W189" s="15" t="s">
        <v>3254</v>
      </c>
    </row>
    <row r="190" spans="1:23" ht="32.1" hidden="1">
      <c r="A190" s="15" t="s">
        <v>3251</v>
      </c>
      <c r="B190" s="15">
        <v>2020</v>
      </c>
      <c r="C190" s="15">
        <v>44</v>
      </c>
      <c r="D190" s="15" t="s">
        <v>3252</v>
      </c>
      <c r="E190" s="15" t="s">
        <v>3684</v>
      </c>
      <c r="F190" s="15" t="s">
        <v>2766</v>
      </c>
      <c r="G190" s="68" t="s">
        <v>3664</v>
      </c>
      <c r="H190" s="15" t="s">
        <v>2772</v>
      </c>
      <c r="I190" s="15" t="s">
        <v>3257</v>
      </c>
      <c r="J190" s="15" t="s">
        <v>2772</v>
      </c>
      <c r="K190" s="15" t="s">
        <v>2772</v>
      </c>
      <c r="L190" s="15" t="s">
        <v>2772</v>
      </c>
      <c r="M190" s="15" t="s">
        <v>2772</v>
      </c>
      <c r="N190" s="15" t="s">
        <v>2781</v>
      </c>
      <c r="O190" s="15" t="s">
        <v>2772</v>
      </c>
      <c r="P190" s="15">
        <v>540560</v>
      </c>
      <c r="Q190" s="15" t="s">
        <v>3011</v>
      </c>
      <c r="R190" s="39">
        <f t="shared" si="13"/>
        <v>540560</v>
      </c>
      <c r="S190" s="20" t="s">
        <v>3295</v>
      </c>
      <c r="T190" s="16">
        <f t="shared" si="14"/>
        <v>5.7328447093320438</v>
      </c>
      <c r="U190" s="15" t="s">
        <v>2772</v>
      </c>
      <c r="V190" s="15" t="s">
        <v>3255</v>
      </c>
      <c r="W190" s="15" t="s">
        <v>3254</v>
      </c>
    </row>
    <row r="191" spans="1:23" ht="32.1" hidden="1">
      <c r="A191" s="15" t="s">
        <v>3251</v>
      </c>
      <c r="B191" s="15">
        <v>2020</v>
      </c>
      <c r="C191" s="15">
        <v>44</v>
      </c>
      <c r="D191" s="15" t="s">
        <v>3252</v>
      </c>
      <c r="E191" s="15" t="s">
        <v>3684</v>
      </c>
      <c r="F191" s="15" t="s">
        <v>2766</v>
      </c>
      <c r="G191" s="68" t="s">
        <v>3664</v>
      </c>
      <c r="H191" s="15" t="s">
        <v>2772</v>
      </c>
      <c r="I191" s="15" t="s">
        <v>2774</v>
      </c>
      <c r="J191" s="15" t="s">
        <v>2772</v>
      </c>
      <c r="K191" s="15" t="s">
        <v>2772</v>
      </c>
      <c r="L191" s="15" t="s">
        <v>2772</v>
      </c>
      <c r="M191" s="15" t="s">
        <v>2772</v>
      </c>
      <c r="N191" s="15" t="s">
        <v>2781</v>
      </c>
      <c r="O191" s="15" t="s">
        <v>2772</v>
      </c>
      <c r="P191" s="15">
        <v>27170</v>
      </c>
      <c r="Q191" s="15" t="s">
        <v>3011</v>
      </c>
      <c r="R191" s="39">
        <f t="shared" si="13"/>
        <v>27170</v>
      </c>
      <c r="S191" s="20" t="s">
        <v>3295</v>
      </c>
      <c r="T191" s="16">
        <f t="shared" si="14"/>
        <v>4.4341056224624227</v>
      </c>
      <c r="U191" s="15" t="s">
        <v>2772</v>
      </c>
      <c r="V191" s="15" t="s">
        <v>3253</v>
      </c>
      <c r="W191" s="15" t="s">
        <v>3254</v>
      </c>
    </row>
    <row r="192" spans="1:23" ht="32.1" hidden="1">
      <c r="A192" s="15" t="s">
        <v>3251</v>
      </c>
      <c r="B192" s="15">
        <v>2020</v>
      </c>
      <c r="C192" s="15">
        <v>44</v>
      </c>
      <c r="D192" s="15" t="s">
        <v>3252</v>
      </c>
      <c r="E192" s="15" t="s">
        <v>3684</v>
      </c>
      <c r="F192" s="15" t="s">
        <v>2766</v>
      </c>
      <c r="G192" s="68" t="s">
        <v>3664</v>
      </c>
      <c r="H192" s="15" t="s">
        <v>2772</v>
      </c>
      <c r="I192" s="15" t="s">
        <v>2774</v>
      </c>
      <c r="J192" s="15" t="s">
        <v>2772</v>
      </c>
      <c r="K192" s="15" t="s">
        <v>2772</v>
      </c>
      <c r="L192" s="15" t="s">
        <v>2772</v>
      </c>
      <c r="M192" s="15" t="s">
        <v>2772</v>
      </c>
      <c r="N192" s="15" t="s">
        <v>2781</v>
      </c>
      <c r="O192" s="15" t="s">
        <v>2772</v>
      </c>
      <c r="P192" s="15">
        <v>104260</v>
      </c>
      <c r="Q192" s="15" t="s">
        <v>3011</v>
      </c>
      <c r="R192" s="39">
        <f t="shared" si="13"/>
        <v>104260</v>
      </c>
      <c r="S192" s="20" t="s">
        <v>3295</v>
      </c>
      <c r="T192" s="16">
        <f t="shared" si="14"/>
        <v>5.0181218860657673</v>
      </c>
      <c r="U192" s="15" t="s">
        <v>2772</v>
      </c>
      <c r="V192" s="15" t="s">
        <v>3255</v>
      </c>
      <c r="W192" s="15" t="s">
        <v>3254</v>
      </c>
    </row>
    <row r="193" spans="1:23" ht="32.1" hidden="1">
      <c r="A193" s="15" t="s">
        <v>3251</v>
      </c>
      <c r="B193" s="15">
        <v>2020</v>
      </c>
      <c r="C193" s="15">
        <v>44</v>
      </c>
      <c r="D193" s="15" t="s">
        <v>3252</v>
      </c>
      <c r="E193" s="15" t="s">
        <v>3684</v>
      </c>
      <c r="F193" s="15" t="s">
        <v>2766</v>
      </c>
      <c r="G193" s="68" t="s">
        <v>3664</v>
      </c>
      <c r="H193" s="15" t="s">
        <v>2772</v>
      </c>
      <c r="I193" s="15" t="s">
        <v>2775</v>
      </c>
      <c r="J193" s="15" t="s">
        <v>2772</v>
      </c>
      <c r="K193" s="15" t="s">
        <v>2772</v>
      </c>
      <c r="L193" s="15" t="s">
        <v>2772</v>
      </c>
      <c r="M193" s="15" t="s">
        <v>2772</v>
      </c>
      <c r="N193" s="15" t="s">
        <v>2781</v>
      </c>
      <c r="O193" s="15" t="s">
        <v>2772</v>
      </c>
      <c r="P193" s="15">
        <v>17790</v>
      </c>
      <c r="Q193" s="15" t="s">
        <v>3011</v>
      </c>
      <c r="R193" s="39">
        <f t="shared" si="13"/>
        <v>17790</v>
      </c>
      <c r="S193" s="20" t="s">
        <v>3295</v>
      </c>
      <c r="T193" s="16">
        <f t="shared" si="14"/>
        <v>4.250200359678991</v>
      </c>
      <c r="U193" s="15" t="s">
        <v>2772</v>
      </c>
      <c r="V193" s="15" t="s">
        <v>3253</v>
      </c>
      <c r="W193" s="15" t="s">
        <v>3254</v>
      </c>
    </row>
    <row r="194" spans="1:23" ht="32.1" hidden="1">
      <c r="A194" s="15" t="s">
        <v>3251</v>
      </c>
      <c r="B194" s="15">
        <v>2020</v>
      </c>
      <c r="C194" s="15">
        <v>44</v>
      </c>
      <c r="D194" s="15" t="s">
        <v>3252</v>
      </c>
      <c r="E194" s="15" t="s">
        <v>3684</v>
      </c>
      <c r="F194" s="15" t="s">
        <v>2766</v>
      </c>
      <c r="G194" s="68" t="s">
        <v>3664</v>
      </c>
      <c r="H194" s="15" t="s">
        <v>2772</v>
      </c>
      <c r="I194" s="15" t="s">
        <v>2775</v>
      </c>
      <c r="J194" s="15" t="s">
        <v>2772</v>
      </c>
      <c r="K194" s="15" t="s">
        <v>2772</v>
      </c>
      <c r="L194" s="15" t="s">
        <v>2772</v>
      </c>
      <c r="M194" s="15" t="s">
        <v>2772</v>
      </c>
      <c r="N194" s="15" t="s">
        <v>2781</v>
      </c>
      <c r="O194" s="15" t="s">
        <v>2772</v>
      </c>
      <c r="P194" s="15">
        <v>7370</v>
      </c>
      <c r="Q194" s="15" t="s">
        <v>3011</v>
      </c>
      <c r="R194" s="39">
        <f t="shared" si="13"/>
        <v>7370</v>
      </c>
      <c r="S194" s="20" t="s">
        <v>3295</v>
      </c>
      <c r="T194" s="16">
        <f t="shared" si="14"/>
        <v>3.8675264111997434</v>
      </c>
      <c r="U194" s="15" t="s">
        <v>2772</v>
      </c>
      <c r="V194" s="15" t="s">
        <v>3255</v>
      </c>
      <c r="W194" s="15" t="s">
        <v>3254</v>
      </c>
    </row>
    <row r="195" spans="1:23" ht="32.1" hidden="1">
      <c r="A195" s="15" t="s">
        <v>3251</v>
      </c>
      <c r="B195" s="15">
        <v>2020</v>
      </c>
      <c r="C195" s="15">
        <v>44</v>
      </c>
      <c r="D195" s="15" t="s">
        <v>3252</v>
      </c>
      <c r="E195" s="15" t="s">
        <v>3684</v>
      </c>
      <c r="F195" s="15" t="s">
        <v>2766</v>
      </c>
      <c r="G195" s="68" t="s">
        <v>3664</v>
      </c>
      <c r="H195" s="15" t="s">
        <v>2772</v>
      </c>
      <c r="I195" s="15" t="s">
        <v>2848</v>
      </c>
      <c r="J195" s="15" t="s">
        <v>2772</v>
      </c>
      <c r="K195" s="15" t="s">
        <v>2772</v>
      </c>
      <c r="L195" s="15" t="s">
        <v>2772</v>
      </c>
      <c r="M195" s="15" t="s">
        <v>2772</v>
      </c>
      <c r="N195" s="15" t="s">
        <v>2781</v>
      </c>
      <c r="O195" s="15" t="s">
        <v>2772</v>
      </c>
      <c r="P195" s="15">
        <v>8040</v>
      </c>
      <c r="Q195" s="15" t="s">
        <v>3011</v>
      </c>
      <c r="R195" s="39">
        <f t="shared" si="13"/>
        <v>8040</v>
      </c>
      <c r="S195" s="20" t="s">
        <v>3295</v>
      </c>
      <c r="T195" s="16">
        <f t="shared" si="14"/>
        <v>3.9053100621160857</v>
      </c>
      <c r="U195" s="15" t="s">
        <v>2772</v>
      </c>
      <c r="V195" s="15" t="s">
        <v>3253</v>
      </c>
      <c r="W195" s="15" t="s">
        <v>3254</v>
      </c>
    </row>
    <row r="196" spans="1:23" ht="32.1" hidden="1">
      <c r="A196" s="15" t="s">
        <v>3251</v>
      </c>
      <c r="B196" s="15">
        <v>2020</v>
      </c>
      <c r="C196" s="15">
        <v>44</v>
      </c>
      <c r="D196" s="15" t="s">
        <v>3252</v>
      </c>
      <c r="E196" s="15" t="s">
        <v>3684</v>
      </c>
      <c r="F196" s="15" t="s">
        <v>2766</v>
      </c>
      <c r="G196" s="68" t="s">
        <v>3664</v>
      </c>
      <c r="H196" s="15" t="s">
        <v>2772</v>
      </c>
      <c r="I196" s="15" t="s">
        <v>2848</v>
      </c>
      <c r="J196" s="15" t="s">
        <v>2772</v>
      </c>
      <c r="K196" s="15" t="s">
        <v>2772</v>
      </c>
      <c r="L196" s="15" t="s">
        <v>2772</v>
      </c>
      <c r="M196" s="15" t="s">
        <v>2772</v>
      </c>
      <c r="N196" s="15" t="s">
        <v>2781</v>
      </c>
      <c r="O196" s="15" t="s">
        <v>2772</v>
      </c>
      <c r="P196" s="15">
        <v>22710</v>
      </c>
      <c r="Q196" s="15" t="s">
        <v>3011</v>
      </c>
      <c r="R196" s="39">
        <f t="shared" si="13"/>
        <v>22710</v>
      </c>
      <c r="S196" s="20" t="s">
        <v>3295</v>
      </c>
      <c r="T196" s="16">
        <f t="shared" si="14"/>
        <v>4.3562362572897673</v>
      </c>
      <c r="U196" s="15" t="s">
        <v>2772</v>
      </c>
      <c r="V196" s="15" t="s">
        <v>3255</v>
      </c>
      <c r="W196" s="15" t="s">
        <v>3254</v>
      </c>
    </row>
    <row r="197" spans="1:23" ht="32.1" hidden="1">
      <c r="A197" s="15" t="s">
        <v>3251</v>
      </c>
      <c r="B197" s="15">
        <v>2020</v>
      </c>
      <c r="C197" s="15">
        <v>44</v>
      </c>
      <c r="D197" s="15" t="s">
        <v>3252</v>
      </c>
      <c r="E197" s="15" t="s">
        <v>3684</v>
      </c>
      <c r="F197" s="15" t="s">
        <v>2766</v>
      </c>
      <c r="G197" s="67" t="s">
        <v>3659</v>
      </c>
      <c r="H197" s="15" t="s">
        <v>2772</v>
      </c>
      <c r="I197" s="15" t="s">
        <v>3258</v>
      </c>
      <c r="J197" s="15" t="s">
        <v>2772</v>
      </c>
      <c r="K197" s="15" t="s">
        <v>2772</v>
      </c>
      <c r="L197" s="15" t="s">
        <v>2772</v>
      </c>
      <c r="M197" s="15" t="s">
        <v>2772</v>
      </c>
      <c r="N197" s="15" t="s">
        <v>2781</v>
      </c>
      <c r="O197" s="15" t="s">
        <v>2772</v>
      </c>
      <c r="P197" s="15">
        <v>34500</v>
      </c>
      <c r="Q197" s="15" t="s">
        <v>3011</v>
      </c>
      <c r="R197" s="39">
        <f t="shared" si="13"/>
        <v>34500</v>
      </c>
      <c r="S197" s="20" t="s">
        <v>3295</v>
      </c>
      <c r="T197" s="16">
        <f t="shared" si="14"/>
        <v>4.5378316831366918</v>
      </c>
      <c r="U197" s="15" t="s">
        <v>2772</v>
      </c>
      <c r="V197" s="15" t="s">
        <v>3253</v>
      </c>
      <c r="W197" s="15" t="s">
        <v>3254</v>
      </c>
    </row>
    <row r="198" spans="1:23" ht="32.1" hidden="1">
      <c r="A198" s="15" t="s">
        <v>3251</v>
      </c>
      <c r="B198" s="15">
        <v>2020</v>
      </c>
      <c r="C198" s="15">
        <v>44</v>
      </c>
      <c r="D198" s="15" t="s">
        <v>3252</v>
      </c>
      <c r="E198" s="15" t="s">
        <v>3684</v>
      </c>
      <c r="F198" s="15" t="s">
        <v>2766</v>
      </c>
      <c r="G198" s="67" t="s">
        <v>3659</v>
      </c>
      <c r="H198" s="15" t="s">
        <v>2772</v>
      </c>
      <c r="I198" s="15" t="s">
        <v>3258</v>
      </c>
      <c r="J198" s="15" t="s">
        <v>2772</v>
      </c>
      <c r="K198" s="15" t="s">
        <v>2772</v>
      </c>
      <c r="L198" s="15" t="s">
        <v>2772</v>
      </c>
      <c r="M198" s="15" t="s">
        <v>2772</v>
      </c>
      <c r="N198" s="15" t="s">
        <v>2781</v>
      </c>
      <c r="O198" s="15" t="s">
        <v>2772</v>
      </c>
      <c r="P198" s="15">
        <v>6390</v>
      </c>
      <c r="Q198" s="15" t="s">
        <v>3011</v>
      </c>
      <c r="R198" s="39">
        <f t="shared" si="13"/>
        <v>6390</v>
      </c>
      <c r="S198" s="20" t="s">
        <v>3295</v>
      </c>
      <c r="T198" s="16">
        <f t="shared" si="14"/>
        <v>3.8055688175485556</v>
      </c>
      <c r="U198" s="15" t="s">
        <v>2772</v>
      </c>
      <c r="V198" s="15" t="s">
        <v>3255</v>
      </c>
      <c r="W198" s="15" t="s">
        <v>3254</v>
      </c>
    </row>
    <row r="199" spans="1:23" ht="32.1" hidden="1">
      <c r="A199" s="15" t="s">
        <v>3251</v>
      </c>
      <c r="B199" s="15">
        <v>2020</v>
      </c>
      <c r="C199" s="15">
        <v>44</v>
      </c>
      <c r="D199" s="15" t="s">
        <v>3252</v>
      </c>
      <c r="E199" s="15" t="s">
        <v>3684</v>
      </c>
      <c r="F199" s="15" t="s">
        <v>2766</v>
      </c>
      <c r="G199" s="68" t="s">
        <v>3664</v>
      </c>
      <c r="H199" s="15" t="s">
        <v>2772</v>
      </c>
      <c r="I199" s="15" t="s">
        <v>2875</v>
      </c>
      <c r="J199" s="15" t="s">
        <v>2772</v>
      </c>
      <c r="K199" s="15" t="s">
        <v>2772</v>
      </c>
      <c r="L199" s="15" t="s">
        <v>2772</v>
      </c>
      <c r="M199" s="15" t="s">
        <v>2772</v>
      </c>
      <c r="N199" s="15" t="s">
        <v>2781</v>
      </c>
      <c r="O199" s="15" t="s">
        <v>2772</v>
      </c>
      <c r="P199" s="15">
        <v>12250</v>
      </c>
      <c r="Q199" s="15" t="s">
        <v>3011</v>
      </c>
      <c r="R199" s="39">
        <f t="shared" si="13"/>
        <v>12250</v>
      </c>
      <c r="S199" s="20" t="s">
        <v>3295</v>
      </c>
      <c r="T199" s="16">
        <f t="shared" si="14"/>
        <v>4.0881715398643523</v>
      </c>
      <c r="U199" s="15" t="s">
        <v>2772</v>
      </c>
      <c r="V199" s="15" t="s">
        <v>3253</v>
      </c>
      <c r="W199" s="15" t="s">
        <v>3254</v>
      </c>
    </row>
    <row r="200" spans="1:23" ht="32.1" hidden="1">
      <c r="A200" s="15" t="s">
        <v>3251</v>
      </c>
      <c r="B200" s="15">
        <v>2020</v>
      </c>
      <c r="C200" s="15">
        <v>44</v>
      </c>
      <c r="D200" s="15" t="s">
        <v>3252</v>
      </c>
      <c r="E200" s="15" t="s">
        <v>3684</v>
      </c>
      <c r="F200" s="15" t="s">
        <v>2766</v>
      </c>
      <c r="G200" s="68" t="s">
        <v>3664</v>
      </c>
      <c r="H200" s="15" t="s">
        <v>2772</v>
      </c>
      <c r="I200" s="15" t="s">
        <v>2875</v>
      </c>
      <c r="J200" s="15" t="s">
        <v>2772</v>
      </c>
      <c r="K200" s="15" t="s">
        <v>2772</v>
      </c>
      <c r="L200" s="15" t="s">
        <v>2772</v>
      </c>
      <c r="M200" s="15" t="s">
        <v>2772</v>
      </c>
      <c r="N200" s="15" t="s">
        <v>2781</v>
      </c>
      <c r="O200" s="15" t="s">
        <v>2772</v>
      </c>
      <c r="P200" s="15">
        <v>1580</v>
      </c>
      <c r="Q200" s="15" t="s">
        <v>3011</v>
      </c>
      <c r="R200" s="39">
        <f t="shared" si="13"/>
        <v>1580</v>
      </c>
      <c r="S200" s="20" t="s">
        <v>3295</v>
      </c>
      <c r="T200" s="16">
        <f t="shared" si="14"/>
        <v>3.1989318699322089</v>
      </c>
      <c r="U200" s="15" t="s">
        <v>2772</v>
      </c>
      <c r="V200" s="15" t="s">
        <v>3255</v>
      </c>
      <c r="W200" s="15" t="s">
        <v>3254</v>
      </c>
    </row>
    <row r="201" spans="1:23" ht="32.1" hidden="1">
      <c r="A201" s="15" t="s">
        <v>3251</v>
      </c>
      <c r="B201" s="15">
        <v>2020</v>
      </c>
      <c r="C201" s="15">
        <v>44</v>
      </c>
      <c r="D201" s="15" t="s">
        <v>3252</v>
      </c>
      <c r="E201" s="15" t="s">
        <v>3684</v>
      </c>
      <c r="F201" s="15" t="s">
        <v>2766</v>
      </c>
      <c r="G201" s="67" t="s">
        <v>3659</v>
      </c>
      <c r="H201" s="15" t="s">
        <v>2772</v>
      </c>
      <c r="I201" s="15" t="s">
        <v>2790</v>
      </c>
      <c r="J201" s="15" t="s">
        <v>2772</v>
      </c>
      <c r="K201" s="15" t="s">
        <v>2772</v>
      </c>
      <c r="L201" s="15" t="s">
        <v>2772</v>
      </c>
      <c r="M201" s="15" t="s">
        <v>2772</v>
      </c>
      <c r="N201" s="15" t="s">
        <v>2781</v>
      </c>
      <c r="O201" s="15" t="s">
        <v>2772</v>
      </c>
      <c r="P201" s="15">
        <v>60</v>
      </c>
      <c r="Q201" s="15" t="s">
        <v>3011</v>
      </c>
      <c r="R201" s="39">
        <f t="shared" si="13"/>
        <v>60</v>
      </c>
      <c r="S201" s="20" t="s">
        <v>3295</v>
      </c>
      <c r="T201" s="16">
        <f t="shared" si="14"/>
        <v>1.7853298350107671</v>
      </c>
      <c r="U201" s="15" t="s">
        <v>2772</v>
      </c>
      <c r="V201" s="15" t="s">
        <v>3253</v>
      </c>
      <c r="W201" s="15" t="s">
        <v>3254</v>
      </c>
    </row>
    <row r="202" spans="1:23" ht="32.1" hidden="1">
      <c r="A202" s="15" t="s">
        <v>3251</v>
      </c>
      <c r="B202" s="15">
        <v>2020</v>
      </c>
      <c r="C202" s="15">
        <v>44</v>
      </c>
      <c r="D202" s="15" t="s">
        <v>3252</v>
      </c>
      <c r="E202" s="15" t="s">
        <v>3684</v>
      </c>
      <c r="F202" s="15" t="s">
        <v>2766</v>
      </c>
      <c r="G202" s="67" t="s">
        <v>3659</v>
      </c>
      <c r="H202" s="15" t="s">
        <v>2772</v>
      </c>
      <c r="I202" s="15" t="s">
        <v>2790</v>
      </c>
      <c r="J202" s="15" t="s">
        <v>2772</v>
      </c>
      <c r="K202" s="15" t="s">
        <v>2772</v>
      </c>
      <c r="L202" s="15" t="s">
        <v>2772</v>
      </c>
      <c r="M202" s="15" t="s">
        <v>2772</v>
      </c>
      <c r="N202" s="15" t="s">
        <v>2781</v>
      </c>
      <c r="O202" s="15" t="s">
        <v>2772</v>
      </c>
      <c r="P202" s="15">
        <v>70</v>
      </c>
      <c r="Q202" s="15" t="s">
        <v>3011</v>
      </c>
      <c r="R202" s="39">
        <f t="shared" si="13"/>
        <v>70</v>
      </c>
      <c r="S202" s="20" t="s">
        <v>3295</v>
      </c>
      <c r="T202" s="16">
        <f t="shared" si="14"/>
        <v>1.8512583487190752</v>
      </c>
      <c r="U202" s="15" t="s">
        <v>2772</v>
      </c>
      <c r="V202" s="15" t="s">
        <v>3255</v>
      </c>
      <c r="W202" s="15" t="s">
        <v>3254</v>
      </c>
    </row>
    <row r="203" spans="1:23" ht="32.1" hidden="1">
      <c r="A203" s="15" t="s">
        <v>3251</v>
      </c>
      <c r="B203" s="15">
        <v>2020</v>
      </c>
      <c r="C203" s="15">
        <v>44</v>
      </c>
      <c r="D203" s="15" t="s">
        <v>3252</v>
      </c>
      <c r="E203" s="15" t="s">
        <v>3684</v>
      </c>
      <c r="F203" s="15" t="s">
        <v>2766</v>
      </c>
      <c r="G203" s="67" t="s">
        <v>3659</v>
      </c>
      <c r="H203" s="15" t="s">
        <v>2772</v>
      </c>
      <c r="I203" s="15" t="s">
        <v>2779</v>
      </c>
      <c r="J203" s="15" t="s">
        <v>2772</v>
      </c>
      <c r="K203" s="15" t="s">
        <v>2772</v>
      </c>
      <c r="L203" s="15" t="s">
        <v>2772</v>
      </c>
      <c r="M203" s="15" t="s">
        <v>2772</v>
      </c>
      <c r="N203" s="15" t="s">
        <v>2781</v>
      </c>
      <c r="O203" s="15" t="s">
        <v>2772</v>
      </c>
      <c r="P203" s="15">
        <v>60</v>
      </c>
      <c r="Q203" s="15" t="s">
        <v>3011</v>
      </c>
      <c r="R203" s="39">
        <f t="shared" si="13"/>
        <v>60</v>
      </c>
      <c r="S203" s="20" t="s">
        <v>3295</v>
      </c>
      <c r="T203" s="16">
        <f t="shared" si="14"/>
        <v>1.7853298350107671</v>
      </c>
      <c r="U203" s="15" t="s">
        <v>2772</v>
      </c>
      <c r="V203" s="15" t="s">
        <v>3253</v>
      </c>
      <c r="W203" s="15" t="s">
        <v>3254</v>
      </c>
    </row>
    <row r="204" spans="1:23" ht="32.1" hidden="1">
      <c r="A204" s="15" t="s">
        <v>3251</v>
      </c>
      <c r="B204" s="15">
        <v>2020</v>
      </c>
      <c r="C204" s="15">
        <v>44</v>
      </c>
      <c r="D204" s="15" t="s">
        <v>3252</v>
      </c>
      <c r="E204" s="15" t="s">
        <v>3684</v>
      </c>
      <c r="F204" s="15" t="s">
        <v>2766</v>
      </c>
      <c r="G204" s="67" t="s">
        <v>3659</v>
      </c>
      <c r="H204" s="15" t="s">
        <v>2772</v>
      </c>
      <c r="I204" s="15" t="s">
        <v>2779</v>
      </c>
      <c r="J204" s="15" t="s">
        <v>2772</v>
      </c>
      <c r="K204" s="15" t="s">
        <v>2772</v>
      </c>
      <c r="L204" s="15" t="s">
        <v>2772</v>
      </c>
      <c r="M204" s="15" t="s">
        <v>2772</v>
      </c>
      <c r="N204" s="15" t="s">
        <v>2781</v>
      </c>
      <c r="O204" s="15" t="s">
        <v>2772</v>
      </c>
      <c r="P204" s="15">
        <v>40</v>
      </c>
      <c r="Q204" s="15" t="s">
        <v>3011</v>
      </c>
      <c r="R204" s="39">
        <f t="shared" ref="R204:R214" si="15">P204</f>
        <v>40</v>
      </c>
      <c r="S204" s="20" t="s">
        <v>3295</v>
      </c>
      <c r="T204" s="16">
        <f t="shared" si="14"/>
        <v>1.6127838567197355</v>
      </c>
      <c r="U204" s="15" t="s">
        <v>2772</v>
      </c>
      <c r="V204" s="15" t="s">
        <v>3255</v>
      </c>
      <c r="W204" s="15" t="s">
        <v>3254</v>
      </c>
    </row>
    <row r="205" spans="1:23" ht="32.1" hidden="1">
      <c r="A205" s="15" t="s">
        <v>3251</v>
      </c>
      <c r="B205" s="15">
        <v>2020</v>
      </c>
      <c r="C205" s="15">
        <v>44</v>
      </c>
      <c r="D205" s="15" t="s">
        <v>3252</v>
      </c>
      <c r="E205" s="15" t="s">
        <v>3684</v>
      </c>
      <c r="F205" s="15" t="s">
        <v>2766</v>
      </c>
      <c r="G205" s="67" t="s">
        <v>3659</v>
      </c>
      <c r="H205" s="15" t="s">
        <v>2772</v>
      </c>
      <c r="I205" s="15" t="s">
        <v>3259</v>
      </c>
      <c r="J205" s="15" t="s">
        <v>2772</v>
      </c>
      <c r="K205" s="15" t="s">
        <v>2772</v>
      </c>
      <c r="L205" s="15" t="s">
        <v>2772</v>
      </c>
      <c r="M205" s="15" t="s">
        <v>2772</v>
      </c>
      <c r="N205" s="15" t="s">
        <v>2781</v>
      </c>
      <c r="O205" s="15" t="s">
        <v>2772</v>
      </c>
      <c r="P205" s="15">
        <v>5540</v>
      </c>
      <c r="Q205" s="15" t="s">
        <v>3011</v>
      </c>
      <c r="R205" s="39">
        <f t="shared" si="15"/>
        <v>5540</v>
      </c>
      <c r="S205" s="20" t="s">
        <v>3295</v>
      </c>
      <c r="T205" s="16">
        <f t="shared" si="14"/>
        <v>3.743588150159904</v>
      </c>
      <c r="U205" s="15" t="s">
        <v>2772</v>
      </c>
      <c r="V205" s="15" t="s">
        <v>3253</v>
      </c>
      <c r="W205" s="15" t="s">
        <v>3254</v>
      </c>
    </row>
    <row r="206" spans="1:23" ht="32.1" hidden="1">
      <c r="A206" s="15" t="s">
        <v>3251</v>
      </c>
      <c r="B206" s="15">
        <v>2020</v>
      </c>
      <c r="C206" s="15">
        <v>44</v>
      </c>
      <c r="D206" s="15" t="s">
        <v>3252</v>
      </c>
      <c r="E206" s="15" t="s">
        <v>3684</v>
      </c>
      <c r="F206" s="15" t="s">
        <v>2766</v>
      </c>
      <c r="G206" s="67" t="s">
        <v>3659</v>
      </c>
      <c r="H206" s="15" t="s">
        <v>2772</v>
      </c>
      <c r="I206" s="15" t="s">
        <v>3259</v>
      </c>
      <c r="J206" s="15" t="s">
        <v>2772</v>
      </c>
      <c r="K206" s="15" t="s">
        <v>2772</v>
      </c>
      <c r="L206" s="15" t="s">
        <v>2772</v>
      </c>
      <c r="M206" s="15" t="s">
        <v>2772</v>
      </c>
      <c r="N206" s="15" t="s">
        <v>2781</v>
      </c>
      <c r="O206" s="15" t="s">
        <v>2772</v>
      </c>
      <c r="P206" s="15">
        <v>0</v>
      </c>
      <c r="Q206" s="15" t="s">
        <v>3011</v>
      </c>
      <c r="R206" s="39">
        <f t="shared" si="15"/>
        <v>0</v>
      </c>
      <c r="S206" s="20" t="s">
        <v>3295</v>
      </c>
      <c r="T206" s="16" t="s">
        <v>3383</v>
      </c>
      <c r="U206" s="15" t="s">
        <v>2772</v>
      </c>
      <c r="V206" s="15" t="s">
        <v>3255</v>
      </c>
      <c r="W206" s="15" t="s">
        <v>3254</v>
      </c>
    </row>
    <row r="207" spans="1:23" ht="32.1" hidden="1">
      <c r="A207" s="15" t="s">
        <v>3251</v>
      </c>
      <c r="B207" s="15">
        <v>2020</v>
      </c>
      <c r="C207" s="15">
        <v>44</v>
      </c>
      <c r="D207" s="15" t="s">
        <v>3252</v>
      </c>
      <c r="E207" s="15" t="s">
        <v>3684</v>
      </c>
      <c r="F207" s="15" t="s">
        <v>2766</v>
      </c>
      <c r="G207" s="67" t="s">
        <v>3659</v>
      </c>
      <c r="H207" s="15" t="s">
        <v>2772</v>
      </c>
      <c r="I207" s="15" t="s">
        <v>2786</v>
      </c>
      <c r="J207" s="15" t="s">
        <v>2772</v>
      </c>
      <c r="K207" s="15" t="s">
        <v>2772</v>
      </c>
      <c r="L207" s="15" t="s">
        <v>2772</v>
      </c>
      <c r="M207" s="15" t="s">
        <v>2772</v>
      </c>
      <c r="N207" s="15" t="s">
        <v>2781</v>
      </c>
      <c r="O207" s="15" t="s">
        <v>2772</v>
      </c>
      <c r="P207" s="15">
        <v>100</v>
      </c>
      <c r="Q207" s="15" t="s">
        <v>3011</v>
      </c>
      <c r="R207" s="39">
        <f t="shared" si="15"/>
        <v>100</v>
      </c>
      <c r="S207" s="20" t="s">
        <v>3295</v>
      </c>
      <c r="T207" s="16">
        <f t="shared" si="14"/>
        <v>2.0043213737826426</v>
      </c>
      <c r="U207" s="15" t="s">
        <v>2772</v>
      </c>
      <c r="V207" s="15" t="s">
        <v>3253</v>
      </c>
      <c r="W207" s="15" t="s">
        <v>3254</v>
      </c>
    </row>
    <row r="208" spans="1:23" ht="32.1" hidden="1">
      <c r="A208" s="15" t="s">
        <v>3251</v>
      </c>
      <c r="B208" s="15">
        <v>2020</v>
      </c>
      <c r="C208" s="15">
        <v>44</v>
      </c>
      <c r="D208" s="15" t="s">
        <v>3252</v>
      </c>
      <c r="E208" s="15" t="s">
        <v>3684</v>
      </c>
      <c r="F208" s="15" t="s">
        <v>2766</v>
      </c>
      <c r="G208" s="67" t="s">
        <v>3659</v>
      </c>
      <c r="H208" s="15" t="s">
        <v>2772</v>
      </c>
      <c r="I208" s="15" t="s">
        <v>2786</v>
      </c>
      <c r="J208" s="15" t="s">
        <v>2772</v>
      </c>
      <c r="K208" s="15" t="s">
        <v>2772</v>
      </c>
      <c r="L208" s="15" t="s">
        <v>2772</v>
      </c>
      <c r="M208" s="15" t="s">
        <v>2772</v>
      </c>
      <c r="N208" s="15" t="s">
        <v>2781</v>
      </c>
      <c r="O208" s="15" t="s">
        <v>2772</v>
      </c>
      <c r="P208" s="15">
        <v>40</v>
      </c>
      <c r="Q208" s="15" t="s">
        <v>3011</v>
      </c>
      <c r="R208" s="39">
        <f t="shared" si="15"/>
        <v>40</v>
      </c>
      <c r="S208" s="20" t="s">
        <v>3295</v>
      </c>
      <c r="T208" s="16">
        <f t="shared" si="14"/>
        <v>1.6127838567197355</v>
      </c>
      <c r="U208" s="15" t="s">
        <v>2772</v>
      </c>
      <c r="V208" s="15" t="s">
        <v>3255</v>
      </c>
      <c r="W208" s="15" t="s">
        <v>3254</v>
      </c>
    </row>
    <row r="209" spans="1:23" ht="32.1" hidden="1">
      <c r="A209" s="15" t="s">
        <v>3251</v>
      </c>
      <c r="B209" s="15">
        <v>2020</v>
      </c>
      <c r="C209" s="15">
        <v>44</v>
      </c>
      <c r="D209" s="15" t="s">
        <v>3252</v>
      </c>
      <c r="E209" s="15" t="s">
        <v>3684</v>
      </c>
      <c r="F209" s="15" t="s">
        <v>2766</v>
      </c>
      <c r="G209" s="68" t="s">
        <v>3664</v>
      </c>
      <c r="H209" s="15" t="s">
        <v>2772</v>
      </c>
      <c r="I209" s="15" t="s">
        <v>2885</v>
      </c>
      <c r="J209" s="15" t="s">
        <v>2772</v>
      </c>
      <c r="K209" s="15" t="s">
        <v>2772</v>
      </c>
      <c r="L209" s="15" t="s">
        <v>2772</v>
      </c>
      <c r="M209" s="15" t="s">
        <v>2772</v>
      </c>
      <c r="N209" s="15" t="s">
        <v>2781</v>
      </c>
      <c r="O209" s="15" t="s">
        <v>2772</v>
      </c>
      <c r="P209" s="15">
        <v>70</v>
      </c>
      <c r="Q209" s="15" t="s">
        <v>3011</v>
      </c>
      <c r="R209" s="39">
        <f t="shared" si="15"/>
        <v>70</v>
      </c>
      <c r="S209" s="20" t="s">
        <v>3295</v>
      </c>
      <c r="T209" s="16">
        <f t="shared" si="14"/>
        <v>1.8512583487190752</v>
      </c>
      <c r="U209" s="15" t="s">
        <v>2772</v>
      </c>
      <c r="V209" s="15" t="s">
        <v>3253</v>
      </c>
      <c r="W209" s="15" t="s">
        <v>3254</v>
      </c>
    </row>
    <row r="210" spans="1:23" ht="32.1" hidden="1">
      <c r="A210" s="15" t="s">
        <v>3251</v>
      </c>
      <c r="B210" s="15">
        <v>2020</v>
      </c>
      <c r="C210" s="15">
        <v>44</v>
      </c>
      <c r="D210" s="15" t="s">
        <v>3252</v>
      </c>
      <c r="E210" s="15" t="s">
        <v>3684</v>
      </c>
      <c r="F210" s="15" t="s">
        <v>2766</v>
      </c>
      <c r="G210" s="68" t="s">
        <v>3664</v>
      </c>
      <c r="H210" s="15" t="s">
        <v>2772</v>
      </c>
      <c r="I210" s="15" t="s">
        <v>2885</v>
      </c>
      <c r="J210" s="15" t="s">
        <v>2772</v>
      </c>
      <c r="K210" s="15" t="s">
        <v>2772</v>
      </c>
      <c r="L210" s="15" t="s">
        <v>2772</v>
      </c>
      <c r="M210" s="15" t="s">
        <v>2772</v>
      </c>
      <c r="N210" s="15" t="s">
        <v>2781</v>
      </c>
      <c r="O210" s="15" t="s">
        <v>2772</v>
      </c>
      <c r="P210" s="15">
        <v>0</v>
      </c>
      <c r="Q210" s="15" t="s">
        <v>3011</v>
      </c>
      <c r="R210" s="39">
        <f t="shared" si="15"/>
        <v>0</v>
      </c>
      <c r="S210" s="20" t="s">
        <v>3295</v>
      </c>
      <c r="T210" s="16" t="s">
        <v>3383</v>
      </c>
      <c r="U210" s="15" t="s">
        <v>2772</v>
      </c>
      <c r="V210" s="15" t="s">
        <v>3255</v>
      </c>
      <c r="W210" s="15" t="s">
        <v>3254</v>
      </c>
    </row>
    <row r="211" spans="1:23" ht="32.1">
      <c r="A211" s="15" t="s">
        <v>3251</v>
      </c>
      <c r="B211" s="15">
        <v>2020</v>
      </c>
      <c r="C211" s="15">
        <v>44</v>
      </c>
      <c r="D211" s="15" t="s">
        <v>3252</v>
      </c>
      <c r="E211" s="15" t="s">
        <v>3684</v>
      </c>
      <c r="F211" s="15" t="s">
        <v>2766</v>
      </c>
      <c r="G211" s="67" t="s">
        <v>3659</v>
      </c>
      <c r="H211" s="15" t="s">
        <v>2772</v>
      </c>
      <c r="I211" s="15" t="s">
        <v>3005</v>
      </c>
      <c r="J211" s="15" t="s">
        <v>2772</v>
      </c>
      <c r="K211" s="15" t="s">
        <v>2772</v>
      </c>
      <c r="L211" s="15" t="s">
        <v>2772</v>
      </c>
      <c r="M211" s="15" t="s">
        <v>2772</v>
      </c>
      <c r="N211" s="15" t="s">
        <v>2781</v>
      </c>
      <c r="O211" s="15" t="s">
        <v>2772</v>
      </c>
      <c r="P211" s="15">
        <v>170</v>
      </c>
      <c r="Q211" s="15" t="s">
        <v>3011</v>
      </c>
      <c r="R211" s="39">
        <f t="shared" si="15"/>
        <v>170</v>
      </c>
      <c r="S211" s="20" t="s">
        <v>3295</v>
      </c>
      <c r="T211" s="16">
        <f t="shared" si="14"/>
        <v>2.2329961103921536</v>
      </c>
      <c r="U211" s="15" t="s">
        <v>2772</v>
      </c>
      <c r="V211" s="15" t="s">
        <v>3253</v>
      </c>
      <c r="W211" s="15" t="s">
        <v>3254</v>
      </c>
    </row>
    <row r="212" spans="1:23" ht="32.1">
      <c r="A212" s="15" t="s">
        <v>3251</v>
      </c>
      <c r="B212" s="15">
        <v>2020</v>
      </c>
      <c r="C212" s="15">
        <v>44</v>
      </c>
      <c r="D212" s="15" t="s">
        <v>3252</v>
      </c>
      <c r="E212" s="15" t="s">
        <v>3684</v>
      </c>
      <c r="F212" s="15" t="s">
        <v>2766</v>
      </c>
      <c r="G212" s="67" t="s">
        <v>3659</v>
      </c>
      <c r="H212" s="15" t="s">
        <v>2772</v>
      </c>
      <c r="I212" s="15" t="s">
        <v>3005</v>
      </c>
      <c r="J212" s="15" t="s">
        <v>2772</v>
      </c>
      <c r="K212" s="15" t="s">
        <v>2772</v>
      </c>
      <c r="L212" s="15" t="s">
        <v>2772</v>
      </c>
      <c r="M212" s="15" t="s">
        <v>2772</v>
      </c>
      <c r="N212" s="15" t="s">
        <v>2781</v>
      </c>
      <c r="O212" s="15" t="s">
        <v>2772</v>
      </c>
      <c r="P212" s="15">
        <v>100</v>
      </c>
      <c r="Q212" s="15" t="s">
        <v>3011</v>
      </c>
      <c r="R212" s="39">
        <f t="shared" si="15"/>
        <v>100</v>
      </c>
      <c r="S212" s="20" t="s">
        <v>3295</v>
      </c>
      <c r="T212" s="16">
        <f t="shared" si="14"/>
        <v>2.0043213737826426</v>
      </c>
      <c r="U212" s="15" t="s">
        <v>2772</v>
      </c>
      <c r="V212" s="15" t="s">
        <v>3255</v>
      </c>
      <c r="W212" s="15" t="s">
        <v>3254</v>
      </c>
    </row>
    <row r="213" spans="1:23" ht="32.1" hidden="1">
      <c r="A213" s="15" t="s">
        <v>3251</v>
      </c>
      <c r="B213" s="15">
        <v>2020</v>
      </c>
      <c r="C213" s="15">
        <v>44</v>
      </c>
      <c r="D213" s="15" t="s">
        <v>3252</v>
      </c>
      <c r="E213" s="15" t="s">
        <v>3684</v>
      </c>
      <c r="F213" s="15" t="s">
        <v>2766</v>
      </c>
      <c r="G213" s="67" t="s">
        <v>3659</v>
      </c>
      <c r="H213" s="15" t="s">
        <v>2772</v>
      </c>
      <c r="I213" s="15" t="s">
        <v>3260</v>
      </c>
      <c r="J213" s="15" t="s">
        <v>2772</v>
      </c>
      <c r="K213" s="15" t="s">
        <v>2772</v>
      </c>
      <c r="L213" s="15" t="s">
        <v>2772</v>
      </c>
      <c r="M213" s="15" t="s">
        <v>2772</v>
      </c>
      <c r="N213" s="15" t="s">
        <v>2781</v>
      </c>
      <c r="O213" s="15" t="s">
        <v>2772</v>
      </c>
      <c r="P213" s="15">
        <v>130</v>
      </c>
      <c r="Q213" s="15" t="s">
        <v>3011</v>
      </c>
      <c r="R213" s="39">
        <f t="shared" si="15"/>
        <v>130</v>
      </c>
      <c r="S213" s="20" t="s">
        <v>3295</v>
      </c>
      <c r="T213" s="16">
        <f t="shared" si="14"/>
        <v>2.1172712956557644</v>
      </c>
      <c r="U213" s="15" t="s">
        <v>2772</v>
      </c>
      <c r="V213" s="15" t="s">
        <v>3253</v>
      </c>
      <c r="W213" s="15" t="s">
        <v>3254</v>
      </c>
    </row>
    <row r="214" spans="1:23" ht="32.1" hidden="1">
      <c r="A214" s="15" t="s">
        <v>3251</v>
      </c>
      <c r="B214" s="15">
        <v>2020</v>
      </c>
      <c r="C214" s="15">
        <v>44</v>
      </c>
      <c r="D214" s="15" t="s">
        <v>3252</v>
      </c>
      <c r="E214" s="15" t="s">
        <v>3684</v>
      </c>
      <c r="F214" s="15" t="s">
        <v>2766</v>
      </c>
      <c r="G214" s="67" t="s">
        <v>3659</v>
      </c>
      <c r="H214" s="15" t="s">
        <v>2772</v>
      </c>
      <c r="I214" s="15" t="s">
        <v>3260</v>
      </c>
      <c r="J214" s="15" t="s">
        <v>2772</v>
      </c>
      <c r="K214" s="15" t="s">
        <v>2772</v>
      </c>
      <c r="L214" s="15" t="s">
        <v>2772</v>
      </c>
      <c r="M214" s="15" t="s">
        <v>2772</v>
      </c>
      <c r="N214" s="15" t="s">
        <v>2781</v>
      </c>
      <c r="O214" s="15" t="s">
        <v>2772</v>
      </c>
      <c r="P214" s="15">
        <v>0</v>
      </c>
      <c r="Q214" s="15" t="s">
        <v>3011</v>
      </c>
      <c r="R214" s="39">
        <f t="shared" si="15"/>
        <v>0</v>
      </c>
      <c r="S214" s="20" t="s">
        <v>3295</v>
      </c>
      <c r="T214" s="16" t="s">
        <v>3383</v>
      </c>
      <c r="U214" s="15" t="s">
        <v>2772</v>
      </c>
      <c r="V214" s="15" t="s">
        <v>3255</v>
      </c>
      <c r="W214" s="15" t="s">
        <v>3254</v>
      </c>
    </row>
    <row r="215" spans="1:23" ht="48" hidden="1">
      <c r="A215" s="15" t="s">
        <v>3261</v>
      </c>
      <c r="B215" s="15">
        <v>2020</v>
      </c>
      <c r="C215" s="15">
        <v>45</v>
      </c>
      <c r="D215" s="15" t="s">
        <v>3262</v>
      </c>
      <c r="E215" s="15" t="s">
        <v>3658</v>
      </c>
      <c r="F215" s="15" t="s">
        <v>2766</v>
      </c>
      <c r="G215" s="67" t="s">
        <v>3659</v>
      </c>
      <c r="H215" s="15" t="s">
        <v>2772</v>
      </c>
      <c r="I215" s="31" t="s">
        <v>2879</v>
      </c>
      <c r="J215" s="15" t="s">
        <v>2772</v>
      </c>
      <c r="K215" s="15" t="s">
        <v>2772</v>
      </c>
      <c r="L215" s="15" t="s">
        <v>2772</v>
      </c>
      <c r="M215" s="15" t="s">
        <v>2772</v>
      </c>
      <c r="N215" s="15" t="s">
        <v>2781</v>
      </c>
      <c r="O215" s="15" t="s">
        <v>2772</v>
      </c>
      <c r="P215" s="15" t="s">
        <v>3263</v>
      </c>
      <c r="Q215" s="15" t="s">
        <v>3011</v>
      </c>
      <c r="R215" s="39">
        <f>MEDIAN(0.12,1.44)</f>
        <v>0.77999999999999992</v>
      </c>
      <c r="S215" s="20" t="s">
        <v>3295</v>
      </c>
      <c r="T215" s="16">
        <f t="shared" si="14"/>
        <v>0.25042000230889394</v>
      </c>
      <c r="U215" s="15" t="s">
        <v>2772</v>
      </c>
      <c r="V215" s="15" t="s">
        <v>3253</v>
      </c>
      <c r="W215" s="16" t="s">
        <v>3264</v>
      </c>
    </row>
    <row r="216" spans="1:23" ht="48" hidden="1">
      <c r="A216" s="15" t="s">
        <v>3261</v>
      </c>
      <c r="B216" s="15">
        <v>2020</v>
      </c>
      <c r="C216" s="15">
        <v>45</v>
      </c>
      <c r="D216" s="15" t="s">
        <v>3262</v>
      </c>
      <c r="E216" s="15" t="s">
        <v>3658</v>
      </c>
      <c r="F216" s="15" t="s">
        <v>2766</v>
      </c>
      <c r="G216" s="67" t="s">
        <v>3659</v>
      </c>
      <c r="H216" s="15" t="s">
        <v>2772</v>
      </c>
      <c r="I216" s="16" t="s">
        <v>2884</v>
      </c>
      <c r="J216" s="15" t="s">
        <v>2772</v>
      </c>
      <c r="K216" s="15" t="s">
        <v>2772</v>
      </c>
      <c r="L216" s="15" t="s">
        <v>2772</v>
      </c>
      <c r="M216" s="15" t="s">
        <v>2772</v>
      </c>
      <c r="N216" s="15" t="s">
        <v>2781</v>
      </c>
      <c r="O216" s="15" t="s">
        <v>2772</v>
      </c>
      <c r="P216" s="16">
        <v>0.01</v>
      </c>
      <c r="Q216" s="15" t="s">
        <v>3011</v>
      </c>
      <c r="R216" s="39">
        <f>P216</f>
        <v>0.01</v>
      </c>
      <c r="S216" s="20" t="s">
        <v>3295</v>
      </c>
      <c r="T216" s="16">
        <f t="shared" si="14"/>
        <v>4.3213737826425782E-3</v>
      </c>
      <c r="U216" s="15" t="s">
        <v>2772</v>
      </c>
      <c r="V216" s="15" t="s">
        <v>3253</v>
      </c>
      <c r="W216" s="16" t="s">
        <v>3264</v>
      </c>
    </row>
    <row r="217" spans="1:23" ht="45.75" hidden="1">
      <c r="A217" s="15" t="s">
        <v>3261</v>
      </c>
      <c r="B217" s="15">
        <v>2020</v>
      </c>
      <c r="C217" s="15">
        <v>45</v>
      </c>
      <c r="D217" s="15" t="s">
        <v>3262</v>
      </c>
      <c r="E217" s="15" t="s">
        <v>3658</v>
      </c>
      <c r="F217" s="15" t="s">
        <v>2766</v>
      </c>
      <c r="G217" s="67" t="s">
        <v>3659</v>
      </c>
      <c r="H217" s="15" t="s">
        <v>2772</v>
      </c>
      <c r="I217" s="16" t="s">
        <v>3265</v>
      </c>
      <c r="J217" s="15" t="s">
        <v>2772</v>
      </c>
      <c r="K217" s="15" t="s">
        <v>2772</v>
      </c>
      <c r="L217" s="15" t="s">
        <v>2772</v>
      </c>
      <c r="M217" s="15" t="s">
        <v>2772</v>
      </c>
      <c r="N217" s="15" t="s">
        <v>2781</v>
      </c>
      <c r="O217" s="15" t="s">
        <v>2772</v>
      </c>
      <c r="P217" s="15" t="s">
        <v>3266</v>
      </c>
      <c r="Q217" s="15" t="s">
        <v>3011</v>
      </c>
      <c r="R217" s="39">
        <f>MEDIAN(1.61,4.96)</f>
        <v>3.2850000000000001</v>
      </c>
      <c r="S217" s="20" t="s">
        <v>3295</v>
      </c>
      <c r="T217" s="16">
        <f t="shared" si="14"/>
        <v>0.63195082625921695</v>
      </c>
      <c r="U217" s="15" t="s">
        <v>2772</v>
      </c>
      <c r="V217" s="15" t="s">
        <v>3253</v>
      </c>
      <c r="W217" s="16" t="s">
        <v>3264</v>
      </c>
    </row>
    <row r="218" spans="1:23" ht="48" hidden="1">
      <c r="A218" s="15" t="s">
        <v>3261</v>
      </c>
      <c r="B218" s="15">
        <v>2020</v>
      </c>
      <c r="C218" s="15">
        <v>45</v>
      </c>
      <c r="D218" s="15" t="s">
        <v>3262</v>
      </c>
      <c r="E218" s="15" t="s">
        <v>3658</v>
      </c>
      <c r="F218" s="15" t="s">
        <v>2766</v>
      </c>
      <c r="G218" s="66" t="s">
        <v>3660</v>
      </c>
      <c r="H218" s="15" t="s">
        <v>2778</v>
      </c>
      <c r="I218" s="16" t="s">
        <v>3267</v>
      </c>
      <c r="J218" s="15" t="s">
        <v>2772</v>
      </c>
      <c r="K218" s="15" t="s">
        <v>2772</v>
      </c>
      <c r="L218" s="15" t="s">
        <v>2772</v>
      </c>
      <c r="M218" s="15" t="s">
        <v>2772</v>
      </c>
      <c r="N218" s="15" t="s">
        <v>2781</v>
      </c>
      <c r="O218" s="15" t="s">
        <v>2772</v>
      </c>
      <c r="P218" s="15" t="s">
        <v>3268</v>
      </c>
      <c r="Q218" s="15" t="s">
        <v>3011</v>
      </c>
      <c r="R218" s="39">
        <f>MEDIAN(0.91,2.26)</f>
        <v>1.585</v>
      </c>
      <c r="S218" s="20" t="s">
        <v>3295</v>
      </c>
      <c r="T218" s="16">
        <f t="shared" si="14"/>
        <v>0.4124605474299613</v>
      </c>
      <c r="U218" s="15" t="s">
        <v>2772</v>
      </c>
      <c r="V218" s="15" t="s">
        <v>3253</v>
      </c>
      <c r="W218" s="16" t="s">
        <v>3264</v>
      </c>
    </row>
    <row r="219" spans="1:23" ht="48" hidden="1">
      <c r="A219" s="15" t="s">
        <v>3261</v>
      </c>
      <c r="B219" s="15">
        <v>2020</v>
      </c>
      <c r="C219" s="15">
        <v>45</v>
      </c>
      <c r="D219" s="15" t="s">
        <v>3262</v>
      </c>
      <c r="E219" s="15" t="s">
        <v>3658</v>
      </c>
      <c r="F219" s="15" t="s">
        <v>2766</v>
      </c>
      <c r="G219" s="67" t="s">
        <v>3659</v>
      </c>
      <c r="H219" s="15" t="s">
        <v>2772</v>
      </c>
      <c r="I219" s="16" t="s">
        <v>2887</v>
      </c>
      <c r="J219" s="15" t="s">
        <v>2772</v>
      </c>
      <c r="K219" s="15" t="s">
        <v>2772</v>
      </c>
      <c r="L219" s="15" t="s">
        <v>2772</v>
      </c>
      <c r="M219" s="15" t="s">
        <v>2772</v>
      </c>
      <c r="N219" s="15" t="s">
        <v>2781</v>
      </c>
      <c r="O219" s="15" t="s">
        <v>2772</v>
      </c>
      <c r="P219" s="15" t="s">
        <v>3269</v>
      </c>
      <c r="Q219" s="15" t="s">
        <v>3011</v>
      </c>
      <c r="R219" s="39">
        <f>MEDIAN(1.09,2.07)</f>
        <v>1.58</v>
      </c>
      <c r="S219" s="20" t="s">
        <v>3295</v>
      </c>
      <c r="T219" s="16">
        <f t="shared" si="14"/>
        <v>0.41161970596323016</v>
      </c>
      <c r="U219" s="15" t="s">
        <v>2772</v>
      </c>
      <c r="V219" s="15" t="s">
        <v>3253</v>
      </c>
      <c r="W219" s="16" t="s">
        <v>3264</v>
      </c>
    </row>
    <row r="220" spans="1:23" ht="48" hidden="1">
      <c r="A220" s="15" t="s">
        <v>3261</v>
      </c>
      <c r="B220" s="15">
        <v>2020</v>
      </c>
      <c r="C220" s="15">
        <v>45</v>
      </c>
      <c r="D220" s="15" t="s">
        <v>3262</v>
      </c>
      <c r="E220" s="15" t="s">
        <v>3658</v>
      </c>
      <c r="F220" s="15" t="s">
        <v>2766</v>
      </c>
      <c r="G220" s="67" t="s">
        <v>3659</v>
      </c>
      <c r="H220" s="15" t="s">
        <v>2772</v>
      </c>
      <c r="I220" s="15" t="s">
        <v>3260</v>
      </c>
      <c r="J220" s="15" t="s">
        <v>2772</v>
      </c>
      <c r="K220" s="15" t="s">
        <v>2772</v>
      </c>
      <c r="L220" s="15" t="s">
        <v>2772</v>
      </c>
      <c r="M220" s="15" t="s">
        <v>2772</v>
      </c>
      <c r="N220" s="15" t="s">
        <v>2781</v>
      </c>
      <c r="O220" s="15" t="s">
        <v>2772</v>
      </c>
      <c r="P220" s="15" t="s">
        <v>3270</v>
      </c>
      <c r="Q220" s="15" t="s">
        <v>3011</v>
      </c>
      <c r="R220" s="39">
        <f>MEDIAN(1.5,2.31)</f>
        <v>1.905</v>
      </c>
      <c r="S220" s="20" t="s">
        <v>3295</v>
      </c>
      <c r="T220" s="16">
        <f t="shared" si="14"/>
        <v>0.46314613672634958</v>
      </c>
      <c r="U220" s="15" t="s">
        <v>2772</v>
      </c>
      <c r="V220" s="15" t="s">
        <v>3253</v>
      </c>
      <c r="W220" s="16" t="s">
        <v>3264</v>
      </c>
    </row>
    <row r="221" spans="1:23" ht="48" hidden="1">
      <c r="A221" s="15" t="s">
        <v>3261</v>
      </c>
      <c r="B221" s="15">
        <v>2020</v>
      </c>
      <c r="C221" s="15">
        <v>45</v>
      </c>
      <c r="D221" s="15" t="s">
        <v>3262</v>
      </c>
      <c r="E221" s="15" t="s">
        <v>3658</v>
      </c>
      <c r="F221" s="15" t="s">
        <v>2766</v>
      </c>
      <c r="G221" s="67" t="s">
        <v>3659</v>
      </c>
      <c r="H221" s="15" t="s">
        <v>2772</v>
      </c>
      <c r="I221" s="16" t="s">
        <v>2851</v>
      </c>
      <c r="J221" s="15" t="s">
        <v>2772</v>
      </c>
      <c r="K221" s="15" t="s">
        <v>2772</v>
      </c>
      <c r="L221" s="15" t="s">
        <v>2772</v>
      </c>
      <c r="M221" s="15" t="s">
        <v>2772</v>
      </c>
      <c r="N221" s="15" t="s">
        <v>2781</v>
      </c>
      <c r="O221" s="15" t="s">
        <v>2772</v>
      </c>
      <c r="P221" s="15" t="s">
        <v>3271</v>
      </c>
      <c r="Q221" s="15" t="s">
        <v>3011</v>
      </c>
      <c r="R221" s="39">
        <f>MEDIAN(0.13,0.98)</f>
        <v>0.55499999999999994</v>
      </c>
      <c r="S221" s="20" t="s">
        <v>3295</v>
      </c>
      <c r="T221" s="16">
        <f t="shared" si="14"/>
        <v>0.1917303933628563</v>
      </c>
      <c r="U221" s="15" t="s">
        <v>2772</v>
      </c>
      <c r="V221" s="15" t="s">
        <v>3253</v>
      </c>
      <c r="W221" s="16" t="s">
        <v>3264</v>
      </c>
    </row>
    <row r="222" spans="1:23" ht="48" hidden="1">
      <c r="A222" s="15" t="s">
        <v>3261</v>
      </c>
      <c r="B222" s="15">
        <v>2020</v>
      </c>
      <c r="C222" s="15">
        <v>45</v>
      </c>
      <c r="D222" s="15" t="s">
        <v>3262</v>
      </c>
      <c r="E222" s="15" t="s">
        <v>3658</v>
      </c>
      <c r="F222" s="15" t="s">
        <v>2766</v>
      </c>
      <c r="G222" s="67" t="s">
        <v>3659</v>
      </c>
      <c r="H222" s="15" t="s">
        <v>2772</v>
      </c>
      <c r="I222" s="16" t="s">
        <v>2786</v>
      </c>
      <c r="J222" s="15" t="s">
        <v>2772</v>
      </c>
      <c r="K222" s="15" t="s">
        <v>2772</v>
      </c>
      <c r="L222" s="15" t="s">
        <v>2772</v>
      </c>
      <c r="M222" s="15" t="s">
        <v>2772</v>
      </c>
      <c r="N222" s="15" t="s">
        <v>2781</v>
      </c>
      <c r="O222" s="15" t="s">
        <v>2772</v>
      </c>
      <c r="P222" s="15" t="s">
        <v>3272</v>
      </c>
      <c r="Q222" s="15" t="s">
        <v>3011</v>
      </c>
      <c r="R222" s="39">
        <f>MEDIAN(13.93,16.6)</f>
        <v>15.265000000000001</v>
      </c>
      <c r="S222" s="20" t="s">
        <v>3295</v>
      </c>
      <c r="T222" s="16">
        <f t="shared" si="14"/>
        <v>1.2112540676178725</v>
      </c>
      <c r="U222" s="15" t="s">
        <v>2772</v>
      </c>
      <c r="V222" s="15" t="s">
        <v>3253</v>
      </c>
      <c r="W222" s="16" t="s">
        <v>3264</v>
      </c>
    </row>
    <row r="223" spans="1:23" ht="48" hidden="1">
      <c r="A223" s="15" t="s">
        <v>3261</v>
      </c>
      <c r="B223" s="15">
        <v>2020</v>
      </c>
      <c r="C223" s="15">
        <v>45</v>
      </c>
      <c r="D223" s="15" t="s">
        <v>3262</v>
      </c>
      <c r="E223" s="15" t="s">
        <v>3658</v>
      </c>
      <c r="F223" s="15" t="s">
        <v>2766</v>
      </c>
      <c r="G223" s="67" t="s">
        <v>3659</v>
      </c>
      <c r="H223" s="15" t="s">
        <v>2772</v>
      </c>
      <c r="I223" s="16" t="s">
        <v>3273</v>
      </c>
      <c r="J223" s="15" t="s">
        <v>2772</v>
      </c>
      <c r="K223" s="15" t="s">
        <v>2772</v>
      </c>
      <c r="L223" s="15" t="s">
        <v>2772</v>
      </c>
      <c r="M223" s="15" t="s">
        <v>2772</v>
      </c>
      <c r="N223" s="15" t="s">
        <v>2781</v>
      </c>
      <c r="O223" s="15" t="s">
        <v>2772</v>
      </c>
      <c r="P223" s="15" t="s">
        <v>3274</v>
      </c>
      <c r="Q223" s="15" t="s">
        <v>3011</v>
      </c>
      <c r="R223" s="39">
        <f>MEDIAN(0.66,1.75)</f>
        <v>1.2050000000000001</v>
      </c>
      <c r="S223" s="20" t="s">
        <v>3295</v>
      </c>
      <c r="T223" s="16">
        <f t="shared" si="14"/>
        <v>0.34340859380385735</v>
      </c>
      <c r="U223" s="15" t="s">
        <v>2772</v>
      </c>
      <c r="V223" s="15" t="s">
        <v>3253</v>
      </c>
      <c r="W223" s="16" t="s">
        <v>3264</v>
      </c>
    </row>
    <row r="224" spans="1:23" ht="48.95" hidden="1" thickBot="1">
      <c r="A224" s="15" t="s">
        <v>3261</v>
      </c>
      <c r="B224" s="15">
        <v>2020</v>
      </c>
      <c r="C224" s="15">
        <v>45</v>
      </c>
      <c r="D224" s="15" t="s">
        <v>3262</v>
      </c>
      <c r="E224" s="15" t="s">
        <v>3658</v>
      </c>
      <c r="F224" s="15" t="s">
        <v>2766</v>
      </c>
      <c r="G224" s="68" t="s">
        <v>3664</v>
      </c>
      <c r="H224" s="15" t="s">
        <v>2772</v>
      </c>
      <c r="I224" s="32" t="s">
        <v>2889</v>
      </c>
      <c r="J224" s="15" t="s">
        <v>2772</v>
      </c>
      <c r="K224" s="15" t="s">
        <v>2772</v>
      </c>
      <c r="L224" s="15" t="s">
        <v>2772</v>
      </c>
      <c r="M224" s="15" t="s">
        <v>2772</v>
      </c>
      <c r="N224" s="15" t="s">
        <v>2781</v>
      </c>
      <c r="O224" s="15" t="s">
        <v>2772</v>
      </c>
      <c r="P224" s="15" t="s">
        <v>3275</v>
      </c>
      <c r="Q224" s="15" t="s">
        <v>3011</v>
      </c>
      <c r="R224" s="39">
        <f>MEDIAN(144.97,709.61)</f>
        <v>427.28999999999996</v>
      </c>
      <c r="S224" s="20" t="s">
        <v>3295</v>
      </c>
      <c r="T224" s="16">
        <f t="shared" ref="T224:T287" si="16">LOG(R224+1)</f>
        <v>2.6317379343183074</v>
      </c>
      <c r="U224" s="15" t="s">
        <v>2772</v>
      </c>
      <c r="V224" s="15" t="s">
        <v>3253</v>
      </c>
      <c r="W224" s="16" t="s">
        <v>3264</v>
      </c>
    </row>
    <row r="225" spans="1:23" ht="48" hidden="1">
      <c r="A225" s="15" t="s">
        <v>2811</v>
      </c>
      <c r="B225" s="15">
        <v>2018</v>
      </c>
      <c r="C225" s="15">
        <v>48</v>
      </c>
      <c r="D225" s="16" t="s">
        <v>3291</v>
      </c>
      <c r="E225" s="16" t="s">
        <v>3658</v>
      </c>
      <c r="F225" s="15" t="s">
        <v>2766</v>
      </c>
      <c r="G225" s="66" t="s">
        <v>3660</v>
      </c>
      <c r="H225" s="15" t="s">
        <v>2813</v>
      </c>
      <c r="I225" s="15" t="s">
        <v>2814</v>
      </c>
      <c r="J225" s="15">
        <v>51.2</v>
      </c>
      <c r="K225" s="15" t="s">
        <v>3292</v>
      </c>
      <c r="L225" s="15" t="s">
        <v>3293</v>
      </c>
      <c r="M225" s="15">
        <v>3</v>
      </c>
      <c r="N225" s="15" t="s">
        <v>2781</v>
      </c>
      <c r="O225" s="15" t="s">
        <v>2772</v>
      </c>
      <c r="P225" s="17" t="s">
        <v>3691</v>
      </c>
      <c r="Q225" s="20" t="s">
        <v>3295</v>
      </c>
      <c r="R225" s="43">
        <v>14.34</v>
      </c>
      <c r="S225" s="20" t="s">
        <v>3295</v>
      </c>
      <c r="T225" s="16">
        <f t="shared" si="16"/>
        <v>1.1858253596129622</v>
      </c>
      <c r="U225" s="20">
        <v>0</v>
      </c>
      <c r="V225" s="17" t="s">
        <v>3296</v>
      </c>
      <c r="W225" s="17"/>
    </row>
    <row r="226" spans="1:23" ht="48" hidden="1">
      <c r="A226" s="15" t="s">
        <v>2811</v>
      </c>
      <c r="B226" s="15">
        <v>2018</v>
      </c>
      <c r="C226" s="15">
        <v>48</v>
      </c>
      <c r="D226" s="16" t="s">
        <v>3291</v>
      </c>
      <c r="E226" s="16" t="s">
        <v>3658</v>
      </c>
      <c r="F226" s="15" t="s">
        <v>2766</v>
      </c>
      <c r="G226" s="66" t="s">
        <v>3660</v>
      </c>
      <c r="H226" s="15" t="s">
        <v>2813</v>
      </c>
      <c r="I226" s="15" t="s">
        <v>2814</v>
      </c>
      <c r="J226" s="15">
        <v>51.2</v>
      </c>
      <c r="K226" s="15" t="s">
        <v>3292</v>
      </c>
      <c r="L226" s="15" t="s">
        <v>3293</v>
      </c>
      <c r="M226" s="15">
        <v>3</v>
      </c>
      <c r="N226" s="15" t="s">
        <v>2781</v>
      </c>
      <c r="O226" s="15" t="s">
        <v>2772</v>
      </c>
      <c r="P226" s="17" t="s">
        <v>3692</v>
      </c>
      <c r="Q226" s="20" t="s">
        <v>3295</v>
      </c>
      <c r="R226" s="43">
        <v>8.36</v>
      </c>
      <c r="S226" s="20" t="s">
        <v>3295</v>
      </c>
      <c r="T226" s="16">
        <f t="shared" si="16"/>
        <v>0.97127584873810524</v>
      </c>
      <c r="U226" s="20">
        <v>0</v>
      </c>
      <c r="V226" s="17" t="s">
        <v>3298</v>
      </c>
      <c r="W226" s="17"/>
    </row>
    <row r="227" spans="1:23" ht="48" hidden="1">
      <c r="A227" s="15" t="s">
        <v>2811</v>
      </c>
      <c r="B227" s="15">
        <v>2018</v>
      </c>
      <c r="C227" s="15">
        <v>48</v>
      </c>
      <c r="D227" s="16" t="s">
        <v>3291</v>
      </c>
      <c r="E227" s="16" t="s">
        <v>3658</v>
      </c>
      <c r="F227" s="15" t="s">
        <v>2766</v>
      </c>
      <c r="G227" s="66" t="s">
        <v>3660</v>
      </c>
      <c r="H227" s="15" t="s">
        <v>2813</v>
      </c>
      <c r="I227" s="15" t="s">
        <v>2814</v>
      </c>
      <c r="J227" s="15">
        <v>51.2</v>
      </c>
      <c r="K227" s="15" t="s">
        <v>3292</v>
      </c>
      <c r="L227" s="15" t="s">
        <v>3293</v>
      </c>
      <c r="M227" s="15">
        <v>3</v>
      </c>
      <c r="N227" s="15" t="s">
        <v>2781</v>
      </c>
      <c r="O227" s="15" t="s">
        <v>2772</v>
      </c>
      <c r="P227" s="17" t="s">
        <v>3299</v>
      </c>
      <c r="Q227" s="20" t="s">
        <v>3295</v>
      </c>
      <c r="R227" s="42">
        <v>0.05</v>
      </c>
      <c r="S227" s="20" t="s">
        <v>3295</v>
      </c>
      <c r="T227" s="16">
        <f t="shared" si="16"/>
        <v>2.1189299069938092E-2</v>
      </c>
      <c r="U227" s="20">
        <v>0</v>
      </c>
      <c r="V227" s="17" t="s">
        <v>3300</v>
      </c>
      <c r="W227" s="19"/>
    </row>
    <row r="228" spans="1:23" ht="48" hidden="1">
      <c r="A228" s="15" t="s">
        <v>2811</v>
      </c>
      <c r="B228" s="15">
        <v>2018</v>
      </c>
      <c r="C228" s="15">
        <v>48</v>
      </c>
      <c r="D228" s="16" t="s">
        <v>3291</v>
      </c>
      <c r="E228" s="16" t="s">
        <v>3658</v>
      </c>
      <c r="F228" s="15" t="s">
        <v>2766</v>
      </c>
      <c r="G228" s="66" t="s">
        <v>3660</v>
      </c>
      <c r="H228" s="15" t="s">
        <v>2813</v>
      </c>
      <c r="I228" s="15" t="s">
        <v>2814</v>
      </c>
      <c r="J228" s="15">
        <v>51.2</v>
      </c>
      <c r="K228" s="15" t="s">
        <v>3292</v>
      </c>
      <c r="L228" s="15" t="s">
        <v>3293</v>
      </c>
      <c r="M228" s="15">
        <v>3</v>
      </c>
      <c r="N228" s="15" t="s">
        <v>2781</v>
      </c>
      <c r="O228" s="15" t="s">
        <v>2772</v>
      </c>
      <c r="P228" s="17" t="s">
        <v>3299</v>
      </c>
      <c r="Q228" s="20" t="s">
        <v>3295</v>
      </c>
      <c r="R228" s="42">
        <v>0.05</v>
      </c>
      <c r="S228" s="20" t="s">
        <v>3295</v>
      </c>
      <c r="T228" s="16">
        <f t="shared" si="16"/>
        <v>2.1189299069938092E-2</v>
      </c>
      <c r="U228" s="20">
        <v>0</v>
      </c>
      <c r="V228" s="17" t="s">
        <v>3301</v>
      </c>
      <c r="W228" s="17"/>
    </row>
    <row r="229" spans="1:23" ht="48" hidden="1">
      <c r="A229" s="15" t="s">
        <v>2811</v>
      </c>
      <c r="B229" s="15">
        <v>2018</v>
      </c>
      <c r="C229" s="15">
        <v>48</v>
      </c>
      <c r="D229" s="16" t="s">
        <v>3291</v>
      </c>
      <c r="E229" s="16" t="s">
        <v>3658</v>
      </c>
      <c r="F229" s="15" t="s">
        <v>2766</v>
      </c>
      <c r="G229" s="66" t="s">
        <v>3660</v>
      </c>
      <c r="H229" s="15" t="s">
        <v>2813</v>
      </c>
      <c r="I229" s="15" t="s">
        <v>2814</v>
      </c>
      <c r="J229" s="15">
        <v>51.2</v>
      </c>
      <c r="K229" s="15" t="s">
        <v>3292</v>
      </c>
      <c r="L229" s="15" t="s">
        <v>3293</v>
      </c>
      <c r="M229" s="15">
        <v>3</v>
      </c>
      <c r="N229" s="15" t="s">
        <v>2781</v>
      </c>
      <c r="O229" s="15" t="s">
        <v>2772</v>
      </c>
      <c r="P229" s="17" t="s">
        <v>3299</v>
      </c>
      <c r="Q229" s="20" t="s">
        <v>3295</v>
      </c>
      <c r="R229" s="42">
        <v>0.05</v>
      </c>
      <c r="S229" s="20" t="s">
        <v>3295</v>
      </c>
      <c r="T229" s="16">
        <f t="shared" si="16"/>
        <v>2.1189299069938092E-2</v>
      </c>
      <c r="U229" s="20">
        <v>0</v>
      </c>
      <c r="V229" s="17" t="s">
        <v>3302</v>
      </c>
      <c r="W229" s="17"/>
    </row>
    <row r="230" spans="1:23" ht="48" hidden="1">
      <c r="A230" s="15" t="s">
        <v>2811</v>
      </c>
      <c r="B230" s="15">
        <v>2018</v>
      </c>
      <c r="C230" s="15">
        <v>48</v>
      </c>
      <c r="D230" s="16" t="s">
        <v>3291</v>
      </c>
      <c r="E230" s="16" t="s">
        <v>3658</v>
      </c>
      <c r="F230" s="15" t="s">
        <v>2766</v>
      </c>
      <c r="G230" s="66" t="s">
        <v>3660</v>
      </c>
      <c r="H230" s="15" t="s">
        <v>2813</v>
      </c>
      <c r="I230" s="15" t="s">
        <v>2814</v>
      </c>
      <c r="J230" s="15">
        <v>51.2</v>
      </c>
      <c r="K230" s="15" t="s">
        <v>3292</v>
      </c>
      <c r="L230" s="15" t="s">
        <v>3293</v>
      </c>
      <c r="M230" s="15">
        <v>3</v>
      </c>
      <c r="N230" s="15" t="s">
        <v>2781</v>
      </c>
      <c r="O230" s="15" t="s">
        <v>2772</v>
      </c>
      <c r="P230" s="17" t="s">
        <v>3693</v>
      </c>
      <c r="Q230" s="20" t="s">
        <v>3304</v>
      </c>
      <c r="R230" s="43">
        <v>7.05</v>
      </c>
      <c r="S230" s="20" t="s">
        <v>3295</v>
      </c>
      <c r="T230" s="16">
        <f t="shared" si="16"/>
        <v>0.90579588036786851</v>
      </c>
      <c r="U230" s="20">
        <v>1</v>
      </c>
      <c r="V230" s="17" t="s">
        <v>3296</v>
      </c>
      <c r="W230" s="20"/>
    </row>
    <row r="231" spans="1:23" ht="48" hidden="1">
      <c r="A231" s="15" t="s">
        <v>2811</v>
      </c>
      <c r="B231" s="15">
        <v>2018</v>
      </c>
      <c r="C231" s="15">
        <v>48</v>
      </c>
      <c r="D231" s="16" t="s">
        <v>3291</v>
      </c>
      <c r="E231" s="16" t="s">
        <v>3658</v>
      </c>
      <c r="F231" s="15" t="s">
        <v>2766</v>
      </c>
      <c r="G231" s="66" t="s">
        <v>3660</v>
      </c>
      <c r="H231" s="15" t="s">
        <v>2813</v>
      </c>
      <c r="I231" s="15" t="s">
        <v>2814</v>
      </c>
      <c r="J231" s="15">
        <v>51.2</v>
      </c>
      <c r="K231" s="15" t="s">
        <v>3292</v>
      </c>
      <c r="L231" s="15" t="s">
        <v>3293</v>
      </c>
      <c r="M231" s="15">
        <v>3</v>
      </c>
      <c r="N231" s="15" t="s">
        <v>2781</v>
      </c>
      <c r="O231" s="15" t="s">
        <v>2772</v>
      </c>
      <c r="P231" s="17" t="s">
        <v>3694</v>
      </c>
      <c r="Q231" s="20" t="s">
        <v>3304</v>
      </c>
      <c r="R231" s="43">
        <v>0.67</v>
      </c>
      <c r="S231" s="20" t="s">
        <v>3295</v>
      </c>
      <c r="T231" s="16">
        <f t="shared" si="16"/>
        <v>0.22271647114758325</v>
      </c>
      <c r="U231" s="20">
        <v>1</v>
      </c>
      <c r="V231" s="17" t="s">
        <v>3298</v>
      </c>
      <c r="W231" s="20"/>
    </row>
    <row r="232" spans="1:23" ht="48" hidden="1">
      <c r="A232" s="15" t="s">
        <v>2811</v>
      </c>
      <c r="B232" s="15">
        <v>2018</v>
      </c>
      <c r="C232" s="15">
        <v>48</v>
      </c>
      <c r="D232" s="16" t="s">
        <v>3291</v>
      </c>
      <c r="E232" s="16" t="s">
        <v>3658</v>
      </c>
      <c r="F232" s="15" t="s">
        <v>2766</v>
      </c>
      <c r="G232" s="66" t="s">
        <v>3660</v>
      </c>
      <c r="H232" s="15" t="s">
        <v>2813</v>
      </c>
      <c r="I232" s="15" t="s">
        <v>2814</v>
      </c>
      <c r="J232" s="15">
        <v>51.2</v>
      </c>
      <c r="K232" s="15" t="s">
        <v>3292</v>
      </c>
      <c r="L232" s="15" t="s">
        <v>3293</v>
      </c>
      <c r="M232" s="15">
        <v>3</v>
      </c>
      <c r="N232" s="15" t="s">
        <v>2781</v>
      </c>
      <c r="O232" s="15" t="s">
        <v>2772</v>
      </c>
      <c r="P232" s="17" t="s">
        <v>3299</v>
      </c>
      <c r="Q232" s="20" t="s">
        <v>3304</v>
      </c>
      <c r="R232" s="42">
        <v>0.05</v>
      </c>
      <c r="S232" s="20" t="s">
        <v>3295</v>
      </c>
      <c r="T232" s="16">
        <f t="shared" si="16"/>
        <v>2.1189299069938092E-2</v>
      </c>
      <c r="U232" s="20">
        <v>1</v>
      </c>
      <c r="V232" s="17" t="s">
        <v>3300</v>
      </c>
      <c r="W232" s="17"/>
    </row>
    <row r="233" spans="1:23" ht="48" hidden="1">
      <c r="A233" s="15" t="s">
        <v>2811</v>
      </c>
      <c r="B233" s="15">
        <v>2018</v>
      </c>
      <c r="C233" s="15">
        <v>48</v>
      </c>
      <c r="D233" s="16" t="s">
        <v>3291</v>
      </c>
      <c r="E233" s="16" t="s">
        <v>3658</v>
      </c>
      <c r="F233" s="15" t="s">
        <v>2766</v>
      </c>
      <c r="G233" s="66" t="s">
        <v>3660</v>
      </c>
      <c r="H233" s="15" t="s">
        <v>2813</v>
      </c>
      <c r="I233" s="15" t="s">
        <v>2814</v>
      </c>
      <c r="J233" s="15">
        <v>51.2</v>
      </c>
      <c r="K233" s="15" t="s">
        <v>3292</v>
      </c>
      <c r="L233" s="15" t="s">
        <v>3293</v>
      </c>
      <c r="M233" s="15">
        <v>3</v>
      </c>
      <c r="N233" s="15" t="s">
        <v>2781</v>
      </c>
      <c r="O233" s="15" t="s">
        <v>2772</v>
      </c>
      <c r="P233" s="17" t="s">
        <v>3299</v>
      </c>
      <c r="Q233" s="20" t="s">
        <v>3304</v>
      </c>
      <c r="R233" s="42">
        <v>0.05</v>
      </c>
      <c r="S233" s="20" t="s">
        <v>3295</v>
      </c>
      <c r="T233" s="16">
        <f t="shared" si="16"/>
        <v>2.1189299069938092E-2</v>
      </c>
      <c r="U233" s="20">
        <v>1</v>
      </c>
      <c r="V233" s="17" t="s">
        <v>3301</v>
      </c>
      <c r="W233" s="17"/>
    </row>
    <row r="234" spans="1:23" ht="48" hidden="1">
      <c r="A234" s="15" t="s">
        <v>2811</v>
      </c>
      <c r="B234" s="15">
        <v>2018</v>
      </c>
      <c r="C234" s="15">
        <v>48</v>
      </c>
      <c r="D234" s="16" t="s">
        <v>3291</v>
      </c>
      <c r="E234" s="16" t="s">
        <v>3658</v>
      </c>
      <c r="F234" s="15" t="s">
        <v>2766</v>
      </c>
      <c r="G234" s="66" t="s">
        <v>3660</v>
      </c>
      <c r="H234" s="15" t="s">
        <v>2813</v>
      </c>
      <c r="I234" s="15" t="s">
        <v>2814</v>
      </c>
      <c r="J234" s="15">
        <v>51.2</v>
      </c>
      <c r="K234" s="15" t="s">
        <v>3292</v>
      </c>
      <c r="L234" s="15" t="s">
        <v>3293</v>
      </c>
      <c r="M234" s="15">
        <v>3</v>
      </c>
      <c r="N234" s="15" t="s">
        <v>2781</v>
      </c>
      <c r="O234" s="15" t="s">
        <v>2772</v>
      </c>
      <c r="P234" s="17" t="s">
        <v>3299</v>
      </c>
      <c r="Q234" s="20" t="s">
        <v>3304</v>
      </c>
      <c r="R234" s="42">
        <v>0.05</v>
      </c>
      <c r="S234" s="20" t="s">
        <v>3295</v>
      </c>
      <c r="T234" s="16">
        <f t="shared" si="16"/>
        <v>2.1189299069938092E-2</v>
      </c>
      <c r="U234" s="20">
        <v>1</v>
      </c>
      <c r="V234" s="17" t="s">
        <v>3302</v>
      </c>
      <c r="W234" s="17"/>
    </row>
    <row r="235" spans="1:23" ht="48" hidden="1">
      <c r="A235" s="15" t="s">
        <v>2811</v>
      </c>
      <c r="B235" s="15">
        <v>2018</v>
      </c>
      <c r="C235" s="15">
        <v>48</v>
      </c>
      <c r="D235" s="16" t="s">
        <v>3291</v>
      </c>
      <c r="E235" s="16" t="s">
        <v>3658</v>
      </c>
      <c r="F235" s="15" t="s">
        <v>2766</v>
      </c>
      <c r="G235" s="66" t="s">
        <v>3660</v>
      </c>
      <c r="H235" s="15" t="s">
        <v>2813</v>
      </c>
      <c r="I235" s="15" t="s">
        <v>2814</v>
      </c>
      <c r="J235" s="15">
        <v>51.2</v>
      </c>
      <c r="K235" s="15" t="s">
        <v>3292</v>
      </c>
      <c r="L235" s="15" t="s">
        <v>3293</v>
      </c>
      <c r="M235" s="15">
        <v>3</v>
      </c>
      <c r="N235" s="15" t="s">
        <v>2781</v>
      </c>
      <c r="O235" s="15" t="s">
        <v>2772</v>
      </c>
      <c r="P235" s="17" t="s">
        <v>3299</v>
      </c>
      <c r="Q235" s="20" t="s">
        <v>3304</v>
      </c>
      <c r="R235" s="42">
        <v>0.05</v>
      </c>
      <c r="S235" s="20" t="s">
        <v>3295</v>
      </c>
      <c r="T235" s="16">
        <f t="shared" si="16"/>
        <v>2.1189299069938092E-2</v>
      </c>
      <c r="U235" s="20">
        <v>3</v>
      </c>
      <c r="V235" s="17" t="s">
        <v>3296</v>
      </c>
      <c r="W235" s="17"/>
    </row>
    <row r="236" spans="1:23" ht="48" hidden="1">
      <c r="A236" s="15" t="s">
        <v>2811</v>
      </c>
      <c r="B236" s="15">
        <v>2018</v>
      </c>
      <c r="C236" s="15">
        <v>48</v>
      </c>
      <c r="D236" s="16" t="s">
        <v>3291</v>
      </c>
      <c r="E236" s="16" t="s">
        <v>3658</v>
      </c>
      <c r="F236" s="15" t="s">
        <v>2766</v>
      </c>
      <c r="G236" s="66" t="s">
        <v>3660</v>
      </c>
      <c r="H236" s="15" t="s">
        <v>2813</v>
      </c>
      <c r="I236" s="15" t="s">
        <v>2814</v>
      </c>
      <c r="J236" s="15">
        <v>51.2</v>
      </c>
      <c r="K236" s="15" t="s">
        <v>3292</v>
      </c>
      <c r="L236" s="15" t="s">
        <v>3293</v>
      </c>
      <c r="M236" s="15">
        <v>3</v>
      </c>
      <c r="N236" s="15" t="s">
        <v>2781</v>
      </c>
      <c r="O236" s="15" t="s">
        <v>2772</v>
      </c>
      <c r="P236" s="17" t="s">
        <v>3695</v>
      </c>
      <c r="Q236" s="20" t="s">
        <v>3304</v>
      </c>
      <c r="R236" s="43">
        <v>0.22</v>
      </c>
      <c r="S236" s="20" t="s">
        <v>3295</v>
      </c>
      <c r="T236" s="16">
        <f t="shared" si="16"/>
        <v>8.6359830674748214E-2</v>
      </c>
      <c r="U236" s="20">
        <v>3</v>
      </c>
      <c r="V236" s="17" t="s">
        <v>3298</v>
      </c>
      <c r="W236" s="17"/>
    </row>
    <row r="237" spans="1:23" ht="48" hidden="1">
      <c r="A237" s="15" t="s">
        <v>2811</v>
      </c>
      <c r="B237" s="15">
        <v>2018</v>
      </c>
      <c r="C237" s="15">
        <v>48</v>
      </c>
      <c r="D237" s="16" t="s">
        <v>3291</v>
      </c>
      <c r="E237" s="16" t="s">
        <v>3658</v>
      </c>
      <c r="F237" s="15" t="s">
        <v>2766</v>
      </c>
      <c r="G237" s="66" t="s">
        <v>3660</v>
      </c>
      <c r="H237" s="15" t="s">
        <v>2813</v>
      </c>
      <c r="I237" s="15" t="s">
        <v>2814</v>
      </c>
      <c r="J237" s="15">
        <v>51.2</v>
      </c>
      <c r="K237" s="15" t="s">
        <v>3292</v>
      </c>
      <c r="L237" s="15" t="s">
        <v>3293</v>
      </c>
      <c r="M237" s="15">
        <v>3</v>
      </c>
      <c r="N237" s="15" t="s">
        <v>2781</v>
      </c>
      <c r="O237" s="15" t="s">
        <v>2772</v>
      </c>
      <c r="P237" s="17" t="s">
        <v>3299</v>
      </c>
      <c r="Q237" s="20" t="s">
        <v>3304</v>
      </c>
      <c r="R237" s="42">
        <v>0.05</v>
      </c>
      <c r="S237" s="20" t="s">
        <v>3295</v>
      </c>
      <c r="T237" s="16">
        <f t="shared" si="16"/>
        <v>2.1189299069938092E-2</v>
      </c>
      <c r="U237" s="20">
        <v>3</v>
      </c>
      <c r="V237" s="17" t="s">
        <v>3300</v>
      </c>
      <c r="W237" s="17"/>
    </row>
    <row r="238" spans="1:23" ht="48" hidden="1">
      <c r="A238" s="15" t="s">
        <v>2811</v>
      </c>
      <c r="B238" s="15">
        <v>2018</v>
      </c>
      <c r="C238" s="15">
        <v>48</v>
      </c>
      <c r="D238" s="16" t="s">
        <v>3291</v>
      </c>
      <c r="E238" s="16" t="s">
        <v>3658</v>
      </c>
      <c r="F238" s="15" t="s">
        <v>2766</v>
      </c>
      <c r="G238" s="66" t="s">
        <v>3660</v>
      </c>
      <c r="H238" s="15" t="s">
        <v>2813</v>
      </c>
      <c r="I238" s="15" t="s">
        <v>2814</v>
      </c>
      <c r="J238" s="15">
        <v>51.2</v>
      </c>
      <c r="K238" s="15" t="s">
        <v>3292</v>
      </c>
      <c r="L238" s="15" t="s">
        <v>3293</v>
      </c>
      <c r="M238" s="15">
        <v>3</v>
      </c>
      <c r="N238" s="15" t="s">
        <v>2781</v>
      </c>
      <c r="O238" s="15" t="s">
        <v>2772</v>
      </c>
      <c r="P238" s="17" t="s">
        <v>3299</v>
      </c>
      <c r="Q238" s="20" t="s">
        <v>3304</v>
      </c>
      <c r="R238" s="42">
        <v>0.05</v>
      </c>
      <c r="S238" s="20" t="s">
        <v>3295</v>
      </c>
      <c r="T238" s="16">
        <f t="shared" si="16"/>
        <v>2.1189299069938092E-2</v>
      </c>
      <c r="U238" s="20">
        <v>3</v>
      </c>
      <c r="V238" s="17" t="s">
        <v>3301</v>
      </c>
      <c r="W238" s="17"/>
    </row>
    <row r="239" spans="1:23" ht="48" hidden="1">
      <c r="A239" s="15" t="s">
        <v>2811</v>
      </c>
      <c r="B239" s="15">
        <v>2018</v>
      </c>
      <c r="C239" s="15">
        <v>48</v>
      </c>
      <c r="D239" s="16" t="s">
        <v>3291</v>
      </c>
      <c r="E239" s="16" t="s">
        <v>3658</v>
      </c>
      <c r="F239" s="15" t="s">
        <v>2766</v>
      </c>
      <c r="G239" s="66" t="s">
        <v>3660</v>
      </c>
      <c r="H239" s="15" t="s">
        <v>2813</v>
      </c>
      <c r="I239" s="15" t="s">
        <v>2814</v>
      </c>
      <c r="J239" s="15">
        <v>51.2</v>
      </c>
      <c r="K239" s="15" t="s">
        <v>3292</v>
      </c>
      <c r="L239" s="15" t="s">
        <v>3293</v>
      </c>
      <c r="M239" s="15">
        <v>3</v>
      </c>
      <c r="N239" s="15" t="s">
        <v>2781</v>
      </c>
      <c r="O239" s="15" t="s">
        <v>2772</v>
      </c>
      <c r="P239" s="17" t="s">
        <v>3299</v>
      </c>
      <c r="Q239" s="20" t="s">
        <v>3304</v>
      </c>
      <c r="R239" s="42">
        <v>0.05</v>
      </c>
      <c r="S239" s="20" t="s">
        <v>3295</v>
      </c>
      <c r="T239" s="16">
        <f t="shared" si="16"/>
        <v>2.1189299069938092E-2</v>
      </c>
      <c r="U239" s="20">
        <v>3</v>
      </c>
      <c r="V239" s="17" t="s">
        <v>3302</v>
      </c>
      <c r="W239" s="17"/>
    </row>
    <row r="240" spans="1:23" ht="48" hidden="1">
      <c r="A240" s="15" t="s">
        <v>2811</v>
      </c>
      <c r="B240" s="15">
        <v>2018</v>
      </c>
      <c r="C240" s="15">
        <v>48</v>
      </c>
      <c r="D240" s="16" t="s">
        <v>3291</v>
      </c>
      <c r="E240" s="16" t="s">
        <v>3658</v>
      </c>
      <c r="F240" s="15" t="s">
        <v>2766</v>
      </c>
      <c r="G240" s="66" t="s">
        <v>3660</v>
      </c>
      <c r="H240" s="15" t="s">
        <v>2813</v>
      </c>
      <c r="I240" s="15" t="s">
        <v>2814</v>
      </c>
      <c r="J240" s="15">
        <v>51.2</v>
      </c>
      <c r="K240" s="15" t="s">
        <v>3292</v>
      </c>
      <c r="L240" s="15" t="s">
        <v>3293</v>
      </c>
      <c r="M240" s="15">
        <v>3</v>
      </c>
      <c r="N240" s="15" t="s">
        <v>2781</v>
      </c>
      <c r="O240" s="15" t="s">
        <v>2772</v>
      </c>
      <c r="P240" s="17" t="s">
        <v>3299</v>
      </c>
      <c r="Q240" s="20" t="s">
        <v>3304</v>
      </c>
      <c r="R240" s="42">
        <v>0.05</v>
      </c>
      <c r="S240" s="20" t="s">
        <v>3295</v>
      </c>
      <c r="T240" s="16">
        <f t="shared" si="16"/>
        <v>2.1189299069938092E-2</v>
      </c>
      <c r="U240" s="20">
        <v>5</v>
      </c>
      <c r="V240" s="17" t="s">
        <v>3296</v>
      </c>
      <c r="W240" s="17"/>
    </row>
    <row r="241" spans="1:23" ht="48" hidden="1">
      <c r="A241" s="15" t="s">
        <v>2811</v>
      </c>
      <c r="B241" s="15">
        <v>2018</v>
      </c>
      <c r="C241" s="15">
        <v>48</v>
      </c>
      <c r="D241" s="16" t="s">
        <v>3291</v>
      </c>
      <c r="E241" s="16" t="s">
        <v>3658</v>
      </c>
      <c r="F241" s="15" t="s">
        <v>2766</v>
      </c>
      <c r="G241" s="66" t="s">
        <v>3660</v>
      </c>
      <c r="H241" s="15" t="s">
        <v>2813</v>
      </c>
      <c r="I241" s="15" t="s">
        <v>2814</v>
      </c>
      <c r="J241" s="15">
        <v>51.2</v>
      </c>
      <c r="K241" s="15" t="s">
        <v>3292</v>
      </c>
      <c r="L241" s="15" t="s">
        <v>3293</v>
      </c>
      <c r="M241" s="15">
        <v>3</v>
      </c>
      <c r="N241" s="15" t="s">
        <v>2781</v>
      </c>
      <c r="O241" s="15" t="s">
        <v>2772</v>
      </c>
      <c r="P241" s="17" t="s">
        <v>3299</v>
      </c>
      <c r="Q241" s="20" t="s">
        <v>3304</v>
      </c>
      <c r="R241" s="42">
        <v>0.05</v>
      </c>
      <c r="S241" s="20" t="s">
        <v>3295</v>
      </c>
      <c r="T241" s="16">
        <f t="shared" si="16"/>
        <v>2.1189299069938092E-2</v>
      </c>
      <c r="U241" s="20">
        <v>5</v>
      </c>
      <c r="V241" s="17" t="s">
        <v>3298</v>
      </c>
      <c r="W241" s="17"/>
    </row>
    <row r="242" spans="1:23" ht="48" hidden="1">
      <c r="A242" s="15" t="s">
        <v>2811</v>
      </c>
      <c r="B242" s="15">
        <v>2018</v>
      </c>
      <c r="C242" s="15">
        <v>48</v>
      </c>
      <c r="D242" s="16" t="s">
        <v>3291</v>
      </c>
      <c r="E242" s="16" t="s">
        <v>3658</v>
      </c>
      <c r="F242" s="15" t="s">
        <v>2766</v>
      </c>
      <c r="G242" s="66" t="s">
        <v>3660</v>
      </c>
      <c r="H242" s="15" t="s">
        <v>2813</v>
      </c>
      <c r="I242" s="15" t="s">
        <v>2814</v>
      </c>
      <c r="J242" s="15">
        <v>51.2</v>
      </c>
      <c r="K242" s="15" t="s">
        <v>3292</v>
      </c>
      <c r="L242" s="15" t="s">
        <v>3293</v>
      </c>
      <c r="M242" s="15">
        <v>3</v>
      </c>
      <c r="N242" s="15" t="s">
        <v>2781</v>
      </c>
      <c r="O242" s="15" t="s">
        <v>2772</v>
      </c>
      <c r="P242" s="17" t="s">
        <v>3299</v>
      </c>
      <c r="Q242" s="20" t="s">
        <v>3304</v>
      </c>
      <c r="R242" s="42">
        <v>0.05</v>
      </c>
      <c r="S242" s="20" t="s">
        <v>3295</v>
      </c>
      <c r="T242" s="16">
        <f t="shared" si="16"/>
        <v>2.1189299069938092E-2</v>
      </c>
      <c r="U242" s="20">
        <v>5</v>
      </c>
      <c r="V242" s="17" t="s">
        <v>3300</v>
      </c>
      <c r="W242" s="17"/>
    </row>
    <row r="243" spans="1:23" ht="48" hidden="1">
      <c r="A243" s="15" t="s">
        <v>2811</v>
      </c>
      <c r="B243" s="15">
        <v>2018</v>
      </c>
      <c r="C243" s="15">
        <v>48</v>
      </c>
      <c r="D243" s="16" t="s">
        <v>3291</v>
      </c>
      <c r="E243" s="16" t="s">
        <v>3658</v>
      </c>
      <c r="F243" s="15" t="s">
        <v>2766</v>
      </c>
      <c r="G243" s="66" t="s">
        <v>3660</v>
      </c>
      <c r="H243" s="15" t="s">
        <v>2813</v>
      </c>
      <c r="I243" s="15" t="s">
        <v>2814</v>
      </c>
      <c r="J243" s="15">
        <v>51.2</v>
      </c>
      <c r="K243" s="15" t="s">
        <v>3292</v>
      </c>
      <c r="L243" s="15" t="s">
        <v>3293</v>
      </c>
      <c r="M243" s="15">
        <v>3</v>
      </c>
      <c r="N243" s="15" t="s">
        <v>2781</v>
      </c>
      <c r="O243" s="15" t="s">
        <v>2772</v>
      </c>
      <c r="P243" s="17" t="s">
        <v>3299</v>
      </c>
      <c r="Q243" s="20" t="s">
        <v>3304</v>
      </c>
      <c r="R243" s="42">
        <v>0.05</v>
      </c>
      <c r="S243" s="20" t="s">
        <v>3295</v>
      </c>
      <c r="T243" s="16">
        <f t="shared" si="16"/>
        <v>2.1189299069938092E-2</v>
      </c>
      <c r="U243" s="20">
        <v>5</v>
      </c>
      <c r="V243" s="17" t="s">
        <v>3301</v>
      </c>
      <c r="W243" s="17"/>
    </row>
    <row r="244" spans="1:23" ht="48" hidden="1">
      <c r="A244" s="15" t="s">
        <v>2811</v>
      </c>
      <c r="B244" s="15">
        <v>2018</v>
      </c>
      <c r="C244" s="15">
        <v>48</v>
      </c>
      <c r="D244" s="16" t="s">
        <v>3291</v>
      </c>
      <c r="E244" s="16" t="s">
        <v>3658</v>
      </c>
      <c r="F244" s="15" t="s">
        <v>2766</v>
      </c>
      <c r="G244" s="66" t="s">
        <v>3660</v>
      </c>
      <c r="H244" s="15" t="s">
        <v>2813</v>
      </c>
      <c r="I244" s="15" t="s">
        <v>2814</v>
      </c>
      <c r="J244" s="15">
        <v>51.2</v>
      </c>
      <c r="K244" s="15" t="s">
        <v>3292</v>
      </c>
      <c r="L244" s="15" t="s">
        <v>3293</v>
      </c>
      <c r="M244" s="15">
        <v>3</v>
      </c>
      <c r="N244" s="15" t="s">
        <v>2781</v>
      </c>
      <c r="O244" s="15" t="s">
        <v>2772</v>
      </c>
      <c r="P244" s="17" t="s">
        <v>3299</v>
      </c>
      <c r="Q244" s="20" t="s">
        <v>3304</v>
      </c>
      <c r="R244" s="42">
        <v>0.05</v>
      </c>
      <c r="S244" s="20" t="s">
        <v>3295</v>
      </c>
      <c r="T244" s="16">
        <f t="shared" si="16"/>
        <v>2.1189299069938092E-2</v>
      </c>
      <c r="U244" s="20">
        <v>5</v>
      </c>
      <c r="V244" s="17" t="s">
        <v>3302</v>
      </c>
      <c r="W244" s="17"/>
    </row>
    <row r="245" spans="1:23" ht="32.1" hidden="1">
      <c r="A245" s="15" t="s">
        <v>2811</v>
      </c>
      <c r="B245" s="15">
        <v>2018</v>
      </c>
      <c r="C245" s="15">
        <v>49</v>
      </c>
      <c r="D245" s="15" t="s">
        <v>3316</v>
      </c>
      <c r="E245" s="16" t="s">
        <v>3658</v>
      </c>
      <c r="F245" s="15" t="s">
        <v>2766</v>
      </c>
      <c r="G245" s="66" t="s">
        <v>3660</v>
      </c>
      <c r="H245" s="15" t="s">
        <v>2813</v>
      </c>
      <c r="I245" s="15" t="s">
        <v>3317</v>
      </c>
      <c r="J245" s="15">
        <v>4.5</v>
      </c>
      <c r="K245" s="15" t="s">
        <v>2920</v>
      </c>
      <c r="L245" s="15"/>
      <c r="M245" s="15">
        <v>1</v>
      </c>
      <c r="N245" s="15" t="s">
        <v>2781</v>
      </c>
      <c r="O245" s="15" t="s">
        <v>2772</v>
      </c>
      <c r="P245" s="15">
        <v>1.5</v>
      </c>
      <c r="Q245" s="20" t="s">
        <v>3304</v>
      </c>
      <c r="R245" s="44">
        <f>P245</f>
        <v>1.5</v>
      </c>
      <c r="S245" s="20" t="s">
        <v>3295</v>
      </c>
      <c r="T245" s="16">
        <f t="shared" si="16"/>
        <v>0.3979400086720376</v>
      </c>
      <c r="U245" s="33">
        <v>0</v>
      </c>
      <c r="V245" s="17" t="s">
        <v>3296</v>
      </c>
      <c r="W245" s="15"/>
    </row>
    <row r="246" spans="1:23" ht="32.1" hidden="1">
      <c r="A246" s="15" t="s">
        <v>2811</v>
      </c>
      <c r="B246" s="15">
        <v>2018</v>
      </c>
      <c r="C246" s="15">
        <v>49</v>
      </c>
      <c r="D246" s="15" t="s">
        <v>3316</v>
      </c>
      <c r="E246" s="16" t="s">
        <v>3658</v>
      </c>
      <c r="F246" s="15" t="s">
        <v>2766</v>
      </c>
      <c r="G246" s="66" t="s">
        <v>3660</v>
      </c>
      <c r="H246" s="15" t="s">
        <v>2813</v>
      </c>
      <c r="I246" s="15" t="s">
        <v>3317</v>
      </c>
      <c r="J246" s="15">
        <v>4.5</v>
      </c>
      <c r="K246" s="15" t="s">
        <v>2920</v>
      </c>
      <c r="L246" s="15"/>
      <c r="M246" s="15">
        <v>1</v>
      </c>
      <c r="N246" s="15" t="s">
        <v>2781</v>
      </c>
      <c r="O246" s="15" t="s">
        <v>2772</v>
      </c>
      <c r="P246" s="15">
        <v>1.8</v>
      </c>
      <c r="Q246" s="20" t="s">
        <v>3304</v>
      </c>
      <c r="R246" s="44">
        <f t="shared" ref="R246:R252" si="17">P246</f>
        <v>1.8</v>
      </c>
      <c r="S246" s="20" t="s">
        <v>3295</v>
      </c>
      <c r="T246" s="16">
        <f t="shared" si="16"/>
        <v>0.44715803134221921</v>
      </c>
      <c r="U246" s="33">
        <v>1</v>
      </c>
      <c r="V246" s="17" t="s">
        <v>3296</v>
      </c>
      <c r="W246" s="15"/>
    </row>
    <row r="247" spans="1:23" ht="32.1" hidden="1">
      <c r="A247" s="15" t="s">
        <v>2811</v>
      </c>
      <c r="B247" s="15">
        <v>2018</v>
      </c>
      <c r="C247" s="15">
        <v>49</v>
      </c>
      <c r="D247" s="15" t="s">
        <v>3316</v>
      </c>
      <c r="E247" s="16" t="s">
        <v>3658</v>
      </c>
      <c r="F247" s="15" t="s">
        <v>2766</v>
      </c>
      <c r="G247" s="66" t="s">
        <v>3660</v>
      </c>
      <c r="H247" s="15" t="s">
        <v>2813</v>
      </c>
      <c r="I247" s="15" t="s">
        <v>3317</v>
      </c>
      <c r="J247" s="15">
        <v>4.5</v>
      </c>
      <c r="K247" s="15" t="s">
        <v>2920</v>
      </c>
      <c r="L247" s="15"/>
      <c r="M247" s="15">
        <v>1</v>
      </c>
      <c r="N247" s="15" t="s">
        <v>2781</v>
      </c>
      <c r="O247" s="15" t="s">
        <v>2772</v>
      </c>
      <c r="P247" s="15">
        <v>1.8</v>
      </c>
      <c r="Q247" s="20" t="s">
        <v>3304</v>
      </c>
      <c r="R247" s="44">
        <f t="shared" si="17"/>
        <v>1.8</v>
      </c>
      <c r="S247" s="20" t="s">
        <v>3295</v>
      </c>
      <c r="T247" s="16">
        <f t="shared" si="16"/>
        <v>0.44715803134221921</v>
      </c>
      <c r="U247" s="33">
        <v>3</v>
      </c>
      <c r="V247" s="17" t="s">
        <v>3296</v>
      </c>
      <c r="W247" s="15"/>
    </row>
    <row r="248" spans="1:23" ht="32.1" hidden="1">
      <c r="A248" s="15" t="s">
        <v>2811</v>
      </c>
      <c r="B248" s="15">
        <v>2018</v>
      </c>
      <c r="C248" s="15">
        <v>49</v>
      </c>
      <c r="D248" s="15" t="s">
        <v>3316</v>
      </c>
      <c r="E248" s="16" t="s">
        <v>3658</v>
      </c>
      <c r="F248" s="15" t="s">
        <v>2766</v>
      </c>
      <c r="G248" s="66" t="s">
        <v>3660</v>
      </c>
      <c r="H248" s="15" t="s">
        <v>2813</v>
      </c>
      <c r="I248" s="15" t="s">
        <v>3317</v>
      </c>
      <c r="J248" s="15">
        <v>4.5</v>
      </c>
      <c r="K248" s="15" t="s">
        <v>2920</v>
      </c>
      <c r="L248" s="15"/>
      <c r="M248" s="15">
        <v>1</v>
      </c>
      <c r="N248" s="15" t="s">
        <v>2781</v>
      </c>
      <c r="O248" s="15" t="s">
        <v>2772</v>
      </c>
      <c r="P248" s="15">
        <v>1.5</v>
      </c>
      <c r="Q248" s="20" t="s">
        <v>3304</v>
      </c>
      <c r="R248" s="44">
        <f t="shared" si="17"/>
        <v>1.5</v>
      </c>
      <c r="S248" s="20" t="s">
        <v>3295</v>
      </c>
      <c r="T248" s="16">
        <f t="shared" si="16"/>
        <v>0.3979400086720376</v>
      </c>
      <c r="U248" s="33">
        <v>7</v>
      </c>
      <c r="V248" s="17" t="s">
        <v>3296</v>
      </c>
      <c r="W248" s="15"/>
    </row>
    <row r="249" spans="1:23" ht="32.1" hidden="1">
      <c r="A249" s="15" t="s">
        <v>2811</v>
      </c>
      <c r="B249" s="15">
        <v>2018</v>
      </c>
      <c r="C249" s="15">
        <v>49</v>
      </c>
      <c r="D249" s="15" t="s">
        <v>3316</v>
      </c>
      <c r="E249" s="16" t="s">
        <v>3658</v>
      </c>
      <c r="F249" s="15" t="s">
        <v>2766</v>
      </c>
      <c r="G249" s="66" t="s">
        <v>3660</v>
      </c>
      <c r="H249" s="15" t="s">
        <v>2813</v>
      </c>
      <c r="I249" s="15" t="s">
        <v>3317</v>
      </c>
      <c r="J249" s="15">
        <v>4.5</v>
      </c>
      <c r="K249" s="15" t="s">
        <v>2920</v>
      </c>
      <c r="L249" s="15"/>
      <c r="M249" s="15">
        <v>1</v>
      </c>
      <c r="N249" s="15" t="s">
        <v>2781</v>
      </c>
      <c r="O249" s="15" t="s">
        <v>2772</v>
      </c>
      <c r="P249" s="15">
        <v>0.8</v>
      </c>
      <c r="Q249" s="20" t="s">
        <v>3304</v>
      </c>
      <c r="R249" s="44">
        <f t="shared" si="17"/>
        <v>0.8</v>
      </c>
      <c r="S249" s="20" t="s">
        <v>3295</v>
      </c>
      <c r="T249" s="16">
        <f t="shared" si="16"/>
        <v>0.25527250510330607</v>
      </c>
      <c r="U249" s="33">
        <v>0</v>
      </c>
      <c r="V249" s="17" t="s">
        <v>3298</v>
      </c>
      <c r="W249" s="15"/>
    </row>
    <row r="250" spans="1:23" ht="32.1" hidden="1">
      <c r="A250" s="15" t="s">
        <v>2811</v>
      </c>
      <c r="B250" s="15">
        <v>2018</v>
      </c>
      <c r="C250" s="15">
        <v>49</v>
      </c>
      <c r="D250" s="15" t="s">
        <v>3316</v>
      </c>
      <c r="E250" s="16" t="s">
        <v>3658</v>
      </c>
      <c r="F250" s="15" t="s">
        <v>2766</v>
      </c>
      <c r="G250" s="66" t="s">
        <v>3660</v>
      </c>
      <c r="H250" s="15" t="s">
        <v>2813</v>
      </c>
      <c r="I250" s="15" t="s">
        <v>3317</v>
      </c>
      <c r="J250" s="15">
        <v>4.5</v>
      </c>
      <c r="K250" s="15" t="s">
        <v>2920</v>
      </c>
      <c r="L250" s="15"/>
      <c r="M250" s="15">
        <v>1</v>
      </c>
      <c r="N250" s="15" t="s">
        <v>2781</v>
      </c>
      <c r="O250" s="15" t="s">
        <v>2772</v>
      </c>
      <c r="P250" s="15">
        <v>0.8</v>
      </c>
      <c r="Q250" s="20" t="s">
        <v>3304</v>
      </c>
      <c r="R250" s="44">
        <f t="shared" si="17"/>
        <v>0.8</v>
      </c>
      <c r="S250" s="20" t="s">
        <v>3295</v>
      </c>
      <c r="T250" s="16">
        <f t="shared" si="16"/>
        <v>0.25527250510330607</v>
      </c>
      <c r="U250" s="33">
        <v>1</v>
      </c>
      <c r="V250" s="17" t="s">
        <v>3298</v>
      </c>
      <c r="W250" s="15"/>
    </row>
    <row r="251" spans="1:23" ht="32.1" hidden="1">
      <c r="A251" s="15" t="s">
        <v>2811</v>
      </c>
      <c r="B251" s="15">
        <v>2018</v>
      </c>
      <c r="C251" s="15">
        <v>49</v>
      </c>
      <c r="D251" s="15" t="s">
        <v>3316</v>
      </c>
      <c r="E251" s="16" t="s">
        <v>3658</v>
      </c>
      <c r="F251" s="15" t="s">
        <v>2766</v>
      </c>
      <c r="G251" s="66" t="s">
        <v>3660</v>
      </c>
      <c r="H251" s="15" t="s">
        <v>2813</v>
      </c>
      <c r="I251" s="15" t="s">
        <v>3317</v>
      </c>
      <c r="J251" s="15">
        <v>4.5</v>
      </c>
      <c r="K251" s="15" t="s">
        <v>2920</v>
      </c>
      <c r="L251" s="15"/>
      <c r="M251" s="15">
        <v>1</v>
      </c>
      <c r="N251" s="15" t="s">
        <v>2781</v>
      </c>
      <c r="O251" s="15" t="s">
        <v>2772</v>
      </c>
      <c r="P251" s="15">
        <v>0.85</v>
      </c>
      <c r="Q251" s="20" t="s">
        <v>3304</v>
      </c>
      <c r="R251" s="44">
        <f t="shared" si="17"/>
        <v>0.85</v>
      </c>
      <c r="S251" s="20" t="s">
        <v>3295</v>
      </c>
      <c r="T251" s="16">
        <f t="shared" si="16"/>
        <v>0.26717172840301384</v>
      </c>
      <c r="U251" s="33">
        <v>3</v>
      </c>
      <c r="V251" s="17" t="s">
        <v>3298</v>
      </c>
      <c r="W251" s="15"/>
    </row>
    <row r="252" spans="1:23" ht="32.1" hidden="1">
      <c r="A252" s="15" t="s">
        <v>2811</v>
      </c>
      <c r="B252" s="15">
        <v>2018</v>
      </c>
      <c r="C252" s="15">
        <v>49</v>
      </c>
      <c r="D252" s="15" t="s">
        <v>3316</v>
      </c>
      <c r="E252" s="16" t="s">
        <v>3658</v>
      </c>
      <c r="F252" s="15" t="s">
        <v>2766</v>
      </c>
      <c r="G252" s="66" t="s">
        <v>3660</v>
      </c>
      <c r="H252" s="15" t="s">
        <v>2813</v>
      </c>
      <c r="I252" s="15" t="s">
        <v>3317</v>
      </c>
      <c r="J252" s="15">
        <v>4.5</v>
      </c>
      <c r="K252" s="15" t="s">
        <v>2920</v>
      </c>
      <c r="L252" s="15"/>
      <c r="M252" s="15">
        <v>1</v>
      </c>
      <c r="N252" s="15" t="s">
        <v>2781</v>
      </c>
      <c r="O252" s="15" t="s">
        <v>2772</v>
      </c>
      <c r="P252" s="15">
        <v>0.2</v>
      </c>
      <c r="Q252" s="20" t="s">
        <v>3304</v>
      </c>
      <c r="R252" s="44">
        <f t="shared" si="17"/>
        <v>0.2</v>
      </c>
      <c r="S252" s="20" t="s">
        <v>3295</v>
      </c>
      <c r="T252" s="16">
        <f t="shared" si="16"/>
        <v>7.9181246047624818E-2</v>
      </c>
      <c r="U252" s="33">
        <v>7</v>
      </c>
      <c r="V252" s="17" t="s">
        <v>3298</v>
      </c>
      <c r="W252" s="15"/>
    </row>
    <row r="253" spans="1:23" ht="32.1" hidden="1">
      <c r="A253" s="15" t="s">
        <v>3371</v>
      </c>
      <c r="B253" s="20">
        <v>2017</v>
      </c>
      <c r="C253" s="20">
        <v>51</v>
      </c>
      <c r="D253" s="20" t="s">
        <v>3372</v>
      </c>
      <c r="E253" s="16" t="s">
        <v>3658</v>
      </c>
      <c r="F253" s="20" t="s">
        <v>2766</v>
      </c>
      <c r="G253" s="66" t="s">
        <v>3660</v>
      </c>
      <c r="H253" s="17" t="s">
        <v>2934</v>
      </c>
      <c r="I253" s="20" t="s">
        <v>3373</v>
      </c>
      <c r="J253" s="20">
        <v>3</v>
      </c>
      <c r="K253" s="20" t="s">
        <v>2976</v>
      </c>
      <c r="L253" s="20" t="s">
        <v>3374</v>
      </c>
      <c r="M253" s="20">
        <v>1</v>
      </c>
      <c r="N253" s="20" t="s">
        <v>2781</v>
      </c>
      <c r="O253" s="15" t="s">
        <v>2772</v>
      </c>
      <c r="P253" s="17">
        <v>6.0999999999999999E-2</v>
      </c>
      <c r="Q253" s="20" t="s">
        <v>3376</v>
      </c>
      <c r="R253" s="44">
        <f>P253*1000</f>
        <v>61</v>
      </c>
      <c r="S253" s="20" t="s">
        <v>3295</v>
      </c>
      <c r="T253" s="16">
        <f t="shared" si="16"/>
        <v>1.7923916894982539</v>
      </c>
      <c r="U253" s="20">
        <v>0</v>
      </c>
      <c r="V253" s="20" t="s">
        <v>3377</v>
      </c>
      <c r="W253" s="20" t="s">
        <v>1346</v>
      </c>
    </row>
    <row r="254" spans="1:23" ht="32.1" hidden="1">
      <c r="A254" s="15" t="s">
        <v>3371</v>
      </c>
      <c r="B254" s="20">
        <v>2017</v>
      </c>
      <c r="C254" s="20">
        <v>51</v>
      </c>
      <c r="D254" s="20" t="s">
        <v>3372</v>
      </c>
      <c r="E254" s="16" t="s">
        <v>3658</v>
      </c>
      <c r="F254" s="20" t="s">
        <v>2766</v>
      </c>
      <c r="G254" s="66" t="s">
        <v>3660</v>
      </c>
      <c r="H254" s="17" t="s">
        <v>2934</v>
      </c>
      <c r="I254" s="20" t="s">
        <v>3373</v>
      </c>
      <c r="J254" s="20">
        <v>3</v>
      </c>
      <c r="K254" s="20" t="s">
        <v>2976</v>
      </c>
      <c r="L254" s="20" t="s">
        <v>3374</v>
      </c>
      <c r="M254" s="20">
        <v>1</v>
      </c>
      <c r="N254" s="20" t="s">
        <v>2781</v>
      </c>
      <c r="O254" s="15" t="s">
        <v>2772</v>
      </c>
      <c r="P254" s="17">
        <v>5.3999999999999999E-2</v>
      </c>
      <c r="Q254" s="20" t="s">
        <v>3376</v>
      </c>
      <c r="R254" s="44">
        <f t="shared" ref="R254:R263" si="18">P254*1000</f>
        <v>54</v>
      </c>
      <c r="S254" s="20" t="s">
        <v>3295</v>
      </c>
      <c r="T254" s="16">
        <f t="shared" si="16"/>
        <v>1.7403626894942439</v>
      </c>
      <c r="U254" s="20">
        <v>1</v>
      </c>
      <c r="V254" s="20" t="s">
        <v>3377</v>
      </c>
      <c r="W254" s="20" t="s">
        <v>1346</v>
      </c>
    </row>
    <row r="255" spans="1:23" ht="32.1" hidden="1">
      <c r="A255" s="15" t="s">
        <v>3371</v>
      </c>
      <c r="B255" s="20">
        <v>2017</v>
      </c>
      <c r="C255" s="20">
        <v>51</v>
      </c>
      <c r="D255" s="20" t="s">
        <v>3372</v>
      </c>
      <c r="E255" s="16" t="s">
        <v>3658</v>
      </c>
      <c r="F255" s="20" t="s">
        <v>2766</v>
      </c>
      <c r="G255" s="66" t="s">
        <v>3660</v>
      </c>
      <c r="H255" s="17" t="s">
        <v>2934</v>
      </c>
      <c r="I255" s="20" t="s">
        <v>3373</v>
      </c>
      <c r="J255" s="20">
        <v>3</v>
      </c>
      <c r="K255" s="20" t="s">
        <v>2976</v>
      </c>
      <c r="L255" s="20" t="s">
        <v>3374</v>
      </c>
      <c r="M255" s="20">
        <v>1</v>
      </c>
      <c r="N255" s="20" t="s">
        <v>2781</v>
      </c>
      <c r="O255" s="15" t="s">
        <v>2772</v>
      </c>
      <c r="P255" s="17">
        <v>4.9000000000000002E-2</v>
      </c>
      <c r="Q255" s="20" t="s">
        <v>3376</v>
      </c>
      <c r="R255" s="44">
        <f t="shared" si="18"/>
        <v>49</v>
      </c>
      <c r="S255" s="20" t="s">
        <v>3295</v>
      </c>
      <c r="T255" s="16">
        <f t="shared" si="16"/>
        <v>1.6989700043360187</v>
      </c>
      <c r="U255" s="20">
        <v>3</v>
      </c>
      <c r="V255" s="20" t="s">
        <v>3377</v>
      </c>
      <c r="W255" s="20" t="s">
        <v>1346</v>
      </c>
    </row>
    <row r="256" spans="1:23" ht="32.1" hidden="1">
      <c r="A256" s="15" t="s">
        <v>3371</v>
      </c>
      <c r="B256" s="20">
        <v>2017</v>
      </c>
      <c r="C256" s="20">
        <v>51</v>
      </c>
      <c r="D256" s="20" t="s">
        <v>3372</v>
      </c>
      <c r="E256" s="16" t="s">
        <v>3658</v>
      </c>
      <c r="F256" s="20" t="s">
        <v>2766</v>
      </c>
      <c r="G256" s="66" t="s">
        <v>3660</v>
      </c>
      <c r="H256" s="17" t="s">
        <v>2934</v>
      </c>
      <c r="I256" s="20" t="s">
        <v>3373</v>
      </c>
      <c r="J256" s="20">
        <v>3</v>
      </c>
      <c r="K256" s="20" t="s">
        <v>2976</v>
      </c>
      <c r="L256" s="20" t="s">
        <v>3374</v>
      </c>
      <c r="M256" s="20">
        <v>1</v>
      </c>
      <c r="N256" s="20" t="s">
        <v>2781</v>
      </c>
      <c r="O256" s="15" t="s">
        <v>2772</v>
      </c>
      <c r="P256" s="17">
        <v>4.1000000000000002E-2</v>
      </c>
      <c r="Q256" s="20" t="s">
        <v>3376</v>
      </c>
      <c r="R256" s="44">
        <f t="shared" si="18"/>
        <v>41</v>
      </c>
      <c r="S256" s="20" t="s">
        <v>3295</v>
      </c>
      <c r="T256" s="16">
        <f t="shared" si="16"/>
        <v>1.6232492903979006</v>
      </c>
      <c r="U256" s="20">
        <v>7</v>
      </c>
      <c r="V256" s="20" t="s">
        <v>3377</v>
      </c>
      <c r="W256" s="20" t="s">
        <v>1346</v>
      </c>
    </row>
    <row r="257" spans="1:23" ht="32.1" hidden="1">
      <c r="A257" s="15" t="s">
        <v>3371</v>
      </c>
      <c r="B257" s="20">
        <v>2017</v>
      </c>
      <c r="C257" s="20">
        <v>51</v>
      </c>
      <c r="D257" s="20" t="s">
        <v>3372</v>
      </c>
      <c r="E257" s="16" t="s">
        <v>3658</v>
      </c>
      <c r="F257" s="20" t="s">
        <v>2766</v>
      </c>
      <c r="G257" s="66" t="s">
        <v>3660</v>
      </c>
      <c r="H257" s="17" t="s">
        <v>2934</v>
      </c>
      <c r="I257" s="20" t="s">
        <v>3373</v>
      </c>
      <c r="J257" s="20">
        <v>3</v>
      </c>
      <c r="K257" s="20" t="s">
        <v>2976</v>
      </c>
      <c r="L257" s="20" t="s">
        <v>3374</v>
      </c>
      <c r="M257" s="20">
        <v>1</v>
      </c>
      <c r="N257" s="20" t="s">
        <v>2781</v>
      </c>
      <c r="O257" s="15" t="s">
        <v>2772</v>
      </c>
      <c r="P257" s="17">
        <v>0.02</v>
      </c>
      <c r="Q257" s="20" t="s">
        <v>3376</v>
      </c>
      <c r="R257" s="44">
        <f t="shared" si="18"/>
        <v>20</v>
      </c>
      <c r="S257" s="20" t="s">
        <v>3295</v>
      </c>
      <c r="T257" s="16">
        <f t="shared" si="16"/>
        <v>1.3222192947339193</v>
      </c>
      <c r="U257" s="20">
        <v>15</v>
      </c>
      <c r="V257" s="20" t="s">
        <v>3377</v>
      </c>
      <c r="W257" s="20" t="s">
        <v>1346</v>
      </c>
    </row>
    <row r="258" spans="1:23" ht="32.1" hidden="1">
      <c r="A258" s="15" t="s">
        <v>3371</v>
      </c>
      <c r="B258" s="20">
        <v>2017</v>
      </c>
      <c r="C258" s="20">
        <v>51</v>
      </c>
      <c r="D258" s="20" t="s">
        <v>3372</v>
      </c>
      <c r="E258" s="16" t="s">
        <v>3658</v>
      </c>
      <c r="F258" s="20" t="s">
        <v>2766</v>
      </c>
      <c r="G258" s="66" t="s">
        <v>3660</v>
      </c>
      <c r="H258" s="17" t="s">
        <v>2934</v>
      </c>
      <c r="I258" s="20" t="s">
        <v>3373</v>
      </c>
      <c r="J258" s="20">
        <v>3</v>
      </c>
      <c r="K258" s="20" t="s">
        <v>2976</v>
      </c>
      <c r="L258" s="20" t="s">
        <v>3374</v>
      </c>
      <c r="M258" s="20">
        <v>1</v>
      </c>
      <c r="N258" s="20" t="s">
        <v>2781</v>
      </c>
      <c r="O258" s="15" t="s">
        <v>2772</v>
      </c>
      <c r="P258" s="17">
        <v>4.0000000000000001E-3</v>
      </c>
      <c r="Q258" s="20" t="s">
        <v>3376</v>
      </c>
      <c r="R258" s="44">
        <f t="shared" si="18"/>
        <v>4</v>
      </c>
      <c r="S258" s="20" t="s">
        <v>3295</v>
      </c>
      <c r="T258" s="16">
        <f t="shared" si="16"/>
        <v>0.69897000433601886</v>
      </c>
      <c r="U258" s="20">
        <v>30</v>
      </c>
      <c r="V258" s="20" t="s">
        <v>3377</v>
      </c>
      <c r="W258" s="20" t="s">
        <v>1346</v>
      </c>
    </row>
    <row r="259" spans="1:23" ht="32.1" hidden="1">
      <c r="A259" s="15" t="s">
        <v>3371</v>
      </c>
      <c r="B259" s="20">
        <v>2017</v>
      </c>
      <c r="C259" s="20">
        <v>51</v>
      </c>
      <c r="D259" s="20" t="s">
        <v>3372</v>
      </c>
      <c r="E259" s="16" t="s">
        <v>3658</v>
      </c>
      <c r="F259" s="20" t="s">
        <v>2766</v>
      </c>
      <c r="G259" s="66" t="s">
        <v>3660</v>
      </c>
      <c r="H259" s="17" t="s">
        <v>2934</v>
      </c>
      <c r="I259" s="20" t="s">
        <v>3373</v>
      </c>
      <c r="J259" s="20">
        <v>3</v>
      </c>
      <c r="K259" s="20" t="s">
        <v>2976</v>
      </c>
      <c r="L259" s="20" t="s">
        <v>3374</v>
      </c>
      <c r="M259" s="20">
        <v>1</v>
      </c>
      <c r="N259" s="20" t="s">
        <v>2781</v>
      </c>
      <c r="O259" s="15" t="s">
        <v>2772</v>
      </c>
      <c r="P259" s="17" t="s">
        <v>3383</v>
      </c>
      <c r="Q259" s="20" t="s">
        <v>3376</v>
      </c>
      <c r="R259" s="44">
        <v>5.0000000000000001E-4</v>
      </c>
      <c r="S259" s="20" t="s">
        <v>3295</v>
      </c>
      <c r="T259" s="16">
        <f t="shared" si="16"/>
        <v>2.1709297223018438E-4</v>
      </c>
      <c r="U259" s="20">
        <v>45</v>
      </c>
      <c r="V259" s="20" t="s">
        <v>3377</v>
      </c>
      <c r="W259" s="20" t="s">
        <v>1346</v>
      </c>
    </row>
    <row r="260" spans="1:23" ht="32.1" hidden="1">
      <c r="A260" s="15" t="s">
        <v>3371</v>
      </c>
      <c r="B260" s="20">
        <v>2017</v>
      </c>
      <c r="C260" s="20">
        <v>51</v>
      </c>
      <c r="D260" s="20" t="s">
        <v>3372</v>
      </c>
      <c r="E260" s="16" t="s">
        <v>3658</v>
      </c>
      <c r="F260" s="20" t="s">
        <v>2766</v>
      </c>
      <c r="G260" s="66" t="s">
        <v>3660</v>
      </c>
      <c r="H260" s="17" t="s">
        <v>2934</v>
      </c>
      <c r="I260" s="20" t="s">
        <v>3373</v>
      </c>
      <c r="J260" s="20">
        <v>3</v>
      </c>
      <c r="K260" s="20" t="s">
        <v>2976</v>
      </c>
      <c r="L260" s="20" t="s">
        <v>3374</v>
      </c>
      <c r="M260" s="20">
        <v>1</v>
      </c>
      <c r="N260" s="20" t="s">
        <v>2781</v>
      </c>
      <c r="O260" s="15" t="s">
        <v>2772</v>
      </c>
      <c r="P260" s="17">
        <v>3.4000000000000002E-2</v>
      </c>
      <c r="Q260" s="20" t="s">
        <v>3376</v>
      </c>
      <c r="R260" s="44">
        <f t="shared" si="18"/>
        <v>34</v>
      </c>
      <c r="S260" s="20" t="s">
        <v>3295</v>
      </c>
      <c r="T260" s="16">
        <f t="shared" si="16"/>
        <v>1.5440680443502757</v>
      </c>
      <c r="U260" s="20">
        <v>0</v>
      </c>
      <c r="V260" s="20" t="s">
        <v>3385</v>
      </c>
      <c r="W260" s="20" t="s">
        <v>1346</v>
      </c>
    </row>
    <row r="261" spans="1:23" ht="32.1" hidden="1">
      <c r="A261" s="15" t="s">
        <v>3371</v>
      </c>
      <c r="B261" s="20">
        <v>2017</v>
      </c>
      <c r="C261" s="20">
        <v>51</v>
      </c>
      <c r="D261" s="20" t="s">
        <v>3372</v>
      </c>
      <c r="E261" s="16" t="s">
        <v>3658</v>
      </c>
      <c r="F261" s="20" t="s">
        <v>2766</v>
      </c>
      <c r="G261" s="66" t="s">
        <v>3660</v>
      </c>
      <c r="H261" s="17" t="s">
        <v>2934</v>
      </c>
      <c r="I261" s="20" t="s">
        <v>3373</v>
      </c>
      <c r="J261" s="20">
        <v>3</v>
      </c>
      <c r="K261" s="20" t="s">
        <v>2976</v>
      </c>
      <c r="L261" s="20" t="s">
        <v>3374</v>
      </c>
      <c r="M261" s="20">
        <v>1</v>
      </c>
      <c r="N261" s="20" t="s">
        <v>2781</v>
      </c>
      <c r="O261" s="15" t="s">
        <v>2772</v>
      </c>
      <c r="P261" s="17">
        <v>2.5000000000000001E-2</v>
      </c>
      <c r="Q261" s="20" t="s">
        <v>3376</v>
      </c>
      <c r="R261" s="44">
        <f t="shared" si="18"/>
        <v>25</v>
      </c>
      <c r="S261" s="20" t="s">
        <v>3295</v>
      </c>
      <c r="T261" s="16">
        <f t="shared" si="16"/>
        <v>1.414973347970818</v>
      </c>
      <c r="U261" s="20">
        <v>1</v>
      </c>
      <c r="V261" s="20" t="s">
        <v>3385</v>
      </c>
      <c r="W261" s="20" t="s">
        <v>1346</v>
      </c>
    </row>
    <row r="262" spans="1:23" ht="32.1" hidden="1">
      <c r="A262" s="15" t="s">
        <v>3371</v>
      </c>
      <c r="B262" s="20">
        <v>2017</v>
      </c>
      <c r="C262" s="20">
        <v>51</v>
      </c>
      <c r="D262" s="20" t="s">
        <v>3372</v>
      </c>
      <c r="E262" s="16" t="s">
        <v>3658</v>
      </c>
      <c r="F262" s="20" t="s">
        <v>2766</v>
      </c>
      <c r="G262" s="66" t="s">
        <v>3660</v>
      </c>
      <c r="H262" s="17" t="s">
        <v>2934</v>
      </c>
      <c r="I262" s="20" t="s">
        <v>3373</v>
      </c>
      <c r="J262" s="20">
        <v>3</v>
      </c>
      <c r="K262" s="20" t="s">
        <v>2976</v>
      </c>
      <c r="L262" s="20" t="s">
        <v>3374</v>
      </c>
      <c r="M262" s="20">
        <v>1</v>
      </c>
      <c r="N262" s="20" t="s">
        <v>2781</v>
      </c>
      <c r="O262" s="15" t="s">
        <v>2772</v>
      </c>
      <c r="P262" s="17">
        <v>1.0999999999999999E-2</v>
      </c>
      <c r="Q262" s="20" t="s">
        <v>3376</v>
      </c>
      <c r="R262" s="44">
        <f t="shared" si="18"/>
        <v>11</v>
      </c>
      <c r="S262" s="20" t="s">
        <v>3295</v>
      </c>
      <c r="T262" s="16">
        <f t="shared" si="16"/>
        <v>1.0791812460476249</v>
      </c>
      <c r="U262" s="20">
        <v>3</v>
      </c>
      <c r="V262" s="20" t="s">
        <v>3385</v>
      </c>
      <c r="W262" s="20" t="s">
        <v>1346</v>
      </c>
    </row>
    <row r="263" spans="1:23" ht="32.1" hidden="1">
      <c r="A263" s="15" t="s">
        <v>3371</v>
      </c>
      <c r="B263" s="20">
        <v>2017</v>
      </c>
      <c r="C263" s="20">
        <v>51</v>
      </c>
      <c r="D263" s="20" t="s">
        <v>3372</v>
      </c>
      <c r="E263" s="16" t="s">
        <v>3658</v>
      </c>
      <c r="F263" s="20" t="s">
        <v>2766</v>
      </c>
      <c r="G263" s="66" t="s">
        <v>3660</v>
      </c>
      <c r="H263" s="17" t="s">
        <v>2934</v>
      </c>
      <c r="I263" s="20" t="s">
        <v>3373</v>
      </c>
      <c r="J263" s="20">
        <v>3</v>
      </c>
      <c r="K263" s="20" t="s">
        <v>2976</v>
      </c>
      <c r="L263" s="20" t="s">
        <v>3374</v>
      </c>
      <c r="M263" s="20">
        <v>1</v>
      </c>
      <c r="N263" s="20" t="s">
        <v>2781</v>
      </c>
      <c r="O263" s="15" t="s">
        <v>2772</v>
      </c>
      <c r="P263" s="17">
        <v>2E-3</v>
      </c>
      <c r="Q263" s="20" t="s">
        <v>3376</v>
      </c>
      <c r="R263" s="44">
        <f t="shared" si="18"/>
        <v>2</v>
      </c>
      <c r="S263" s="20" t="s">
        <v>3295</v>
      </c>
      <c r="T263" s="16">
        <f t="shared" si="16"/>
        <v>0.47712125471966244</v>
      </c>
      <c r="U263" s="20">
        <v>7</v>
      </c>
      <c r="V263" s="20" t="s">
        <v>3385</v>
      </c>
      <c r="W263" s="20" t="s">
        <v>1346</v>
      </c>
    </row>
    <row r="264" spans="1:23" ht="32.1" hidden="1">
      <c r="A264" s="15" t="s">
        <v>3371</v>
      </c>
      <c r="B264" s="20">
        <v>2017</v>
      </c>
      <c r="C264" s="20">
        <v>51</v>
      </c>
      <c r="D264" s="20" t="s">
        <v>3372</v>
      </c>
      <c r="E264" s="16" t="s">
        <v>3658</v>
      </c>
      <c r="F264" s="20" t="s">
        <v>2766</v>
      </c>
      <c r="G264" s="66" t="s">
        <v>3660</v>
      </c>
      <c r="H264" s="17" t="s">
        <v>2934</v>
      </c>
      <c r="I264" s="20" t="s">
        <v>3373</v>
      </c>
      <c r="J264" s="20">
        <v>3</v>
      </c>
      <c r="K264" s="20" t="s">
        <v>2976</v>
      </c>
      <c r="L264" s="20" t="s">
        <v>3374</v>
      </c>
      <c r="M264" s="20">
        <v>1</v>
      </c>
      <c r="N264" s="20" t="s">
        <v>2781</v>
      </c>
      <c r="O264" s="15" t="s">
        <v>2772</v>
      </c>
      <c r="P264" s="17" t="s">
        <v>3383</v>
      </c>
      <c r="Q264" s="20" t="s">
        <v>3376</v>
      </c>
      <c r="R264" s="44">
        <v>5.0000000000000001E-4</v>
      </c>
      <c r="S264" s="20" t="s">
        <v>3295</v>
      </c>
      <c r="T264" s="16">
        <f t="shared" si="16"/>
        <v>2.1709297223018438E-4</v>
      </c>
      <c r="U264" s="20">
        <v>15</v>
      </c>
      <c r="V264" s="20" t="s">
        <v>3385</v>
      </c>
      <c r="W264" s="20" t="s">
        <v>1346</v>
      </c>
    </row>
    <row r="265" spans="1:23" ht="45.75" hidden="1">
      <c r="A265" s="15" t="s">
        <v>3371</v>
      </c>
      <c r="B265" s="20">
        <v>2017</v>
      </c>
      <c r="C265" s="20">
        <v>51</v>
      </c>
      <c r="D265" s="20" t="s">
        <v>3372</v>
      </c>
      <c r="E265" s="16" t="s">
        <v>3658</v>
      </c>
      <c r="F265" s="20" t="s">
        <v>2766</v>
      </c>
      <c r="G265" s="66" t="s">
        <v>3660</v>
      </c>
      <c r="H265" s="17" t="s">
        <v>2934</v>
      </c>
      <c r="I265" s="20" t="s">
        <v>3531</v>
      </c>
      <c r="J265" s="20">
        <v>3.3</v>
      </c>
      <c r="K265" s="20" t="s">
        <v>2976</v>
      </c>
      <c r="L265" s="20" t="s">
        <v>3374</v>
      </c>
      <c r="M265" s="20">
        <v>1</v>
      </c>
      <c r="N265" s="20" t="s">
        <v>2781</v>
      </c>
      <c r="O265" s="15" t="s">
        <v>2772</v>
      </c>
      <c r="P265" s="17">
        <v>3.5999999999999997E-2</v>
      </c>
      <c r="Q265" s="20" t="s">
        <v>3376</v>
      </c>
      <c r="R265" s="43">
        <f>P265*1000</f>
        <v>36</v>
      </c>
      <c r="S265" s="20" t="s">
        <v>3295</v>
      </c>
      <c r="T265" s="16">
        <f t="shared" si="16"/>
        <v>1.568201724066995</v>
      </c>
      <c r="U265" s="20">
        <v>0</v>
      </c>
      <c r="V265" s="20" t="s">
        <v>3377</v>
      </c>
      <c r="W265" s="20" t="s">
        <v>1346</v>
      </c>
    </row>
    <row r="266" spans="1:23" ht="45.75" hidden="1">
      <c r="A266" s="15" t="s">
        <v>3371</v>
      </c>
      <c r="B266" s="20">
        <v>2017</v>
      </c>
      <c r="C266" s="20">
        <v>51</v>
      </c>
      <c r="D266" s="20" t="s">
        <v>3372</v>
      </c>
      <c r="E266" s="16" t="s">
        <v>3658</v>
      </c>
      <c r="F266" s="20" t="s">
        <v>2766</v>
      </c>
      <c r="G266" s="66" t="s">
        <v>3660</v>
      </c>
      <c r="H266" s="17" t="s">
        <v>2934</v>
      </c>
      <c r="I266" s="20" t="s">
        <v>3531</v>
      </c>
      <c r="J266" s="20">
        <v>3.3</v>
      </c>
      <c r="K266" s="20" t="s">
        <v>2976</v>
      </c>
      <c r="L266" s="20" t="s">
        <v>3374</v>
      </c>
      <c r="M266" s="20">
        <v>1</v>
      </c>
      <c r="N266" s="20" t="s">
        <v>2781</v>
      </c>
      <c r="O266" s="15" t="s">
        <v>2772</v>
      </c>
      <c r="P266" s="17">
        <v>2.9000000000000001E-2</v>
      </c>
      <c r="Q266" s="20" t="s">
        <v>3376</v>
      </c>
      <c r="R266" s="43">
        <f t="shared" ref="R266:R269" si="19">P266*1000</f>
        <v>29</v>
      </c>
      <c r="S266" s="20" t="s">
        <v>3295</v>
      </c>
      <c r="T266" s="16">
        <f t="shared" si="16"/>
        <v>1.4771212547196624</v>
      </c>
      <c r="U266" s="20">
        <v>1</v>
      </c>
      <c r="V266" s="20" t="s">
        <v>3377</v>
      </c>
      <c r="W266" s="20" t="s">
        <v>1346</v>
      </c>
    </row>
    <row r="267" spans="1:23" ht="45.75" hidden="1">
      <c r="A267" s="15" t="s">
        <v>3371</v>
      </c>
      <c r="B267" s="20">
        <v>2017</v>
      </c>
      <c r="C267" s="20">
        <v>51</v>
      </c>
      <c r="D267" s="20" t="s">
        <v>3372</v>
      </c>
      <c r="E267" s="16" t="s">
        <v>3658</v>
      </c>
      <c r="F267" s="20" t="s">
        <v>2766</v>
      </c>
      <c r="G267" s="66" t="s">
        <v>3660</v>
      </c>
      <c r="H267" s="17" t="s">
        <v>2934</v>
      </c>
      <c r="I267" s="20" t="s">
        <v>3531</v>
      </c>
      <c r="J267" s="20">
        <v>3.3</v>
      </c>
      <c r="K267" s="20" t="s">
        <v>2976</v>
      </c>
      <c r="L267" s="20" t="s">
        <v>3374</v>
      </c>
      <c r="M267" s="20">
        <v>1</v>
      </c>
      <c r="N267" s="20" t="s">
        <v>2781</v>
      </c>
      <c r="O267" s="15" t="s">
        <v>2772</v>
      </c>
      <c r="P267" s="17">
        <v>2.1000000000000001E-2</v>
      </c>
      <c r="Q267" s="20" t="s">
        <v>3376</v>
      </c>
      <c r="R267" s="43">
        <f t="shared" si="19"/>
        <v>21</v>
      </c>
      <c r="S267" s="20" t="s">
        <v>3295</v>
      </c>
      <c r="T267" s="16">
        <f t="shared" si="16"/>
        <v>1.3424226808222062</v>
      </c>
      <c r="U267" s="20">
        <v>3</v>
      </c>
      <c r="V267" s="20" t="s">
        <v>3377</v>
      </c>
      <c r="W267" s="20" t="s">
        <v>1346</v>
      </c>
    </row>
    <row r="268" spans="1:23" ht="45.75" hidden="1">
      <c r="A268" s="15" t="s">
        <v>3371</v>
      </c>
      <c r="B268" s="20">
        <v>2017</v>
      </c>
      <c r="C268" s="20">
        <v>51</v>
      </c>
      <c r="D268" s="20" t="s">
        <v>3372</v>
      </c>
      <c r="E268" s="16" t="s">
        <v>3658</v>
      </c>
      <c r="F268" s="20" t="s">
        <v>2766</v>
      </c>
      <c r="G268" s="66" t="s">
        <v>3660</v>
      </c>
      <c r="H268" s="17" t="s">
        <v>2934</v>
      </c>
      <c r="I268" s="20" t="s">
        <v>3531</v>
      </c>
      <c r="J268" s="20">
        <v>3.3</v>
      </c>
      <c r="K268" s="20" t="s">
        <v>2976</v>
      </c>
      <c r="L268" s="20" t="s">
        <v>3374</v>
      </c>
      <c r="M268" s="20">
        <v>1</v>
      </c>
      <c r="N268" s="20" t="s">
        <v>2781</v>
      </c>
      <c r="O268" s="15" t="s">
        <v>2772</v>
      </c>
      <c r="P268" s="17">
        <v>1.7999999999999999E-2</v>
      </c>
      <c r="Q268" s="20" t="s">
        <v>3376</v>
      </c>
      <c r="R268" s="43">
        <f t="shared" si="19"/>
        <v>18</v>
      </c>
      <c r="S268" s="20" t="s">
        <v>3295</v>
      </c>
      <c r="T268" s="16">
        <f t="shared" si="16"/>
        <v>1.2787536009528289</v>
      </c>
      <c r="U268" s="20">
        <v>7</v>
      </c>
      <c r="V268" s="20" t="s">
        <v>3377</v>
      </c>
      <c r="W268" s="20" t="s">
        <v>1346</v>
      </c>
    </row>
    <row r="269" spans="1:23" ht="45.75" hidden="1">
      <c r="A269" s="15" t="s">
        <v>3371</v>
      </c>
      <c r="B269" s="20">
        <v>2017</v>
      </c>
      <c r="C269" s="20">
        <v>51</v>
      </c>
      <c r="D269" s="20" t="s">
        <v>3372</v>
      </c>
      <c r="E269" s="16" t="s">
        <v>3658</v>
      </c>
      <c r="F269" s="20" t="s">
        <v>2766</v>
      </c>
      <c r="G269" s="66" t="s">
        <v>3660</v>
      </c>
      <c r="H269" s="17" t="s">
        <v>2934</v>
      </c>
      <c r="I269" s="20" t="s">
        <v>3531</v>
      </c>
      <c r="J269" s="20">
        <v>3.3</v>
      </c>
      <c r="K269" s="20" t="s">
        <v>2976</v>
      </c>
      <c r="L269" s="20" t="s">
        <v>3374</v>
      </c>
      <c r="M269" s="20">
        <v>1</v>
      </c>
      <c r="N269" s="20" t="s">
        <v>2781</v>
      </c>
      <c r="O269" s="15" t="s">
        <v>2772</v>
      </c>
      <c r="P269" s="17">
        <v>5.0000000000000001E-3</v>
      </c>
      <c r="Q269" s="20" t="s">
        <v>3376</v>
      </c>
      <c r="R269" s="43">
        <f t="shared" si="19"/>
        <v>5</v>
      </c>
      <c r="S269" s="20" t="s">
        <v>3295</v>
      </c>
      <c r="T269" s="16">
        <f t="shared" si="16"/>
        <v>0.77815125038364363</v>
      </c>
      <c r="U269" s="20">
        <v>15</v>
      </c>
      <c r="V269" s="20" t="s">
        <v>3377</v>
      </c>
      <c r="W269" s="20" t="s">
        <v>1346</v>
      </c>
    </row>
    <row r="270" spans="1:23" ht="45.75" hidden="1">
      <c r="A270" s="15" t="s">
        <v>3371</v>
      </c>
      <c r="B270" s="20">
        <v>2017</v>
      </c>
      <c r="C270" s="20">
        <v>51</v>
      </c>
      <c r="D270" s="20" t="s">
        <v>3372</v>
      </c>
      <c r="E270" s="16" t="s">
        <v>3658</v>
      </c>
      <c r="F270" s="20" t="s">
        <v>2766</v>
      </c>
      <c r="G270" s="66" t="s">
        <v>3660</v>
      </c>
      <c r="H270" s="17" t="s">
        <v>2934</v>
      </c>
      <c r="I270" s="20" t="s">
        <v>3531</v>
      </c>
      <c r="J270" s="20">
        <v>3.3</v>
      </c>
      <c r="K270" s="20" t="s">
        <v>2976</v>
      </c>
      <c r="L270" s="20" t="s">
        <v>3374</v>
      </c>
      <c r="M270" s="20">
        <v>1</v>
      </c>
      <c r="N270" s="20" t="s">
        <v>2781</v>
      </c>
      <c r="O270" s="15" t="s">
        <v>2772</v>
      </c>
      <c r="P270" s="17" t="s">
        <v>3383</v>
      </c>
      <c r="Q270" s="20" t="s">
        <v>3376</v>
      </c>
      <c r="R270" s="44">
        <v>5.0000000000000001E-4</v>
      </c>
      <c r="S270" s="20" t="s">
        <v>3295</v>
      </c>
      <c r="T270" s="16">
        <f t="shared" si="16"/>
        <v>2.1709297223018438E-4</v>
      </c>
      <c r="U270" s="20">
        <v>30</v>
      </c>
      <c r="V270" s="20" t="s">
        <v>3377</v>
      </c>
      <c r="W270" s="20" t="s">
        <v>1346</v>
      </c>
    </row>
    <row r="271" spans="1:23" ht="45.75" hidden="1">
      <c r="A271" s="15" t="s">
        <v>3371</v>
      </c>
      <c r="B271" s="20">
        <v>2017</v>
      </c>
      <c r="C271" s="20">
        <v>51</v>
      </c>
      <c r="D271" s="20" t="s">
        <v>3372</v>
      </c>
      <c r="E271" s="16" t="s">
        <v>3658</v>
      </c>
      <c r="F271" s="20" t="s">
        <v>2766</v>
      </c>
      <c r="G271" s="66" t="s">
        <v>3660</v>
      </c>
      <c r="H271" s="17" t="s">
        <v>2934</v>
      </c>
      <c r="I271" s="20" t="s">
        <v>3531</v>
      </c>
      <c r="J271" s="20">
        <v>3.3</v>
      </c>
      <c r="K271" s="20" t="s">
        <v>2976</v>
      </c>
      <c r="L271" s="20" t="s">
        <v>3374</v>
      </c>
      <c r="M271" s="20">
        <v>1</v>
      </c>
      <c r="N271" s="20" t="s">
        <v>2781</v>
      </c>
      <c r="O271" s="15" t="s">
        <v>2772</v>
      </c>
      <c r="P271" s="17" t="s">
        <v>3383</v>
      </c>
      <c r="Q271" s="20" t="s">
        <v>3376</v>
      </c>
      <c r="R271" s="44">
        <v>5.0000000000000001E-4</v>
      </c>
      <c r="S271" s="20" t="s">
        <v>3295</v>
      </c>
      <c r="T271" s="16">
        <f t="shared" si="16"/>
        <v>2.1709297223018438E-4</v>
      </c>
      <c r="U271" s="20">
        <v>45</v>
      </c>
      <c r="V271" s="20" t="s">
        <v>3377</v>
      </c>
      <c r="W271" s="20" t="s">
        <v>1346</v>
      </c>
    </row>
    <row r="272" spans="1:23" ht="45.75" hidden="1">
      <c r="A272" s="15" t="s">
        <v>3371</v>
      </c>
      <c r="B272" s="20">
        <v>2017</v>
      </c>
      <c r="C272" s="20">
        <v>51</v>
      </c>
      <c r="D272" s="20" t="s">
        <v>3372</v>
      </c>
      <c r="E272" s="16" t="s">
        <v>3658</v>
      </c>
      <c r="F272" s="20" t="s">
        <v>2766</v>
      </c>
      <c r="G272" s="66" t="s">
        <v>3660</v>
      </c>
      <c r="H272" s="17" t="s">
        <v>2934</v>
      </c>
      <c r="I272" s="20" t="s">
        <v>3531</v>
      </c>
      <c r="J272" s="20">
        <v>3.3</v>
      </c>
      <c r="K272" s="20" t="s">
        <v>2976</v>
      </c>
      <c r="L272" s="20" t="s">
        <v>3374</v>
      </c>
      <c r="M272" s="20">
        <v>1</v>
      </c>
      <c r="N272" s="20" t="s">
        <v>2781</v>
      </c>
      <c r="O272" s="15" t="s">
        <v>2772</v>
      </c>
      <c r="P272" s="17" t="s">
        <v>3383</v>
      </c>
      <c r="Q272" s="20" t="s">
        <v>3376</v>
      </c>
      <c r="R272" s="44">
        <v>5.0000000000000001E-4</v>
      </c>
      <c r="S272" s="20" t="s">
        <v>3295</v>
      </c>
      <c r="T272" s="16">
        <f t="shared" si="16"/>
        <v>2.1709297223018438E-4</v>
      </c>
      <c r="U272" s="20">
        <v>0</v>
      </c>
      <c r="V272" s="20" t="s">
        <v>3385</v>
      </c>
      <c r="W272" s="20" t="s">
        <v>1346</v>
      </c>
    </row>
    <row r="273" spans="1:23" ht="48" hidden="1">
      <c r="A273" s="15" t="s">
        <v>3429</v>
      </c>
      <c r="B273" s="15">
        <v>2016</v>
      </c>
      <c r="C273" s="15">
        <v>54</v>
      </c>
      <c r="D273" s="15" t="s">
        <v>3430</v>
      </c>
      <c r="E273" s="15" t="s">
        <v>3720</v>
      </c>
      <c r="F273" s="20" t="s">
        <v>2766</v>
      </c>
      <c r="G273" s="68" t="s">
        <v>3664</v>
      </c>
      <c r="H273" s="15" t="s">
        <v>2772</v>
      </c>
      <c r="I273" s="33" t="s">
        <v>2768</v>
      </c>
      <c r="J273" s="20" t="s">
        <v>2772</v>
      </c>
      <c r="K273" s="20" t="s">
        <v>2772</v>
      </c>
      <c r="L273" s="20" t="s">
        <v>2772</v>
      </c>
      <c r="M273" s="20" t="s">
        <v>2772</v>
      </c>
      <c r="N273" s="33" t="s">
        <v>2781</v>
      </c>
      <c r="O273" s="15" t="s">
        <v>2772</v>
      </c>
      <c r="P273" s="15">
        <v>43.6</v>
      </c>
      <c r="Q273" s="15" t="s">
        <v>3432</v>
      </c>
      <c r="R273" s="39">
        <f>P273*1000</f>
        <v>43600</v>
      </c>
      <c r="S273" s="20" t="s">
        <v>3295</v>
      </c>
      <c r="T273" s="16">
        <f t="shared" si="16"/>
        <v>4.6394964500369698</v>
      </c>
      <c r="U273" s="33" t="s">
        <v>3433</v>
      </c>
      <c r="V273" s="33" t="s">
        <v>3435</v>
      </c>
      <c r="W273" s="16" t="s">
        <v>1463</v>
      </c>
    </row>
    <row r="274" spans="1:23" ht="48" hidden="1">
      <c r="A274" s="15" t="s">
        <v>3429</v>
      </c>
      <c r="B274" s="15">
        <v>2016</v>
      </c>
      <c r="C274" s="15">
        <v>54</v>
      </c>
      <c r="D274" s="15" t="s">
        <v>3430</v>
      </c>
      <c r="E274" s="15" t="s">
        <v>3720</v>
      </c>
      <c r="F274" s="20" t="s">
        <v>2766</v>
      </c>
      <c r="G274" s="68" t="s">
        <v>3664</v>
      </c>
      <c r="H274" s="15" t="s">
        <v>2772</v>
      </c>
      <c r="I274" s="33" t="s">
        <v>2774</v>
      </c>
      <c r="J274" s="20" t="s">
        <v>2772</v>
      </c>
      <c r="K274" s="20" t="s">
        <v>2772</v>
      </c>
      <c r="L274" s="20" t="s">
        <v>2772</v>
      </c>
      <c r="M274" s="20" t="s">
        <v>2772</v>
      </c>
      <c r="N274" s="33" t="s">
        <v>2781</v>
      </c>
      <c r="O274" s="15" t="s">
        <v>2772</v>
      </c>
      <c r="P274" s="15">
        <v>1778</v>
      </c>
      <c r="Q274" s="15" t="s">
        <v>3011</v>
      </c>
      <c r="R274" s="39">
        <f t="shared" ref="R274:R325" si="20">P274</f>
        <v>1778</v>
      </c>
      <c r="S274" s="20" t="s">
        <v>3295</v>
      </c>
      <c r="T274" s="16">
        <f t="shared" si="16"/>
        <v>3.2501759480839252</v>
      </c>
      <c r="U274" s="33" t="s">
        <v>3433</v>
      </c>
      <c r="V274" s="33" t="s">
        <v>3435</v>
      </c>
      <c r="W274" s="16" t="s">
        <v>1463</v>
      </c>
    </row>
    <row r="275" spans="1:23" ht="48" hidden="1">
      <c r="A275" s="15" t="s">
        <v>3429</v>
      </c>
      <c r="B275" s="15">
        <v>2016</v>
      </c>
      <c r="C275" s="15">
        <v>54</v>
      </c>
      <c r="D275" s="15" t="s">
        <v>3430</v>
      </c>
      <c r="E275" s="15" t="s">
        <v>3720</v>
      </c>
      <c r="F275" s="20" t="s">
        <v>2766</v>
      </c>
      <c r="G275" s="68" t="s">
        <v>3664</v>
      </c>
      <c r="H275" s="15" t="s">
        <v>2772</v>
      </c>
      <c r="I275" s="33" t="s">
        <v>2774</v>
      </c>
      <c r="J275" s="20" t="s">
        <v>2772</v>
      </c>
      <c r="K275" s="20" t="s">
        <v>2772</v>
      </c>
      <c r="L275" s="20" t="s">
        <v>2772</v>
      </c>
      <c r="M275" s="20" t="s">
        <v>2772</v>
      </c>
      <c r="N275" s="33" t="s">
        <v>2781</v>
      </c>
      <c r="O275" s="15" t="s">
        <v>2772</v>
      </c>
      <c r="P275" s="15">
        <v>7.8</v>
      </c>
      <c r="Q275" s="15" t="s">
        <v>3011</v>
      </c>
      <c r="R275" s="39">
        <f t="shared" si="20"/>
        <v>7.8</v>
      </c>
      <c r="S275" s="20" t="s">
        <v>3295</v>
      </c>
      <c r="T275" s="16">
        <f t="shared" si="16"/>
        <v>0.94448267215016868</v>
      </c>
      <c r="U275" s="33" t="s">
        <v>3433</v>
      </c>
      <c r="V275" s="33" t="s">
        <v>3435</v>
      </c>
      <c r="W275" s="16" t="s">
        <v>1463</v>
      </c>
    </row>
    <row r="276" spans="1:23" ht="48" hidden="1">
      <c r="A276" s="15" t="s">
        <v>3429</v>
      </c>
      <c r="B276" s="15">
        <v>2016</v>
      </c>
      <c r="C276" s="15">
        <v>54</v>
      </c>
      <c r="D276" s="15" t="s">
        <v>3430</v>
      </c>
      <c r="E276" s="15" t="s">
        <v>3720</v>
      </c>
      <c r="F276" s="20" t="s">
        <v>2766</v>
      </c>
      <c r="G276" s="68" t="s">
        <v>3664</v>
      </c>
      <c r="H276" s="15" t="s">
        <v>2772</v>
      </c>
      <c r="I276" s="33" t="s">
        <v>2848</v>
      </c>
      <c r="J276" s="20" t="s">
        <v>2772</v>
      </c>
      <c r="K276" s="20" t="s">
        <v>2772</v>
      </c>
      <c r="L276" s="20" t="s">
        <v>2772</v>
      </c>
      <c r="M276" s="20" t="s">
        <v>2772</v>
      </c>
      <c r="N276" s="33" t="s">
        <v>2781</v>
      </c>
      <c r="O276" s="15" t="s">
        <v>2772</v>
      </c>
      <c r="P276" s="15">
        <v>0.86</v>
      </c>
      <c r="Q276" s="15" t="s">
        <v>3437</v>
      </c>
      <c r="R276" s="39">
        <f t="shared" si="20"/>
        <v>0.86</v>
      </c>
      <c r="S276" s="20" t="s">
        <v>3295</v>
      </c>
      <c r="T276" s="16">
        <f t="shared" si="16"/>
        <v>0.26951294421791627</v>
      </c>
      <c r="U276" s="33" t="s">
        <v>3433</v>
      </c>
      <c r="V276" s="33" t="s">
        <v>3435</v>
      </c>
      <c r="W276" s="16" t="s">
        <v>1463</v>
      </c>
    </row>
    <row r="277" spans="1:23" ht="48" hidden="1">
      <c r="A277" s="15" t="s">
        <v>3429</v>
      </c>
      <c r="B277" s="15">
        <v>2016</v>
      </c>
      <c r="C277" s="15">
        <v>54</v>
      </c>
      <c r="D277" s="15" t="s">
        <v>3430</v>
      </c>
      <c r="E277" s="15" t="s">
        <v>3720</v>
      </c>
      <c r="F277" s="20" t="s">
        <v>2766</v>
      </c>
      <c r="G277" s="68" t="s">
        <v>3664</v>
      </c>
      <c r="H277" s="15" t="s">
        <v>2772</v>
      </c>
      <c r="I277" s="33" t="s">
        <v>2889</v>
      </c>
      <c r="J277" s="20" t="s">
        <v>2772</v>
      </c>
      <c r="K277" s="20" t="s">
        <v>2772</v>
      </c>
      <c r="L277" s="20" t="s">
        <v>2772</v>
      </c>
      <c r="M277" s="20" t="s">
        <v>2772</v>
      </c>
      <c r="N277" s="33" t="s">
        <v>2781</v>
      </c>
      <c r="O277" s="15" t="s">
        <v>2772</v>
      </c>
      <c r="P277" s="15">
        <v>0.16</v>
      </c>
      <c r="Q277" s="15" t="s">
        <v>3437</v>
      </c>
      <c r="R277" s="39">
        <f t="shared" si="20"/>
        <v>0.16</v>
      </c>
      <c r="S277" s="20" t="s">
        <v>3295</v>
      </c>
      <c r="T277" s="16">
        <f t="shared" si="16"/>
        <v>6.445798922691845E-2</v>
      </c>
      <c r="U277" s="33" t="s">
        <v>3433</v>
      </c>
      <c r="V277" s="33" t="s">
        <v>3435</v>
      </c>
      <c r="W277" s="16" t="s">
        <v>1463</v>
      </c>
    </row>
    <row r="278" spans="1:23" ht="48" hidden="1">
      <c r="A278" s="15" t="s">
        <v>3429</v>
      </c>
      <c r="B278" s="15">
        <v>2016</v>
      </c>
      <c r="C278" s="15">
        <v>54</v>
      </c>
      <c r="D278" s="15" t="s">
        <v>3430</v>
      </c>
      <c r="E278" s="15" t="s">
        <v>3720</v>
      </c>
      <c r="F278" s="20" t="s">
        <v>2766</v>
      </c>
      <c r="G278" s="68" t="s">
        <v>3664</v>
      </c>
      <c r="H278" s="15" t="s">
        <v>2772</v>
      </c>
      <c r="I278" s="33" t="s">
        <v>2775</v>
      </c>
      <c r="J278" s="20" t="s">
        <v>2772</v>
      </c>
      <c r="K278" s="20" t="s">
        <v>2772</v>
      </c>
      <c r="L278" s="20" t="s">
        <v>2772</v>
      </c>
      <c r="M278" s="20" t="s">
        <v>2772</v>
      </c>
      <c r="N278" s="33" t="s">
        <v>2781</v>
      </c>
      <c r="O278" s="15" t="s">
        <v>2772</v>
      </c>
      <c r="P278" s="15">
        <v>0.04</v>
      </c>
      <c r="Q278" s="15" t="s">
        <v>3437</v>
      </c>
      <c r="R278" s="39">
        <f t="shared" si="20"/>
        <v>0.04</v>
      </c>
      <c r="S278" s="20" t="s">
        <v>3295</v>
      </c>
      <c r="T278" s="16">
        <f t="shared" si="16"/>
        <v>1.703333929878037E-2</v>
      </c>
      <c r="U278" s="33" t="s">
        <v>3433</v>
      </c>
      <c r="V278" s="33" t="s">
        <v>3435</v>
      </c>
      <c r="W278" s="16" t="s">
        <v>1463</v>
      </c>
    </row>
    <row r="279" spans="1:23" ht="48" hidden="1">
      <c r="A279" s="15" t="s">
        <v>3429</v>
      </c>
      <c r="B279" s="15">
        <v>2016</v>
      </c>
      <c r="C279" s="15">
        <v>54</v>
      </c>
      <c r="D279" s="15" t="s">
        <v>3430</v>
      </c>
      <c r="E279" s="15" t="s">
        <v>3720</v>
      </c>
      <c r="F279" s="20" t="s">
        <v>2766</v>
      </c>
      <c r="G279" s="68" t="s">
        <v>3664</v>
      </c>
      <c r="H279" s="15" t="s">
        <v>2772</v>
      </c>
      <c r="I279" s="33" t="s">
        <v>2888</v>
      </c>
      <c r="J279" s="20" t="s">
        <v>2772</v>
      </c>
      <c r="K279" s="20" t="s">
        <v>2772</v>
      </c>
      <c r="L279" s="20" t="s">
        <v>2772</v>
      </c>
      <c r="M279" s="20" t="s">
        <v>2772</v>
      </c>
      <c r="N279" s="33" t="s">
        <v>2781</v>
      </c>
      <c r="O279" s="15" t="s">
        <v>2772</v>
      </c>
      <c r="P279" s="15">
        <v>0.09</v>
      </c>
      <c r="Q279" s="15" t="s">
        <v>3437</v>
      </c>
      <c r="R279" s="39">
        <f t="shared" si="20"/>
        <v>0.09</v>
      </c>
      <c r="S279" s="20" t="s">
        <v>3295</v>
      </c>
      <c r="T279" s="16">
        <f t="shared" si="16"/>
        <v>3.7426497940623665E-2</v>
      </c>
      <c r="U279" s="33" t="s">
        <v>3433</v>
      </c>
      <c r="V279" s="33" t="s">
        <v>3435</v>
      </c>
      <c r="W279" s="16" t="s">
        <v>1463</v>
      </c>
    </row>
    <row r="280" spans="1:23" ht="48" hidden="1">
      <c r="A280" s="15" t="s">
        <v>3429</v>
      </c>
      <c r="B280" s="15">
        <v>2016</v>
      </c>
      <c r="C280" s="15">
        <v>54</v>
      </c>
      <c r="D280" s="15" t="s">
        <v>3430</v>
      </c>
      <c r="E280" s="15" t="s">
        <v>3720</v>
      </c>
      <c r="F280" s="20" t="s">
        <v>2766</v>
      </c>
      <c r="G280" s="67" t="s">
        <v>3659</v>
      </c>
      <c r="H280" s="15" t="s">
        <v>2772</v>
      </c>
      <c r="I280" s="33" t="s">
        <v>3003</v>
      </c>
      <c r="J280" s="20" t="s">
        <v>2772</v>
      </c>
      <c r="K280" s="20" t="s">
        <v>2772</v>
      </c>
      <c r="L280" s="20" t="s">
        <v>2772</v>
      </c>
      <c r="M280" s="20" t="s">
        <v>2772</v>
      </c>
      <c r="N280" s="33" t="s">
        <v>2781</v>
      </c>
      <c r="O280" s="15" t="s">
        <v>2772</v>
      </c>
      <c r="P280" s="15">
        <v>0.97</v>
      </c>
      <c r="Q280" s="15" t="s">
        <v>3437</v>
      </c>
      <c r="R280" s="39">
        <f t="shared" si="20"/>
        <v>0.97</v>
      </c>
      <c r="S280" s="20" t="s">
        <v>3295</v>
      </c>
      <c r="T280" s="16">
        <f t="shared" si="16"/>
        <v>0.2944662261615929</v>
      </c>
      <c r="U280" s="33" t="s">
        <v>3433</v>
      </c>
      <c r="V280" s="33" t="s">
        <v>3435</v>
      </c>
      <c r="W280" s="16" t="s">
        <v>1463</v>
      </c>
    </row>
    <row r="281" spans="1:23" ht="48" hidden="1">
      <c r="A281" s="15" t="s">
        <v>3429</v>
      </c>
      <c r="B281" s="15">
        <v>2016</v>
      </c>
      <c r="C281" s="15">
        <v>54</v>
      </c>
      <c r="D281" s="15" t="s">
        <v>3430</v>
      </c>
      <c r="E281" s="15" t="s">
        <v>3720</v>
      </c>
      <c r="F281" s="20" t="s">
        <v>2766</v>
      </c>
      <c r="G281" s="68" t="s">
        <v>3664</v>
      </c>
      <c r="H281" s="15" t="s">
        <v>2772</v>
      </c>
      <c r="I281" s="33" t="s">
        <v>2885</v>
      </c>
      <c r="J281" s="20" t="s">
        <v>2772</v>
      </c>
      <c r="K281" s="20" t="s">
        <v>2772</v>
      </c>
      <c r="L281" s="20" t="s">
        <v>2772</v>
      </c>
      <c r="M281" s="20" t="s">
        <v>2772</v>
      </c>
      <c r="N281" s="33" t="s">
        <v>2781</v>
      </c>
      <c r="O281" s="15" t="s">
        <v>2772</v>
      </c>
      <c r="P281" s="15">
        <v>0.15</v>
      </c>
      <c r="Q281" s="15" t="s">
        <v>3437</v>
      </c>
      <c r="R281" s="39">
        <f t="shared" si="20"/>
        <v>0.15</v>
      </c>
      <c r="S281" s="20" t="s">
        <v>3295</v>
      </c>
      <c r="T281" s="16">
        <f t="shared" si="16"/>
        <v>6.069784035361165E-2</v>
      </c>
      <c r="U281" s="33" t="s">
        <v>3433</v>
      </c>
      <c r="V281" s="33" t="s">
        <v>3435</v>
      </c>
      <c r="W281" s="16" t="s">
        <v>1463</v>
      </c>
    </row>
    <row r="282" spans="1:23" ht="80.099999999999994" hidden="1">
      <c r="A282" s="15" t="s">
        <v>3429</v>
      </c>
      <c r="B282" s="15">
        <v>2016</v>
      </c>
      <c r="C282" s="15">
        <v>54</v>
      </c>
      <c r="D282" s="15" t="s">
        <v>3430</v>
      </c>
      <c r="E282" s="15" t="s">
        <v>3720</v>
      </c>
      <c r="F282" s="20" t="s">
        <v>2766</v>
      </c>
      <c r="G282" s="69" t="s">
        <v>3431</v>
      </c>
      <c r="H282" s="15" t="s">
        <v>2772</v>
      </c>
      <c r="I282" s="33" t="s">
        <v>3431</v>
      </c>
      <c r="J282" s="20" t="s">
        <v>2772</v>
      </c>
      <c r="K282" s="20" t="s">
        <v>2772</v>
      </c>
      <c r="L282" s="20" t="s">
        <v>2772</v>
      </c>
      <c r="M282" s="20" t="s">
        <v>2772</v>
      </c>
      <c r="N282" s="33" t="s">
        <v>2781</v>
      </c>
      <c r="O282" s="15" t="s">
        <v>2772</v>
      </c>
      <c r="P282" s="15">
        <v>1.1499999999999999</v>
      </c>
      <c r="Q282" s="15" t="s">
        <v>3437</v>
      </c>
      <c r="R282" s="39">
        <f t="shared" si="20"/>
        <v>1.1499999999999999</v>
      </c>
      <c r="S282" s="20" t="s">
        <v>3295</v>
      </c>
      <c r="T282" s="16">
        <f t="shared" si="16"/>
        <v>0.33243845991560533</v>
      </c>
      <c r="U282" s="33" t="s">
        <v>3433</v>
      </c>
      <c r="V282" s="33" t="s">
        <v>3438</v>
      </c>
      <c r="W282" s="16" t="s">
        <v>1463</v>
      </c>
    </row>
    <row r="283" spans="1:23" ht="80.099999999999994" hidden="1">
      <c r="A283" s="15" t="s">
        <v>3429</v>
      </c>
      <c r="B283" s="15">
        <v>2016</v>
      </c>
      <c r="C283" s="15">
        <v>54</v>
      </c>
      <c r="D283" s="15" t="s">
        <v>3430</v>
      </c>
      <c r="E283" s="15" t="s">
        <v>3720</v>
      </c>
      <c r="F283" s="20" t="s">
        <v>2766</v>
      </c>
      <c r="G283" s="68" t="s">
        <v>3664</v>
      </c>
      <c r="H283" s="15" t="s">
        <v>2772</v>
      </c>
      <c r="I283" s="33" t="s">
        <v>2768</v>
      </c>
      <c r="J283" s="20" t="s">
        <v>2772</v>
      </c>
      <c r="K283" s="20" t="s">
        <v>2772</v>
      </c>
      <c r="L283" s="20" t="s">
        <v>2772</v>
      </c>
      <c r="M283" s="20" t="s">
        <v>2772</v>
      </c>
      <c r="N283" s="33" t="s">
        <v>2781</v>
      </c>
      <c r="O283" s="15" t="s">
        <v>2772</v>
      </c>
      <c r="P283" s="15">
        <v>41.7</v>
      </c>
      <c r="Q283" s="15" t="s">
        <v>3432</v>
      </c>
      <c r="R283" s="39">
        <f>P283*1000</f>
        <v>41700</v>
      </c>
      <c r="S283" s="20" t="s">
        <v>3295</v>
      </c>
      <c r="T283" s="16">
        <f t="shared" si="16"/>
        <v>4.6201464695846592</v>
      </c>
      <c r="U283" s="33" t="s">
        <v>3433</v>
      </c>
      <c r="V283" s="33" t="s">
        <v>3438</v>
      </c>
      <c r="W283" s="16" t="s">
        <v>1463</v>
      </c>
    </row>
    <row r="284" spans="1:23" ht="80.099999999999994" hidden="1">
      <c r="A284" s="15" t="s">
        <v>3429</v>
      </c>
      <c r="B284" s="15">
        <v>2016</v>
      </c>
      <c r="C284" s="15">
        <v>54</v>
      </c>
      <c r="D284" s="15" t="s">
        <v>3430</v>
      </c>
      <c r="E284" s="15" t="s">
        <v>3720</v>
      </c>
      <c r="F284" s="20" t="s">
        <v>2766</v>
      </c>
      <c r="G284" s="68" t="s">
        <v>3664</v>
      </c>
      <c r="H284" s="15" t="s">
        <v>2772</v>
      </c>
      <c r="I284" s="33" t="s">
        <v>2774</v>
      </c>
      <c r="J284" s="20" t="s">
        <v>2772</v>
      </c>
      <c r="K284" s="20" t="s">
        <v>2772</v>
      </c>
      <c r="L284" s="20" t="s">
        <v>2772</v>
      </c>
      <c r="M284" s="20" t="s">
        <v>2772</v>
      </c>
      <c r="N284" s="33" t="s">
        <v>2781</v>
      </c>
      <c r="O284" s="15" t="s">
        <v>2772</v>
      </c>
      <c r="P284" s="15">
        <v>48.7</v>
      </c>
      <c r="Q284" s="15" t="s">
        <v>3011</v>
      </c>
      <c r="R284" s="39">
        <f t="shared" si="20"/>
        <v>48.7</v>
      </c>
      <c r="S284" s="20" t="s">
        <v>3295</v>
      </c>
      <c r="T284" s="16">
        <f t="shared" si="16"/>
        <v>1.6963563887333322</v>
      </c>
      <c r="U284" s="33" t="s">
        <v>3433</v>
      </c>
      <c r="V284" s="33" t="s">
        <v>3438</v>
      </c>
      <c r="W284" s="16" t="s">
        <v>1463</v>
      </c>
    </row>
    <row r="285" spans="1:23" ht="80.099999999999994" hidden="1">
      <c r="A285" s="15" t="s">
        <v>3429</v>
      </c>
      <c r="B285" s="15">
        <v>2016</v>
      </c>
      <c r="C285" s="15">
        <v>54</v>
      </c>
      <c r="D285" s="15" t="s">
        <v>3430</v>
      </c>
      <c r="E285" s="15" t="s">
        <v>3720</v>
      </c>
      <c r="F285" s="20" t="s">
        <v>2766</v>
      </c>
      <c r="G285" s="68" t="s">
        <v>3664</v>
      </c>
      <c r="H285" s="15" t="s">
        <v>2772</v>
      </c>
      <c r="I285" s="33" t="s">
        <v>2774</v>
      </c>
      <c r="J285" s="20" t="s">
        <v>2772</v>
      </c>
      <c r="K285" s="20" t="s">
        <v>2772</v>
      </c>
      <c r="L285" s="20" t="s">
        <v>2772</v>
      </c>
      <c r="M285" s="20" t="s">
        <v>2772</v>
      </c>
      <c r="N285" s="33" t="s">
        <v>2781</v>
      </c>
      <c r="O285" s="15" t="s">
        <v>2772</v>
      </c>
      <c r="P285" s="15">
        <v>1830</v>
      </c>
      <c r="Q285" s="15" t="s">
        <v>3011</v>
      </c>
      <c r="R285" s="39">
        <f t="shared" si="20"/>
        <v>1830</v>
      </c>
      <c r="S285" s="20" t="s">
        <v>3295</v>
      </c>
      <c r="T285" s="16">
        <f t="shared" si="16"/>
        <v>3.2626883443016963</v>
      </c>
      <c r="U285" s="33" t="s">
        <v>3433</v>
      </c>
      <c r="V285" s="33" t="s">
        <v>3438</v>
      </c>
      <c r="W285" s="16" t="s">
        <v>1463</v>
      </c>
    </row>
    <row r="286" spans="1:23" ht="80.099999999999994" hidden="1">
      <c r="A286" s="15" t="s">
        <v>3429</v>
      </c>
      <c r="B286" s="15">
        <v>2016</v>
      </c>
      <c r="C286" s="15">
        <v>54</v>
      </c>
      <c r="D286" s="15" t="s">
        <v>3430</v>
      </c>
      <c r="E286" s="15" t="s">
        <v>3720</v>
      </c>
      <c r="F286" s="20" t="s">
        <v>2766</v>
      </c>
      <c r="G286" s="68" t="s">
        <v>3664</v>
      </c>
      <c r="H286" s="15" t="s">
        <v>2772</v>
      </c>
      <c r="I286" s="33" t="s">
        <v>2848</v>
      </c>
      <c r="J286" s="20" t="s">
        <v>2772</v>
      </c>
      <c r="K286" s="20" t="s">
        <v>2772</v>
      </c>
      <c r="L286" s="20" t="s">
        <v>2772</v>
      </c>
      <c r="M286" s="20" t="s">
        <v>2772</v>
      </c>
      <c r="N286" s="33" t="s">
        <v>2781</v>
      </c>
      <c r="O286" s="15" t="s">
        <v>2772</v>
      </c>
      <c r="P286" s="15">
        <v>1.4</v>
      </c>
      <c r="Q286" s="15" t="s">
        <v>3437</v>
      </c>
      <c r="R286" s="39">
        <f t="shared" si="20"/>
        <v>1.4</v>
      </c>
      <c r="S286" s="20" t="s">
        <v>3295</v>
      </c>
      <c r="T286" s="16">
        <f t="shared" si="16"/>
        <v>0.38021124171160603</v>
      </c>
      <c r="U286" s="33" t="s">
        <v>3433</v>
      </c>
      <c r="V286" s="33" t="s">
        <v>3438</v>
      </c>
      <c r="W286" s="16" t="s">
        <v>1463</v>
      </c>
    </row>
    <row r="287" spans="1:23" ht="80.099999999999994" hidden="1">
      <c r="A287" s="15" t="s">
        <v>3429</v>
      </c>
      <c r="B287" s="15">
        <v>2016</v>
      </c>
      <c r="C287" s="15">
        <v>54</v>
      </c>
      <c r="D287" s="15" t="s">
        <v>3430</v>
      </c>
      <c r="E287" s="15" t="s">
        <v>3720</v>
      </c>
      <c r="F287" s="20" t="s">
        <v>2766</v>
      </c>
      <c r="G287" s="68" t="s">
        <v>3664</v>
      </c>
      <c r="H287" s="15" t="s">
        <v>2772</v>
      </c>
      <c r="I287" s="33" t="s">
        <v>2889</v>
      </c>
      <c r="J287" s="20" t="s">
        <v>2772</v>
      </c>
      <c r="K287" s="20" t="s">
        <v>2772</v>
      </c>
      <c r="L287" s="20" t="s">
        <v>2772</v>
      </c>
      <c r="M287" s="20" t="s">
        <v>2772</v>
      </c>
      <c r="N287" s="33" t="s">
        <v>2781</v>
      </c>
      <c r="O287" s="15" t="s">
        <v>2772</v>
      </c>
      <c r="P287" s="15">
        <v>2.36</v>
      </c>
      <c r="Q287" s="15" t="s">
        <v>3437</v>
      </c>
      <c r="R287" s="39">
        <f t="shared" si="20"/>
        <v>2.36</v>
      </c>
      <c r="S287" s="20" t="s">
        <v>3295</v>
      </c>
      <c r="T287" s="16">
        <f t="shared" si="16"/>
        <v>0.52633927738984398</v>
      </c>
      <c r="U287" s="33" t="s">
        <v>3433</v>
      </c>
      <c r="V287" s="33" t="s">
        <v>3438</v>
      </c>
      <c r="W287" s="16" t="s">
        <v>1463</v>
      </c>
    </row>
    <row r="288" spans="1:23" ht="80.099999999999994" hidden="1">
      <c r="A288" s="15" t="s">
        <v>3429</v>
      </c>
      <c r="B288" s="15">
        <v>2016</v>
      </c>
      <c r="C288" s="15">
        <v>54</v>
      </c>
      <c r="D288" s="15" t="s">
        <v>3430</v>
      </c>
      <c r="E288" s="15" t="s">
        <v>3720</v>
      </c>
      <c r="F288" s="20" t="s">
        <v>2766</v>
      </c>
      <c r="G288" s="68" t="s">
        <v>3664</v>
      </c>
      <c r="H288" s="15" t="s">
        <v>2772</v>
      </c>
      <c r="I288" s="33" t="s">
        <v>2775</v>
      </c>
      <c r="J288" s="20" t="s">
        <v>2772</v>
      </c>
      <c r="K288" s="20" t="s">
        <v>2772</v>
      </c>
      <c r="L288" s="20" t="s">
        <v>2772</v>
      </c>
      <c r="M288" s="20" t="s">
        <v>2772</v>
      </c>
      <c r="N288" s="33" t="s">
        <v>2781</v>
      </c>
      <c r="O288" s="15" t="s">
        <v>2772</v>
      </c>
      <c r="P288" s="15">
        <v>0.56999999999999995</v>
      </c>
      <c r="Q288" s="15" t="s">
        <v>3437</v>
      </c>
      <c r="R288" s="39">
        <f t="shared" si="20"/>
        <v>0.56999999999999995</v>
      </c>
      <c r="S288" s="20" t="s">
        <v>3295</v>
      </c>
      <c r="T288" s="16">
        <f t="shared" ref="T288:T325" si="21">LOG(R288+1)</f>
        <v>0.19589965240923368</v>
      </c>
      <c r="U288" s="33" t="s">
        <v>3433</v>
      </c>
      <c r="V288" s="33" t="s">
        <v>3438</v>
      </c>
      <c r="W288" s="16" t="s">
        <v>1463</v>
      </c>
    </row>
    <row r="289" spans="1:23" ht="80.099999999999994" hidden="1">
      <c r="A289" s="15" t="s">
        <v>3429</v>
      </c>
      <c r="B289" s="15">
        <v>2016</v>
      </c>
      <c r="C289" s="15">
        <v>54</v>
      </c>
      <c r="D289" s="15" t="s">
        <v>3430</v>
      </c>
      <c r="E289" s="15" t="s">
        <v>3720</v>
      </c>
      <c r="F289" s="20" t="s">
        <v>2766</v>
      </c>
      <c r="G289" s="68" t="s">
        <v>3664</v>
      </c>
      <c r="H289" s="15" t="s">
        <v>2772</v>
      </c>
      <c r="I289" s="33" t="s">
        <v>2888</v>
      </c>
      <c r="J289" s="20" t="s">
        <v>2772</v>
      </c>
      <c r="K289" s="20" t="s">
        <v>2772</v>
      </c>
      <c r="L289" s="20" t="s">
        <v>2772</v>
      </c>
      <c r="M289" s="20" t="s">
        <v>2772</v>
      </c>
      <c r="N289" s="33" t="s">
        <v>2781</v>
      </c>
      <c r="O289" s="15" t="s">
        <v>2772</v>
      </c>
      <c r="P289" s="15">
        <v>0.04</v>
      </c>
      <c r="Q289" s="15" t="s">
        <v>3437</v>
      </c>
      <c r="R289" s="39">
        <f t="shared" si="20"/>
        <v>0.04</v>
      </c>
      <c r="S289" s="20" t="s">
        <v>3295</v>
      </c>
      <c r="T289" s="16">
        <f t="shared" si="21"/>
        <v>1.703333929878037E-2</v>
      </c>
      <c r="U289" s="33" t="s">
        <v>3433</v>
      </c>
      <c r="V289" s="33" t="s">
        <v>3438</v>
      </c>
      <c r="W289" s="16" t="s">
        <v>1463</v>
      </c>
    </row>
    <row r="290" spans="1:23" ht="80.099999999999994" hidden="1">
      <c r="A290" s="15" t="s">
        <v>3429</v>
      </c>
      <c r="B290" s="15">
        <v>2016</v>
      </c>
      <c r="C290" s="15">
        <v>54</v>
      </c>
      <c r="D290" s="15" t="s">
        <v>3430</v>
      </c>
      <c r="E290" s="15" t="s">
        <v>3720</v>
      </c>
      <c r="F290" s="20" t="s">
        <v>2766</v>
      </c>
      <c r="G290" s="67" t="s">
        <v>3659</v>
      </c>
      <c r="H290" s="15" t="s">
        <v>2772</v>
      </c>
      <c r="I290" s="33" t="s">
        <v>3003</v>
      </c>
      <c r="J290" s="20" t="s">
        <v>2772</v>
      </c>
      <c r="K290" s="20" t="s">
        <v>2772</v>
      </c>
      <c r="L290" s="20" t="s">
        <v>2772</v>
      </c>
      <c r="M290" s="20" t="s">
        <v>2772</v>
      </c>
      <c r="N290" s="33" t="s">
        <v>2781</v>
      </c>
      <c r="O290" s="15" t="s">
        <v>2772</v>
      </c>
      <c r="P290" s="15">
        <v>0.16</v>
      </c>
      <c r="Q290" s="15" t="s">
        <v>3437</v>
      </c>
      <c r="R290" s="39">
        <f t="shared" si="20"/>
        <v>0.16</v>
      </c>
      <c r="S290" s="20" t="s">
        <v>3295</v>
      </c>
      <c r="T290" s="16">
        <f t="shared" si="21"/>
        <v>6.445798922691845E-2</v>
      </c>
      <c r="U290" s="33" t="s">
        <v>3433</v>
      </c>
      <c r="V290" s="33" t="s">
        <v>3438</v>
      </c>
      <c r="W290" s="16" t="s">
        <v>1463</v>
      </c>
    </row>
    <row r="291" spans="1:23" ht="80.099999999999994" hidden="1">
      <c r="A291" s="15" t="s">
        <v>3429</v>
      </c>
      <c r="B291" s="15">
        <v>2016</v>
      </c>
      <c r="C291" s="15">
        <v>54</v>
      </c>
      <c r="D291" s="15" t="s">
        <v>3430</v>
      </c>
      <c r="E291" s="15" t="s">
        <v>3720</v>
      </c>
      <c r="F291" s="20" t="s">
        <v>2766</v>
      </c>
      <c r="G291" s="68" t="s">
        <v>3664</v>
      </c>
      <c r="H291" s="15" t="s">
        <v>2772</v>
      </c>
      <c r="I291" s="33" t="s">
        <v>2885</v>
      </c>
      <c r="J291" s="20" t="s">
        <v>2772</v>
      </c>
      <c r="K291" s="20" t="s">
        <v>2772</v>
      </c>
      <c r="L291" s="20" t="s">
        <v>2772</v>
      </c>
      <c r="M291" s="20" t="s">
        <v>2772</v>
      </c>
      <c r="N291" s="33" t="s">
        <v>2781</v>
      </c>
      <c r="O291" s="15" t="s">
        <v>2772</v>
      </c>
      <c r="P291" s="15">
        <v>0.77</v>
      </c>
      <c r="Q291" s="15" t="s">
        <v>3437</v>
      </c>
      <c r="R291" s="39">
        <f t="shared" si="20"/>
        <v>0.77</v>
      </c>
      <c r="S291" s="20" t="s">
        <v>3295</v>
      </c>
      <c r="T291" s="16">
        <f t="shared" si="21"/>
        <v>0.24797326636180664</v>
      </c>
      <c r="U291" s="33" t="s">
        <v>3433</v>
      </c>
      <c r="V291" s="33" t="s">
        <v>3438</v>
      </c>
      <c r="W291" s="16" t="s">
        <v>1463</v>
      </c>
    </row>
    <row r="292" spans="1:23" ht="63.95" hidden="1">
      <c r="A292" s="15" t="s">
        <v>3429</v>
      </c>
      <c r="B292" s="15">
        <v>2016</v>
      </c>
      <c r="C292" s="15">
        <v>55</v>
      </c>
      <c r="D292" s="15" t="s">
        <v>3439</v>
      </c>
      <c r="E292" s="15" t="s">
        <v>3720</v>
      </c>
      <c r="F292" s="20" t="s">
        <v>2766</v>
      </c>
      <c r="G292" s="69" t="s">
        <v>3431</v>
      </c>
      <c r="H292" s="15" t="s">
        <v>2772</v>
      </c>
      <c r="I292" s="33" t="s">
        <v>3431</v>
      </c>
      <c r="J292" s="20" t="s">
        <v>2772</v>
      </c>
      <c r="K292" s="20" t="s">
        <v>2772</v>
      </c>
      <c r="L292" s="20" t="s">
        <v>2772</v>
      </c>
      <c r="M292" s="20" t="s">
        <v>2772</v>
      </c>
      <c r="N292" s="33" t="s">
        <v>2781</v>
      </c>
      <c r="O292" s="15" t="s">
        <v>2772</v>
      </c>
      <c r="P292" s="15">
        <v>14.7</v>
      </c>
      <c r="Q292" s="15" t="s">
        <v>3437</v>
      </c>
      <c r="R292" s="39">
        <f t="shared" si="20"/>
        <v>14.7</v>
      </c>
      <c r="S292" s="20" t="s">
        <v>3295</v>
      </c>
      <c r="T292" s="16">
        <f t="shared" si="21"/>
        <v>1.1958996524092338</v>
      </c>
      <c r="U292" s="33" t="s">
        <v>3433</v>
      </c>
      <c r="V292" s="33" t="s">
        <v>3440</v>
      </c>
      <c r="W292" s="16" t="s">
        <v>1463</v>
      </c>
    </row>
    <row r="293" spans="1:23" ht="48" hidden="1">
      <c r="A293" s="15" t="s">
        <v>3429</v>
      </c>
      <c r="B293" s="15">
        <v>2016</v>
      </c>
      <c r="C293" s="15">
        <v>55</v>
      </c>
      <c r="D293" s="15" t="s">
        <v>3439</v>
      </c>
      <c r="E293" s="15" t="s">
        <v>3720</v>
      </c>
      <c r="F293" s="20" t="s">
        <v>2766</v>
      </c>
      <c r="G293" s="68" t="s">
        <v>3664</v>
      </c>
      <c r="H293" s="15" t="s">
        <v>2772</v>
      </c>
      <c r="I293" s="33" t="s">
        <v>2768</v>
      </c>
      <c r="J293" s="20" t="s">
        <v>2772</v>
      </c>
      <c r="K293" s="20" t="s">
        <v>2772</v>
      </c>
      <c r="L293" s="20" t="s">
        <v>2772</v>
      </c>
      <c r="M293" s="20" t="s">
        <v>2772</v>
      </c>
      <c r="N293" s="33" t="s">
        <v>2781</v>
      </c>
      <c r="O293" s="15" t="s">
        <v>2772</v>
      </c>
      <c r="P293" s="15">
        <v>16.100000000000001</v>
      </c>
      <c r="Q293" s="15" t="s">
        <v>3432</v>
      </c>
      <c r="R293" s="39">
        <f>P293*1000</f>
        <v>16100.000000000002</v>
      </c>
      <c r="S293" s="20" t="s">
        <v>3295</v>
      </c>
      <c r="T293" s="16">
        <f t="shared" si="21"/>
        <v>4.2068528500066975</v>
      </c>
      <c r="U293" s="33" t="s">
        <v>3433</v>
      </c>
      <c r="V293" s="33" t="s">
        <v>3435</v>
      </c>
      <c r="W293" s="16" t="s">
        <v>1463</v>
      </c>
    </row>
    <row r="294" spans="1:23" ht="48" hidden="1">
      <c r="A294" s="15" t="s">
        <v>3429</v>
      </c>
      <c r="B294" s="15">
        <v>2016</v>
      </c>
      <c r="C294" s="15">
        <v>55</v>
      </c>
      <c r="D294" s="15" t="s">
        <v>3439</v>
      </c>
      <c r="E294" s="15" t="s">
        <v>3720</v>
      </c>
      <c r="F294" s="20" t="s">
        <v>2766</v>
      </c>
      <c r="G294" s="68" t="s">
        <v>3664</v>
      </c>
      <c r="H294" s="15" t="s">
        <v>2772</v>
      </c>
      <c r="I294" s="33" t="s">
        <v>2774</v>
      </c>
      <c r="J294" s="20" t="s">
        <v>2772</v>
      </c>
      <c r="K294" s="20" t="s">
        <v>2772</v>
      </c>
      <c r="L294" s="20" t="s">
        <v>2772</v>
      </c>
      <c r="M294" s="20" t="s">
        <v>2772</v>
      </c>
      <c r="N294" s="33" t="s">
        <v>2781</v>
      </c>
      <c r="O294" s="15" t="s">
        <v>2772</v>
      </c>
      <c r="P294" s="15">
        <v>495</v>
      </c>
      <c r="Q294" s="15" t="s">
        <v>3011</v>
      </c>
      <c r="R294" s="39">
        <f t="shared" si="20"/>
        <v>495</v>
      </c>
      <c r="S294" s="20" t="s">
        <v>3295</v>
      </c>
      <c r="T294" s="16">
        <f t="shared" si="21"/>
        <v>2.6954816764901977</v>
      </c>
      <c r="U294" s="33" t="s">
        <v>3433</v>
      </c>
      <c r="V294" s="33" t="s">
        <v>3435</v>
      </c>
      <c r="W294" s="16" t="s">
        <v>1463</v>
      </c>
    </row>
    <row r="295" spans="1:23" ht="48" hidden="1">
      <c r="A295" s="15" t="s">
        <v>3429</v>
      </c>
      <c r="B295" s="15">
        <v>2016</v>
      </c>
      <c r="C295" s="15">
        <v>55</v>
      </c>
      <c r="D295" s="15" t="s">
        <v>3439</v>
      </c>
      <c r="E295" s="15" t="s">
        <v>3720</v>
      </c>
      <c r="F295" s="20" t="s">
        <v>2766</v>
      </c>
      <c r="G295" s="68" t="s">
        <v>3664</v>
      </c>
      <c r="H295" s="15" t="s">
        <v>2772</v>
      </c>
      <c r="I295" s="33" t="s">
        <v>2774</v>
      </c>
      <c r="J295" s="20" t="s">
        <v>2772</v>
      </c>
      <c r="K295" s="20" t="s">
        <v>2772</v>
      </c>
      <c r="L295" s="20" t="s">
        <v>2772</v>
      </c>
      <c r="M295" s="20" t="s">
        <v>2772</v>
      </c>
      <c r="N295" s="33" t="s">
        <v>2781</v>
      </c>
      <c r="O295" s="15" t="s">
        <v>2772</v>
      </c>
      <c r="P295" s="15">
        <v>3</v>
      </c>
      <c r="Q295" s="15" t="s">
        <v>3011</v>
      </c>
      <c r="R295" s="39">
        <f t="shared" si="20"/>
        <v>3</v>
      </c>
      <c r="S295" s="20" t="s">
        <v>3295</v>
      </c>
      <c r="T295" s="16">
        <f t="shared" si="21"/>
        <v>0.6020599913279624</v>
      </c>
      <c r="U295" s="33" t="s">
        <v>3433</v>
      </c>
      <c r="V295" s="33" t="s">
        <v>3435</v>
      </c>
      <c r="W295" s="16" t="s">
        <v>1463</v>
      </c>
    </row>
    <row r="296" spans="1:23" ht="48" hidden="1">
      <c r="A296" s="15" t="s">
        <v>3429</v>
      </c>
      <c r="B296" s="15">
        <v>2016</v>
      </c>
      <c r="C296" s="15">
        <v>55</v>
      </c>
      <c r="D296" s="15" t="s">
        <v>3439</v>
      </c>
      <c r="E296" s="15" t="s">
        <v>3720</v>
      </c>
      <c r="F296" s="20" t="s">
        <v>2766</v>
      </c>
      <c r="G296" s="68" t="s">
        <v>3664</v>
      </c>
      <c r="H296" s="15" t="s">
        <v>2772</v>
      </c>
      <c r="I296" s="33" t="s">
        <v>2848</v>
      </c>
      <c r="J296" s="20" t="s">
        <v>2772</v>
      </c>
      <c r="K296" s="20" t="s">
        <v>2772</v>
      </c>
      <c r="L296" s="20" t="s">
        <v>2772</v>
      </c>
      <c r="M296" s="20" t="s">
        <v>2772</v>
      </c>
      <c r="N296" s="33" t="s">
        <v>2781</v>
      </c>
      <c r="O296" s="15" t="s">
        <v>2772</v>
      </c>
      <c r="P296" s="15">
        <v>6.43</v>
      </c>
      <c r="Q296" s="15" t="s">
        <v>3437</v>
      </c>
      <c r="R296" s="39">
        <f t="shared" si="20"/>
        <v>6.43</v>
      </c>
      <c r="S296" s="20" t="s">
        <v>3295</v>
      </c>
      <c r="T296" s="16">
        <f t="shared" si="21"/>
        <v>0.87098881376057524</v>
      </c>
      <c r="U296" s="33" t="s">
        <v>3433</v>
      </c>
      <c r="V296" s="33" t="s">
        <v>3435</v>
      </c>
      <c r="W296" s="16" t="s">
        <v>1463</v>
      </c>
    </row>
    <row r="297" spans="1:23" ht="48" hidden="1">
      <c r="A297" s="15" t="s">
        <v>3429</v>
      </c>
      <c r="B297" s="15">
        <v>2016</v>
      </c>
      <c r="C297" s="15">
        <v>55</v>
      </c>
      <c r="D297" s="15" t="s">
        <v>3439</v>
      </c>
      <c r="E297" s="15" t="s">
        <v>3720</v>
      </c>
      <c r="F297" s="20" t="s">
        <v>2766</v>
      </c>
      <c r="G297" s="68" t="s">
        <v>3664</v>
      </c>
      <c r="H297" s="15" t="s">
        <v>2772</v>
      </c>
      <c r="I297" s="33" t="s">
        <v>2889</v>
      </c>
      <c r="J297" s="20" t="s">
        <v>2772</v>
      </c>
      <c r="K297" s="20" t="s">
        <v>2772</v>
      </c>
      <c r="L297" s="20" t="s">
        <v>2772</v>
      </c>
      <c r="M297" s="20" t="s">
        <v>2772</v>
      </c>
      <c r="N297" s="33" t="s">
        <v>2781</v>
      </c>
      <c r="O297" s="15" t="s">
        <v>2772</v>
      </c>
      <c r="P297" s="15">
        <v>0.95</v>
      </c>
      <c r="Q297" s="15" t="s">
        <v>3437</v>
      </c>
      <c r="R297" s="39">
        <f t="shared" si="20"/>
        <v>0.95</v>
      </c>
      <c r="S297" s="20" t="s">
        <v>3295</v>
      </c>
      <c r="T297" s="16">
        <f t="shared" si="21"/>
        <v>0.29003461136251801</v>
      </c>
      <c r="U297" s="33" t="s">
        <v>3433</v>
      </c>
      <c r="V297" s="33" t="s">
        <v>3435</v>
      </c>
      <c r="W297" s="16" t="s">
        <v>1463</v>
      </c>
    </row>
    <row r="298" spans="1:23" ht="48" hidden="1">
      <c r="A298" s="15" t="s">
        <v>3429</v>
      </c>
      <c r="B298" s="15">
        <v>2016</v>
      </c>
      <c r="C298" s="15">
        <v>55</v>
      </c>
      <c r="D298" s="15" t="s">
        <v>3439</v>
      </c>
      <c r="E298" s="15" t="s">
        <v>3720</v>
      </c>
      <c r="F298" s="20" t="s">
        <v>2766</v>
      </c>
      <c r="G298" s="68" t="s">
        <v>3664</v>
      </c>
      <c r="H298" s="15" t="s">
        <v>2772</v>
      </c>
      <c r="I298" s="33" t="s">
        <v>2775</v>
      </c>
      <c r="J298" s="20" t="s">
        <v>2772</v>
      </c>
      <c r="K298" s="20" t="s">
        <v>2772</v>
      </c>
      <c r="L298" s="20" t="s">
        <v>2772</v>
      </c>
      <c r="M298" s="20" t="s">
        <v>2772</v>
      </c>
      <c r="N298" s="33" t="s">
        <v>2781</v>
      </c>
      <c r="O298" s="15" t="s">
        <v>2772</v>
      </c>
      <c r="P298" s="15">
        <v>0.39</v>
      </c>
      <c r="Q298" s="15" t="s">
        <v>3437</v>
      </c>
      <c r="R298" s="39">
        <f t="shared" si="20"/>
        <v>0.39</v>
      </c>
      <c r="S298" s="20" t="s">
        <v>3295</v>
      </c>
      <c r="T298" s="16">
        <f t="shared" si="21"/>
        <v>0.14301480025409513</v>
      </c>
      <c r="U298" s="33" t="s">
        <v>3433</v>
      </c>
      <c r="V298" s="33" t="s">
        <v>3435</v>
      </c>
      <c r="W298" s="16" t="s">
        <v>1463</v>
      </c>
    </row>
    <row r="299" spans="1:23" ht="48" hidden="1">
      <c r="A299" s="15" t="s">
        <v>3429</v>
      </c>
      <c r="B299" s="15">
        <v>2016</v>
      </c>
      <c r="C299" s="15">
        <v>55</v>
      </c>
      <c r="D299" s="15" t="s">
        <v>3439</v>
      </c>
      <c r="E299" s="15" t="s">
        <v>3720</v>
      </c>
      <c r="F299" s="20" t="s">
        <v>2766</v>
      </c>
      <c r="G299" s="68" t="s">
        <v>3664</v>
      </c>
      <c r="H299" s="15" t="s">
        <v>2772</v>
      </c>
      <c r="I299" s="33" t="s">
        <v>2888</v>
      </c>
      <c r="J299" s="20" t="s">
        <v>2772</v>
      </c>
      <c r="K299" s="20" t="s">
        <v>2772</v>
      </c>
      <c r="L299" s="20" t="s">
        <v>2772</v>
      </c>
      <c r="M299" s="20" t="s">
        <v>2772</v>
      </c>
      <c r="N299" s="33" t="s">
        <v>2781</v>
      </c>
      <c r="O299" s="15" t="s">
        <v>2772</v>
      </c>
      <c r="P299" s="15">
        <v>0.13</v>
      </c>
      <c r="Q299" s="15" t="s">
        <v>3437</v>
      </c>
      <c r="R299" s="39">
        <f t="shared" si="20"/>
        <v>0.13</v>
      </c>
      <c r="S299" s="20" t="s">
        <v>3295</v>
      </c>
      <c r="T299" s="16">
        <f t="shared" si="21"/>
        <v>5.3078443483419682E-2</v>
      </c>
      <c r="U299" s="33" t="s">
        <v>3433</v>
      </c>
      <c r="V299" s="33" t="s">
        <v>3435</v>
      </c>
      <c r="W299" s="16" t="s">
        <v>1463</v>
      </c>
    </row>
    <row r="300" spans="1:23" ht="48" hidden="1">
      <c r="A300" s="15" t="s">
        <v>3429</v>
      </c>
      <c r="B300" s="15">
        <v>2016</v>
      </c>
      <c r="C300" s="15">
        <v>55</v>
      </c>
      <c r="D300" s="15" t="s">
        <v>3439</v>
      </c>
      <c r="E300" s="15" t="s">
        <v>3720</v>
      </c>
      <c r="F300" s="20" t="s">
        <v>2766</v>
      </c>
      <c r="G300" s="67" t="s">
        <v>3659</v>
      </c>
      <c r="H300" s="15" t="s">
        <v>2772</v>
      </c>
      <c r="I300" s="33" t="s">
        <v>3003</v>
      </c>
      <c r="J300" s="20" t="s">
        <v>2772</v>
      </c>
      <c r="K300" s="20" t="s">
        <v>2772</v>
      </c>
      <c r="L300" s="20" t="s">
        <v>2772</v>
      </c>
      <c r="M300" s="20" t="s">
        <v>2772</v>
      </c>
      <c r="N300" s="33" t="s">
        <v>2781</v>
      </c>
      <c r="O300" s="15" t="s">
        <v>2772</v>
      </c>
      <c r="P300" s="15">
        <v>0.01</v>
      </c>
      <c r="Q300" s="15" t="s">
        <v>3437</v>
      </c>
      <c r="R300" s="39">
        <f t="shared" si="20"/>
        <v>0.01</v>
      </c>
      <c r="S300" s="20" t="s">
        <v>3295</v>
      </c>
      <c r="T300" s="16">
        <f t="shared" si="21"/>
        <v>4.3213737826425782E-3</v>
      </c>
      <c r="U300" s="33" t="s">
        <v>3433</v>
      </c>
      <c r="V300" s="33" t="s">
        <v>3435</v>
      </c>
      <c r="W300" s="16" t="s">
        <v>1463</v>
      </c>
    </row>
    <row r="301" spans="1:23" ht="48" hidden="1">
      <c r="A301" s="15" t="s">
        <v>3429</v>
      </c>
      <c r="B301" s="15">
        <v>2016</v>
      </c>
      <c r="C301" s="15">
        <v>55</v>
      </c>
      <c r="D301" s="15" t="s">
        <v>3439</v>
      </c>
      <c r="E301" s="15" t="s">
        <v>3720</v>
      </c>
      <c r="F301" s="20" t="s">
        <v>2766</v>
      </c>
      <c r="G301" s="68" t="s">
        <v>3664</v>
      </c>
      <c r="H301" s="15" t="s">
        <v>2772</v>
      </c>
      <c r="I301" s="33" t="s">
        <v>2885</v>
      </c>
      <c r="J301" s="20" t="s">
        <v>2772</v>
      </c>
      <c r="K301" s="20" t="s">
        <v>2772</v>
      </c>
      <c r="L301" s="20" t="s">
        <v>2772</v>
      </c>
      <c r="M301" s="20" t="s">
        <v>2772</v>
      </c>
      <c r="N301" s="33" t="s">
        <v>2781</v>
      </c>
      <c r="O301" s="15" t="s">
        <v>2772</v>
      </c>
      <c r="P301" s="15">
        <v>0.15</v>
      </c>
      <c r="Q301" s="15" t="s">
        <v>3437</v>
      </c>
      <c r="R301" s="39">
        <f t="shared" si="20"/>
        <v>0.15</v>
      </c>
      <c r="S301" s="20" t="s">
        <v>3295</v>
      </c>
      <c r="T301" s="16">
        <f t="shared" si="21"/>
        <v>6.069784035361165E-2</v>
      </c>
      <c r="U301" s="33" t="s">
        <v>3433</v>
      </c>
      <c r="V301" s="33" t="s">
        <v>3435</v>
      </c>
      <c r="W301" s="16" t="s">
        <v>1463</v>
      </c>
    </row>
    <row r="302" spans="1:23" ht="80.099999999999994" hidden="1">
      <c r="A302" s="15" t="s">
        <v>3429</v>
      </c>
      <c r="B302" s="15">
        <v>2016</v>
      </c>
      <c r="C302" s="15">
        <v>55</v>
      </c>
      <c r="D302" s="15" t="s">
        <v>3439</v>
      </c>
      <c r="E302" s="15" t="s">
        <v>3720</v>
      </c>
      <c r="F302" s="20" t="s">
        <v>2766</v>
      </c>
      <c r="G302" s="68" t="s">
        <v>3664</v>
      </c>
      <c r="H302" s="15" t="s">
        <v>2772</v>
      </c>
      <c r="I302" s="33" t="s">
        <v>2768</v>
      </c>
      <c r="J302" s="20" t="s">
        <v>2772</v>
      </c>
      <c r="K302" s="20" t="s">
        <v>2772</v>
      </c>
      <c r="L302" s="20" t="s">
        <v>2772</v>
      </c>
      <c r="M302" s="20" t="s">
        <v>2772</v>
      </c>
      <c r="N302" s="33" t="s">
        <v>2781</v>
      </c>
      <c r="O302" s="15" t="s">
        <v>2772</v>
      </c>
      <c r="P302" s="15">
        <v>27.9</v>
      </c>
      <c r="Q302" s="15" t="s">
        <v>3432</v>
      </c>
      <c r="R302" s="39">
        <f>P302*1000</f>
        <v>27900</v>
      </c>
      <c r="S302" s="20" t="s">
        <v>3295</v>
      </c>
      <c r="T302" s="16">
        <f t="shared" si="21"/>
        <v>4.4456197691051038</v>
      </c>
      <c r="U302" s="33" t="s">
        <v>3433</v>
      </c>
      <c r="V302" s="33" t="s">
        <v>3438</v>
      </c>
      <c r="W302" s="16" t="s">
        <v>1463</v>
      </c>
    </row>
    <row r="303" spans="1:23" ht="80.099999999999994" hidden="1">
      <c r="A303" s="15" t="s">
        <v>3429</v>
      </c>
      <c r="B303" s="15">
        <v>2016</v>
      </c>
      <c r="C303" s="15">
        <v>55</v>
      </c>
      <c r="D303" s="15" t="s">
        <v>3439</v>
      </c>
      <c r="E303" s="15" t="s">
        <v>3720</v>
      </c>
      <c r="F303" s="20" t="s">
        <v>2766</v>
      </c>
      <c r="G303" s="68" t="s">
        <v>3664</v>
      </c>
      <c r="H303" s="15" t="s">
        <v>2772</v>
      </c>
      <c r="I303" s="33" t="s">
        <v>2774</v>
      </c>
      <c r="J303" s="20" t="s">
        <v>2772</v>
      </c>
      <c r="K303" s="20" t="s">
        <v>2772</v>
      </c>
      <c r="L303" s="20" t="s">
        <v>2772</v>
      </c>
      <c r="M303" s="20" t="s">
        <v>2772</v>
      </c>
      <c r="N303" s="33" t="s">
        <v>2781</v>
      </c>
      <c r="O303" s="15" t="s">
        <v>2772</v>
      </c>
      <c r="P303" s="15">
        <v>763</v>
      </c>
      <c r="Q303" s="15" t="s">
        <v>3011</v>
      </c>
      <c r="R303" s="39">
        <f t="shared" si="20"/>
        <v>763</v>
      </c>
      <c r="S303" s="20" t="s">
        <v>3295</v>
      </c>
      <c r="T303" s="16">
        <f t="shared" si="21"/>
        <v>2.8830933585756897</v>
      </c>
      <c r="U303" s="33" t="s">
        <v>3433</v>
      </c>
      <c r="V303" s="33" t="s">
        <v>3438</v>
      </c>
      <c r="W303" s="16" t="s">
        <v>1463</v>
      </c>
    </row>
    <row r="304" spans="1:23" ht="80.099999999999994" hidden="1">
      <c r="A304" s="15" t="s">
        <v>3429</v>
      </c>
      <c r="B304" s="15">
        <v>2016</v>
      </c>
      <c r="C304" s="15">
        <v>55</v>
      </c>
      <c r="D304" s="15" t="s">
        <v>3439</v>
      </c>
      <c r="E304" s="15" t="s">
        <v>3720</v>
      </c>
      <c r="F304" s="20" t="s">
        <v>2766</v>
      </c>
      <c r="G304" s="68" t="s">
        <v>3664</v>
      </c>
      <c r="H304" s="15" t="s">
        <v>2772</v>
      </c>
      <c r="I304" s="33" t="s">
        <v>2774</v>
      </c>
      <c r="J304" s="20" t="s">
        <v>2772</v>
      </c>
      <c r="K304" s="20" t="s">
        <v>2772</v>
      </c>
      <c r="L304" s="20" t="s">
        <v>2772</v>
      </c>
      <c r="M304" s="20" t="s">
        <v>2772</v>
      </c>
      <c r="N304" s="33" t="s">
        <v>2781</v>
      </c>
      <c r="O304" s="15" t="s">
        <v>2772</v>
      </c>
      <c r="P304" s="15">
        <v>12</v>
      </c>
      <c r="Q304" s="15" t="s">
        <v>3011</v>
      </c>
      <c r="R304" s="39">
        <f t="shared" si="20"/>
        <v>12</v>
      </c>
      <c r="S304" s="20" t="s">
        <v>3295</v>
      </c>
      <c r="T304" s="16">
        <f t="shared" si="21"/>
        <v>1.1139433523068367</v>
      </c>
      <c r="U304" s="33" t="s">
        <v>3433</v>
      </c>
      <c r="V304" s="33" t="s">
        <v>3438</v>
      </c>
      <c r="W304" s="16" t="s">
        <v>1463</v>
      </c>
    </row>
    <row r="305" spans="1:23" ht="80.099999999999994" hidden="1">
      <c r="A305" s="15" t="s">
        <v>3429</v>
      </c>
      <c r="B305" s="15">
        <v>2016</v>
      </c>
      <c r="C305" s="15">
        <v>55</v>
      </c>
      <c r="D305" s="15" t="s">
        <v>3439</v>
      </c>
      <c r="E305" s="15" t="s">
        <v>3720</v>
      </c>
      <c r="F305" s="20" t="s">
        <v>2766</v>
      </c>
      <c r="G305" s="68" t="s">
        <v>3664</v>
      </c>
      <c r="H305" s="15" t="s">
        <v>2772</v>
      </c>
      <c r="I305" s="33" t="s">
        <v>2848</v>
      </c>
      <c r="J305" s="20" t="s">
        <v>2772</v>
      </c>
      <c r="K305" s="20" t="s">
        <v>2772</v>
      </c>
      <c r="L305" s="20" t="s">
        <v>2772</v>
      </c>
      <c r="M305" s="20" t="s">
        <v>2772</v>
      </c>
      <c r="N305" s="33" t="s">
        <v>2781</v>
      </c>
      <c r="O305" s="15" t="s">
        <v>2772</v>
      </c>
      <c r="P305" s="15">
        <v>9.01</v>
      </c>
      <c r="Q305" s="15" t="s">
        <v>3437</v>
      </c>
      <c r="R305" s="39">
        <f t="shared" si="20"/>
        <v>9.01</v>
      </c>
      <c r="S305" s="20" t="s">
        <v>3295</v>
      </c>
      <c r="T305" s="16">
        <f t="shared" si="21"/>
        <v>1.0004340774793186</v>
      </c>
      <c r="U305" s="33" t="s">
        <v>3433</v>
      </c>
      <c r="V305" s="33" t="s">
        <v>3438</v>
      </c>
      <c r="W305" s="16" t="s">
        <v>1463</v>
      </c>
    </row>
    <row r="306" spans="1:23" ht="80.099999999999994" hidden="1">
      <c r="A306" s="15" t="s">
        <v>3429</v>
      </c>
      <c r="B306" s="15">
        <v>2016</v>
      </c>
      <c r="C306" s="15">
        <v>55</v>
      </c>
      <c r="D306" s="15" t="s">
        <v>3439</v>
      </c>
      <c r="E306" s="15" t="s">
        <v>3720</v>
      </c>
      <c r="F306" s="20" t="s">
        <v>2766</v>
      </c>
      <c r="G306" s="68" t="s">
        <v>3664</v>
      </c>
      <c r="H306" s="15" t="s">
        <v>2772</v>
      </c>
      <c r="I306" s="33" t="s">
        <v>2889</v>
      </c>
      <c r="J306" s="20" t="s">
        <v>2772</v>
      </c>
      <c r="K306" s="20" t="s">
        <v>2772</v>
      </c>
      <c r="L306" s="20" t="s">
        <v>2772</v>
      </c>
      <c r="M306" s="20" t="s">
        <v>2772</v>
      </c>
      <c r="N306" s="33" t="s">
        <v>2781</v>
      </c>
      <c r="O306" s="15" t="s">
        <v>2772</v>
      </c>
      <c r="P306" s="15">
        <v>1.33</v>
      </c>
      <c r="Q306" s="15" t="s">
        <v>3437</v>
      </c>
      <c r="R306" s="39">
        <f t="shared" si="20"/>
        <v>1.33</v>
      </c>
      <c r="S306" s="20" t="s">
        <v>3295</v>
      </c>
      <c r="T306" s="16">
        <f t="shared" si="21"/>
        <v>0.36735592102601899</v>
      </c>
      <c r="U306" s="33" t="s">
        <v>3433</v>
      </c>
      <c r="V306" s="33" t="s">
        <v>3438</v>
      </c>
      <c r="W306" s="16" t="s">
        <v>1463</v>
      </c>
    </row>
    <row r="307" spans="1:23" ht="80.099999999999994" hidden="1">
      <c r="A307" s="15" t="s">
        <v>3429</v>
      </c>
      <c r="B307" s="15">
        <v>2016</v>
      </c>
      <c r="C307" s="15">
        <v>55</v>
      </c>
      <c r="D307" s="15" t="s">
        <v>3439</v>
      </c>
      <c r="E307" s="15" t="s">
        <v>3720</v>
      </c>
      <c r="F307" s="20" t="s">
        <v>2766</v>
      </c>
      <c r="G307" s="68" t="s">
        <v>3664</v>
      </c>
      <c r="H307" s="15" t="s">
        <v>2772</v>
      </c>
      <c r="I307" s="33" t="s">
        <v>2775</v>
      </c>
      <c r="J307" s="20" t="s">
        <v>2772</v>
      </c>
      <c r="K307" s="20" t="s">
        <v>2772</v>
      </c>
      <c r="L307" s="20" t="s">
        <v>2772</v>
      </c>
      <c r="M307" s="20" t="s">
        <v>2772</v>
      </c>
      <c r="N307" s="33" t="s">
        <v>2781</v>
      </c>
      <c r="O307" s="15" t="s">
        <v>2772</v>
      </c>
      <c r="P307" s="15">
        <v>0.33</v>
      </c>
      <c r="Q307" s="15" t="s">
        <v>3437</v>
      </c>
      <c r="R307" s="39">
        <f t="shared" si="20"/>
        <v>0.33</v>
      </c>
      <c r="S307" s="20" t="s">
        <v>3295</v>
      </c>
      <c r="T307" s="16">
        <f t="shared" si="21"/>
        <v>0.12385164096708581</v>
      </c>
      <c r="U307" s="33" t="s">
        <v>3433</v>
      </c>
      <c r="V307" s="33" t="s">
        <v>3438</v>
      </c>
      <c r="W307" s="16" t="s">
        <v>1463</v>
      </c>
    </row>
    <row r="308" spans="1:23" ht="80.099999999999994" hidden="1">
      <c r="A308" s="15" t="s">
        <v>3429</v>
      </c>
      <c r="B308" s="15">
        <v>2016</v>
      </c>
      <c r="C308" s="15">
        <v>55</v>
      </c>
      <c r="D308" s="15" t="s">
        <v>3439</v>
      </c>
      <c r="E308" s="15" t="s">
        <v>3720</v>
      </c>
      <c r="F308" s="20" t="s">
        <v>2766</v>
      </c>
      <c r="G308" s="68" t="s">
        <v>3664</v>
      </c>
      <c r="H308" s="15" t="s">
        <v>2772</v>
      </c>
      <c r="I308" s="33" t="s">
        <v>2888</v>
      </c>
      <c r="J308" s="20" t="s">
        <v>2772</v>
      </c>
      <c r="K308" s="20" t="s">
        <v>2772</v>
      </c>
      <c r="L308" s="20" t="s">
        <v>2772</v>
      </c>
      <c r="M308" s="20" t="s">
        <v>2772</v>
      </c>
      <c r="N308" s="33" t="s">
        <v>2781</v>
      </c>
      <c r="O308" s="15" t="s">
        <v>2772</v>
      </c>
      <c r="P308" s="15">
        <v>0.12</v>
      </c>
      <c r="Q308" s="15" t="s">
        <v>3437</v>
      </c>
      <c r="R308" s="39">
        <f t="shared" si="20"/>
        <v>0.12</v>
      </c>
      <c r="S308" s="20" t="s">
        <v>3295</v>
      </c>
      <c r="T308" s="16">
        <f t="shared" si="21"/>
        <v>4.9218022670181653E-2</v>
      </c>
      <c r="U308" s="33" t="s">
        <v>3433</v>
      </c>
      <c r="V308" s="33" t="s">
        <v>3438</v>
      </c>
      <c r="W308" s="16" t="s">
        <v>1463</v>
      </c>
    </row>
    <row r="309" spans="1:23" ht="80.099999999999994" hidden="1">
      <c r="A309" s="15" t="s">
        <v>3429</v>
      </c>
      <c r="B309" s="15">
        <v>2016</v>
      </c>
      <c r="C309" s="15">
        <v>55</v>
      </c>
      <c r="D309" s="15" t="s">
        <v>3439</v>
      </c>
      <c r="E309" s="15" t="s">
        <v>3720</v>
      </c>
      <c r="F309" s="20" t="s">
        <v>2766</v>
      </c>
      <c r="G309" s="67" t="s">
        <v>3659</v>
      </c>
      <c r="H309" s="15" t="s">
        <v>2772</v>
      </c>
      <c r="I309" s="33" t="s">
        <v>3003</v>
      </c>
      <c r="J309" s="20" t="s">
        <v>2772</v>
      </c>
      <c r="K309" s="20" t="s">
        <v>2772</v>
      </c>
      <c r="L309" s="20" t="s">
        <v>2772</v>
      </c>
      <c r="M309" s="20" t="s">
        <v>2772</v>
      </c>
      <c r="N309" s="33" t="s">
        <v>2781</v>
      </c>
      <c r="O309" s="15" t="s">
        <v>2772</v>
      </c>
      <c r="P309" s="15">
        <v>0.01</v>
      </c>
      <c r="Q309" s="15" t="s">
        <v>3437</v>
      </c>
      <c r="R309" s="39">
        <f t="shared" si="20"/>
        <v>0.01</v>
      </c>
      <c r="S309" s="20" t="s">
        <v>3295</v>
      </c>
      <c r="T309" s="16">
        <f t="shared" si="21"/>
        <v>4.3213737826425782E-3</v>
      </c>
      <c r="U309" s="33" t="s">
        <v>3433</v>
      </c>
      <c r="V309" s="33" t="s">
        <v>3438</v>
      </c>
      <c r="W309" s="16" t="s">
        <v>1463</v>
      </c>
    </row>
    <row r="310" spans="1:23" ht="80.099999999999994" hidden="1">
      <c r="A310" s="15" t="s">
        <v>3429</v>
      </c>
      <c r="B310" s="15">
        <v>2016</v>
      </c>
      <c r="C310" s="15">
        <v>55</v>
      </c>
      <c r="D310" s="15" t="s">
        <v>3439</v>
      </c>
      <c r="E310" s="15" t="s">
        <v>3720</v>
      </c>
      <c r="F310" s="20" t="s">
        <v>2766</v>
      </c>
      <c r="G310" s="68" t="s">
        <v>3664</v>
      </c>
      <c r="H310" s="15" t="s">
        <v>2772</v>
      </c>
      <c r="I310" s="33" t="s">
        <v>2885</v>
      </c>
      <c r="J310" s="20" t="s">
        <v>2772</v>
      </c>
      <c r="K310" s="20" t="s">
        <v>2772</v>
      </c>
      <c r="L310" s="20" t="s">
        <v>2772</v>
      </c>
      <c r="M310" s="20" t="s">
        <v>2772</v>
      </c>
      <c r="N310" s="33" t="s">
        <v>2781</v>
      </c>
      <c r="O310" s="15" t="s">
        <v>2772</v>
      </c>
      <c r="P310" s="15">
        <v>0.26</v>
      </c>
      <c r="Q310" s="15" t="s">
        <v>3437</v>
      </c>
      <c r="R310" s="39">
        <f t="shared" si="20"/>
        <v>0.26</v>
      </c>
      <c r="S310" s="20" t="s">
        <v>3295</v>
      </c>
      <c r="T310" s="16">
        <f t="shared" si="21"/>
        <v>0.10037054511756291</v>
      </c>
      <c r="U310" s="33" t="s">
        <v>3433</v>
      </c>
      <c r="V310" s="33" t="s">
        <v>3438</v>
      </c>
      <c r="W310" s="16" t="s">
        <v>1463</v>
      </c>
    </row>
    <row r="311" spans="1:23" ht="32.1" hidden="1">
      <c r="A311" s="15" t="s">
        <v>3446</v>
      </c>
      <c r="B311" s="15">
        <v>2016</v>
      </c>
      <c r="C311" s="15">
        <v>56</v>
      </c>
      <c r="D311" s="15" t="s">
        <v>3447</v>
      </c>
      <c r="E311" s="15" t="s">
        <v>3658</v>
      </c>
      <c r="F311" s="20" t="s">
        <v>2766</v>
      </c>
      <c r="G311" s="68" t="s">
        <v>3664</v>
      </c>
      <c r="H311" s="15" t="s">
        <v>2772</v>
      </c>
      <c r="I311" s="15" t="s">
        <v>2875</v>
      </c>
      <c r="J311" s="20" t="s">
        <v>2772</v>
      </c>
      <c r="K311" s="20" t="s">
        <v>2772</v>
      </c>
      <c r="L311" s="20" t="s">
        <v>2772</v>
      </c>
      <c r="M311" s="20" t="s">
        <v>2772</v>
      </c>
      <c r="N311" s="33" t="s">
        <v>2781</v>
      </c>
      <c r="O311" s="15" t="s">
        <v>2772</v>
      </c>
      <c r="P311" s="15">
        <v>136.4</v>
      </c>
      <c r="Q311" s="15" t="s">
        <v>3448</v>
      </c>
      <c r="R311" s="39">
        <f t="shared" si="20"/>
        <v>136.4</v>
      </c>
      <c r="S311" s="20" t="s">
        <v>3295</v>
      </c>
      <c r="T311" s="16">
        <f t="shared" si="21"/>
        <v>2.1379867327235318</v>
      </c>
      <c r="U311" s="33" t="s">
        <v>2772</v>
      </c>
      <c r="V311" s="15" t="s">
        <v>3449</v>
      </c>
      <c r="W311" s="15" t="s">
        <v>3450</v>
      </c>
    </row>
    <row r="312" spans="1:23" ht="32.1" hidden="1">
      <c r="A312" s="15" t="s">
        <v>3446</v>
      </c>
      <c r="B312" s="15">
        <v>2016</v>
      </c>
      <c r="C312" s="15">
        <v>56</v>
      </c>
      <c r="D312" s="15" t="s">
        <v>3447</v>
      </c>
      <c r="E312" s="15" t="s">
        <v>3658</v>
      </c>
      <c r="F312" s="20" t="s">
        <v>2766</v>
      </c>
      <c r="G312" s="67" t="s">
        <v>3659</v>
      </c>
      <c r="H312" s="15" t="s">
        <v>2772</v>
      </c>
      <c r="I312" s="15" t="s">
        <v>2790</v>
      </c>
      <c r="J312" s="20" t="s">
        <v>2772</v>
      </c>
      <c r="K312" s="20" t="s">
        <v>2772</v>
      </c>
      <c r="L312" s="20" t="s">
        <v>2772</v>
      </c>
      <c r="M312" s="20" t="s">
        <v>2772</v>
      </c>
      <c r="N312" s="33" t="s">
        <v>2781</v>
      </c>
      <c r="O312" s="15" t="s">
        <v>2772</v>
      </c>
      <c r="P312" s="15">
        <v>14.5</v>
      </c>
      <c r="Q312" s="15" t="s">
        <v>3448</v>
      </c>
      <c r="R312" s="39">
        <f t="shared" si="20"/>
        <v>14.5</v>
      </c>
      <c r="S312" s="20" t="s">
        <v>3295</v>
      </c>
      <c r="T312" s="16">
        <f t="shared" si="21"/>
        <v>1.1903316981702914</v>
      </c>
      <c r="U312" s="20" t="s">
        <v>2772</v>
      </c>
      <c r="V312" s="15" t="s">
        <v>3449</v>
      </c>
      <c r="W312" s="15" t="s">
        <v>3450</v>
      </c>
    </row>
    <row r="313" spans="1:23" ht="32.1" hidden="1">
      <c r="A313" s="15" t="s">
        <v>3446</v>
      </c>
      <c r="B313" s="15">
        <v>2016</v>
      </c>
      <c r="C313" s="15">
        <v>56</v>
      </c>
      <c r="D313" s="15" t="s">
        <v>3447</v>
      </c>
      <c r="E313" s="15" t="s">
        <v>3658</v>
      </c>
      <c r="F313" s="20" t="s">
        <v>2766</v>
      </c>
      <c r="G313" s="67" t="s">
        <v>3659</v>
      </c>
      <c r="H313" s="15" t="s">
        <v>2772</v>
      </c>
      <c r="I313" s="15" t="s">
        <v>2779</v>
      </c>
      <c r="J313" s="20" t="s">
        <v>2772</v>
      </c>
      <c r="K313" s="20" t="s">
        <v>2772</v>
      </c>
      <c r="L313" s="20" t="s">
        <v>2772</v>
      </c>
      <c r="M313" s="20" t="s">
        <v>2772</v>
      </c>
      <c r="N313" s="33" t="s">
        <v>2781</v>
      </c>
      <c r="O313" s="15" t="s">
        <v>2772</v>
      </c>
      <c r="P313" s="15">
        <v>2.2999999999999998</v>
      </c>
      <c r="Q313" s="15" t="s">
        <v>3448</v>
      </c>
      <c r="R313" s="39">
        <f t="shared" si="20"/>
        <v>2.2999999999999998</v>
      </c>
      <c r="S313" s="20" t="s">
        <v>3295</v>
      </c>
      <c r="T313" s="16">
        <f t="shared" si="21"/>
        <v>0.51851393987788741</v>
      </c>
      <c r="U313" s="33" t="s">
        <v>2772</v>
      </c>
      <c r="V313" s="15" t="s">
        <v>3449</v>
      </c>
      <c r="W313" s="15" t="s">
        <v>3450</v>
      </c>
    </row>
    <row r="314" spans="1:23" ht="32.1" hidden="1">
      <c r="A314" s="15" t="s">
        <v>3446</v>
      </c>
      <c r="B314" s="15">
        <v>2016</v>
      </c>
      <c r="C314" s="15">
        <v>56</v>
      </c>
      <c r="D314" s="15" t="s">
        <v>3447</v>
      </c>
      <c r="E314" s="15" t="s">
        <v>3658</v>
      </c>
      <c r="F314" s="20" t="s">
        <v>2766</v>
      </c>
      <c r="G314" s="67" t="s">
        <v>3659</v>
      </c>
      <c r="H314" s="15" t="s">
        <v>2772</v>
      </c>
      <c r="I314" s="15" t="s">
        <v>2788</v>
      </c>
      <c r="J314" s="20" t="s">
        <v>2772</v>
      </c>
      <c r="K314" s="20" t="s">
        <v>2772</v>
      </c>
      <c r="L314" s="20" t="s">
        <v>2772</v>
      </c>
      <c r="M314" s="20" t="s">
        <v>2772</v>
      </c>
      <c r="N314" s="33" t="s">
        <v>2781</v>
      </c>
      <c r="O314" s="15" t="s">
        <v>2772</v>
      </c>
      <c r="P314" s="15">
        <v>47.97</v>
      </c>
      <c r="Q314" s="15" t="s">
        <v>3451</v>
      </c>
      <c r="R314" s="39">
        <f>P314/1000</f>
        <v>4.7969999999999999E-2</v>
      </c>
      <c r="S314" s="20" t="s">
        <v>3295</v>
      </c>
      <c r="T314" s="16">
        <f t="shared" si="21"/>
        <v>2.0348850375816591E-2</v>
      </c>
      <c r="U314" s="20" t="s">
        <v>2772</v>
      </c>
      <c r="V314" s="15" t="s">
        <v>3449</v>
      </c>
      <c r="W314" s="15" t="s">
        <v>3450</v>
      </c>
    </row>
    <row r="315" spans="1:23" ht="48" hidden="1">
      <c r="A315" s="15" t="s">
        <v>2811</v>
      </c>
      <c r="B315" s="15">
        <v>2015</v>
      </c>
      <c r="C315" s="15">
        <v>57</v>
      </c>
      <c r="D315" s="15" t="s">
        <v>3452</v>
      </c>
      <c r="E315" s="15" t="s">
        <v>3658</v>
      </c>
      <c r="F315" s="20" t="s">
        <v>2766</v>
      </c>
      <c r="G315" s="66" t="s">
        <v>3660</v>
      </c>
      <c r="H315" s="33" t="s">
        <v>2813</v>
      </c>
      <c r="I315" s="15" t="s">
        <v>3317</v>
      </c>
      <c r="J315" s="15">
        <v>4.5</v>
      </c>
      <c r="K315" s="15" t="s">
        <v>3453</v>
      </c>
      <c r="L315" s="15" t="s">
        <v>3454</v>
      </c>
      <c r="M315" s="15">
        <v>1</v>
      </c>
      <c r="N315" s="33" t="s">
        <v>2781</v>
      </c>
      <c r="O315" s="15" t="s">
        <v>2772</v>
      </c>
      <c r="P315" s="15">
        <v>2.74</v>
      </c>
      <c r="Q315" s="15" t="s">
        <v>3455</v>
      </c>
      <c r="R315" s="39">
        <f t="shared" si="20"/>
        <v>2.74</v>
      </c>
      <c r="S315" s="20" t="s">
        <v>3295</v>
      </c>
      <c r="T315" s="16">
        <f t="shared" si="21"/>
        <v>0.57287160220048017</v>
      </c>
      <c r="U315" s="15">
        <v>0</v>
      </c>
      <c r="V315" s="15" t="s">
        <v>3456</v>
      </c>
      <c r="W315" s="15" t="s">
        <v>1703</v>
      </c>
    </row>
    <row r="316" spans="1:23" ht="48" hidden="1">
      <c r="A316" s="15" t="s">
        <v>2811</v>
      </c>
      <c r="B316" s="15">
        <v>2015</v>
      </c>
      <c r="C316" s="15">
        <v>57</v>
      </c>
      <c r="D316" s="15" t="s">
        <v>3452</v>
      </c>
      <c r="E316" s="15" t="s">
        <v>3658</v>
      </c>
      <c r="F316" s="20" t="s">
        <v>2766</v>
      </c>
      <c r="G316" s="66" t="s">
        <v>3660</v>
      </c>
      <c r="H316" s="33" t="s">
        <v>2813</v>
      </c>
      <c r="I316" s="15" t="s">
        <v>3317</v>
      </c>
      <c r="J316" s="15">
        <v>4.5</v>
      </c>
      <c r="K316" s="15" t="s">
        <v>3453</v>
      </c>
      <c r="L316" s="15" t="s">
        <v>3454</v>
      </c>
      <c r="M316" s="15">
        <v>1</v>
      </c>
      <c r="N316" s="33" t="s">
        <v>2781</v>
      </c>
      <c r="O316" s="15" t="s">
        <v>2772</v>
      </c>
      <c r="P316" s="15">
        <v>0.18</v>
      </c>
      <c r="Q316" s="15" t="s">
        <v>3455</v>
      </c>
      <c r="R316" s="39">
        <f t="shared" si="20"/>
        <v>0.18</v>
      </c>
      <c r="S316" s="20" t="s">
        <v>3295</v>
      </c>
      <c r="T316" s="16">
        <f t="shared" si="21"/>
        <v>7.1882007306125359E-2</v>
      </c>
      <c r="U316" s="15">
        <v>0</v>
      </c>
      <c r="V316" s="15" t="s">
        <v>3457</v>
      </c>
      <c r="W316" s="15" t="s">
        <v>1703</v>
      </c>
    </row>
    <row r="317" spans="1:23" ht="48" hidden="1">
      <c r="A317" s="15" t="s">
        <v>2811</v>
      </c>
      <c r="B317" s="15">
        <v>2015</v>
      </c>
      <c r="C317" s="15">
        <v>57</v>
      </c>
      <c r="D317" s="15" t="s">
        <v>3452</v>
      </c>
      <c r="E317" s="15" t="s">
        <v>3658</v>
      </c>
      <c r="F317" s="20" t="s">
        <v>2766</v>
      </c>
      <c r="G317" s="66" t="s">
        <v>3660</v>
      </c>
      <c r="H317" s="33" t="s">
        <v>2813</v>
      </c>
      <c r="I317" s="15" t="s">
        <v>3317</v>
      </c>
      <c r="J317" s="15">
        <v>4.5</v>
      </c>
      <c r="K317" s="15" t="s">
        <v>3453</v>
      </c>
      <c r="L317" s="15" t="s">
        <v>3454</v>
      </c>
      <c r="M317" s="15">
        <v>1</v>
      </c>
      <c r="N317" s="33" t="s">
        <v>2781</v>
      </c>
      <c r="O317" s="15" t="s">
        <v>2772</v>
      </c>
      <c r="P317" s="15">
        <v>2.09</v>
      </c>
      <c r="Q317" s="15" t="s">
        <v>3455</v>
      </c>
      <c r="R317" s="39">
        <f t="shared" si="20"/>
        <v>2.09</v>
      </c>
      <c r="S317" s="20" t="s">
        <v>3295</v>
      </c>
      <c r="T317" s="16">
        <f t="shared" si="21"/>
        <v>0.48995847942483461</v>
      </c>
      <c r="U317" s="15">
        <v>3</v>
      </c>
      <c r="V317" s="15" t="s">
        <v>2819</v>
      </c>
      <c r="W317" s="15" t="s">
        <v>1703</v>
      </c>
    </row>
    <row r="318" spans="1:23" ht="48" hidden="1">
      <c r="A318" s="15" t="s">
        <v>2811</v>
      </c>
      <c r="B318" s="15">
        <v>2015</v>
      </c>
      <c r="C318" s="15">
        <v>57</v>
      </c>
      <c r="D318" s="15" t="s">
        <v>3452</v>
      </c>
      <c r="E318" s="15" t="s">
        <v>3658</v>
      </c>
      <c r="F318" s="20" t="s">
        <v>2766</v>
      </c>
      <c r="G318" s="66" t="s">
        <v>3660</v>
      </c>
      <c r="H318" s="33" t="s">
        <v>2813</v>
      </c>
      <c r="I318" s="15" t="s">
        <v>3317</v>
      </c>
      <c r="J318" s="15">
        <v>4.5</v>
      </c>
      <c r="K318" s="15" t="s">
        <v>3453</v>
      </c>
      <c r="L318" s="15" t="s">
        <v>3454</v>
      </c>
      <c r="M318" s="15">
        <v>1</v>
      </c>
      <c r="N318" s="33" t="s">
        <v>2781</v>
      </c>
      <c r="O318" s="15" t="s">
        <v>2772</v>
      </c>
      <c r="P318" s="15">
        <v>1.51</v>
      </c>
      <c r="Q318" s="15" t="s">
        <v>3455</v>
      </c>
      <c r="R318" s="39">
        <f t="shared" si="20"/>
        <v>1.51</v>
      </c>
      <c r="S318" s="20" t="s">
        <v>3295</v>
      </c>
      <c r="T318" s="16">
        <f t="shared" si="21"/>
        <v>0.39967372148103808</v>
      </c>
      <c r="U318" s="15">
        <v>7</v>
      </c>
      <c r="V318" s="15" t="s">
        <v>3456</v>
      </c>
      <c r="W318" s="15" t="s">
        <v>1703</v>
      </c>
    </row>
    <row r="319" spans="1:23" ht="48" hidden="1">
      <c r="A319" s="15" t="s">
        <v>2811</v>
      </c>
      <c r="B319" s="15">
        <v>2015</v>
      </c>
      <c r="C319" s="15">
        <v>57</v>
      </c>
      <c r="D319" s="15" t="s">
        <v>3452</v>
      </c>
      <c r="E319" s="15" t="s">
        <v>3658</v>
      </c>
      <c r="F319" s="20" t="s">
        <v>2766</v>
      </c>
      <c r="G319" s="66" t="s">
        <v>3660</v>
      </c>
      <c r="H319" s="33" t="s">
        <v>2813</v>
      </c>
      <c r="I319" s="15" t="s">
        <v>3317</v>
      </c>
      <c r="J319" s="15">
        <v>4.5</v>
      </c>
      <c r="K319" s="15" t="s">
        <v>3453</v>
      </c>
      <c r="L319" s="15" t="s">
        <v>3454</v>
      </c>
      <c r="M319" s="15">
        <v>1</v>
      </c>
      <c r="N319" s="33" t="s">
        <v>2781</v>
      </c>
      <c r="O319" s="15" t="s">
        <v>2772</v>
      </c>
      <c r="P319" s="15">
        <v>0.08</v>
      </c>
      <c r="Q319" s="15" t="s">
        <v>3455</v>
      </c>
      <c r="R319" s="39">
        <f t="shared" si="20"/>
        <v>0.08</v>
      </c>
      <c r="S319" s="20" t="s">
        <v>3295</v>
      </c>
      <c r="T319" s="16">
        <f t="shared" si="21"/>
        <v>3.342375548694973E-2</v>
      </c>
      <c r="U319" s="15">
        <v>7</v>
      </c>
      <c r="V319" s="15" t="s">
        <v>3457</v>
      </c>
      <c r="W319" s="15" t="s">
        <v>1703</v>
      </c>
    </row>
    <row r="320" spans="1:23" ht="48" hidden="1">
      <c r="A320" s="15" t="s">
        <v>2811</v>
      </c>
      <c r="B320" s="15">
        <v>2015</v>
      </c>
      <c r="C320" s="15">
        <v>57</v>
      </c>
      <c r="D320" s="15" t="s">
        <v>3452</v>
      </c>
      <c r="E320" s="15" t="s">
        <v>3658</v>
      </c>
      <c r="F320" s="20" t="s">
        <v>2766</v>
      </c>
      <c r="G320" s="66" t="s">
        <v>3660</v>
      </c>
      <c r="H320" s="33" t="s">
        <v>2813</v>
      </c>
      <c r="I320" s="15" t="s">
        <v>3317</v>
      </c>
      <c r="J320" s="15">
        <v>4.5</v>
      </c>
      <c r="K320" s="15" t="s">
        <v>3453</v>
      </c>
      <c r="L320" s="15" t="s">
        <v>3454</v>
      </c>
      <c r="M320" s="15">
        <v>1</v>
      </c>
      <c r="N320" s="33" t="s">
        <v>2781</v>
      </c>
      <c r="O320" s="15" t="s">
        <v>2772</v>
      </c>
      <c r="P320" s="15">
        <v>1.59</v>
      </c>
      <c r="Q320" s="15" t="s">
        <v>3455</v>
      </c>
      <c r="R320" s="39">
        <f t="shared" si="20"/>
        <v>1.59</v>
      </c>
      <c r="S320" s="20" t="s">
        <v>3295</v>
      </c>
      <c r="T320" s="16">
        <f t="shared" si="21"/>
        <v>0.4132997640812518</v>
      </c>
      <c r="U320" s="15">
        <v>21</v>
      </c>
      <c r="V320" s="15" t="s">
        <v>3458</v>
      </c>
      <c r="W320" s="15" t="s">
        <v>1703</v>
      </c>
    </row>
    <row r="321" spans="1:23" ht="48" hidden="1">
      <c r="A321" s="15" t="s">
        <v>2811</v>
      </c>
      <c r="B321" s="15">
        <v>2015</v>
      </c>
      <c r="C321" s="15">
        <v>57</v>
      </c>
      <c r="D321" s="15" t="s">
        <v>3452</v>
      </c>
      <c r="E321" s="15" t="s">
        <v>3658</v>
      </c>
      <c r="F321" s="20" t="s">
        <v>2766</v>
      </c>
      <c r="G321" s="66" t="s">
        <v>3660</v>
      </c>
      <c r="H321" s="33" t="s">
        <v>2813</v>
      </c>
      <c r="I321" s="15" t="s">
        <v>3317</v>
      </c>
      <c r="J321" s="15">
        <v>4.5</v>
      </c>
      <c r="K321" s="15" t="s">
        <v>3453</v>
      </c>
      <c r="L321" s="15" t="s">
        <v>3454</v>
      </c>
      <c r="M321" s="15">
        <v>1</v>
      </c>
      <c r="N321" s="33" t="s">
        <v>2781</v>
      </c>
      <c r="O321" s="15" t="s">
        <v>2772</v>
      </c>
      <c r="P321" s="15">
        <v>1.4</v>
      </c>
      <c r="Q321" s="15" t="s">
        <v>3455</v>
      </c>
      <c r="R321" s="39">
        <f t="shared" si="20"/>
        <v>1.4</v>
      </c>
      <c r="S321" s="20" t="s">
        <v>3295</v>
      </c>
      <c r="T321" s="16">
        <f t="shared" si="21"/>
        <v>0.38021124171160603</v>
      </c>
      <c r="U321" s="15">
        <v>70</v>
      </c>
      <c r="V321" s="15" t="s">
        <v>3458</v>
      </c>
      <c r="W321" s="15" t="s">
        <v>1703</v>
      </c>
    </row>
    <row r="322" spans="1:23" ht="48" hidden="1">
      <c r="A322" s="15" t="s">
        <v>2811</v>
      </c>
      <c r="B322" s="15">
        <v>2015</v>
      </c>
      <c r="C322" s="15">
        <v>57</v>
      </c>
      <c r="D322" s="15" t="s">
        <v>3452</v>
      </c>
      <c r="E322" s="15" t="s">
        <v>3658</v>
      </c>
      <c r="F322" s="20" t="s">
        <v>2766</v>
      </c>
      <c r="G322" s="66" t="s">
        <v>3660</v>
      </c>
      <c r="H322" s="33" t="s">
        <v>2813</v>
      </c>
      <c r="I322" s="15" t="s">
        <v>3317</v>
      </c>
      <c r="J322" s="15">
        <v>4.5</v>
      </c>
      <c r="K322" s="15" t="s">
        <v>3453</v>
      </c>
      <c r="L322" s="15" t="s">
        <v>3454</v>
      </c>
      <c r="M322" s="15">
        <v>1</v>
      </c>
      <c r="N322" s="33" t="s">
        <v>2781</v>
      </c>
      <c r="O322" s="15" t="s">
        <v>2772</v>
      </c>
      <c r="P322" s="15" t="s">
        <v>3459</v>
      </c>
      <c r="Q322" s="15" t="s">
        <v>3455</v>
      </c>
      <c r="R322" s="39">
        <v>0.78</v>
      </c>
      <c r="S322" s="20" t="s">
        <v>3295</v>
      </c>
      <c r="T322" s="16">
        <f t="shared" si="21"/>
        <v>0.250420002308894</v>
      </c>
      <c r="U322" s="15">
        <v>90</v>
      </c>
      <c r="V322" s="15" t="s">
        <v>3458</v>
      </c>
      <c r="W322" s="15" t="s">
        <v>1703</v>
      </c>
    </row>
    <row r="323" spans="1:23" ht="48" hidden="1">
      <c r="A323" s="15" t="s">
        <v>2811</v>
      </c>
      <c r="B323" s="15">
        <v>2015</v>
      </c>
      <c r="C323" s="15">
        <v>57</v>
      </c>
      <c r="D323" s="15" t="s">
        <v>3452</v>
      </c>
      <c r="E323" s="15" t="s">
        <v>3658</v>
      </c>
      <c r="F323" s="20" t="s">
        <v>2766</v>
      </c>
      <c r="G323" s="66" t="s">
        <v>3660</v>
      </c>
      <c r="H323" s="33" t="s">
        <v>2813</v>
      </c>
      <c r="I323" s="15" t="s">
        <v>3317</v>
      </c>
      <c r="J323" s="15">
        <v>4.5</v>
      </c>
      <c r="K323" s="15" t="s">
        <v>3453</v>
      </c>
      <c r="L323" s="15" t="s">
        <v>3454</v>
      </c>
      <c r="M323" s="15">
        <v>1</v>
      </c>
      <c r="N323" s="33" t="s">
        <v>2781</v>
      </c>
      <c r="O323" s="15" t="s">
        <v>2772</v>
      </c>
      <c r="P323" s="15">
        <v>0</v>
      </c>
      <c r="Q323" s="15" t="s">
        <v>3455</v>
      </c>
      <c r="R323" s="16">
        <v>5.0000000000000001E-3</v>
      </c>
      <c r="S323" s="20" t="s">
        <v>3295</v>
      </c>
      <c r="T323" s="16">
        <f>LOG(R323+1)</f>
        <v>2.1660617565076304E-3</v>
      </c>
      <c r="U323" s="15">
        <v>120</v>
      </c>
      <c r="V323" s="15" t="s">
        <v>3458</v>
      </c>
      <c r="W323" s="15" t="s">
        <v>1703</v>
      </c>
    </row>
    <row r="324" spans="1:23" ht="48" hidden="1">
      <c r="A324" s="15" t="s">
        <v>3479</v>
      </c>
      <c r="B324" s="15">
        <v>2012</v>
      </c>
      <c r="C324" s="15">
        <v>58</v>
      </c>
      <c r="D324" s="15" t="s">
        <v>3480</v>
      </c>
      <c r="E324" s="15" t="s">
        <v>3658</v>
      </c>
      <c r="F324" s="20" t="s">
        <v>2766</v>
      </c>
      <c r="G324" s="66" t="s">
        <v>3660</v>
      </c>
      <c r="H324" s="33" t="s">
        <v>2813</v>
      </c>
      <c r="I324" s="15" t="s">
        <v>3317</v>
      </c>
      <c r="J324" s="15">
        <v>4.8</v>
      </c>
      <c r="K324" s="15" t="s">
        <v>3481</v>
      </c>
      <c r="L324" s="15" t="s">
        <v>3454</v>
      </c>
      <c r="M324" s="15">
        <v>1</v>
      </c>
      <c r="N324" s="15" t="s">
        <v>2781</v>
      </c>
      <c r="O324" s="15" t="s">
        <v>2772</v>
      </c>
      <c r="P324" s="15">
        <v>2.98</v>
      </c>
      <c r="Q324" s="15" t="s">
        <v>3011</v>
      </c>
      <c r="R324" s="16">
        <v>5.0000000000000001E-3</v>
      </c>
      <c r="S324" s="20" t="s">
        <v>3295</v>
      </c>
      <c r="T324" s="16">
        <f t="shared" si="21"/>
        <v>2.1660617565076304E-3</v>
      </c>
      <c r="U324" s="15">
        <v>1</v>
      </c>
      <c r="V324" s="15" t="s">
        <v>3482</v>
      </c>
      <c r="W324" s="15"/>
    </row>
    <row r="325" spans="1:23" ht="48" hidden="1">
      <c r="A325" s="15" t="s">
        <v>3479</v>
      </c>
      <c r="B325" s="15">
        <v>2012</v>
      </c>
      <c r="C325" s="15">
        <v>58</v>
      </c>
      <c r="D325" s="15" t="s">
        <v>3480</v>
      </c>
      <c r="E325" s="15" t="s">
        <v>3658</v>
      </c>
      <c r="F325" s="20" t="s">
        <v>2766</v>
      </c>
      <c r="G325" s="66" t="s">
        <v>3660</v>
      </c>
      <c r="H325" s="33" t="s">
        <v>2813</v>
      </c>
      <c r="I325" s="15" t="s">
        <v>3317</v>
      </c>
      <c r="J325" s="15">
        <v>4.8</v>
      </c>
      <c r="K325" s="15" t="s">
        <v>3481</v>
      </c>
      <c r="L325" s="15" t="s">
        <v>3454</v>
      </c>
      <c r="M325" s="15">
        <v>1</v>
      </c>
      <c r="N325" s="15" t="s">
        <v>2781</v>
      </c>
      <c r="O325" s="15" t="s">
        <v>2772</v>
      </c>
      <c r="P325" s="15">
        <v>0.77600000000000002</v>
      </c>
      <c r="Q325" s="15" t="s">
        <v>3011</v>
      </c>
      <c r="R325" s="39">
        <f t="shared" si="20"/>
        <v>0.77600000000000002</v>
      </c>
      <c r="S325" s="20" t="s">
        <v>3295</v>
      </c>
      <c r="T325" s="16">
        <f t="shared" si="21"/>
        <v>0.24944296144258221</v>
      </c>
      <c r="U325" s="15">
        <v>90</v>
      </c>
      <c r="V325" s="15" t="s">
        <v>3482</v>
      </c>
      <c r="W325" s="15"/>
    </row>
    <row r="326" spans="1:23" ht="48" hidden="1">
      <c r="A326" s="15" t="s">
        <v>3479</v>
      </c>
      <c r="B326" s="15">
        <v>2012</v>
      </c>
      <c r="C326" s="15">
        <v>58</v>
      </c>
      <c r="D326" s="15" t="s">
        <v>3480</v>
      </c>
      <c r="E326" s="15" t="s">
        <v>3658</v>
      </c>
      <c r="F326" s="20" t="s">
        <v>2766</v>
      </c>
      <c r="G326" s="66" t="s">
        <v>3660</v>
      </c>
      <c r="H326" s="33" t="s">
        <v>2813</v>
      </c>
      <c r="I326" s="15" t="s">
        <v>3317</v>
      </c>
      <c r="J326" s="15">
        <v>4.8</v>
      </c>
      <c r="K326" s="15" t="s">
        <v>3481</v>
      </c>
      <c r="L326" s="15" t="s">
        <v>3454</v>
      </c>
      <c r="M326" s="15">
        <v>1</v>
      </c>
      <c r="N326" s="15" t="s">
        <v>2781</v>
      </c>
      <c r="O326" s="15" t="s">
        <v>2772</v>
      </c>
      <c r="P326" s="15">
        <v>0</v>
      </c>
      <c r="Q326" s="15" t="s">
        <v>3011</v>
      </c>
      <c r="R326" s="39">
        <v>5.0000000000000001E-3</v>
      </c>
      <c r="S326" s="20" t="s">
        <v>3295</v>
      </c>
      <c r="T326" s="16">
        <f>LOG(R326+1)</f>
        <v>2.1660617565076304E-3</v>
      </c>
      <c r="U326" s="15">
        <v>120</v>
      </c>
      <c r="V326" s="15" t="s">
        <v>3482</v>
      </c>
      <c r="W326" s="15"/>
    </row>
    <row r="327" spans="1:23" ht="32.1" hidden="1">
      <c r="A327" s="15" t="s">
        <v>3479</v>
      </c>
      <c r="B327" s="15">
        <v>2005</v>
      </c>
      <c r="C327" s="15">
        <v>60</v>
      </c>
      <c r="D327" s="15" t="s">
        <v>3510</v>
      </c>
      <c r="E327" s="15" t="s">
        <v>3658</v>
      </c>
      <c r="F327" s="20" t="s">
        <v>2766</v>
      </c>
      <c r="G327" s="66" t="s">
        <v>3660</v>
      </c>
      <c r="H327" s="33" t="s">
        <v>2934</v>
      </c>
      <c r="I327" s="36" t="s">
        <v>3507</v>
      </c>
      <c r="J327" s="36">
        <v>72.05</v>
      </c>
      <c r="K327" s="36" t="s">
        <v>3292</v>
      </c>
      <c r="L327" s="36" t="s">
        <v>3511</v>
      </c>
      <c r="M327" s="36">
        <v>1</v>
      </c>
      <c r="N327" s="15" t="s">
        <v>2781</v>
      </c>
      <c r="O327" s="15" t="s">
        <v>2772</v>
      </c>
      <c r="P327" s="36" t="s">
        <v>3722</v>
      </c>
      <c r="Q327" s="36" t="s">
        <v>3723</v>
      </c>
      <c r="R327" s="39">
        <v>5.0000000000000001E-4</v>
      </c>
      <c r="S327" s="20" t="s">
        <v>3295</v>
      </c>
      <c r="T327" s="16">
        <f t="shared" ref="T327:T347" si="22">LOG(R327+1)</f>
        <v>2.1709297223018438E-4</v>
      </c>
      <c r="U327" s="36">
        <v>7</v>
      </c>
      <c r="V327" s="15" t="s">
        <v>2772</v>
      </c>
      <c r="W327" t="s">
        <v>2420</v>
      </c>
    </row>
    <row r="328" spans="1:23" ht="32.1" hidden="1">
      <c r="A328" s="15" t="s">
        <v>3479</v>
      </c>
      <c r="B328" s="15">
        <v>2005</v>
      </c>
      <c r="C328" s="15">
        <v>60</v>
      </c>
      <c r="D328" s="15" t="s">
        <v>3510</v>
      </c>
      <c r="E328" s="15" t="s">
        <v>3658</v>
      </c>
      <c r="F328" s="20" t="s">
        <v>2766</v>
      </c>
      <c r="G328" s="66" t="s">
        <v>3660</v>
      </c>
      <c r="H328" s="33" t="s">
        <v>2934</v>
      </c>
      <c r="I328" s="36" t="s">
        <v>3507</v>
      </c>
      <c r="J328" s="36">
        <v>72.05</v>
      </c>
      <c r="K328" s="36" t="s">
        <v>3292</v>
      </c>
      <c r="L328" s="36" t="s">
        <v>3511</v>
      </c>
      <c r="M328" s="36">
        <v>1</v>
      </c>
      <c r="N328" s="15" t="s">
        <v>2781</v>
      </c>
      <c r="O328" s="15" t="s">
        <v>2772</v>
      </c>
      <c r="P328" s="36">
        <v>0</v>
      </c>
      <c r="Q328" s="36" t="s">
        <v>3376</v>
      </c>
      <c r="R328" s="39">
        <v>5.0000000000000001E-4</v>
      </c>
      <c r="S328" s="20" t="s">
        <v>3295</v>
      </c>
      <c r="T328" s="16">
        <f t="shared" si="22"/>
        <v>2.1709297223018438E-4</v>
      </c>
      <c r="U328" s="36">
        <v>0</v>
      </c>
      <c r="V328" s="15" t="s">
        <v>2819</v>
      </c>
      <c r="W328" t="s">
        <v>2420</v>
      </c>
    </row>
    <row r="329" spans="1:23" ht="32.1" hidden="1">
      <c r="A329" s="15" t="s">
        <v>3479</v>
      </c>
      <c r="B329" s="15">
        <v>2005</v>
      </c>
      <c r="C329" s="15">
        <v>60</v>
      </c>
      <c r="D329" s="15" t="s">
        <v>3510</v>
      </c>
      <c r="E329" s="15" t="s">
        <v>3658</v>
      </c>
      <c r="F329" s="20" t="s">
        <v>2766</v>
      </c>
      <c r="G329" s="66" t="s">
        <v>3660</v>
      </c>
      <c r="H329" s="33" t="s">
        <v>2934</v>
      </c>
      <c r="I329" s="36" t="s">
        <v>3507</v>
      </c>
      <c r="J329" s="36">
        <v>72.05</v>
      </c>
      <c r="K329" s="36" t="s">
        <v>3292</v>
      </c>
      <c r="L329" s="36" t="s">
        <v>3511</v>
      </c>
      <c r="M329" s="36">
        <v>1</v>
      </c>
      <c r="N329" s="15" t="s">
        <v>2781</v>
      </c>
      <c r="O329" s="15" t="s">
        <v>2772</v>
      </c>
      <c r="P329" s="37">
        <v>15</v>
      </c>
      <c r="Q329" s="36" t="s">
        <v>3376</v>
      </c>
      <c r="R329" s="39">
        <f>P329/1000</f>
        <v>1.4999999999999999E-2</v>
      </c>
      <c r="S329" s="20" t="s">
        <v>3295</v>
      </c>
      <c r="T329" s="16">
        <f t="shared" si="22"/>
        <v>6.4660422492316813E-3</v>
      </c>
      <c r="U329" s="36">
        <v>1</v>
      </c>
      <c r="V329" s="38" t="s">
        <v>2822</v>
      </c>
      <c r="W329" t="s">
        <v>2420</v>
      </c>
    </row>
    <row r="330" spans="1:23" ht="32.1" hidden="1">
      <c r="A330" s="15" t="s">
        <v>3479</v>
      </c>
      <c r="B330" s="15">
        <v>2005</v>
      </c>
      <c r="C330" s="15">
        <v>60</v>
      </c>
      <c r="D330" s="15" t="s">
        <v>3510</v>
      </c>
      <c r="E330" s="15" t="s">
        <v>3658</v>
      </c>
      <c r="F330" s="20" t="s">
        <v>2766</v>
      </c>
      <c r="G330" s="66" t="s">
        <v>3660</v>
      </c>
      <c r="H330" s="33" t="s">
        <v>2934</v>
      </c>
      <c r="I330" s="36" t="s">
        <v>3507</v>
      </c>
      <c r="J330" s="36">
        <v>72.05</v>
      </c>
      <c r="K330" s="36" t="s">
        <v>3292</v>
      </c>
      <c r="L330" s="36" t="s">
        <v>3511</v>
      </c>
      <c r="M330" s="36">
        <v>1</v>
      </c>
      <c r="N330" s="15" t="s">
        <v>2781</v>
      </c>
      <c r="O330" s="15" t="s">
        <v>2772</v>
      </c>
      <c r="P330" s="36">
        <v>28</v>
      </c>
      <c r="Q330" s="36" t="s">
        <v>3376</v>
      </c>
      <c r="R330" s="39">
        <f t="shared" ref="R330:R341" si="23">P330/1000</f>
        <v>2.8000000000000001E-2</v>
      </c>
      <c r="S330" s="20" t="s">
        <v>3295</v>
      </c>
      <c r="T330" s="16">
        <f t="shared" si="22"/>
        <v>1.1993114659256938E-2</v>
      </c>
      <c r="U330" s="36">
        <v>1</v>
      </c>
      <c r="V330" s="15" t="s">
        <v>2824</v>
      </c>
      <c r="W330" t="s">
        <v>2420</v>
      </c>
    </row>
    <row r="331" spans="1:23" ht="32.1" hidden="1">
      <c r="A331" s="15" t="s">
        <v>3479</v>
      </c>
      <c r="B331" s="15">
        <v>2005</v>
      </c>
      <c r="C331" s="15">
        <v>60</v>
      </c>
      <c r="D331" s="15" t="s">
        <v>3510</v>
      </c>
      <c r="E331" s="15" t="s">
        <v>3658</v>
      </c>
      <c r="F331" s="20" t="s">
        <v>2766</v>
      </c>
      <c r="G331" s="66" t="s">
        <v>3660</v>
      </c>
      <c r="H331" s="33" t="s">
        <v>2934</v>
      </c>
      <c r="I331" s="36" t="s">
        <v>3507</v>
      </c>
      <c r="J331" s="36">
        <v>72.05</v>
      </c>
      <c r="K331" s="36" t="s">
        <v>3292</v>
      </c>
      <c r="L331" s="36" t="s">
        <v>3511</v>
      </c>
      <c r="M331" s="36">
        <v>1</v>
      </c>
      <c r="N331" s="15" t="s">
        <v>2781</v>
      </c>
      <c r="O331" s="15" t="s">
        <v>2772</v>
      </c>
      <c r="P331" s="36">
        <v>44</v>
      </c>
      <c r="Q331" s="36" t="s">
        <v>3376</v>
      </c>
      <c r="R331" s="39">
        <f t="shared" si="23"/>
        <v>4.3999999999999997E-2</v>
      </c>
      <c r="S331" s="20" t="s">
        <v>3295</v>
      </c>
      <c r="T331" s="16">
        <f t="shared" si="22"/>
        <v>1.8700498666243369E-2</v>
      </c>
      <c r="U331" s="36">
        <v>1</v>
      </c>
      <c r="V331" s="15" t="s">
        <v>2825</v>
      </c>
      <c r="W331" t="s">
        <v>2420</v>
      </c>
    </row>
    <row r="332" spans="1:23" ht="32.1" hidden="1">
      <c r="A332" s="15" t="s">
        <v>3479</v>
      </c>
      <c r="B332" s="15">
        <v>2005</v>
      </c>
      <c r="C332" s="15">
        <v>60</v>
      </c>
      <c r="D332" s="15" t="s">
        <v>3510</v>
      </c>
      <c r="E332" s="15" t="s">
        <v>3658</v>
      </c>
      <c r="F332" s="20" t="s">
        <v>2766</v>
      </c>
      <c r="G332" s="66" t="s">
        <v>3660</v>
      </c>
      <c r="H332" s="33" t="s">
        <v>2934</v>
      </c>
      <c r="I332" s="36" t="s">
        <v>3507</v>
      </c>
      <c r="J332" s="36">
        <v>72.05</v>
      </c>
      <c r="K332" s="36" t="s">
        <v>3292</v>
      </c>
      <c r="L332" s="36" t="s">
        <v>3511</v>
      </c>
      <c r="M332" s="36">
        <v>1</v>
      </c>
      <c r="N332" s="15" t="s">
        <v>2781</v>
      </c>
      <c r="O332" s="15" t="s">
        <v>2772</v>
      </c>
      <c r="P332" s="36">
        <v>35</v>
      </c>
      <c r="Q332" s="36" t="s">
        <v>3376</v>
      </c>
      <c r="R332" s="39">
        <f t="shared" si="23"/>
        <v>3.5000000000000003E-2</v>
      </c>
      <c r="S332" s="20" t="s">
        <v>3295</v>
      </c>
      <c r="T332" s="16">
        <f t="shared" si="22"/>
        <v>1.4940349792936524E-2</v>
      </c>
      <c r="U332" s="36">
        <v>1</v>
      </c>
      <c r="V332" s="15" t="s">
        <v>2826</v>
      </c>
      <c r="W332" t="s">
        <v>2420</v>
      </c>
    </row>
    <row r="333" spans="1:23" ht="32.1" hidden="1">
      <c r="A333" s="15" t="s">
        <v>3479</v>
      </c>
      <c r="B333" s="15">
        <v>2005</v>
      </c>
      <c r="C333" s="15">
        <v>60</v>
      </c>
      <c r="D333" s="15" t="s">
        <v>3510</v>
      </c>
      <c r="E333" s="15" t="s">
        <v>3658</v>
      </c>
      <c r="F333" s="20" t="s">
        <v>2766</v>
      </c>
      <c r="G333" s="66" t="s">
        <v>3660</v>
      </c>
      <c r="H333" s="33" t="s">
        <v>2934</v>
      </c>
      <c r="I333" s="36" t="s">
        <v>3507</v>
      </c>
      <c r="J333" s="36">
        <v>72.05</v>
      </c>
      <c r="K333" s="36" t="s">
        <v>3292</v>
      </c>
      <c r="L333" s="36" t="s">
        <v>3511</v>
      </c>
      <c r="M333" s="36">
        <v>1</v>
      </c>
      <c r="N333" s="15" t="s">
        <v>2781</v>
      </c>
      <c r="O333" s="15" t="s">
        <v>2772</v>
      </c>
      <c r="P333" s="36">
        <v>0</v>
      </c>
      <c r="Q333" s="36" t="s">
        <v>3376</v>
      </c>
      <c r="R333" s="39">
        <v>5.0000000000000001E-4</v>
      </c>
      <c r="S333" s="20" t="s">
        <v>3295</v>
      </c>
      <c r="T333" s="16">
        <f t="shared" si="22"/>
        <v>2.1709297223018438E-4</v>
      </c>
      <c r="U333" s="36">
        <v>5</v>
      </c>
      <c r="V333" s="15" t="s">
        <v>2819</v>
      </c>
      <c r="W333" t="s">
        <v>2420</v>
      </c>
    </row>
    <row r="334" spans="1:23" ht="32.1" hidden="1">
      <c r="A334" s="15" t="s">
        <v>3479</v>
      </c>
      <c r="B334" s="15">
        <v>2005</v>
      </c>
      <c r="C334" s="15">
        <v>60</v>
      </c>
      <c r="D334" s="15" t="s">
        <v>3510</v>
      </c>
      <c r="E334" s="15" t="s">
        <v>3658</v>
      </c>
      <c r="F334" s="20" t="s">
        <v>2766</v>
      </c>
      <c r="G334" s="66" t="s">
        <v>3660</v>
      </c>
      <c r="H334" s="33" t="s">
        <v>2934</v>
      </c>
      <c r="I334" s="36" t="s">
        <v>3507</v>
      </c>
      <c r="J334" s="36">
        <v>72.05</v>
      </c>
      <c r="K334" s="36" t="s">
        <v>3292</v>
      </c>
      <c r="L334" s="36" t="s">
        <v>3511</v>
      </c>
      <c r="M334" s="36">
        <v>1</v>
      </c>
      <c r="N334" s="15" t="s">
        <v>2781</v>
      </c>
      <c r="O334" s="15" t="s">
        <v>2772</v>
      </c>
      <c r="P334" s="36">
        <v>0</v>
      </c>
      <c r="Q334" s="36" t="s">
        <v>3376</v>
      </c>
      <c r="R334" s="39">
        <v>5.0000000000000001E-4</v>
      </c>
      <c r="S334" s="20" t="s">
        <v>3295</v>
      </c>
      <c r="T334" s="16">
        <f t="shared" si="22"/>
        <v>2.1709297223018438E-4</v>
      </c>
      <c r="U334" s="36">
        <v>5</v>
      </c>
      <c r="V334" s="38" t="s">
        <v>2822</v>
      </c>
      <c r="W334" t="s">
        <v>2420</v>
      </c>
    </row>
    <row r="335" spans="1:23" ht="32.1" hidden="1">
      <c r="A335" s="15" t="s">
        <v>3479</v>
      </c>
      <c r="B335" s="15">
        <v>2005</v>
      </c>
      <c r="C335" s="15">
        <v>60</v>
      </c>
      <c r="D335" s="15" t="s">
        <v>3510</v>
      </c>
      <c r="E335" s="15" t="s">
        <v>3658</v>
      </c>
      <c r="F335" s="20" t="s">
        <v>2766</v>
      </c>
      <c r="G335" s="66" t="s">
        <v>3660</v>
      </c>
      <c r="H335" s="33" t="s">
        <v>2934</v>
      </c>
      <c r="I335" s="36" t="s">
        <v>3507</v>
      </c>
      <c r="J335" s="36">
        <v>72.05</v>
      </c>
      <c r="K335" s="36" t="s">
        <v>3292</v>
      </c>
      <c r="L335" s="36" t="s">
        <v>3511</v>
      </c>
      <c r="M335" s="36">
        <v>1</v>
      </c>
      <c r="N335" s="15" t="s">
        <v>2781</v>
      </c>
      <c r="O335" s="15" t="s">
        <v>2772</v>
      </c>
      <c r="P335" s="36">
        <v>42</v>
      </c>
      <c r="Q335" s="36" t="s">
        <v>3376</v>
      </c>
      <c r="R335" s="39">
        <f t="shared" si="23"/>
        <v>4.2000000000000003E-2</v>
      </c>
      <c r="S335" s="20" t="s">
        <v>3295</v>
      </c>
      <c r="T335" s="16">
        <f t="shared" si="22"/>
        <v>1.7867718963505686E-2</v>
      </c>
      <c r="U335" s="36">
        <v>5</v>
      </c>
      <c r="V335" s="15" t="s">
        <v>2824</v>
      </c>
      <c r="W335" t="s">
        <v>2420</v>
      </c>
    </row>
    <row r="336" spans="1:23" ht="32.1" hidden="1">
      <c r="A336" s="15" t="s">
        <v>3479</v>
      </c>
      <c r="B336" s="15">
        <v>2005</v>
      </c>
      <c r="C336" s="15">
        <v>60</v>
      </c>
      <c r="D336" s="15" t="s">
        <v>3510</v>
      </c>
      <c r="E336" s="15" t="s">
        <v>3658</v>
      </c>
      <c r="F336" s="20" t="s">
        <v>2766</v>
      </c>
      <c r="G336" s="66" t="s">
        <v>3660</v>
      </c>
      <c r="H336" s="33" t="s">
        <v>2934</v>
      </c>
      <c r="I336" s="36" t="s">
        <v>3507</v>
      </c>
      <c r="J336" s="36">
        <v>72.05</v>
      </c>
      <c r="K336" s="36" t="s">
        <v>3292</v>
      </c>
      <c r="L336" s="36" t="s">
        <v>3511</v>
      </c>
      <c r="M336" s="36">
        <v>1</v>
      </c>
      <c r="N336" s="15" t="s">
        <v>2781</v>
      </c>
      <c r="O336" s="15" t="s">
        <v>2772</v>
      </c>
      <c r="P336" s="36">
        <v>29</v>
      </c>
      <c r="Q336" s="36" t="s">
        <v>3376</v>
      </c>
      <c r="R336" s="39">
        <f t="shared" si="23"/>
        <v>2.9000000000000001E-2</v>
      </c>
      <c r="S336" s="20" t="s">
        <v>3295</v>
      </c>
      <c r="T336" s="16">
        <f t="shared" si="22"/>
        <v>1.2415374762432893E-2</v>
      </c>
      <c r="U336" s="36">
        <v>5</v>
      </c>
      <c r="V336" s="15" t="s">
        <v>2825</v>
      </c>
      <c r="W336" t="s">
        <v>2420</v>
      </c>
    </row>
    <row r="337" spans="1:23" ht="32.1" hidden="1">
      <c r="A337" s="15" t="s">
        <v>3479</v>
      </c>
      <c r="B337" s="15">
        <v>2005</v>
      </c>
      <c r="C337" s="15">
        <v>60</v>
      </c>
      <c r="D337" s="15" t="s">
        <v>3510</v>
      </c>
      <c r="E337" s="15" t="s">
        <v>3658</v>
      </c>
      <c r="F337" s="20" t="s">
        <v>2766</v>
      </c>
      <c r="G337" s="66" t="s">
        <v>3660</v>
      </c>
      <c r="H337" s="33" t="s">
        <v>2934</v>
      </c>
      <c r="I337" s="36" t="s">
        <v>3507</v>
      </c>
      <c r="J337" s="36">
        <v>72.05</v>
      </c>
      <c r="K337" s="36" t="s">
        <v>3292</v>
      </c>
      <c r="L337" s="36" t="s">
        <v>3511</v>
      </c>
      <c r="M337" s="36">
        <v>1</v>
      </c>
      <c r="N337" s="15" t="s">
        <v>2781</v>
      </c>
      <c r="O337" s="15" t="s">
        <v>2772</v>
      </c>
      <c r="P337" s="36">
        <v>25</v>
      </c>
      <c r="Q337" s="36" t="s">
        <v>3376</v>
      </c>
      <c r="R337" s="39">
        <f t="shared" si="23"/>
        <v>2.5000000000000001E-2</v>
      </c>
      <c r="S337" s="20" t="s">
        <v>3295</v>
      </c>
      <c r="T337" s="16">
        <f t="shared" si="22"/>
        <v>1.0723865391773066E-2</v>
      </c>
      <c r="U337" s="36">
        <v>5</v>
      </c>
      <c r="V337" s="15" t="s">
        <v>2826</v>
      </c>
      <c r="W337" t="s">
        <v>2420</v>
      </c>
    </row>
    <row r="338" spans="1:23" ht="32.1" hidden="1">
      <c r="A338" s="15" t="s">
        <v>3479</v>
      </c>
      <c r="B338" s="15">
        <v>2005</v>
      </c>
      <c r="C338" s="15">
        <v>60</v>
      </c>
      <c r="D338" s="15" t="s">
        <v>3510</v>
      </c>
      <c r="E338" s="15" t="s">
        <v>3658</v>
      </c>
      <c r="F338" s="20" t="s">
        <v>2766</v>
      </c>
      <c r="G338" s="66" t="s">
        <v>3660</v>
      </c>
      <c r="H338" s="33" t="s">
        <v>2934</v>
      </c>
      <c r="I338" s="36" t="s">
        <v>3507</v>
      </c>
      <c r="J338" s="36">
        <v>72.05</v>
      </c>
      <c r="K338" s="36" t="s">
        <v>3292</v>
      </c>
      <c r="L338" s="36" t="s">
        <v>3511</v>
      </c>
      <c r="M338" s="36">
        <v>1</v>
      </c>
      <c r="N338" s="15" t="s">
        <v>2781</v>
      </c>
      <c r="O338" s="15" t="s">
        <v>2772</v>
      </c>
      <c r="P338" s="36">
        <v>0</v>
      </c>
      <c r="Q338" s="36" t="s">
        <v>3376</v>
      </c>
      <c r="R338" s="39">
        <v>5.0000000000000001E-4</v>
      </c>
      <c r="S338" s="20" t="s">
        <v>3295</v>
      </c>
      <c r="T338" s="16">
        <f t="shared" si="22"/>
        <v>2.1709297223018438E-4</v>
      </c>
      <c r="U338" s="36">
        <v>7</v>
      </c>
      <c r="V338" s="15" t="s">
        <v>2819</v>
      </c>
      <c r="W338" t="s">
        <v>2420</v>
      </c>
    </row>
    <row r="339" spans="1:23" ht="32.1" hidden="1">
      <c r="A339" s="15" t="s">
        <v>3479</v>
      </c>
      <c r="B339" s="15">
        <v>2005</v>
      </c>
      <c r="C339" s="15">
        <v>60</v>
      </c>
      <c r="D339" s="15" t="s">
        <v>3510</v>
      </c>
      <c r="E339" s="15" t="s">
        <v>3658</v>
      </c>
      <c r="F339" s="20" t="s">
        <v>2766</v>
      </c>
      <c r="G339" s="66" t="s">
        <v>3660</v>
      </c>
      <c r="H339" s="33" t="s">
        <v>2934</v>
      </c>
      <c r="I339" s="36" t="s">
        <v>3507</v>
      </c>
      <c r="J339" s="36">
        <v>72.05</v>
      </c>
      <c r="K339" s="36" t="s">
        <v>3292</v>
      </c>
      <c r="L339" s="36" t="s">
        <v>3511</v>
      </c>
      <c r="M339" s="36">
        <v>1</v>
      </c>
      <c r="N339" s="15" t="s">
        <v>2781</v>
      </c>
      <c r="O339" s="15" t="s">
        <v>2772</v>
      </c>
      <c r="P339" s="36">
        <v>0</v>
      </c>
      <c r="Q339" s="36" t="s">
        <v>3376</v>
      </c>
      <c r="R339" s="39">
        <v>5.0000000000000001E-4</v>
      </c>
      <c r="S339" s="20" t="s">
        <v>3295</v>
      </c>
      <c r="T339" s="16">
        <f t="shared" si="22"/>
        <v>2.1709297223018438E-4</v>
      </c>
      <c r="U339" s="36">
        <v>7</v>
      </c>
      <c r="V339" s="38" t="s">
        <v>2822</v>
      </c>
      <c r="W339" t="s">
        <v>2420</v>
      </c>
    </row>
    <row r="340" spans="1:23" ht="32.1" hidden="1">
      <c r="A340" s="15" t="s">
        <v>3479</v>
      </c>
      <c r="B340" s="15">
        <v>2005</v>
      </c>
      <c r="C340" s="15">
        <v>60</v>
      </c>
      <c r="D340" s="15" t="s">
        <v>3510</v>
      </c>
      <c r="E340" s="15" t="s">
        <v>3658</v>
      </c>
      <c r="F340" s="20" t="s">
        <v>2766</v>
      </c>
      <c r="G340" s="66" t="s">
        <v>3660</v>
      </c>
      <c r="H340" s="33" t="s">
        <v>2934</v>
      </c>
      <c r="I340" s="36" t="s">
        <v>3507</v>
      </c>
      <c r="J340" s="36">
        <v>72.05</v>
      </c>
      <c r="K340" s="36" t="s">
        <v>3292</v>
      </c>
      <c r="L340" s="36" t="s">
        <v>3511</v>
      </c>
      <c r="M340" s="36">
        <v>1</v>
      </c>
      <c r="N340" s="15" t="s">
        <v>2781</v>
      </c>
      <c r="O340" s="15" t="s">
        <v>2772</v>
      </c>
      <c r="P340" s="36">
        <v>25</v>
      </c>
      <c r="Q340" s="36" t="s">
        <v>3376</v>
      </c>
      <c r="R340" s="39">
        <f t="shared" si="23"/>
        <v>2.5000000000000001E-2</v>
      </c>
      <c r="S340" s="20" t="s">
        <v>3295</v>
      </c>
      <c r="T340" s="16">
        <f t="shared" si="22"/>
        <v>1.0723865391773066E-2</v>
      </c>
      <c r="U340" s="36">
        <v>7</v>
      </c>
      <c r="V340" s="15" t="s">
        <v>2824</v>
      </c>
      <c r="W340" t="s">
        <v>2420</v>
      </c>
    </row>
    <row r="341" spans="1:23" ht="32.1" hidden="1">
      <c r="A341" s="15" t="s">
        <v>3479</v>
      </c>
      <c r="B341" s="15">
        <v>2005</v>
      </c>
      <c r="C341" s="15">
        <v>60</v>
      </c>
      <c r="D341" s="15" t="s">
        <v>3510</v>
      </c>
      <c r="E341" s="15" t="s">
        <v>3658</v>
      </c>
      <c r="F341" s="20" t="s">
        <v>2766</v>
      </c>
      <c r="G341" s="66" t="s">
        <v>3660</v>
      </c>
      <c r="H341" s="33" t="s">
        <v>2934</v>
      </c>
      <c r="I341" s="36" t="s">
        <v>3507</v>
      </c>
      <c r="J341" s="36">
        <v>72.05</v>
      </c>
      <c r="K341" s="36" t="s">
        <v>3292</v>
      </c>
      <c r="L341" s="36" t="s">
        <v>3511</v>
      </c>
      <c r="M341" s="36">
        <v>1</v>
      </c>
      <c r="N341" s="15" t="s">
        <v>2781</v>
      </c>
      <c r="O341" s="15" t="s">
        <v>2772</v>
      </c>
      <c r="P341" s="36">
        <v>11</v>
      </c>
      <c r="Q341" s="36" t="s">
        <v>3376</v>
      </c>
      <c r="R341" s="39">
        <f t="shared" si="23"/>
        <v>1.0999999999999999E-2</v>
      </c>
      <c r="S341" s="20" t="s">
        <v>3295</v>
      </c>
      <c r="T341" s="16">
        <f t="shared" si="22"/>
        <v>4.7511555910010198E-3</v>
      </c>
      <c r="U341" s="36">
        <v>7</v>
      </c>
      <c r="V341" s="15" t="s">
        <v>2825</v>
      </c>
      <c r="W341" t="s">
        <v>2420</v>
      </c>
    </row>
    <row r="342" spans="1:23" ht="32.1" hidden="1">
      <c r="A342" s="15" t="s">
        <v>3479</v>
      </c>
      <c r="B342" s="15">
        <v>2005</v>
      </c>
      <c r="C342" s="15">
        <v>60</v>
      </c>
      <c r="D342" s="15" t="s">
        <v>3510</v>
      </c>
      <c r="E342" s="15" t="s">
        <v>3658</v>
      </c>
      <c r="F342" s="20" t="s">
        <v>2766</v>
      </c>
      <c r="G342" s="66" t="s">
        <v>3660</v>
      </c>
      <c r="H342" s="33" t="s">
        <v>2934</v>
      </c>
      <c r="I342" s="36" t="s">
        <v>3507</v>
      </c>
      <c r="J342" s="36">
        <v>72.05</v>
      </c>
      <c r="K342" s="36" t="s">
        <v>3292</v>
      </c>
      <c r="L342" s="36" t="s">
        <v>3511</v>
      </c>
      <c r="M342" s="36">
        <v>1</v>
      </c>
      <c r="N342" s="15" t="s">
        <v>2781</v>
      </c>
      <c r="O342" s="15" t="s">
        <v>2772</v>
      </c>
      <c r="P342" s="36">
        <v>0</v>
      </c>
      <c r="Q342" s="36" t="s">
        <v>3376</v>
      </c>
      <c r="R342" s="39">
        <v>5.0000000000000001E-4</v>
      </c>
      <c r="S342" s="20" t="s">
        <v>3295</v>
      </c>
      <c r="T342" s="16">
        <f t="shared" si="22"/>
        <v>2.1709297223018438E-4</v>
      </c>
      <c r="U342" s="36">
        <v>7</v>
      </c>
      <c r="V342" s="15" t="s">
        <v>2826</v>
      </c>
      <c r="W342" t="s">
        <v>2420</v>
      </c>
    </row>
    <row r="343" spans="1:23" ht="32.1" hidden="1">
      <c r="A343" s="15" t="s">
        <v>3479</v>
      </c>
      <c r="B343" s="15">
        <v>2005</v>
      </c>
      <c r="C343" s="15">
        <v>60</v>
      </c>
      <c r="D343" s="15" t="s">
        <v>3510</v>
      </c>
      <c r="E343" s="15" t="s">
        <v>3658</v>
      </c>
      <c r="F343" s="20" t="s">
        <v>2766</v>
      </c>
      <c r="G343" s="66" t="s">
        <v>3660</v>
      </c>
      <c r="H343" s="33" t="s">
        <v>2934</v>
      </c>
      <c r="I343" s="36" t="s">
        <v>3507</v>
      </c>
      <c r="J343" s="36">
        <v>72.05</v>
      </c>
      <c r="K343" s="36" t="s">
        <v>3292</v>
      </c>
      <c r="L343" s="36" t="s">
        <v>3511</v>
      </c>
      <c r="M343" s="36">
        <v>1</v>
      </c>
      <c r="N343" s="15" t="s">
        <v>2781</v>
      </c>
      <c r="O343" s="15" t="s">
        <v>2772</v>
      </c>
      <c r="P343" s="36">
        <v>0</v>
      </c>
      <c r="Q343" s="36" t="s">
        <v>3376</v>
      </c>
      <c r="R343" s="39">
        <v>5.0000000000000001E-4</v>
      </c>
      <c r="S343" s="20" t="s">
        <v>3295</v>
      </c>
      <c r="T343" s="16">
        <f t="shared" si="22"/>
        <v>2.1709297223018438E-4</v>
      </c>
      <c r="U343" s="36">
        <v>14</v>
      </c>
      <c r="V343" s="15" t="s">
        <v>2819</v>
      </c>
      <c r="W343" t="s">
        <v>2420</v>
      </c>
    </row>
    <row r="344" spans="1:23" ht="32.1" hidden="1">
      <c r="A344" s="15" t="s">
        <v>3479</v>
      </c>
      <c r="B344" s="15">
        <v>2005</v>
      </c>
      <c r="C344" s="15">
        <v>60</v>
      </c>
      <c r="D344" s="15" t="s">
        <v>3510</v>
      </c>
      <c r="E344" s="15" t="s">
        <v>3658</v>
      </c>
      <c r="F344" s="20" t="s">
        <v>2766</v>
      </c>
      <c r="G344" s="66" t="s">
        <v>3660</v>
      </c>
      <c r="H344" s="33" t="s">
        <v>2934</v>
      </c>
      <c r="I344" s="36" t="s">
        <v>3507</v>
      </c>
      <c r="J344" s="36">
        <v>72.05</v>
      </c>
      <c r="K344" s="36" t="s">
        <v>3292</v>
      </c>
      <c r="L344" s="36" t="s">
        <v>3511</v>
      </c>
      <c r="M344" s="36">
        <v>1</v>
      </c>
      <c r="N344" s="15" t="s">
        <v>2781</v>
      </c>
      <c r="O344" s="15" t="s">
        <v>2772</v>
      </c>
      <c r="P344" s="36">
        <v>0</v>
      </c>
      <c r="Q344" s="36" t="s">
        <v>3376</v>
      </c>
      <c r="R344" s="39">
        <v>5.0000000000000001E-4</v>
      </c>
      <c r="S344" s="20" t="s">
        <v>3295</v>
      </c>
      <c r="T344" s="16">
        <f t="shared" si="22"/>
        <v>2.1709297223018438E-4</v>
      </c>
      <c r="U344" s="36">
        <v>14</v>
      </c>
      <c r="V344" s="38" t="s">
        <v>2822</v>
      </c>
      <c r="W344" t="s">
        <v>2420</v>
      </c>
    </row>
    <row r="345" spans="1:23" ht="32.1" hidden="1">
      <c r="A345" s="15" t="s">
        <v>3479</v>
      </c>
      <c r="B345" s="15">
        <v>2005</v>
      </c>
      <c r="C345" s="15">
        <v>60</v>
      </c>
      <c r="D345" s="15" t="s">
        <v>3510</v>
      </c>
      <c r="E345" s="15" t="s">
        <v>3658</v>
      </c>
      <c r="F345" s="20" t="s">
        <v>2766</v>
      </c>
      <c r="G345" s="66" t="s">
        <v>3660</v>
      </c>
      <c r="H345" s="33" t="s">
        <v>2934</v>
      </c>
      <c r="I345" s="36" t="s">
        <v>3507</v>
      </c>
      <c r="J345" s="36">
        <v>72.05</v>
      </c>
      <c r="K345" s="36" t="s">
        <v>3292</v>
      </c>
      <c r="L345" s="36" t="s">
        <v>3511</v>
      </c>
      <c r="M345" s="36">
        <v>1</v>
      </c>
      <c r="N345" s="15" t="s">
        <v>2781</v>
      </c>
      <c r="O345" s="15" t="s">
        <v>2772</v>
      </c>
      <c r="P345" s="36">
        <v>0</v>
      </c>
      <c r="Q345" s="36" t="s">
        <v>3376</v>
      </c>
      <c r="R345" s="39">
        <v>5.0000000000000001E-4</v>
      </c>
      <c r="S345" s="20" t="s">
        <v>3295</v>
      </c>
      <c r="T345" s="16">
        <f t="shared" si="22"/>
        <v>2.1709297223018438E-4</v>
      </c>
      <c r="U345" s="36">
        <v>14</v>
      </c>
      <c r="V345" s="15" t="s">
        <v>2824</v>
      </c>
      <c r="W345" t="s">
        <v>2420</v>
      </c>
    </row>
    <row r="346" spans="1:23" ht="32.1" hidden="1">
      <c r="A346" s="15" t="s">
        <v>3479</v>
      </c>
      <c r="B346" s="15">
        <v>2005</v>
      </c>
      <c r="C346" s="15">
        <v>60</v>
      </c>
      <c r="D346" s="15" t="s">
        <v>3510</v>
      </c>
      <c r="E346" s="15" t="s">
        <v>3658</v>
      </c>
      <c r="F346" s="20" t="s">
        <v>2766</v>
      </c>
      <c r="G346" s="66" t="s">
        <v>3660</v>
      </c>
      <c r="H346" s="33" t="s">
        <v>2934</v>
      </c>
      <c r="I346" s="36" t="s">
        <v>3507</v>
      </c>
      <c r="J346" s="36">
        <v>72.05</v>
      </c>
      <c r="K346" s="36" t="s">
        <v>3292</v>
      </c>
      <c r="L346" s="36" t="s">
        <v>3511</v>
      </c>
      <c r="M346" s="36">
        <v>1</v>
      </c>
      <c r="N346" s="15" t="s">
        <v>2781</v>
      </c>
      <c r="O346" s="15" t="s">
        <v>2772</v>
      </c>
      <c r="P346" s="36">
        <v>0</v>
      </c>
      <c r="Q346" s="36" t="s">
        <v>3376</v>
      </c>
      <c r="R346" s="39">
        <v>5.0000000000000001E-4</v>
      </c>
      <c r="S346" s="20" t="s">
        <v>3295</v>
      </c>
      <c r="T346" s="16">
        <f t="shared" si="22"/>
        <v>2.1709297223018438E-4</v>
      </c>
      <c r="U346" s="36">
        <v>14</v>
      </c>
      <c r="V346" s="15" t="s">
        <v>2825</v>
      </c>
      <c r="W346" t="s">
        <v>2420</v>
      </c>
    </row>
    <row r="347" spans="1:23" ht="32.1" hidden="1">
      <c r="A347" s="15" t="s">
        <v>3479</v>
      </c>
      <c r="B347" s="15">
        <v>2005</v>
      </c>
      <c r="C347" s="15">
        <v>60</v>
      </c>
      <c r="D347" s="15" t="s">
        <v>3510</v>
      </c>
      <c r="E347" s="15" t="s">
        <v>3658</v>
      </c>
      <c r="F347" s="20" t="s">
        <v>2766</v>
      </c>
      <c r="G347" s="66" t="s">
        <v>3660</v>
      </c>
      <c r="H347" s="33" t="s">
        <v>2934</v>
      </c>
      <c r="I347" s="36" t="s">
        <v>3507</v>
      </c>
      <c r="J347" s="36">
        <v>72.05</v>
      </c>
      <c r="K347" s="36" t="s">
        <v>3292</v>
      </c>
      <c r="L347" s="36" t="s">
        <v>3511</v>
      </c>
      <c r="M347" s="36">
        <v>1</v>
      </c>
      <c r="N347" s="15" t="s">
        <v>2781</v>
      </c>
      <c r="O347" s="15" t="s">
        <v>2772</v>
      </c>
      <c r="P347" s="36">
        <v>0</v>
      </c>
      <c r="Q347" s="36" t="s">
        <v>3376</v>
      </c>
      <c r="R347" s="39">
        <v>5.0000000000000001E-4</v>
      </c>
      <c r="S347" s="20" t="s">
        <v>3295</v>
      </c>
      <c r="T347" s="16">
        <f t="shared" si="22"/>
        <v>2.1709297223018438E-4</v>
      </c>
      <c r="U347" s="36">
        <v>14</v>
      </c>
      <c r="V347" s="15" t="s">
        <v>2826</v>
      </c>
      <c r="W347" t="s">
        <v>2420</v>
      </c>
    </row>
  </sheetData>
  <autoFilter ref="A1:W347" xr:uid="{6C39ED52-9FD2-A746-BD35-C5FEF5786F59}">
    <filterColumn colId="8">
      <filters>
        <filter val="Chromium"/>
      </filters>
    </filterColumn>
  </autoFilter>
  <pageMargins left="0.7" right="0.7" top="0.75" bottom="0.75" header="0.3" footer="0.3"/>
  <legacy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D3189E-3ADC-2449-8DFA-471288348A1F}">
  <dimension ref="A1:W34"/>
  <sheetViews>
    <sheetView topLeftCell="E27" workbookViewId="0">
      <selection activeCell="I34" sqref="I34"/>
    </sheetView>
  </sheetViews>
  <sheetFormatPr defaultColWidth="11.42578125" defaultRowHeight="15"/>
  <cols>
    <col min="4" max="4" width="66.42578125" bestFit="1" customWidth="1"/>
    <col min="5" max="5" width="66.42578125" customWidth="1"/>
    <col min="6" max="7" width="8.85546875"/>
    <col min="8" max="8" width="15.140625" customWidth="1"/>
    <col min="9" max="9" width="21.140625" customWidth="1"/>
    <col min="10" max="10" width="27.7109375" customWidth="1"/>
    <col min="11" max="12" width="8.85546875"/>
    <col min="13" max="13" width="17" customWidth="1"/>
    <col min="14" max="14" width="8.85546875"/>
    <col min="15" max="15" width="10.85546875" customWidth="1"/>
    <col min="16" max="16" width="29.42578125" customWidth="1"/>
    <col min="17" max="17" width="8.85546875"/>
    <col min="18" max="20" width="13.85546875" customWidth="1"/>
    <col min="21" max="21" width="24" customWidth="1"/>
    <col min="22" max="22" width="8.85546875"/>
    <col min="23" max="23" width="53.140625" customWidth="1"/>
  </cols>
  <sheetData>
    <row r="1" spans="1:23" ht="32.1">
      <c r="A1" s="15" t="s">
        <v>2750</v>
      </c>
      <c r="B1" s="15" t="s">
        <v>2751</v>
      </c>
      <c r="C1" s="15" t="s">
        <v>3650</v>
      </c>
      <c r="D1" s="15" t="s">
        <v>2752</v>
      </c>
      <c r="E1" s="15" t="s">
        <v>3651</v>
      </c>
      <c r="F1" s="15" t="s">
        <v>2753</v>
      </c>
      <c r="G1" s="15" t="s">
        <v>3652</v>
      </c>
      <c r="H1" s="15" t="s">
        <v>3653</v>
      </c>
      <c r="I1" s="15" t="s">
        <v>2755</v>
      </c>
      <c r="J1" s="15" t="s">
        <v>2756</v>
      </c>
      <c r="K1" s="15" t="s">
        <v>2757</v>
      </c>
      <c r="L1" s="15" t="s">
        <v>2758</v>
      </c>
      <c r="M1" s="15" t="s">
        <v>2759</v>
      </c>
      <c r="N1" s="15" t="s">
        <v>2760</v>
      </c>
      <c r="O1" s="15" t="s">
        <v>3654</v>
      </c>
      <c r="P1" s="15" t="s">
        <v>2761</v>
      </c>
      <c r="Q1" s="15" t="s">
        <v>2757</v>
      </c>
      <c r="R1" s="39" t="s">
        <v>3655</v>
      </c>
      <c r="S1" s="15" t="s">
        <v>3656</v>
      </c>
      <c r="T1" s="15" t="s">
        <v>3657</v>
      </c>
      <c r="U1" s="15" t="s">
        <v>2762</v>
      </c>
      <c r="V1" s="15" t="s">
        <v>2758</v>
      </c>
      <c r="W1" s="15" t="s">
        <v>2763</v>
      </c>
    </row>
    <row r="2" spans="1:23" ht="63.95">
      <c r="A2" s="15" t="s">
        <v>2811</v>
      </c>
      <c r="B2" s="15">
        <v>2018</v>
      </c>
      <c r="C2" s="15">
        <v>4</v>
      </c>
      <c r="D2" s="15" t="s">
        <v>2830</v>
      </c>
      <c r="E2" s="15" t="s">
        <v>3658</v>
      </c>
      <c r="F2" s="15" t="s">
        <v>2766</v>
      </c>
      <c r="G2" s="66" t="s">
        <v>3660</v>
      </c>
      <c r="H2" s="15" t="s">
        <v>2813</v>
      </c>
      <c r="I2" s="15" t="s">
        <v>2814</v>
      </c>
      <c r="J2" s="15">
        <v>25.6</v>
      </c>
      <c r="K2" s="15" t="s">
        <v>2815</v>
      </c>
      <c r="L2" s="15" t="s">
        <v>2816</v>
      </c>
      <c r="M2" s="15">
        <v>1</v>
      </c>
      <c r="N2" s="15" t="s">
        <v>3395</v>
      </c>
      <c r="O2" s="15" t="s">
        <v>2772</v>
      </c>
      <c r="P2" s="15" t="s">
        <v>2823</v>
      </c>
      <c r="Q2" s="15" t="s">
        <v>2831</v>
      </c>
      <c r="R2" s="42">
        <v>0.05</v>
      </c>
      <c r="S2" s="20" t="s">
        <v>3662</v>
      </c>
      <c r="T2" s="16">
        <f t="shared" ref="T2:T34" si="0">LOG(R2+1)</f>
        <v>2.1189299069938092E-2</v>
      </c>
      <c r="U2" s="15">
        <v>0</v>
      </c>
      <c r="V2" s="15" t="s">
        <v>2772</v>
      </c>
      <c r="W2" s="15" t="s">
        <v>1199</v>
      </c>
    </row>
    <row r="3" spans="1:23" ht="63.95">
      <c r="A3" s="15" t="s">
        <v>2811</v>
      </c>
      <c r="B3" s="15">
        <v>2018</v>
      </c>
      <c r="C3" s="15">
        <v>4</v>
      </c>
      <c r="D3" s="15" t="s">
        <v>2830</v>
      </c>
      <c r="E3" s="15" t="s">
        <v>3658</v>
      </c>
      <c r="F3" s="15" t="s">
        <v>2766</v>
      </c>
      <c r="G3" s="66" t="s">
        <v>3660</v>
      </c>
      <c r="H3" s="15" t="s">
        <v>2813</v>
      </c>
      <c r="I3" s="15" t="s">
        <v>2814</v>
      </c>
      <c r="J3" s="15">
        <v>25.6</v>
      </c>
      <c r="K3" s="15" t="s">
        <v>2815</v>
      </c>
      <c r="L3" s="15" t="s">
        <v>2816</v>
      </c>
      <c r="M3" s="15">
        <v>1</v>
      </c>
      <c r="N3" s="15" t="s">
        <v>3395</v>
      </c>
      <c r="O3" s="15" t="s">
        <v>2772</v>
      </c>
      <c r="P3" s="15">
        <v>1.26</v>
      </c>
      <c r="Q3" s="15" t="s">
        <v>2831</v>
      </c>
      <c r="R3" s="39">
        <f>P3*1000</f>
        <v>1260</v>
      </c>
      <c r="S3" s="20" t="s">
        <v>3662</v>
      </c>
      <c r="T3" s="16">
        <f t="shared" si="0"/>
        <v>3.1007150865730817</v>
      </c>
      <c r="U3" s="15">
        <v>2</v>
      </c>
      <c r="V3" s="15" t="s">
        <v>2772</v>
      </c>
      <c r="W3" s="15" t="s">
        <v>1199</v>
      </c>
    </row>
    <row r="4" spans="1:23" ht="63.95">
      <c r="A4" s="15" t="s">
        <v>2811</v>
      </c>
      <c r="B4" s="15">
        <v>2018</v>
      </c>
      <c r="C4" s="15">
        <v>4</v>
      </c>
      <c r="D4" s="15" t="s">
        <v>2830</v>
      </c>
      <c r="E4" s="15" t="s">
        <v>3658</v>
      </c>
      <c r="F4" s="15" t="s">
        <v>2766</v>
      </c>
      <c r="G4" s="66" t="s">
        <v>3660</v>
      </c>
      <c r="H4" s="15" t="s">
        <v>2813</v>
      </c>
      <c r="I4" s="15" t="s">
        <v>2814</v>
      </c>
      <c r="J4" s="15">
        <v>25.6</v>
      </c>
      <c r="K4" s="15" t="s">
        <v>2815</v>
      </c>
      <c r="L4" s="15" t="s">
        <v>2816</v>
      </c>
      <c r="M4" s="15">
        <v>1</v>
      </c>
      <c r="N4" s="15" t="s">
        <v>3395</v>
      </c>
      <c r="O4" s="15" t="s">
        <v>2772</v>
      </c>
      <c r="P4" s="15">
        <v>0.53</v>
      </c>
      <c r="Q4" s="15" t="s">
        <v>2831</v>
      </c>
      <c r="R4" s="39">
        <f t="shared" ref="R4:R5" si="1">P4*1000</f>
        <v>530</v>
      </c>
      <c r="S4" s="20" t="s">
        <v>3662</v>
      </c>
      <c r="T4" s="16">
        <f t="shared" si="0"/>
        <v>2.725094521081469</v>
      </c>
      <c r="U4" s="15">
        <v>3</v>
      </c>
      <c r="V4" s="15" t="s">
        <v>2772</v>
      </c>
      <c r="W4" s="15" t="s">
        <v>1199</v>
      </c>
    </row>
    <row r="5" spans="1:23" ht="63.95">
      <c r="A5" s="15" t="s">
        <v>2811</v>
      </c>
      <c r="B5" s="15">
        <v>2018</v>
      </c>
      <c r="C5" s="15">
        <v>4</v>
      </c>
      <c r="D5" s="15" t="s">
        <v>2830</v>
      </c>
      <c r="E5" s="15" t="s">
        <v>3658</v>
      </c>
      <c r="F5" s="15" t="s">
        <v>2766</v>
      </c>
      <c r="G5" s="66" t="s">
        <v>3660</v>
      </c>
      <c r="H5" s="15" t="s">
        <v>2813</v>
      </c>
      <c r="I5" s="15" t="s">
        <v>2814</v>
      </c>
      <c r="J5" s="15">
        <v>25.6</v>
      </c>
      <c r="K5" s="15" t="s">
        <v>2815</v>
      </c>
      <c r="L5" s="15" t="s">
        <v>2816</v>
      </c>
      <c r="M5" s="15">
        <v>1</v>
      </c>
      <c r="N5" s="15" t="s">
        <v>3395</v>
      </c>
      <c r="O5" s="15" t="s">
        <v>2772</v>
      </c>
      <c r="P5" s="15">
        <v>0.27</v>
      </c>
      <c r="Q5" s="15" t="s">
        <v>2831</v>
      </c>
      <c r="R5" s="39">
        <f t="shared" si="1"/>
        <v>270</v>
      </c>
      <c r="S5" s="20" t="s">
        <v>3662</v>
      </c>
      <c r="T5" s="16">
        <f t="shared" si="0"/>
        <v>2.4329692908744058</v>
      </c>
      <c r="U5" s="15">
        <v>5</v>
      </c>
      <c r="V5" s="15" t="s">
        <v>2772</v>
      </c>
      <c r="W5" s="15" t="s">
        <v>1199</v>
      </c>
    </row>
    <row r="6" spans="1:23" ht="63.95">
      <c r="A6" s="15" t="s">
        <v>2811</v>
      </c>
      <c r="B6" s="15">
        <v>2018</v>
      </c>
      <c r="C6" s="15">
        <v>4</v>
      </c>
      <c r="D6" s="15" t="s">
        <v>2830</v>
      </c>
      <c r="E6" s="15" t="s">
        <v>3658</v>
      </c>
      <c r="F6" s="15" t="s">
        <v>2766</v>
      </c>
      <c r="G6" s="66" t="s">
        <v>3660</v>
      </c>
      <c r="H6" s="15" t="s">
        <v>2813</v>
      </c>
      <c r="I6" s="15" t="s">
        <v>2814</v>
      </c>
      <c r="J6" s="15">
        <v>25.6</v>
      </c>
      <c r="K6" s="15" t="s">
        <v>2815</v>
      </c>
      <c r="L6" s="15" t="s">
        <v>2816</v>
      </c>
      <c r="M6" s="15">
        <v>1</v>
      </c>
      <c r="N6" s="15" t="s">
        <v>3395</v>
      </c>
      <c r="O6" s="15" t="s">
        <v>2772</v>
      </c>
      <c r="P6" s="15">
        <v>0.1</v>
      </c>
      <c r="Q6" s="15" t="s">
        <v>2831</v>
      </c>
      <c r="R6" s="39">
        <v>100</v>
      </c>
      <c r="S6" s="20" t="s">
        <v>3662</v>
      </c>
      <c r="T6" s="16">
        <f t="shared" si="0"/>
        <v>2.0043213737826426</v>
      </c>
      <c r="U6" s="15">
        <v>7</v>
      </c>
      <c r="V6" s="15" t="s">
        <v>2772</v>
      </c>
      <c r="W6" s="15" t="s">
        <v>1199</v>
      </c>
    </row>
    <row r="7" spans="1:23" ht="63.95">
      <c r="A7" s="15" t="s">
        <v>2811</v>
      </c>
      <c r="B7" s="15">
        <v>2018</v>
      </c>
      <c r="C7" s="15">
        <v>4</v>
      </c>
      <c r="D7" s="15" t="s">
        <v>2830</v>
      </c>
      <c r="E7" s="15" t="s">
        <v>3658</v>
      </c>
      <c r="F7" s="15" t="s">
        <v>2766</v>
      </c>
      <c r="G7" s="66" t="s">
        <v>3660</v>
      </c>
      <c r="H7" s="15" t="s">
        <v>2813</v>
      </c>
      <c r="I7" s="15" t="s">
        <v>2814</v>
      </c>
      <c r="J7" s="15">
        <v>25.6</v>
      </c>
      <c r="K7" s="15" t="s">
        <v>2815</v>
      </c>
      <c r="L7" s="15" t="s">
        <v>2816</v>
      </c>
      <c r="M7" s="15">
        <v>1</v>
      </c>
      <c r="N7" s="15" t="s">
        <v>3395</v>
      </c>
      <c r="O7" s="15" t="s">
        <v>2772</v>
      </c>
      <c r="P7" s="15">
        <v>0.1</v>
      </c>
      <c r="Q7" s="15" t="s">
        <v>2831</v>
      </c>
      <c r="R7" s="39">
        <v>100</v>
      </c>
      <c r="S7" s="20" t="s">
        <v>3662</v>
      </c>
      <c r="T7" s="16">
        <f t="shared" si="0"/>
        <v>2.0043213737826426</v>
      </c>
      <c r="U7" s="15">
        <v>14</v>
      </c>
      <c r="V7" s="15" t="s">
        <v>2772</v>
      </c>
      <c r="W7" s="15" t="s">
        <v>1199</v>
      </c>
    </row>
    <row r="8" spans="1:23" ht="32.1">
      <c r="A8" s="15" t="s">
        <v>3371</v>
      </c>
      <c r="B8" s="20">
        <v>2017</v>
      </c>
      <c r="C8" s="20">
        <v>51</v>
      </c>
      <c r="D8" s="20" t="s">
        <v>3372</v>
      </c>
      <c r="E8" s="16" t="s">
        <v>3658</v>
      </c>
      <c r="F8" s="20" t="s">
        <v>2766</v>
      </c>
      <c r="G8" s="66" t="s">
        <v>3660</v>
      </c>
      <c r="H8" s="17" t="s">
        <v>2934</v>
      </c>
      <c r="I8" s="20" t="s">
        <v>3373</v>
      </c>
      <c r="J8" s="20">
        <v>3</v>
      </c>
      <c r="K8" s="20" t="s">
        <v>2976</v>
      </c>
      <c r="L8" s="20" t="s">
        <v>3374</v>
      </c>
      <c r="M8" s="20">
        <v>1</v>
      </c>
      <c r="N8" s="20" t="s">
        <v>3395</v>
      </c>
      <c r="O8" s="15" t="s">
        <v>2772</v>
      </c>
      <c r="P8" s="17" t="s">
        <v>3383</v>
      </c>
      <c r="Q8" s="20" t="s">
        <v>3376</v>
      </c>
      <c r="R8" s="44">
        <v>0.5</v>
      </c>
      <c r="S8" s="20" t="s">
        <v>3662</v>
      </c>
      <c r="T8" s="16">
        <f t="shared" si="0"/>
        <v>0.17609125905568124</v>
      </c>
      <c r="U8" s="17">
        <v>0</v>
      </c>
      <c r="V8" s="20"/>
      <c r="W8" s="20" t="s">
        <v>1346</v>
      </c>
    </row>
    <row r="9" spans="1:23" ht="32.1">
      <c r="A9" s="15" t="s">
        <v>3371</v>
      </c>
      <c r="B9" s="20">
        <v>2017</v>
      </c>
      <c r="C9" s="20">
        <v>51</v>
      </c>
      <c r="D9" s="20" t="s">
        <v>3372</v>
      </c>
      <c r="E9" s="16" t="s">
        <v>3658</v>
      </c>
      <c r="F9" s="20" t="s">
        <v>2766</v>
      </c>
      <c r="G9" s="66" t="s">
        <v>3660</v>
      </c>
      <c r="H9" s="17" t="s">
        <v>2934</v>
      </c>
      <c r="I9" s="20" t="s">
        <v>3373</v>
      </c>
      <c r="J9" s="20">
        <v>3</v>
      </c>
      <c r="K9" s="20" t="s">
        <v>2976</v>
      </c>
      <c r="L9" s="20" t="s">
        <v>3374</v>
      </c>
      <c r="M9" s="20">
        <v>1</v>
      </c>
      <c r="N9" s="20" t="s">
        <v>3395</v>
      </c>
      <c r="O9" s="15" t="s">
        <v>2772</v>
      </c>
      <c r="P9" s="17" t="s">
        <v>3698</v>
      </c>
      <c r="Q9" s="20" t="s">
        <v>3376</v>
      </c>
      <c r="R9" s="43">
        <v>3.1E-2</v>
      </c>
      <c r="S9" s="20" t="s">
        <v>3662</v>
      </c>
      <c r="T9" s="16">
        <f t="shared" si="0"/>
        <v>1.3258665283516512E-2</v>
      </c>
      <c r="U9" s="17">
        <v>1</v>
      </c>
      <c r="V9" s="20"/>
      <c r="W9" s="20" t="s">
        <v>1346</v>
      </c>
    </row>
    <row r="10" spans="1:23" ht="32.1">
      <c r="A10" s="15" t="s">
        <v>3371</v>
      </c>
      <c r="B10" s="20">
        <v>2017</v>
      </c>
      <c r="C10" s="20">
        <v>51</v>
      </c>
      <c r="D10" s="20" t="s">
        <v>3372</v>
      </c>
      <c r="E10" s="16" t="s">
        <v>3658</v>
      </c>
      <c r="F10" s="20" t="s">
        <v>2766</v>
      </c>
      <c r="G10" s="66" t="s">
        <v>3660</v>
      </c>
      <c r="H10" s="17" t="s">
        <v>2934</v>
      </c>
      <c r="I10" s="20" t="s">
        <v>3373</v>
      </c>
      <c r="J10" s="20">
        <v>3</v>
      </c>
      <c r="K10" s="20" t="s">
        <v>2976</v>
      </c>
      <c r="L10" s="20" t="s">
        <v>3374</v>
      </c>
      <c r="M10" s="20">
        <v>1</v>
      </c>
      <c r="N10" s="20" t="s">
        <v>3395</v>
      </c>
      <c r="O10" s="15" t="s">
        <v>2772</v>
      </c>
      <c r="P10" s="17" t="s">
        <v>3699</v>
      </c>
      <c r="Q10" s="20" t="s">
        <v>3376</v>
      </c>
      <c r="R10" s="43">
        <v>0.02</v>
      </c>
      <c r="S10" s="20" t="s">
        <v>3662</v>
      </c>
      <c r="T10" s="16">
        <f t="shared" si="0"/>
        <v>8.6001717619175692E-3</v>
      </c>
      <c r="U10" s="17">
        <v>3</v>
      </c>
      <c r="V10" s="20"/>
      <c r="W10" s="20" t="s">
        <v>1346</v>
      </c>
    </row>
    <row r="11" spans="1:23" ht="32.1">
      <c r="A11" s="15" t="s">
        <v>3371</v>
      </c>
      <c r="B11" s="20">
        <v>2017</v>
      </c>
      <c r="C11" s="20">
        <v>51</v>
      </c>
      <c r="D11" s="20" t="s">
        <v>3372</v>
      </c>
      <c r="E11" s="16" t="s">
        <v>3658</v>
      </c>
      <c r="F11" s="20" t="s">
        <v>2766</v>
      </c>
      <c r="G11" s="66" t="s">
        <v>3660</v>
      </c>
      <c r="H11" s="17" t="s">
        <v>2934</v>
      </c>
      <c r="I11" s="20" t="s">
        <v>3373</v>
      </c>
      <c r="J11" s="20">
        <v>3</v>
      </c>
      <c r="K11" s="20" t="s">
        <v>2976</v>
      </c>
      <c r="L11" s="20" t="s">
        <v>3374</v>
      </c>
      <c r="M11" s="20">
        <v>1</v>
      </c>
      <c r="N11" s="20" t="s">
        <v>3395</v>
      </c>
      <c r="O11" s="15" t="s">
        <v>2772</v>
      </c>
      <c r="P11" s="17" t="s">
        <v>3700</v>
      </c>
      <c r="Q11" s="20" t="s">
        <v>3376</v>
      </c>
      <c r="R11" s="43">
        <v>8.9999999999999993E-3</v>
      </c>
      <c r="S11" s="20" t="s">
        <v>3662</v>
      </c>
      <c r="T11" s="16">
        <f t="shared" si="0"/>
        <v>3.8911662369104775E-3</v>
      </c>
      <c r="U11" s="17">
        <v>7</v>
      </c>
      <c r="V11" s="20"/>
      <c r="W11" s="20" t="s">
        <v>1346</v>
      </c>
    </row>
    <row r="12" spans="1:23" ht="32.1">
      <c r="A12" s="15" t="s">
        <v>3371</v>
      </c>
      <c r="B12" s="20">
        <v>2017</v>
      </c>
      <c r="C12" s="20">
        <v>51</v>
      </c>
      <c r="D12" s="20" t="s">
        <v>3372</v>
      </c>
      <c r="E12" s="16" t="s">
        <v>3658</v>
      </c>
      <c r="F12" s="20" t="s">
        <v>2766</v>
      </c>
      <c r="G12" s="66" t="s">
        <v>3660</v>
      </c>
      <c r="H12" s="17" t="s">
        <v>2934</v>
      </c>
      <c r="I12" s="20" t="s">
        <v>3373</v>
      </c>
      <c r="J12" s="20">
        <v>3</v>
      </c>
      <c r="K12" s="20" t="s">
        <v>2976</v>
      </c>
      <c r="L12" s="20" t="s">
        <v>3374</v>
      </c>
      <c r="M12" s="20">
        <v>1</v>
      </c>
      <c r="N12" s="20" t="s">
        <v>3395</v>
      </c>
      <c r="O12" s="15" t="s">
        <v>2772</v>
      </c>
      <c r="P12" s="17" t="s">
        <v>3701</v>
      </c>
      <c r="Q12" s="20" t="s">
        <v>3376</v>
      </c>
      <c r="R12" s="43">
        <v>6.0000000000000001E-3</v>
      </c>
      <c r="S12" s="20" t="s">
        <v>3662</v>
      </c>
      <c r="T12" s="16">
        <f t="shared" si="0"/>
        <v>2.5979807199085947E-3</v>
      </c>
      <c r="U12" s="17">
        <v>15</v>
      </c>
      <c r="V12" s="20"/>
      <c r="W12" s="20" t="s">
        <v>1346</v>
      </c>
    </row>
    <row r="13" spans="1:23" ht="32.1">
      <c r="A13" s="15" t="s">
        <v>3371</v>
      </c>
      <c r="B13" s="20">
        <v>2017</v>
      </c>
      <c r="C13" s="20">
        <v>51</v>
      </c>
      <c r="D13" s="20" t="s">
        <v>3372</v>
      </c>
      <c r="E13" s="16" t="s">
        <v>3658</v>
      </c>
      <c r="F13" s="20" t="s">
        <v>2766</v>
      </c>
      <c r="G13" s="66" t="s">
        <v>3660</v>
      </c>
      <c r="H13" s="17" t="s">
        <v>2934</v>
      </c>
      <c r="I13" s="20" t="s">
        <v>3373</v>
      </c>
      <c r="J13" s="20">
        <v>3</v>
      </c>
      <c r="K13" s="20" t="s">
        <v>2976</v>
      </c>
      <c r="L13" s="20" t="s">
        <v>3374</v>
      </c>
      <c r="M13" s="20">
        <v>1</v>
      </c>
      <c r="N13" s="20" t="s">
        <v>3395</v>
      </c>
      <c r="O13" s="15" t="s">
        <v>2772</v>
      </c>
      <c r="P13" s="17" t="s">
        <v>3383</v>
      </c>
      <c r="Q13" s="20" t="s">
        <v>3376</v>
      </c>
      <c r="R13" s="44">
        <v>0.5</v>
      </c>
      <c r="S13" s="20" t="s">
        <v>3662</v>
      </c>
      <c r="T13" s="16">
        <f t="shared" si="0"/>
        <v>0.17609125905568124</v>
      </c>
      <c r="U13" s="17">
        <v>30</v>
      </c>
      <c r="V13" s="20"/>
      <c r="W13" s="20" t="s">
        <v>1346</v>
      </c>
    </row>
    <row r="14" spans="1:23" ht="32.1">
      <c r="A14" s="15" t="s">
        <v>3371</v>
      </c>
      <c r="B14" s="20">
        <v>2017</v>
      </c>
      <c r="C14" s="20">
        <v>51</v>
      </c>
      <c r="D14" s="20" t="s">
        <v>3372</v>
      </c>
      <c r="E14" s="16" t="s">
        <v>3658</v>
      </c>
      <c r="F14" s="20" t="s">
        <v>2766</v>
      </c>
      <c r="G14" s="66" t="s">
        <v>3660</v>
      </c>
      <c r="H14" s="17" t="s">
        <v>2934</v>
      </c>
      <c r="I14" s="20" t="s">
        <v>3373</v>
      </c>
      <c r="J14" s="20">
        <v>3</v>
      </c>
      <c r="K14" s="20" t="s">
        <v>2976</v>
      </c>
      <c r="L14" s="20" t="s">
        <v>3374</v>
      </c>
      <c r="M14" s="20">
        <v>1</v>
      </c>
      <c r="N14" s="20" t="s">
        <v>3395</v>
      </c>
      <c r="O14" s="15" t="s">
        <v>2772</v>
      </c>
      <c r="P14" s="17" t="s">
        <v>3383</v>
      </c>
      <c r="Q14" s="20" t="s">
        <v>3376</v>
      </c>
      <c r="R14" s="44">
        <v>0.5</v>
      </c>
      <c r="S14" s="20" t="s">
        <v>3662</v>
      </c>
      <c r="T14" s="16">
        <f t="shared" si="0"/>
        <v>0.17609125905568124</v>
      </c>
      <c r="U14" s="17">
        <v>45</v>
      </c>
      <c r="V14" s="20"/>
      <c r="W14" s="20" t="s">
        <v>1346</v>
      </c>
    </row>
    <row r="15" spans="1:23" ht="32.1">
      <c r="A15" s="15" t="s">
        <v>3371</v>
      </c>
      <c r="B15" s="20">
        <v>2017</v>
      </c>
      <c r="C15" s="20">
        <v>51</v>
      </c>
      <c r="D15" s="20" t="s">
        <v>3372</v>
      </c>
      <c r="E15" s="16" t="s">
        <v>3658</v>
      </c>
      <c r="F15" s="20" t="s">
        <v>2766</v>
      </c>
      <c r="G15" s="66" t="s">
        <v>3660</v>
      </c>
      <c r="H15" s="17" t="s">
        <v>2934</v>
      </c>
      <c r="I15" s="20" t="s">
        <v>3373</v>
      </c>
      <c r="J15" s="20">
        <v>3</v>
      </c>
      <c r="K15" s="20" t="s">
        <v>2976</v>
      </c>
      <c r="L15" s="20" t="s">
        <v>3374</v>
      </c>
      <c r="M15" s="20">
        <v>1</v>
      </c>
      <c r="N15" s="20" t="s">
        <v>3395</v>
      </c>
      <c r="O15" s="15" t="s">
        <v>2772</v>
      </c>
      <c r="P15" s="17" t="s">
        <v>3383</v>
      </c>
      <c r="Q15" s="20" t="s">
        <v>3396</v>
      </c>
      <c r="R15" s="44">
        <v>0.5</v>
      </c>
      <c r="S15" s="20" t="s">
        <v>3662</v>
      </c>
      <c r="T15" s="16">
        <f t="shared" si="0"/>
        <v>0.17609125905568124</v>
      </c>
      <c r="U15" s="17">
        <v>0</v>
      </c>
      <c r="V15" s="20"/>
      <c r="W15" s="20" t="s">
        <v>1346</v>
      </c>
    </row>
    <row r="16" spans="1:23" ht="32.1">
      <c r="A16" s="15" t="s">
        <v>3371</v>
      </c>
      <c r="B16" s="20">
        <v>2017</v>
      </c>
      <c r="C16" s="20">
        <v>51</v>
      </c>
      <c r="D16" s="20" t="s">
        <v>3372</v>
      </c>
      <c r="E16" s="16" t="s">
        <v>3658</v>
      </c>
      <c r="F16" s="20" t="s">
        <v>2766</v>
      </c>
      <c r="G16" s="66" t="s">
        <v>3660</v>
      </c>
      <c r="H16" s="17" t="s">
        <v>2934</v>
      </c>
      <c r="I16" s="20" t="s">
        <v>3373</v>
      </c>
      <c r="J16" s="20">
        <v>3</v>
      </c>
      <c r="K16" s="20" t="s">
        <v>2976</v>
      </c>
      <c r="L16" s="20" t="s">
        <v>3374</v>
      </c>
      <c r="M16" s="20">
        <v>1</v>
      </c>
      <c r="N16" s="20" t="s">
        <v>3395</v>
      </c>
      <c r="O16" s="15" t="s">
        <v>2772</v>
      </c>
      <c r="P16" s="17" t="s">
        <v>3702</v>
      </c>
      <c r="Q16" s="20" t="s">
        <v>3396</v>
      </c>
      <c r="R16" s="43">
        <v>2.9000000000000001E-2</v>
      </c>
      <c r="S16" s="20" t="s">
        <v>3662</v>
      </c>
      <c r="T16" s="16">
        <f t="shared" si="0"/>
        <v>1.2415374762432893E-2</v>
      </c>
      <c r="U16" s="17">
        <v>1</v>
      </c>
      <c r="V16" s="20"/>
      <c r="W16" s="20" t="s">
        <v>1346</v>
      </c>
    </row>
    <row r="17" spans="1:23" ht="32.1">
      <c r="A17" s="15" t="s">
        <v>3371</v>
      </c>
      <c r="B17" s="20">
        <v>2017</v>
      </c>
      <c r="C17" s="20">
        <v>51</v>
      </c>
      <c r="D17" s="20" t="s">
        <v>3372</v>
      </c>
      <c r="E17" s="16" t="s">
        <v>3658</v>
      </c>
      <c r="F17" s="20" t="s">
        <v>2766</v>
      </c>
      <c r="G17" s="66" t="s">
        <v>3660</v>
      </c>
      <c r="H17" s="17" t="s">
        <v>2934</v>
      </c>
      <c r="I17" s="20" t="s">
        <v>3373</v>
      </c>
      <c r="J17" s="20">
        <v>3</v>
      </c>
      <c r="K17" s="20" t="s">
        <v>2976</v>
      </c>
      <c r="L17" s="20" t="s">
        <v>3374</v>
      </c>
      <c r="M17" s="20">
        <v>1</v>
      </c>
      <c r="N17" s="20" t="s">
        <v>3395</v>
      </c>
      <c r="O17" s="15" t="s">
        <v>2772</v>
      </c>
      <c r="P17" s="17" t="s">
        <v>3703</v>
      </c>
      <c r="Q17" s="20" t="s">
        <v>3396</v>
      </c>
      <c r="R17" s="43">
        <v>1.9E-2</v>
      </c>
      <c r="S17" s="20" t="s">
        <v>3662</v>
      </c>
      <c r="T17" s="16">
        <f t="shared" si="0"/>
        <v>8.1741840064263552E-3</v>
      </c>
      <c r="U17" s="17">
        <v>3</v>
      </c>
      <c r="V17" s="20"/>
      <c r="W17" s="20" t="s">
        <v>1346</v>
      </c>
    </row>
    <row r="18" spans="1:23" ht="32.1">
      <c r="A18" s="15" t="s">
        <v>3371</v>
      </c>
      <c r="B18" s="20">
        <v>2017</v>
      </c>
      <c r="C18" s="20">
        <v>51</v>
      </c>
      <c r="D18" s="20" t="s">
        <v>3372</v>
      </c>
      <c r="E18" s="16" t="s">
        <v>3658</v>
      </c>
      <c r="F18" s="20" t="s">
        <v>2766</v>
      </c>
      <c r="G18" s="66" t="s">
        <v>3660</v>
      </c>
      <c r="H18" s="17" t="s">
        <v>2934</v>
      </c>
      <c r="I18" s="20" t="s">
        <v>3373</v>
      </c>
      <c r="J18" s="20">
        <v>3</v>
      </c>
      <c r="K18" s="20" t="s">
        <v>2976</v>
      </c>
      <c r="L18" s="20" t="s">
        <v>3374</v>
      </c>
      <c r="M18" s="20">
        <v>1</v>
      </c>
      <c r="N18" s="20" t="s">
        <v>3395</v>
      </c>
      <c r="O18" s="15" t="s">
        <v>2772</v>
      </c>
      <c r="P18" s="17" t="s">
        <v>3704</v>
      </c>
      <c r="Q18" s="20" t="s">
        <v>3396</v>
      </c>
      <c r="R18" s="43">
        <v>0.01</v>
      </c>
      <c r="S18" s="20" t="s">
        <v>3662</v>
      </c>
      <c r="T18" s="16">
        <f t="shared" si="0"/>
        <v>4.3213737826425782E-3</v>
      </c>
      <c r="U18" s="17">
        <v>7</v>
      </c>
      <c r="V18" s="20"/>
      <c r="W18" s="20" t="s">
        <v>1346</v>
      </c>
    </row>
    <row r="19" spans="1:23" ht="32.1">
      <c r="A19" s="15" t="s">
        <v>3371</v>
      </c>
      <c r="B19" s="20">
        <v>2017</v>
      </c>
      <c r="C19" s="20">
        <v>51</v>
      </c>
      <c r="D19" s="20" t="s">
        <v>3372</v>
      </c>
      <c r="E19" s="16" t="s">
        <v>3658</v>
      </c>
      <c r="F19" s="20" t="s">
        <v>2766</v>
      </c>
      <c r="G19" s="66" t="s">
        <v>3660</v>
      </c>
      <c r="H19" s="17" t="s">
        <v>2934</v>
      </c>
      <c r="I19" s="20" t="s">
        <v>3373</v>
      </c>
      <c r="J19" s="20">
        <v>3</v>
      </c>
      <c r="K19" s="20" t="s">
        <v>2976</v>
      </c>
      <c r="L19" s="20" t="s">
        <v>3374</v>
      </c>
      <c r="M19" s="20">
        <v>1</v>
      </c>
      <c r="N19" s="20" t="s">
        <v>3395</v>
      </c>
      <c r="O19" s="15" t="s">
        <v>2772</v>
      </c>
      <c r="P19" s="17" t="s">
        <v>3705</v>
      </c>
      <c r="Q19" s="20" t="s">
        <v>3401</v>
      </c>
      <c r="R19" s="43">
        <v>5.0000000000000001E-3</v>
      </c>
      <c r="S19" s="20" t="s">
        <v>3662</v>
      </c>
      <c r="T19" s="16">
        <f t="shared" si="0"/>
        <v>2.1660617565076304E-3</v>
      </c>
      <c r="U19" s="17">
        <v>15</v>
      </c>
      <c r="V19" s="20"/>
      <c r="W19" s="20" t="s">
        <v>1346</v>
      </c>
    </row>
    <row r="20" spans="1:23" ht="32.1">
      <c r="A20" s="15" t="s">
        <v>3371</v>
      </c>
      <c r="B20" s="20">
        <v>2017</v>
      </c>
      <c r="C20" s="20">
        <v>51</v>
      </c>
      <c r="D20" s="20" t="s">
        <v>3372</v>
      </c>
      <c r="E20" s="16" t="s">
        <v>3658</v>
      </c>
      <c r="F20" s="20" t="s">
        <v>2766</v>
      </c>
      <c r="G20" s="66" t="s">
        <v>3660</v>
      </c>
      <c r="H20" s="17" t="s">
        <v>2934</v>
      </c>
      <c r="I20" s="20" t="s">
        <v>3373</v>
      </c>
      <c r="J20" s="20">
        <v>3</v>
      </c>
      <c r="K20" s="20" t="s">
        <v>2976</v>
      </c>
      <c r="L20" s="20" t="s">
        <v>3374</v>
      </c>
      <c r="M20" s="20">
        <v>1</v>
      </c>
      <c r="N20" s="20" t="s">
        <v>3395</v>
      </c>
      <c r="O20" s="15" t="s">
        <v>2772</v>
      </c>
      <c r="P20" s="17" t="s">
        <v>3383</v>
      </c>
      <c r="Q20" s="20" t="s">
        <v>3401</v>
      </c>
      <c r="R20" s="44">
        <v>0.5</v>
      </c>
      <c r="S20" s="20" t="s">
        <v>3662</v>
      </c>
      <c r="T20" s="16">
        <f t="shared" si="0"/>
        <v>0.17609125905568124</v>
      </c>
      <c r="U20" s="17">
        <v>30</v>
      </c>
      <c r="V20" s="20"/>
      <c r="W20" s="20" t="s">
        <v>1346</v>
      </c>
    </row>
    <row r="21" spans="1:23" ht="32.1">
      <c r="A21" s="15" t="s">
        <v>3371</v>
      </c>
      <c r="B21" s="20">
        <v>2017</v>
      </c>
      <c r="C21" s="20">
        <v>51</v>
      </c>
      <c r="D21" s="20" t="s">
        <v>3372</v>
      </c>
      <c r="E21" s="16" t="s">
        <v>3658</v>
      </c>
      <c r="F21" s="20" t="s">
        <v>2766</v>
      </c>
      <c r="G21" s="66" t="s">
        <v>3660</v>
      </c>
      <c r="H21" s="17" t="s">
        <v>2934</v>
      </c>
      <c r="I21" s="20" t="s">
        <v>3373</v>
      </c>
      <c r="J21" s="20">
        <v>3</v>
      </c>
      <c r="K21" s="20" t="s">
        <v>2976</v>
      </c>
      <c r="L21" s="20" t="s">
        <v>3374</v>
      </c>
      <c r="M21" s="20">
        <v>1</v>
      </c>
      <c r="N21" s="20" t="s">
        <v>3395</v>
      </c>
      <c r="O21" s="15" t="s">
        <v>2772</v>
      </c>
      <c r="P21" s="17" t="s">
        <v>3383</v>
      </c>
      <c r="Q21" s="20" t="s">
        <v>3401</v>
      </c>
      <c r="R21" s="44">
        <v>0.5</v>
      </c>
      <c r="S21" s="20" t="s">
        <v>3662</v>
      </c>
      <c r="T21" s="16">
        <f t="shared" si="0"/>
        <v>0.17609125905568124</v>
      </c>
      <c r="U21" s="17">
        <v>45</v>
      </c>
      <c r="V21" s="20"/>
      <c r="W21" s="20" t="s">
        <v>1346</v>
      </c>
    </row>
    <row r="22" spans="1:23" ht="32.1">
      <c r="A22" s="15" t="s">
        <v>3371</v>
      </c>
      <c r="B22" s="20">
        <v>2017</v>
      </c>
      <c r="C22" s="20">
        <v>51</v>
      </c>
      <c r="D22" s="20" t="s">
        <v>3372</v>
      </c>
      <c r="E22" s="16" t="s">
        <v>3658</v>
      </c>
      <c r="F22" s="20" t="s">
        <v>2766</v>
      </c>
      <c r="G22" s="66" t="s">
        <v>3660</v>
      </c>
      <c r="H22" s="17" t="s">
        <v>2934</v>
      </c>
      <c r="I22" s="20" t="s">
        <v>3323</v>
      </c>
      <c r="J22" s="20">
        <v>3.3</v>
      </c>
      <c r="K22" s="20" t="s">
        <v>2976</v>
      </c>
      <c r="L22" s="20" t="s">
        <v>3374</v>
      </c>
      <c r="M22" s="20">
        <v>1</v>
      </c>
      <c r="N22" s="20" t="s">
        <v>3395</v>
      </c>
      <c r="O22" s="15" t="s">
        <v>2772</v>
      </c>
      <c r="P22" s="17" t="s">
        <v>3383</v>
      </c>
      <c r="Q22" s="20" t="s">
        <v>3376</v>
      </c>
      <c r="R22" s="44">
        <v>0.5</v>
      </c>
      <c r="S22" s="20" t="s">
        <v>3662</v>
      </c>
      <c r="T22" s="16">
        <f t="shared" si="0"/>
        <v>0.17609125905568124</v>
      </c>
      <c r="U22" s="17">
        <v>0</v>
      </c>
      <c r="V22" s="20"/>
      <c r="W22" s="20" t="s">
        <v>1346</v>
      </c>
    </row>
    <row r="23" spans="1:23" ht="32.1">
      <c r="A23" s="15" t="s">
        <v>3371</v>
      </c>
      <c r="B23" s="20">
        <v>2017</v>
      </c>
      <c r="C23" s="20">
        <v>51</v>
      </c>
      <c r="D23" s="20" t="s">
        <v>3372</v>
      </c>
      <c r="E23" s="16" t="s">
        <v>3658</v>
      </c>
      <c r="F23" s="20" t="s">
        <v>2766</v>
      </c>
      <c r="G23" s="66" t="s">
        <v>3660</v>
      </c>
      <c r="H23" s="17" t="s">
        <v>2934</v>
      </c>
      <c r="I23" s="20" t="s">
        <v>3323</v>
      </c>
      <c r="J23" s="20">
        <v>3.3</v>
      </c>
      <c r="K23" s="20" t="s">
        <v>2976</v>
      </c>
      <c r="L23" s="20" t="s">
        <v>3374</v>
      </c>
      <c r="M23" s="20">
        <v>1</v>
      </c>
      <c r="N23" s="20" t="s">
        <v>3395</v>
      </c>
      <c r="O23" s="15" t="s">
        <v>2772</v>
      </c>
      <c r="P23" s="17" t="s">
        <v>3706</v>
      </c>
      <c r="Q23" s="20" t="s">
        <v>3376</v>
      </c>
      <c r="R23" s="43">
        <v>1.7000000000000001E-2</v>
      </c>
      <c r="S23" s="20" t="s">
        <v>3662</v>
      </c>
      <c r="T23" s="16">
        <f t="shared" si="0"/>
        <v>7.3209529227445565E-3</v>
      </c>
      <c r="U23" s="17">
        <v>1</v>
      </c>
      <c r="V23" s="20"/>
      <c r="W23" s="20" t="s">
        <v>1346</v>
      </c>
    </row>
    <row r="24" spans="1:23" ht="32.1">
      <c r="A24" s="15" t="s">
        <v>3371</v>
      </c>
      <c r="B24" s="20">
        <v>2017</v>
      </c>
      <c r="C24" s="20">
        <v>51</v>
      </c>
      <c r="D24" s="20" t="s">
        <v>3372</v>
      </c>
      <c r="E24" s="16" t="s">
        <v>3658</v>
      </c>
      <c r="F24" s="20" t="s">
        <v>2766</v>
      </c>
      <c r="G24" s="66" t="s">
        <v>3660</v>
      </c>
      <c r="H24" s="17" t="s">
        <v>2934</v>
      </c>
      <c r="I24" s="20" t="s">
        <v>3323</v>
      </c>
      <c r="J24" s="20">
        <v>3.3</v>
      </c>
      <c r="K24" s="20" t="s">
        <v>2976</v>
      </c>
      <c r="L24" s="20" t="s">
        <v>3374</v>
      </c>
      <c r="M24" s="20">
        <v>1</v>
      </c>
      <c r="N24" s="20" t="s">
        <v>3395</v>
      </c>
      <c r="O24" s="15" t="s">
        <v>2772</v>
      </c>
      <c r="P24" s="17" t="s">
        <v>3700</v>
      </c>
      <c r="Q24" s="20" t="s">
        <v>3376</v>
      </c>
      <c r="R24" s="43">
        <v>8.9999999999999993E-3</v>
      </c>
      <c r="S24" s="20" t="s">
        <v>3662</v>
      </c>
      <c r="T24" s="16">
        <f t="shared" si="0"/>
        <v>3.8911662369104775E-3</v>
      </c>
      <c r="U24" s="17">
        <v>3</v>
      </c>
      <c r="V24" s="20"/>
      <c r="W24" s="20" t="s">
        <v>1346</v>
      </c>
    </row>
    <row r="25" spans="1:23" ht="32.1">
      <c r="A25" s="15" t="s">
        <v>3371</v>
      </c>
      <c r="B25" s="20">
        <v>2017</v>
      </c>
      <c r="C25" s="20">
        <v>51</v>
      </c>
      <c r="D25" s="20" t="s">
        <v>3372</v>
      </c>
      <c r="E25" s="16" t="s">
        <v>3658</v>
      </c>
      <c r="F25" s="20" t="s">
        <v>2766</v>
      </c>
      <c r="G25" s="66" t="s">
        <v>3660</v>
      </c>
      <c r="H25" s="17" t="s">
        <v>2934</v>
      </c>
      <c r="I25" s="20" t="s">
        <v>3323</v>
      </c>
      <c r="J25" s="20">
        <v>3.3</v>
      </c>
      <c r="K25" s="20" t="s">
        <v>2976</v>
      </c>
      <c r="L25" s="20" t="s">
        <v>3374</v>
      </c>
      <c r="M25" s="20">
        <v>1</v>
      </c>
      <c r="N25" s="20" t="s">
        <v>3395</v>
      </c>
      <c r="O25" s="15" t="s">
        <v>2772</v>
      </c>
      <c r="P25" s="17" t="s">
        <v>3705</v>
      </c>
      <c r="Q25" s="20" t="s">
        <v>3376</v>
      </c>
      <c r="R25" s="43">
        <v>5.0000000000000001E-3</v>
      </c>
      <c r="S25" s="20" t="s">
        <v>3662</v>
      </c>
      <c r="T25" s="16">
        <f t="shared" si="0"/>
        <v>2.1660617565076304E-3</v>
      </c>
      <c r="U25" s="17">
        <v>7</v>
      </c>
      <c r="V25" s="20"/>
      <c r="W25" s="20" t="s">
        <v>1346</v>
      </c>
    </row>
    <row r="26" spans="1:23" ht="32.1">
      <c r="A26" s="15" t="s">
        <v>3371</v>
      </c>
      <c r="B26" s="20">
        <v>2017</v>
      </c>
      <c r="C26" s="20">
        <v>51</v>
      </c>
      <c r="D26" s="20" t="s">
        <v>3372</v>
      </c>
      <c r="E26" s="16" t="s">
        <v>3658</v>
      </c>
      <c r="F26" s="20" t="s">
        <v>2766</v>
      </c>
      <c r="G26" s="66" t="s">
        <v>3660</v>
      </c>
      <c r="H26" s="17" t="s">
        <v>2934</v>
      </c>
      <c r="I26" s="20" t="s">
        <v>3323</v>
      </c>
      <c r="J26" s="20">
        <v>3.3</v>
      </c>
      <c r="K26" s="20" t="s">
        <v>2976</v>
      </c>
      <c r="L26" s="20" t="s">
        <v>3374</v>
      </c>
      <c r="M26" s="20">
        <v>1</v>
      </c>
      <c r="N26" s="20" t="s">
        <v>3395</v>
      </c>
      <c r="O26" s="15" t="s">
        <v>2772</v>
      </c>
      <c r="P26" s="17" t="s">
        <v>3383</v>
      </c>
      <c r="Q26" s="20" t="s">
        <v>3376</v>
      </c>
      <c r="R26" s="44">
        <v>0.5</v>
      </c>
      <c r="S26" s="20" t="s">
        <v>3662</v>
      </c>
      <c r="T26" s="16">
        <f t="shared" si="0"/>
        <v>0.17609125905568124</v>
      </c>
      <c r="U26" s="17">
        <v>15</v>
      </c>
      <c r="V26" s="20"/>
      <c r="W26" s="20" t="s">
        <v>1346</v>
      </c>
    </row>
    <row r="27" spans="1:23" ht="32.1">
      <c r="A27" s="15" t="s">
        <v>3371</v>
      </c>
      <c r="B27" s="20">
        <v>2017</v>
      </c>
      <c r="C27" s="20">
        <v>51</v>
      </c>
      <c r="D27" s="20" t="s">
        <v>3372</v>
      </c>
      <c r="E27" s="16" t="s">
        <v>3658</v>
      </c>
      <c r="F27" s="20" t="s">
        <v>2766</v>
      </c>
      <c r="G27" s="66" t="s">
        <v>3660</v>
      </c>
      <c r="H27" s="17" t="s">
        <v>2934</v>
      </c>
      <c r="I27" s="20" t="s">
        <v>3323</v>
      </c>
      <c r="J27" s="20">
        <v>3.3</v>
      </c>
      <c r="K27" s="20" t="s">
        <v>2976</v>
      </c>
      <c r="L27" s="20" t="s">
        <v>3374</v>
      </c>
      <c r="M27" s="20">
        <v>1</v>
      </c>
      <c r="N27" s="20" t="s">
        <v>3395</v>
      </c>
      <c r="O27" s="15" t="s">
        <v>2772</v>
      </c>
      <c r="P27" s="17" t="s">
        <v>3383</v>
      </c>
      <c r="Q27" s="20" t="s">
        <v>3376</v>
      </c>
      <c r="R27" s="44">
        <v>0.5</v>
      </c>
      <c r="S27" s="20" t="s">
        <v>3662</v>
      </c>
      <c r="T27" s="16">
        <f t="shared" si="0"/>
        <v>0.17609125905568124</v>
      </c>
      <c r="U27" s="17">
        <v>30</v>
      </c>
      <c r="V27" s="20"/>
      <c r="W27" s="20" t="s">
        <v>1346</v>
      </c>
    </row>
    <row r="28" spans="1:23" ht="32.1">
      <c r="A28" s="15" t="s">
        <v>3371</v>
      </c>
      <c r="B28" s="20">
        <v>2017</v>
      </c>
      <c r="C28" s="20">
        <v>51</v>
      </c>
      <c r="D28" s="20" t="s">
        <v>3372</v>
      </c>
      <c r="E28" s="16" t="s">
        <v>3658</v>
      </c>
      <c r="F28" s="20" t="s">
        <v>2766</v>
      </c>
      <c r="G28" s="66" t="s">
        <v>3660</v>
      </c>
      <c r="H28" s="17" t="s">
        <v>2934</v>
      </c>
      <c r="I28" s="20" t="s">
        <v>3323</v>
      </c>
      <c r="J28" s="20">
        <v>3.3</v>
      </c>
      <c r="K28" s="20" t="s">
        <v>2976</v>
      </c>
      <c r="L28" s="20" t="s">
        <v>3374</v>
      </c>
      <c r="M28" s="20">
        <v>1</v>
      </c>
      <c r="N28" s="20" t="s">
        <v>3395</v>
      </c>
      <c r="O28" s="15" t="s">
        <v>2772</v>
      </c>
      <c r="P28" s="17" t="s">
        <v>3383</v>
      </c>
      <c r="Q28" s="20" t="s">
        <v>3396</v>
      </c>
      <c r="R28" s="44">
        <v>0.5</v>
      </c>
      <c r="S28" s="20" t="s">
        <v>3662</v>
      </c>
      <c r="T28" s="16">
        <f t="shared" si="0"/>
        <v>0.17609125905568124</v>
      </c>
      <c r="U28" s="17">
        <v>0</v>
      </c>
      <c r="V28" s="20"/>
      <c r="W28" s="20" t="s">
        <v>1346</v>
      </c>
    </row>
    <row r="29" spans="1:23" ht="32.1">
      <c r="A29" s="15" t="s">
        <v>3371</v>
      </c>
      <c r="B29" s="20">
        <v>2017</v>
      </c>
      <c r="C29" s="20">
        <v>51</v>
      </c>
      <c r="D29" s="20" t="s">
        <v>3372</v>
      </c>
      <c r="E29" s="16" t="s">
        <v>3658</v>
      </c>
      <c r="F29" s="20" t="s">
        <v>2766</v>
      </c>
      <c r="G29" s="66" t="s">
        <v>3660</v>
      </c>
      <c r="H29" s="17" t="s">
        <v>2934</v>
      </c>
      <c r="I29" s="20" t="s">
        <v>3323</v>
      </c>
      <c r="J29" s="20">
        <v>3.3</v>
      </c>
      <c r="K29" s="20" t="s">
        <v>2976</v>
      </c>
      <c r="L29" s="20" t="s">
        <v>3374</v>
      </c>
      <c r="M29" s="20">
        <v>1</v>
      </c>
      <c r="N29" s="20" t="s">
        <v>3395</v>
      </c>
      <c r="O29" s="15" t="s">
        <v>2772</v>
      </c>
      <c r="P29" s="17" t="s">
        <v>3708</v>
      </c>
      <c r="Q29" s="20" t="s">
        <v>3396</v>
      </c>
      <c r="R29" s="43">
        <v>2.3E-2</v>
      </c>
      <c r="S29" s="20" t="s">
        <v>3662</v>
      </c>
      <c r="T29" s="16">
        <f t="shared" si="0"/>
        <v>9.8756337121601191E-3</v>
      </c>
      <c r="U29" s="17">
        <v>1</v>
      </c>
      <c r="V29" s="20"/>
      <c r="W29" s="20" t="s">
        <v>1346</v>
      </c>
    </row>
    <row r="30" spans="1:23" ht="32.1">
      <c r="A30" s="15" t="s">
        <v>3371</v>
      </c>
      <c r="B30" s="20">
        <v>2017</v>
      </c>
      <c r="C30" s="20">
        <v>51</v>
      </c>
      <c r="D30" s="20" t="s">
        <v>3372</v>
      </c>
      <c r="E30" s="16" t="s">
        <v>3658</v>
      </c>
      <c r="F30" s="20" t="s">
        <v>2766</v>
      </c>
      <c r="G30" s="66" t="s">
        <v>3660</v>
      </c>
      <c r="H30" s="17" t="s">
        <v>2934</v>
      </c>
      <c r="I30" s="20" t="s">
        <v>3323</v>
      </c>
      <c r="J30" s="20">
        <v>3.3</v>
      </c>
      <c r="K30" s="20" t="s">
        <v>2976</v>
      </c>
      <c r="L30" s="20" t="s">
        <v>3374</v>
      </c>
      <c r="M30" s="20">
        <v>1</v>
      </c>
      <c r="N30" s="20" t="s">
        <v>3395</v>
      </c>
      <c r="O30" s="15" t="s">
        <v>2772</v>
      </c>
      <c r="P30" s="17" t="s">
        <v>3709</v>
      </c>
      <c r="Q30" s="20" t="s">
        <v>3396</v>
      </c>
      <c r="R30" s="43">
        <v>1.4999999999999999E-2</v>
      </c>
      <c r="S30" s="20" t="s">
        <v>3662</v>
      </c>
      <c r="T30" s="16">
        <f t="shared" si="0"/>
        <v>6.4660422492316813E-3</v>
      </c>
      <c r="U30" s="17">
        <v>3</v>
      </c>
      <c r="V30" s="20"/>
      <c r="W30" s="20" t="s">
        <v>1346</v>
      </c>
    </row>
    <row r="31" spans="1:23" ht="32.1">
      <c r="A31" s="15" t="s">
        <v>3371</v>
      </c>
      <c r="B31" s="20">
        <v>2017</v>
      </c>
      <c r="C31" s="20">
        <v>51</v>
      </c>
      <c r="D31" s="20" t="s">
        <v>3372</v>
      </c>
      <c r="E31" s="16" t="s">
        <v>3658</v>
      </c>
      <c r="F31" s="20" t="s">
        <v>2766</v>
      </c>
      <c r="G31" s="66" t="s">
        <v>3660</v>
      </c>
      <c r="H31" s="17" t="s">
        <v>2934</v>
      </c>
      <c r="I31" s="20" t="s">
        <v>3323</v>
      </c>
      <c r="J31" s="20">
        <v>3.3</v>
      </c>
      <c r="K31" s="20" t="s">
        <v>2976</v>
      </c>
      <c r="L31" s="20" t="s">
        <v>3374</v>
      </c>
      <c r="M31" s="20">
        <v>1</v>
      </c>
      <c r="N31" s="20" t="s">
        <v>3395</v>
      </c>
      <c r="O31" s="15" t="s">
        <v>2772</v>
      </c>
      <c r="P31" s="17" t="s">
        <v>3710</v>
      </c>
      <c r="Q31" s="20" t="s">
        <v>3396</v>
      </c>
      <c r="R31" s="43">
        <v>8.0000000000000002E-3</v>
      </c>
      <c r="S31" s="20" t="s">
        <v>3662</v>
      </c>
      <c r="T31" s="16">
        <f t="shared" si="0"/>
        <v>3.4605321095064891E-3</v>
      </c>
      <c r="U31" s="17">
        <v>7</v>
      </c>
      <c r="V31" s="20"/>
      <c r="W31" s="20" t="s">
        <v>1346</v>
      </c>
    </row>
    <row r="32" spans="1:23" ht="32.1">
      <c r="A32" s="15" t="s">
        <v>3371</v>
      </c>
      <c r="B32" s="20">
        <v>2017</v>
      </c>
      <c r="C32" s="20">
        <v>51</v>
      </c>
      <c r="D32" s="20" t="s">
        <v>3372</v>
      </c>
      <c r="E32" s="16" t="s">
        <v>3658</v>
      </c>
      <c r="F32" s="20" t="s">
        <v>2766</v>
      </c>
      <c r="G32" s="66" t="s">
        <v>3660</v>
      </c>
      <c r="H32" s="17" t="s">
        <v>2934</v>
      </c>
      <c r="I32" s="20" t="s">
        <v>3323</v>
      </c>
      <c r="J32" s="20">
        <v>3.3</v>
      </c>
      <c r="K32" s="20" t="s">
        <v>2976</v>
      </c>
      <c r="L32" s="20" t="s">
        <v>3374</v>
      </c>
      <c r="M32" s="20">
        <v>1</v>
      </c>
      <c r="N32" s="20" t="s">
        <v>3395</v>
      </c>
      <c r="O32" s="15" t="s">
        <v>2772</v>
      </c>
      <c r="P32" s="17">
        <v>3.0000000000000001E-3</v>
      </c>
      <c r="Q32" s="20" t="s">
        <v>3401</v>
      </c>
      <c r="R32" s="43">
        <f t="shared" ref="R32" si="2">P32</f>
        <v>3.0000000000000001E-3</v>
      </c>
      <c r="S32" s="20" t="s">
        <v>3662</v>
      </c>
      <c r="T32" s="16">
        <f t="shared" si="0"/>
        <v>1.300933020418072E-3</v>
      </c>
      <c r="U32" s="17">
        <v>15</v>
      </c>
      <c r="V32" s="20"/>
      <c r="W32" s="20" t="s">
        <v>1346</v>
      </c>
    </row>
    <row r="33" spans="1:23" ht="32.1">
      <c r="A33" s="15" t="s">
        <v>3371</v>
      </c>
      <c r="B33" s="20">
        <v>2017</v>
      </c>
      <c r="C33" s="20">
        <v>51</v>
      </c>
      <c r="D33" s="20" t="s">
        <v>3372</v>
      </c>
      <c r="E33" s="16" t="s">
        <v>3658</v>
      </c>
      <c r="F33" s="20" t="s">
        <v>2766</v>
      </c>
      <c r="G33" s="66" t="s">
        <v>3660</v>
      </c>
      <c r="H33" s="17" t="s">
        <v>2934</v>
      </c>
      <c r="I33" s="20" t="s">
        <v>3323</v>
      </c>
      <c r="J33" s="20">
        <v>3.3</v>
      </c>
      <c r="K33" s="20" t="s">
        <v>2976</v>
      </c>
      <c r="L33" s="20" t="s">
        <v>3374</v>
      </c>
      <c r="M33" s="20">
        <v>1</v>
      </c>
      <c r="N33" s="20" t="s">
        <v>3395</v>
      </c>
      <c r="O33" s="15" t="s">
        <v>2772</v>
      </c>
      <c r="P33" s="17" t="s">
        <v>3383</v>
      </c>
      <c r="Q33" s="20" t="s">
        <v>3401</v>
      </c>
      <c r="R33" s="44">
        <v>0.5</v>
      </c>
      <c r="S33" s="20" t="s">
        <v>3662</v>
      </c>
      <c r="T33" s="16">
        <f t="shared" si="0"/>
        <v>0.17609125905568124</v>
      </c>
      <c r="U33" s="17">
        <v>30</v>
      </c>
      <c r="V33" s="20"/>
      <c r="W33" s="20" t="s">
        <v>1346</v>
      </c>
    </row>
    <row r="34" spans="1:23" ht="32.1">
      <c r="A34" s="15" t="s">
        <v>3371</v>
      </c>
      <c r="B34" s="20">
        <v>2017</v>
      </c>
      <c r="C34" s="20">
        <v>51</v>
      </c>
      <c r="D34" s="20" t="s">
        <v>3372</v>
      </c>
      <c r="E34" s="16" t="s">
        <v>3658</v>
      </c>
      <c r="F34" s="20" t="s">
        <v>2766</v>
      </c>
      <c r="G34" s="66" t="s">
        <v>3660</v>
      </c>
      <c r="H34" s="17" t="s">
        <v>2934</v>
      </c>
      <c r="I34" s="20" t="s">
        <v>3323</v>
      </c>
      <c r="J34" s="20">
        <v>3.3</v>
      </c>
      <c r="K34" s="20" t="s">
        <v>2976</v>
      </c>
      <c r="L34" s="20" t="s">
        <v>3374</v>
      </c>
      <c r="M34" s="20">
        <v>1</v>
      </c>
      <c r="N34" s="20" t="s">
        <v>3395</v>
      </c>
      <c r="O34" s="15" t="s">
        <v>2772</v>
      </c>
      <c r="P34" s="17" t="s">
        <v>3383</v>
      </c>
      <c r="Q34" s="20" t="s">
        <v>3401</v>
      </c>
      <c r="R34" s="44">
        <v>0.5</v>
      </c>
      <c r="S34" s="20" t="s">
        <v>3662</v>
      </c>
      <c r="T34" s="16">
        <f t="shared" si="0"/>
        <v>0.17609125905568124</v>
      </c>
      <c r="U34" s="17">
        <v>45</v>
      </c>
      <c r="V34" s="20"/>
      <c r="W34" s="20" t="s">
        <v>1346</v>
      </c>
    </row>
  </sheetData>
  <pageMargins left="0.7" right="0.7" top="0.75" bottom="0.75" header="0.3" footer="0.3"/>
  <legacy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27CCAB-A1B3-3F4C-A17D-5B15D138E833}">
  <dimension ref="A1:W129"/>
  <sheetViews>
    <sheetView topLeftCell="I1" workbookViewId="0">
      <selection activeCell="E6" sqref="E6"/>
    </sheetView>
  </sheetViews>
  <sheetFormatPr defaultColWidth="11.42578125" defaultRowHeight="15"/>
  <cols>
    <col min="4" max="4" width="66.42578125" bestFit="1" customWidth="1"/>
    <col min="5" max="5" width="66.42578125" customWidth="1"/>
    <col min="6" max="7" width="8.85546875"/>
    <col min="8" max="8" width="15.140625" customWidth="1"/>
    <col min="9" max="9" width="21.140625" customWidth="1"/>
    <col min="10" max="10" width="27.7109375" customWidth="1"/>
    <col min="11" max="12" width="8.85546875"/>
    <col min="13" max="13" width="17" customWidth="1"/>
    <col min="14" max="14" width="8.85546875"/>
    <col min="15" max="15" width="10.85546875" customWidth="1"/>
    <col min="16" max="16" width="29.42578125" customWidth="1"/>
    <col min="17" max="17" width="8.85546875"/>
    <col min="18" max="20" width="13.85546875" customWidth="1"/>
    <col min="21" max="21" width="24" customWidth="1"/>
    <col min="22" max="22" width="8.85546875"/>
    <col min="23" max="23" width="53.140625" customWidth="1"/>
  </cols>
  <sheetData>
    <row r="1" spans="1:23" ht="33" thickBot="1">
      <c r="A1" s="15" t="s">
        <v>2750</v>
      </c>
      <c r="B1" s="15" t="s">
        <v>2751</v>
      </c>
      <c r="C1" s="15" t="s">
        <v>3650</v>
      </c>
      <c r="D1" s="15" t="s">
        <v>2752</v>
      </c>
      <c r="E1" s="15" t="s">
        <v>3651</v>
      </c>
      <c r="F1" s="15" t="s">
        <v>2753</v>
      </c>
      <c r="G1" s="15" t="s">
        <v>3652</v>
      </c>
      <c r="H1" s="15" t="s">
        <v>3653</v>
      </c>
      <c r="I1" s="15" t="s">
        <v>2755</v>
      </c>
      <c r="J1" s="15" t="s">
        <v>2756</v>
      </c>
      <c r="K1" s="15" t="s">
        <v>2757</v>
      </c>
      <c r="L1" s="15" t="s">
        <v>2758</v>
      </c>
      <c r="M1" s="15" t="s">
        <v>2759</v>
      </c>
      <c r="N1" s="15" t="s">
        <v>2760</v>
      </c>
      <c r="O1" s="15" t="s">
        <v>3654</v>
      </c>
      <c r="P1" s="15" t="s">
        <v>2761</v>
      </c>
      <c r="Q1" s="15" t="s">
        <v>2757</v>
      </c>
      <c r="R1" s="39" t="s">
        <v>3655</v>
      </c>
      <c r="S1" s="15" t="s">
        <v>3656</v>
      </c>
      <c r="T1" s="15" t="s">
        <v>3657</v>
      </c>
      <c r="U1" s="15" t="s">
        <v>2762</v>
      </c>
      <c r="V1" s="15" t="s">
        <v>2758</v>
      </c>
      <c r="W1" s="15" t="s">
        <v>2763</v>
      </c>
    </row>
    <row r="2" spans="1:23" ht="50.1" thickTop="1" thickBot="1">
      <c r="A2" s="15" t="s">
        <v>2871</v>
      </c>
      <c r="B2" s="15">
        <v>2021</v>
      </c>
      <c r="C2" s="15">
        <v>6</v>
      </c>
      <c r="D2" s="15" t="s">
        <v>2872</v>
      </c>
      <c r="E2" s="15" t="s">
        <v>3658</v>
      </c>
      <c r="F2" s="15" t="s">
        <v>2766</v>
      </c>
      <c r="G2" s="67" t="s">
        <v>3659</v>
      </c>
      <c r="H2" s="15" t="s">
        <v>2772</v>
      </c>
      <c r="I2" s="15" t="s">
        <v>2779</v>
      </c>
      <c r="J2" s="15" t="s">
        <v>2772</v>
      </c>
      <c r="K2" s="15" t="s">
        <v>2772</v>
      </c>
      <c r="L2" s="15" t="s">
        <v>2772</v>
      </c>
      <c r="M2" s="15" t="s">
        <v>2772</v>
      </c>
      <c r="N2" s="15" t="s">
        <v>2873</v>
      </c>
      <c r="O2" s="15" t="s">
        <v>2772</v>
      </c>
      <c r="P2" s="27">
        <v>704.76300000000003</v>
      </c>
      <c r="Q2" s="15" t="s">
        <v>2874</v>
      </c>
      <c r="R2" s="39">
        <v>1.4999999999999999E-2</v>
      </c>
      <c r="S2" s="15" t="s">
        <v>2880</v>
      </c>
      <c r="T2" s="16">
        <f t="shared" ref="T2:T65" si="0">LOG(R2+1)</f>
        <v>6.4660422492316813E-3</v>
      </c>
      <c r="U2" s="15" t="s">
        <v>2772</v>
      </c>
      <c r="V2" s="15" t="s">
        <v>2772</v>
      </c>
      <c r="W2" s="16" t="s">
        <v>241</v>
      </c>
    </row>
    <row r="3" spans="1:23" ht="48.95" thickTop="1">
      <c r="A3" s="15" t="s">
        <v>2871</v>
      </c>
      <c r="B3" s="15">
        <v>2021</v>
      </c>
      <c r="C3" s="15">
        <v>6</v>
      </c>
      <c r="D3" s="15" t="s">
        <v>2872</v>
      </c>
      <c r="E3" s="15" t="s">
        <v>3658</v>
      </c>
      <c r="F3" s="15" t="s">
        <v>2766</v>
      </c>
      <c r="G3" s="67" t="s">
        <v>3659</v>
      </c>
      <c r="H3" s="15" t="s">
        <v>2772</v>
      </c>
      <c r="I3" s="15" t="s">
        <v>2788</v>
      </c>
      <c r="J3" s="15" t="s">
        <v>2772</v>
      </c>
      <c r="K3" s="15" t="s">
        <v>2772</v>
      </c>
      <c r="L3" s="15" t="s">
        <v>2772</v>
      </c>
      <c r="M3" s="15" t="s">
        <v>2772</v>
      </c>
      <c r="N3" s="15" t="s">
        <v>2873</v>
      </c>
      <c r="O3" s="15" t="s">
        <v>2772</v>
      </c>
      <c r="P3" s="15">
        <v>43.289000000000001</v>
      </c>
      <c r="Q3" s="15" t="s">
        <v>2874</v>
      </c>
      <c r="R3" s="39">
        <f t="shared" ref="R3:R6" si="1">P3*1000</f>
        <v>43289</v>
      </c>
      <c r="S3" s="15" t="s">
        <v>2880</v>
      </c>
      <c r="T3" s="16">
        <f t="shared" si="0"/>
        <v>4.6363875858131562</v>
      </c>
      <c r="U3" s="15" t="s">
        <v>2772</v>
      </c>
      <c r="V3" s="15" t="s">
        <v>2772</v>
      </c>
      <c r="W3" s="16" t="s">
        <v>241</v>
      </c>
    </row>
    <row r="4" spans="1:23" ht="48">
      <c r="A4" s="15" t="s">
        <v>2871</v>
      </c>
      <c r="B4" s="15">
        <v>2021</v>
      </c>
      <c r="C4" s="15">
        <v>6</v>
      </c>
      <c r="D4" s="15" t="s">
        <v>2872</v>
      </c>
      <c r="E4" s="15" t="s">
        <v>3658</v>
      </c>
      <c r="F4" s="15" t="s">
        <v>2766</v>
      </c>
      <c r="G4" s="68" t="s">
        <v>3664</v>
      </c>
      <c r="H4" s="15" t="s">
        <v>2772</v>
      </c>
      <c r="I4" s="15" t="s">
        <v>2875</v>
      </c>
      <c r="J4" s="15" t="s">
        <v>2772</v>
      </c>
      <c r="K4" s="15" t="s">
        <v>2772</v>
      </c>
      <c r="L4" s="15" t="s">
        <v>2772</v>
      </c>
      <c r="M4" s="15" t="s">
        <v>2772</v>
      </c>
      <c r="N4" s="15" t="s">
        <v>2873</v>
      </c>
      <c r="O4" s="15" t="s">
        <v>2772</v>
      </c>
      <c r="P4" s="15">
        <v>3103.67</v>
      </c>
      <c r="Q4" s="15" t="s">
        <v>2874</v>
      </c>
      <c r="R4" s="39">
        <f t="shared" si="1"/>
        <v>3103670</v>
      </c>
      <c r="S4" s="15" t="s">
        <v>2880</v>
      </c>
      <c r="T4" s="16">
        <f t="shared" si="0"/>
        <v>6.4918756782893334</v>
      </c>
      <c r="U4" s="15" t="s">
        <v>2772</v>
      </c>
      <c r="V4" s="15" t="s">
        <v>2772</v>
      </c>
      <c r="W4" s="16" t="s">
        <v>241</v>
      </c>
    </row>
    <row r="5" spans="1:23" ht="48">
      <c r="A5" s="15" t="s">
        <v>2871</v>
      </c>
      <c r="B5" s="15">
        <v>2021</v>
      </c>
      <c r="C5" s="15">
        <v>6</v>
      </c>
      <c r="D5" s="15" t="s">
        <v>2872</v>
      </c>
      <c r="E5" s="15" t="s">
        <v>3658</v>
      </c>
      <c r="F5" s="15" t="s">
        <v>2766</v>
      </c>
      <c r="G5" s="67" t="s">
        <v>3659</v>
      </c>
      <c r="H5" s="15" t="s">
        <v>2772</v>
      </c>
      <c r="I5" s="15" t="s">
        <v>2876</v>
      </c>
      <c r="J5" s="15" t="s">
        <v>2772</v>
      </c>
      <c r="K5" s="15" t="s">
        <v>2772</v>
      </c>
      <c r="L5" s="15" t="s">
        <v>2772</v>
      </c>
      <c r="M5" s="15" t="s">
        <v>2772</v>
      </c>
      <c r="N5" s="15" t="s">
        <v>2873</v>
      </c>
      <c r="O5" s="15" t="s">
        <v>2772</v>
      </c>
      <c r="P5" s="15">
        <v>0.15</v>
      </c>
      <c r="Q5" s="15" t="s">
        <v>2874</v>
      </c>
      <c r="R5" s="39">
        <f t="shared" si="1"/>
        <v>150</v>
      </c>
      <c r="S5" s="15" t="s">
        <v>2880</v>
      </c>
      <c r="T5" s="16">
        <f t="shared" si="0"/>
        <v>2.1789769472931693</v>
      </c>
      <c r="U5" s="15" t="s">
        <v>2772</v>
      </c>
      <c r="V5" s="15" t="s">
        <v>2772</v>
      </c>
      <c r="W5" s="16" t="s">
        <v>241</v>
      </c>
    </row>
    <row r="6" spans="1:23" ht="48">
      <c r="A6" s="15" t="s">
        <v>2871</v>
      </c>
      <c r="B6" s="15">
        <v>2021</v>
      </c>
      <c r="C6" s="15">
        <v>6</v>
      </c>
      <c r="D6" s="15" t="s">
        <v>2872</v>
      </c>
      <c r="E6" s="15" t="s">
        <v>3658</v>
      </c>
      <c r="F6" s="15" t="s">
        <v>2766</v>
      </c>
      <c r="G6" s="67" t="s">
        <v>3659</v>
      </c>
      <c r="H6" s="15" t="s">
        <v>2772</v>
      </c>
      <c r="I6" s="15" t="s">
        <v>2786</v>
      </c>
      <c r="J6" s="15" t="s">
        <v>2772</v>
      </c>
      <c r="K6" s="15" t="s">
        <v>2772</v>
      </c>
      <c r="L6" s="15" t="s">
        <v>2772</v>
      </c>
      <c r="M6" s="15" t="s">
        <v>2772</v>
      </c>
      <c r="N6" s="15" t="s">
        <v>2873</v>
      </c>
      <c r="O6" s="15" t="s">
        <v>2772</v>
      </c>
      <c r="P6" s="15">
        <v>59.774000000000001</v>
      </c>
      <c r="Q6" s="15" t="s">
        <v>2874</v>
      </c>
      <c r="R6" s="39">
        <f t="shared" si="1"/>
        <v>59774</v>
      </c>
      <c r="S6" s="15" t="s">
        <v>2880</v>
      </c>
      <c r="T6" s="16">
        <f t="shared" si="0"/>
        <v>4.7765195847878124</v>
      </c>
      <c r="U6" s="15" t="s">
        <v>2772</v>
      </c>
      <c r="V6" s="15" t="s">
        <v>2772</v>
      </c>
      <c r="W6" s="16" t="s">
        <v>241</v>
      </c>
    </row>
    <row r="7" spans="1:23" ht="63.95">
      <c r="A7" s="15" t="s">
        <v>2877</v>
      </c>
      <c r="B7" s="15">
        <v>2020</v>
      </c>
      <c r="C7" s="15">
        <v>7</v>
      </c>
      <c r="D7" s="15" t="s">
        <v>2878</v>
      </c>
      <c r="E7" s="15" t="s">
        <v>3658</v>
      </c>
      <c r="F7" s="15" t="s">
        <v>2766</v>
      </c>
      <c r="G7" s="67" t="s">
        <v>3659</v>
      </c>
      <c r="H7" s="15" t="s">
        <v>2772</v>
      </c>
      <c r="I7" s="15" t="s">
        <v>2879</v>
      </c>
      <c r="J7" s="15" t="s">
        <v>2772</v>
      </c>
      <c r="K7" s="15" t="s">
        <v>2772</v>
      </c>
      <c r="L7" s="15" t="s">
        <v>2772</v>
      </c>
      <c r="M7" s="15" t="s">
        <v>2772</v>
      </c>
      <c r="N7" s="15" t="s">
        <v>2873</v>
      </c>
      <c r="O7" s="15" t="s">
        <v>2772</v>
      </c>
      <c r="P7" s="15">
        <v>0.15</v>
      </c>
      <c r="Q7" s="15" t="s">
        <v>2880</v>
      </c>
      <c r="R7" s="39">
        <f>P7*1000</f>
        <v>150</v>
      </c>
      <c r="S7" s="15" t="s">
        <v>2880</v>
      </c>
      <c r="T7" s="16">
        <f t="shared" si="0"/>
        <v>2.1789769472931693</v>
      </c>
      <c r="U7" s="15" t="s">
        <v>2772</v>
      </c>
      <c r="V7" s="15" t="s">
        <v>2772</v>
      </c>
      <c r="W7" s="16" t="s">
        <v>2881</v>
      </c>
    </row>
    <row r="8" spans="1:23" ht="65.099999999999994" thickBot="1">
      <c r="A8" s="15" t="s">
        <v>2877</v>
      </c>
      <c r="B8" s="15">
        <v>2020</v>
      </c>
      <c r="C8" s="15">
        <v>8</v>
      </c>
      <c r="D8" s="15" t="s">
        <v>2882</v>
      </c>
      <c r="E8" s="15" t="s">
        <v>3658</v>
      </c>
      <c r="F8" s="15" t="s">
        <v>2766</v>
      </c>
      <c r="G8" s="67" t="s">
        <v>3659</v>
      </c>
      <c r="H8" s="15" t="s">
        <v>2772</v>
      </c>
      <c r="I8" s="15" t="s">
        <v>2879</v>
      </c>
      <c r="J8" s="15" t="s">
        <v>2772</v>
      </c>
      <c r="K8" s="15" t="s">
        <v>2772</v>
      </c>
      <c r="L8" s="15" t="s">
        <v>2772</v>
      </c>
      <c r="M8" s="15" t="s">
        <v>2772</v>
      </c>
      <c r="N8" s="15" t="s">
        <v>2873</v>
      </c>
      <c r="O8" s="15" t="s">
        <v>2772</v>
      </c>
      <c r="P8" s="15">
        <v>0.02</v>
      </c>
      <c r="Q8" s="15" t="s">
        <v>2880</v>
      </c>
      <c r="R8" s="39">
        <f t="shared" ref="R8:R71" si="2">P8*1000</f>
        <v>20</v>
      </c>
      <c r="S8" s="15" t="s">
        <v>2880</v>
      </c>
      <c r="T8" s="16">
        <f t="shared" si="0"/>
        <v>1.3222192947339193</v>
      </c>
      <c r="U8" s="15" t="s">
        <v>2772</v>
      </c>
      <c r="V8" s="15" t="s">
        <v>2772</v>
      </c>
      <c r="W8" s="16" t="s">
        <v>2881</v>
      </c>
    </row>
    <row r="9" spans="1:23" ht="65.099999999999994" thickBot="1">
      <c r="A9" s="15" t="s">
        <v>2877</v>
      </c>
      <c r="B9" s="15">
        <v>2020</v>
      </c>
      <c r="C9" s="15">
        <v>7</v>
      </c>
      <c r="D9" s="15" t="s">
        <v>2878</v>
      </c>
      <c r="E9" s="15" t="s">
        <v>3658</v>
      </c>
      <c r="F9" s="15" t="s">
        <v>2766</v>
      </c>
      <c r="G9" s="67" t="s">
        <v>3659</v>
      </c>
      <c r="H9" s="15" t="s">
        <v>2772</v>
      </c>
      <c r="I9" s="15" t="s">
        <v>2883</v>
      </c>
      <c r="J9" s="15" t="s">
        <v>2772</v>
      </c>
      <c r="K9" s="15" t="s">
        <v>2772</v>
      </c>
      <c r="L9" s="15" t="s">
        <v>2772</v>
      </c>
      <c r="M9" s="15" t="s">
        <v>2772</v>
      </c>
      <c r="N9" s="15" t="s">
        <v>2873</v>
      </c>
      <c r="O9" s="15" t="s">
        <v>2772</v>
      </c>
      <c r="P9" s="28">
        <v>0.19</v>
      </c>
      <c r="Q9" s="15" t="s">
        <v>2880</v>
      </c>
      <c r="R9" s="39">
        <f t="shared" si="2"/>
        <v>190</v>
      </c>
      <c r="S9" s="15" t="s">
        <v>2880</v>
      </c>
      <c r="T9" s="16">
        <f t="shared" si="0"/>
        <v>2.2810333672477277</v>
      </c>
      <c r="U9" s="15" t="s">
        <v>2772</v>
      </c>
      <c r="V9" s="15" t="s">
        <v>2772</v>
      </c>
      <c r="W9" s="16" t="s">
        <v>2881</v>
      </c>
    </row>
    <row r="10" spans="1:23" ht="63.95">
      <c r="A10" s="15" t="s">
        <v>2877</v>
      </c>
      <c r="B10" s="15">
        <v>2020</v>
      </c>
      <c r="C10" s="15">
        <v>8</v>
      </c>
      <c r="D10" s="15" t="s">
        <v>2882</v>
      </c>
      <c r="E10" s="15" t="s">
        <v>3658</v>
      </c>
      <c r="F10" s="15" t="s">
        <v>2766</v>
      </c>
      <c r="G10" s="67" t="s">
        <v>3659</v>
      </c>
      <c r="H10" s="15" t="s">
        <v>2772</v>
      </c>
      <c r="I10" s="15" t="s">
        <v>2883</v>
      </c>
      <c r="J10" s="15" t="s">
        <v>2772</v>
      </c>
      <c r="K10" s="15" t="s">
        <v>2772</v>
      </c>
      <c r="L10" s="15" t="s">
        <v>2772</v>
      </c>
      <c r="M10" s="15" t="s">
        <v>2772</v>
      </c>
      <c r="N10" s="15" t="s">
        <v>2873</v>
      </c>
      <c r="O10" s="15" t="s">
        <v>2772</v>
      </c>
      <c r="P10" s="15">
        <v>0</v>
      </c>
      <c r="Q10" s="15" t="s">
        <v>2880</v>
      </c>
      <c r="R10" s="39">
        <f t="shared" si="2"/>
        <v>0</v>
      </c>
      <c r="S10" s="15" t="s">
        <v>2880</v>
      </c>
      <c r="T10" s="16" t="s">
        <v>3383</v>
      </c>
      <c r="U10" s="15" t="s">
        <v>2772</v>
      </c>
      <c r="V10" s="15" t="s">
        <v>2772</v>
      </c>
      <c r="W10" s="16" t="s">
        <v>2881</v>
      </c>
    </row>
    <row r="11" spans="1:23" ht="63.95">
      <c r="A11" s="15" t="s">
        <v>2877</v>
      </c>
      <c r="B11" s="15">
        <v>2020</v>
      </c>
      <c r="C11" s="15">
        <v>7</v>
      </c>
      <c r="D11" s="15" t="s">
        <v>2878</v>
      </c>
      <c r="E11" s="15" t="s">
        <v>3658</v>
      </c>
      <c r="F11" s="15" t="s">
        <v>2766</v>
      </c>
      <c r="G11" s="67" t="s">
        <v>3659</v>
      </c>
      <c r="H11" s="15" t="s">
        <v>2772</v>
      </c>
      <c r="I11" s="15" t="s">
        <v>2884</v>
      </c>
      <c r="J11" s="15" t="s">
        <v>2772</v>
      </c>
      <c r="K11" s="15" t="s">
        <v>2772</v>
      </c>
      <c r="L11" s="15" t="s">
        <v>2772</v>
      </c>
      <c r="M11" s="15" t="s">
        <v>2772</v>
      </c>
      <c r="N11" s="15" t="s">
        <v>2873</v>
      </c>
      <c r="O11" s="15" t="s">
        <v>2772</v>
      </c>
      <c r="P11" s="15">
        <v>0</v>
      </c>
      <c r="Q11" s="15" t="s">
        <v>2880</v>
      </c>
      <c r="R11" s="39">
        <f t="shared" si="2"/>
        <v>0</v>
      </c>
      <c r="S11" s="15" t="s">
        <v>2880</v>
      </c>
      <c r="T11" s="16" t="s">
        <v>3383</v>
      </c>
      <c r="U11" s="15" t="s">
        <v>2772</v>
      </c>
      <c r="V11" s="15" t="s">
        <v>2772</v>
      </c>
      <c r="W11" s="16" t="s">
        <v>2881</v>
      </c>
    </row>
    <row r="12" spans="1:23" ht="63.95">
      <c r="A12" s="15" t="s">
        <v>2877</v>
      </c>
      <c r="B12" s="15">
        <v>2020</v>
      </c>
      <c r="C12" s="15">
        <v>8</v>
      </c>
      <c r="D12" s="15" t="s">
        <v>2882</v>
      </c>
      <c r="E12" s="15" t="s">
        <v>3658</v>
      </c>
      <c r="F12" s="15" t="s">
        <v>2766</v>
      </c>
      <c r="G12" s="67" t="s">
        <v>3659</v>
      </c>
      <c r="H12" s="15" t="s">
        <v>2772</v>
      </c>
      <c r="I12" s="15" t="s">
        <v>2884</v>
      </c>
      <c r="J12" s="15" t="s">
        <v>2772</v>
      </c>
      <c r="K12" s="15" t="s">
        <v>2772</v>
      </c>
      <c r="L12" s="15" t="s">
        <v>2772</v>
      </c>
      <c r="M12" s="15" t="s">
        <v>2772</v>
      </c>
      <c r="N12" s="15" t="s">
        <v>2873</v>
      </c>
      <c r="O12" s="15" t="s">
        <v>2772</v>
      </c>
      <c r="P12" s="15">
        <v>0</v>
      </c>
      <c r="Q12" s="15" t="s">
        <v>2880</v>
      </c>
      <c r="R12" s="39">
        <f t="shared" si="2"/>
        <v>0</v>
      </c>
      <c r="S12" s="15" t="s">
        <v>2880</v>
      </c>
      <c r="T12" s="16" t="s">
        <v>3383</v>
      </c>
      <c r="U12" s="15" t="s">
        <v>2772</v>
      </c>
      <c r="V12" s="15" t="s">
        <v>2772</v>
      </c>
      <c r="W12" s="16" t="s">
        <v>2881</v>
      </c>
    </row>
    <row r="13" spans="1:23" ht="63.95">
      <c r="A13" s="15" t="s">
        <v>2877</v>
      </c>
      <c r="B13" s="15">
        <v>2020</v>
      </c>
      <c r="C13" s="15">
        <v>7</v>
      </c>
      <c r="D13" s="15" t="s">
        <v>2878</v>
      </c>
      <c r="E13" s="15" t="s">
        <v>3658</v>
      </c>
      <c r="F13" s="15" t="s">
        <v>2766</v>
      </c>
      <c r="G13" s="67" t="s">
        <v>3659</v>
      </c>
      <c r="H13" s="15" t="s">
        <v>2772</v>
      </c>
      <c r="I13" s="15" t="s">
        <v>2779</v>
      </c>
      <c r="J13" s="15" t="s">
        <v>2772</v>
      </c>
      <c r="K13" s="15" t="s">
        <v>2772</v>
      </c>
      <c r="L13" s="15" t="s">
        <v>2772</v>
      </c>
      <c r="M13" s="15" t="s">
        <v>2772</v>
      </c>
      <c r="N13" s="15" t="s">
        <v>2873</v>
      </c>
      <c r="O13" s="15" t="s">
        <v>2772</v>
      </c>
      <c r="P13" s="15">
        <v>0.12</v>
      </c>
      <c r="Q13" s="15" t="s">
        <v>2880</v>
      </c>
      <c r="R13" s="39">
        <f t="shared" si="2"/>
        <v>120</v>
      </c>
      <c r="S13" s="15" t="s">
        <v>2880</v>
      </c>
      <c r="T13" s="16">
        <f t="shared" si="0"/>
        <v>2.0827853703164503</v>
      </c>
      <c r="U13" s="15" t="s">
        <v>2772</v>
      </c>
      <c r="V13" s="15" t="s">
        <v>2772</v>
      </c>
      <c r="W13" s="16" t="s">
        <v>2881</v>
      </c>
    </row>
    <row r="14" spans="1:23" ht="65.099999999999994" thickBot="1">
      <c r="A14" s="15" t="s">
        <v>2877</v>
      </c>
      <c r="B14" s="15">
        <v>2020</v>
      </c>
      <c r="C14" s="15">
        <v>8</v>
      </c>
      <c r="D14" s="15" t="s">
        <v>2882</v>
      </c>
      <c r="E14" s="15" t="s">
        <v>3658</v>
      </c>
      <c r="F14" s="15" t="s">
        <v>2766</v>
      </c>
      <c r="G14" s="67" t="s">
        <v>3659</v>
      </c>
      <c r="H14" s="15" t="s">
        <v>2772</v>
      </c>
      <c r="I14" s="15" t="s">
        <v>2779</v>
      </c>
      <c r="J14" s="15" t="s">
        <v>2772</v>
      </c>
      <c r="K14" s="15" t="s">
        <v>2772</v>
      </c>
      <c r="L14" s="15" t="s">
        <v>2772</v>
      </c>
      <c r="M14" s="15" t="s">
        <v>2772</v>
      </c>
      <c r="N14" s="15" t="s">
        <v>2873</v>
      </c>
      <c r="O14" s="15" t="s">
        <v>2772</v>
      </c>
      <c r="P14" s="15">
        <v>0.05</v>
      </c>
      <c r="Q14" s="15" t="s">
        <v>2880</v>
      </c>
      <c r="R14" s="39">
        <f t="shared" si="2"/>
        <v>50</v>
      </c>
      <c r="S14" s="15" t="s">
        <v>2880</v>
      </c>
      <c r="T14" s="16">
        <f t="shared" si="0"/>
        <v>1.7075701760979363</v>
      </c>
      <c r="U14" s="15" t="s">
        <v>2772</v>
      </c>
      <c r="V14" s="15" t="s">
        <v>2772</v>
      </c>
      <c r="W14" s="16" t="s">
        <v>2881</v>
      </c>
    </row>
    <row r="15" spans="1:23" ht="65.099999999999994" thickBot="1">
      <c r="A15" s="15" t="s">
        <v>2877</v>
      </c>
      <c r="B15" s="15">
        <v>2020</v>
      </c>
      <c r="C15" s="15">
        <v>7</v>
      </c>
      <c r="D15" s="15" t="s">
        <v>2878</v>
      </c>
      <c r="E15" s="15" t="s">
        <v>3658</v>
      </c>
      <c r="F15" s="15" t="s">
        <v>2766</v>
      </c>
      <c r="G15" s="67" t="s">
        <v>3659</v>
      </c>
      <c r="H15" s="15" t="s">
        <v>2772</v>
      </c>
      <c r="I15" s="15" t="s">
        <v>2788</v>
      </c>
      <c r="J15" s="15" t="s">
        <v>2772</v>
      </c>
      <c r="K15" s="15" t="s">
        <v>2772</v>
      </c>
      <c r="L15" s="15" t="s">
        <v>2772</v>
      </c>
      <c r="M15" s="15" t="s">
        <v>2772</v>
      </c>
      <c r="N15" s="15" t="s">
        <v>2873</v>
      </c>
      <c r="O15" s="15" t="s">
        <v>2772</v>
      </c>
      <c r="P15" s="28">
        <v>0.03</v>
      </c>
      <c r="Q15" s="15" t="s">
        <v>2880</v>
      </c>
      <c r="R15" s="39">
        <f t="shared" si="2"/>
        <v>30</v>
      </c>
      <c r="S15" s="15" t="s">
        <v>2880</v>
      </c>
      <c r="T15" s="16">
        <f t="shared" si="0"/>
        <v>1.4913616938342726</v>
      </c>
      <c r="U15" s="15" t="s">
        <v>2772</v>
      </c>
      <c r="V15" s="15" t="s">
        <v>2772</v>
      </c>
      <c r="W15" s="16" t="s">
        <v>2881</v>
      </c>
    </row>
    <row r="16" spans="1:23" ht="65.099999999999994" thickBot="1">
      <c r="A16" s="15" t="s">
        <v>2877</v>
      </c>
      <c r="B16" s="15">
        <v>2020</v>
      </c>
      <c r="C16" s="15">
        <v>8</v>
      </c>
      <c r="D16" s="15" t="s">
        <v>2882</v>
      </c>
      <c r="E16" s="15" t="s">
        <v>3658</v>
      </c>
      <c r="F16" s="15" t="s">
        <v>2766</v>
      </c>
      <c r="G16" s="67" t="s">
        <v>3659</v>
      </c>
      <c r="H16" s="15" t="s">
        <v>2772</v>
      </c>
      <c r="I16" s="15" t="s">
        <v>2788</v>
      </c>
      <c r="J16" s="15" t="s">
        <v>2772</v>
      </c>
      <c r="K16" s="15" t="s">
        <v>2772</v>
      </c>
      <c r="L16" s="15" t="s">
        <v>2772</v>
      </c>
      <c r="M16" s="15" t="s">
        <v>2772</v>
      </c>
      <c r="N16" s="15" t="s">
        <v>2873</v>
      </c>
      <c r="O16" s="15" t="s">
        <v>2772</v>
      </c>
      <c r="P16" s="28">
        <v>0.04</v>
      </c>
      <c r="Q16" s="15" t="s">
        <v>2880</v>
      </c>
      <c r="R16" s="39">
        <f t="shared" si="2"/>
        <v>40</v>
      </c>
      <c r="S16" s="15" t="s">
        <v>2880</v>
      </c>
      <c r="T16" s="16">
        <f t="shared" si="0"/>
        <v>1.6127838567197355</v>
      </c>
      <c r="U16" s="15" t="s">
        <v>2772</v>
      </c>
      <c r="V16" s="15" t="s">
        <v>2772</v>
      </c>
      <c r="W16" s="16" t="s">
        <v>2881</v>
      </c>
    </row>
    <row r="17" spans="1:23" ht="63.95">
      <c r="A17" s="15" t="s">
        <v>2877</v>
      </c>
      <c r="B17" s="15">
        <v>2020</v>
      </c>
      <c r="C17" s="15">
        <v>7</v>
      </c>
      <c r="D17" s="15" t="s">
        <v>2878</v>
      </c>
      <c r="E17" s="15" t="s">
        <v>3658</v>
      </c>
      <c r="F17" s="15" t="s">
        <v>2766</v>
      </c>
      <c r="G17" s="68" t="s">
        <v>3664</v>
      </c>
      <c r="H17" s="15" t="s">
        <v>2772</v>
      </c>
      <c r="I17" s="15" t="s">
        <v>2885</v>
      </c>
      <c r="J17" s="15" t="s">
        <v>2772</v>
      </c>
      <c r="K17" s="15" t="s">
        <v>2772</v>
      </c>
      <c r="L17" s="15" t="s">
        <v>2772</v>
      </c>
      <c r="M17" s="15" t="s">
        <v>2772</v>
      </c>
      <c r="N17" s="15" t="s">
        <v>2873</v>
      </c>
      <c r="O17" s="15" t="s">
        <v>2772</v>
      </c>
      <c r="P17" s="15">
        <v>0.21</v>
      </c>
      <c r="Q17" s="15" t="s">
        <v>2880</v>
      </c>
      <c r="R17" s="39">
        <f t="shared" si="2"/>
        <v>210</v>
      </c>
      <c r="S17" s="15" t="s">
        <v>2880</v>
      </c>
      <c r="T17" s="16">
        <f t="shared" si="0"/>
        <v>2.3242824552976926</v>
      </c>
      <c r="U17" s="15" t="s">
        <v>2772</v>
      </c>
      <c r="V17" s="15" t="s">
        <v>2772</v>
      </c>
      <c r="W17" s="16" t="s">
        <v>2881</v>
      </c>
    </row>
    <row r="18" spans="1:23" ht="63.95">
      <c r="A18" s="15" t="s">
        <v>2877</v>
      </c>
      <c r="B18" s="15">
        <v>2020</v>
      </c>
      <c r="C18" s="15">
        <v>8</v>
      </c>
      <c r="D18" s="15" t="s">
        <v>2882</v>
      </c>
      <c r="E18" s="15" t="s">
        <v>3658</v>
      </c>
      <c r="F18" s="15" t="s">
        <v>2766</v>
      </c>
      <c r="G18" s="68" t="s">
        <v>3664</v>
      </c>
      <c r="H18" s="15" t="s">
        <v>2772</v>
      </c>
      <c r="I18" s="15" t="s">
        <v>2885</v>
      </c>
      <c r="J18" s="15" t="s">
        <v>2772</v>
      </c>
      <c r="K18" s="15" t="s">
        <v>2772</v>
      </c>
      <c r="L18" s="15" t="s">
        <v>2772</v>
      </c>
      <c r="M18" s="15" t="s">
        <v>2772</v>
      </c>
      <c r="N18" s="15" t="s">
        <v>2873</v>
      </c>
      <c r="O18" s="15" t="s">
        <v>2772</v>
      </c>
      <c r="P18" s="15">
        <v>0.28000000000000003</v>
      </c>
      <c r="Q18" s="15" t="s">
        <v>2880</v>
      </c>
      <c r="R18" s="39">
        <f t="shared" si="2"/>
        <v>280</v>
      </c>
      <c r="S18" s="15" t="s">
        <v>2880</v>
      </c>
      <c r="T18" s="16">
        <f t="shared" si="0"/>
        <v>2.4487063199050798</v>
      </c>
      <c r="U18" s="15" t="s">
        <v>2772</v>
      </c>
      <c r="V18" s="15" t="s">
        <v>2772</v>
      </c>
      <c r="W18" s="16" t="s">
        <v>2881</v>
      </c>
    </row>
    <row r="19" spans="1:23" ht="63.95">
      <c r="A19" s="15" t="s">
        <v>2877</v>
      </c>
      <c r="B19" s="15">
        <v>2020</v>
      </c>
      <c r="C19" s="15">
        <v>7</v>
      </c>
      <c r="D19" s="15" t="s">
        <v>2878</v>
      </c>
      <c r="E19" s="15" t="s">
        <v>3658</v>
      </c>
      <c r="F19" s="15" t="s">
        <v>2766</v>
      </c>
      <c r="G19" s="67" t="s">
        <v>3659</v>
      </c>
      <c r="H19" s="15" t="s">
        <v>2772</v>
      </c>
      <c r="I19" s="15" t="s">
        <v>2886</v>
      </c>
      <c r="J19" s="15" t="s">
        <v>2772</v>
      </c>
      <c r="K19" s="15" t="s">
        <v>2772</v>
      </c>
      <c r="L19" s="15" t="s">
        <v>2772</v>
      </c>
      <c r="M19" s="15" t="s">
        <v>2772</v>
      </c>
      <c r="N19" s="15" t="s">
        <v>2873</v>
      </c>
      <c r="O19" s="15" t="s">
        <v>2772</v>
      </c>
      <c r="P19" s="15">
        <v>0</v>
      </c>
      <c r="Q19" s="15" t="s">
        <v>2880</v>
      </c>
      <c r="R19" s="39">
        <f t="shared" si="2"/>
        <v>0</v>
      </c>
      <c r="S19" s="15" t="s">
        <v>2880</v>
      </c>
      <c r="T19" s="16" t="s">
        <v>3383</v>
      </c>
      <c r="U19" s="15" t="s">
        <v>2772</v>
      </c>
      <c r="V19" s="15" t="s">
        <v>2772</v>
      </c>
      <c r="W19" s="16" t="s">
        <v>2881</v>
      </c>
    </row>
    <row r="20" spans="1:23" ht="63.95">
      <c r="A20" s="15" t="s">
        <v>2877</v>
      </c>
      <c r="B20" s="15">
        <v>2020</v>
      </c>
      <c r="C20" s="15">
        <v>8</v>
      </c>
      <c r="D20" s="15" t="s">
        <v>2882</v>
      </c>
      <c r="E20" s="15" t="s">
        <v>3658</v>
      </c>
      <c r="F20" s="15" t="s">
        <v>2766</v>
      </c>
      <c r="G20" s="67" t="s">
        <v>3659</v>
      </c>
      <c r="H20" s="15" t="s">
        <v>2772</v>
      </c>
      <c r="I20" s="15" t="s">
        <v>2886</v>
      </c>
      <c r="J20" s="15" t="s">
        <v>2772</v>
      </c>
      <c r="K20" s="15" t="s">
        <v>2772</v>
      </c>
      <c r="L20" s="15" t="s">
        <v>2772</v>
      </c>
      <c r="M20" s="15" t="s">
        <v>2772</v>
      </c>
      <c r="N20" s="15" t="s">
        <v>2873</v>
      </c>
      <c r="O20" s="15" t="s">
        <v>2772</v>
      </c>
      <c r="P20" s="15">
        <v>0</v>
      </c>
      <c r="Q20" s="15" t="s">
        <v>2880</v>
      </c>
      <c r="R20" s="39">
        <f t="shared" si="2"/>
        <v>0</v>
      </c>
      <c r="S20" s="15" t="s">
        <v>2880</v>
      </c>
      <c r="T20" s="16" t="s">
        <v>3383</v>
      </c>
      <c r="U20" s="15" t="s">
        <v>2772</v>
      </c>
      <c r="V20" s="15" t="s">
        <v>2772</v>
      </c>
      <c r="W20" s="16" t="s">
        <v>2881</v>
      </c>
    </row>
    <row r="21" spans="1:23" ht="63.95">
      <c r="A21" s="15" t="s">
        <v>2877</v>
      </c>
      <c r="B21" s="15">
        <v>2020</v>
      </c>
      <c r="C21" s="15">
        <v>7</v>
      </c>
      <c r="D21" s="15" t="s">
        <v>2878</v>
      </c>
      <c r="E21" s="15" t="s">
        <v>3658</v>
      </c>
      <c r="F21" s="15" t="s">
        <v>2766</v>
      </c>
      <c r="G21" s="67" t="s">
        <v>3659</v>
      </c>
      <c r="H21" s="15" t="s">
        <v>2772</v>
      </c>
      <c r="I21" s="15" t="s">
        <v>2887</v>
      </c>
      <c r="J21" s="15" t="s">
        <v>2772</v>
      </c>
      <c r="K21" s="15" t="s">
        <v>2772</v>
      </c>
      <c r="L21" s="15" t="s">
        <v>2772</v>
      </c>
      <c r="M21" s="15" t="s">
        <v>2772</v>
      </c>
      <c r="N21" s="15" t="s">
        <v>2873</v>
      </c>
      <c r="O21" s="15" t="s">
        <v>2772</v>
      </c>
      <c r="P21" s="15">
        <v>0.1</v>
      </c>
      <c r="Q21" s="15" t="s">
        <v>2880</v>
      </c>
      <c r="R21" s="39">
        <f t="shared" si="2"/>
        <v>100</v>
      </c>
      <c r="S21" s="15" t="s">
        <v>2880</v>
      </c>
      <c r="T21" s="16">
        <f t="shared" si="0"/>
        <v>2.0043213737826426</v>
      </c>
      <c r="U21" s="15" t="s">
        <v>2772</v>
      </c>
      <c r="V21" s="15" t="s">
        <v>2772</v>
      </c>
      <c r="W21" s="16" t="s">
        <v>2881</v>
      </c>
    </row>
    <row r="22" spans="1:23" ht="63.95">
      <c r="A22" s="15" t="s">
        <v>2877</v>
      </c>
      <c r="B22" s="15">
        <v>2020</v>
      </c>
      <c r="C22" s="15">
        <v>8</v>
      </c>
      <c r="D22" s="15" t="s">
        <v>2882</v>
      </c>
      <c r="E22" s="15" t="s">
        <v>3658</v>
      </c>
      <c r="F22" s="15" t="s">
        <v>2766</v>
      </c>
      <c r="G22" s="67" t="s">
        <v>3659</v>
      </c>
      <c r="H22" s="15" t="s">
        <v>2772</v>
      </c>
      <c r="I22" s="15" t="s">
        <v>2887</v>
      </c>
      <c r="J22" s="15" t="s">
        <v>2772</v>
      </c>
      <c r="K22" s="15" t="s">
        <v>2772</v>
      </c>
      <c r="L22" s="15" t="s">
        <v>2772</v>
      </c>
      <c r="M22" s="15" t="s">
        <v>2772</v>
      </c>
      <c r="N22" s="15" t="s">
        <v>2873</v>
      </c>
      <c r="O22" s="15" t="s">
        <v>2772</v>
      </c>
      <c r="P22" s="15">
        <v>0</v>
      </c>
      <c r="Q22" s="15" t="s">
        <v>2880</v>
      </c>
      <c r="R22" s="39">
        <f t="shared" si="2"/>
        <v>0</v>
      </c>
      <c r="S22" s="15" t="s">
        <v>2880</v>
      </c>
      <c r="T22" s="16" t="s">
        <v>3383</v>
      </c>
      <c r="U22" s="15" t="s">
        <v>2772</v>
      </c>
      <c r="V22" s="15" t="s">
        <v>2772</v>
      </c>
      <c r="W22" s="16" t="s">
        <v>2881</v>
      </c>
    </row>
    <row r="23" spans="1:23" ht="65.099999999999994" thickBot="1">
      <c r="A23" s="15" t="s">
        <v>2877</v>
      </c>
      <c r="B23" s="15">
        <v>2020</v>
      </c>
      <c r="C23" s="15">
        <v>7</v>
      </c>
      <c r="D23" s="15" t="s">
        <v>2878</v>
      </c>
      <c r="E23" s="15" t="s">
        <v>3658</v>
      </c>
      <c r="F23" s="15" t="s">
        <v>2766</v>
      </c>
      <c r="G23" s="67" t="s">
        <v>3659</v>
      </c>
      <c r="H23" s="15" t="s">
        <v>2772</v>
      </c>
      <c r="I23" s="15" t="s">
        <v>2786</v>
      </c>
      <c r="J23" s="15" t="s">
        <v>2772</v>
      </c>
      <c r="K23" s="15" t="s">
        <v>2772</v>
      </c>
      <c r="L23" s="15" t="s">
        <v>2772</v>
      </c>
      <c r="M23" s="15" t="s">
        <v>2772</v>
      </c>
      <c r="N23" s="15" t="s">
        <v>2873</v>
      </c>
      <c r="O23" s="15" t="s">
        <v>2772</v>
      </c>
      <c r="P23" s="15">
        <v>0.15</v>
      </c>
      <c r="Q23" s="15" t="s">
        <v>2880</v>
      </c>
      <c r="R23" s="39">
        <f t="shared" si="2"/>
        <v>150</v>
      </c>
      <c r="S23" s="15" t="s">
        <v>2880</v>
      </c>
      <c r="T23" s="16">
        <f t="shared" si="0"/>
        <v>2.1789769472931693</v>
      </c>
      <c r="U23" s="15" t="s">
        <v>2772</v>
      </c>
      <c r="V23" s="15" t="s">
        <v>2772</v>
      </c>
      <c r="W23" s="16" t="s">
        <v>2881</v>
      </c>
    </row>
    <row r="24" spans="1:23" ht="65.099999999999994" thickBot="1">
      <c r="A24" s="15" t="s">
        <v>2877</v>
      </c>
      <c r="B24" s="15">
        <v>2020</v>
      </c>
      <c r="C24" s="15">
        <v>8</v>
      </c>
      <c r="D24" s="15" t="s">
        <v>2882</v>
      </c>
      <c r="E24" s="15" t="s">
        <v>3658</v>
      </c>
      <c r="F24" s="15" t="s">
        <v>2766</v>
      </c>
      <c r="G24" s="67" t="s">
        <v>3659</v>
      </c>
      <c r="H24" s="15" t="s">
        <v>2772</v>
      </c>
      <c r="I24" s="15" t="s">
        <v>2786</v>
      </c>
      <c r="J24" s="15" t="s">
        <v>2772</v>
      </c>
      <c r="K24" s="15" t="s">
        <v>2772</v>
      </c>
      <c r="L24" s="15" t="s">
        <v>2772</v>
      </c>
      <c r="M24" s="15" t="s">
        <v>2772</v>
      </c>
      <c r="N24" s="15" t="s">
        <v>2873</v>
      </c>
      <c r="O24" s="15" t="s">
        <v>2772</v>
      </c>
      <c r="P24" s="28">
        <v>1.31</v>
      </c>
      <c r="Q24" s="15" t="s">
        <v>2880</v>
      </c>
      <c r="R24" s="39">
        <f t="shared" si="2"/>
        <v>1310</v>
      </c>
      <c r="S24" s="15" t="s">
        <v>2880</v>
      </c>
      <c r="T24" s="16">
        <f t="shared" si="0"/>
        <v>3.1176026916900841</v>
      </c>
      <c r="U24" s="15" t="s">
        <v>2772</v>
      </c>
      <c r="V24" s="15" t="s">
        <v>2772</v>
      </c>
      <c r="W24" s="16" t="s">
        <v>2881</v>
      </c>
    </row>
    <row r="25" spans="1:23" ht="63.95">
      <c r="A25" s="15" t="s">
        <v>2877</v>
      </c>
      <c r="B25" s="15">
        <v>2020</v>
      </c>
      <c r="C25" s="15">
        <v>7</v>
      </c>
      <c r="D25" s="15" t="s">
        <v>2878</v>
      </c>
      <c r="E25" s="15" t="s">
        <v>3658</v>
      </c>
      <c r="F25" s="15" t="s">
        <v>2766</v>
      </c>
      <c r="G25" s="68" t="s">
        <v>3664</v>
      </c>
      <c r="H25" s="15" t="s">
        <v>2772</v>
      </c>
      <c r="I25" s="15" t="s">
        <v>2875</v>
      </c>
      <c r="J25" s="15" t="s">
        <v>2772</v>
      </c>
      <c r="K25" s="15" t="s">
        <v>2772</v>
      </c>
      <c r="L25" s="15" t="s">
        <v>2772</v>
      </c>
      <c r="M25" s="15" t="s">
        <v>2772</v>
      </c>
      <c r="N25" s="15" t="s">
        <v>2873</v>
      </c>
      <c r="O25" s="15" t="s">
        <v>2772</v>
      </c>
      <c r="P25" s="15">
        <v>3.25</v>
      </c>
      <c r="Q25" s="15" t="s">
        <v>2880</v>
      </c>
      <c r="R25" s="39">
        <f t="shared" si="2"/>
        <v>3250</v>
      </c>
      <c r="S25" s="15" t="s">
        <v>2880</v>
      </c>
      <c r="T25" s="16">
        <f t="shared" si="0"/>
        <v>3.5120169694961265</v>
      </c>
      <c r="U25" s="15" t="s">
        <v>2772</v>
      </c>
      <c r="V25" s="15" t="s">
        <v>2772</v>
      </c>
      <c r="W25" s="16" t="s">
        <v>2881</v>
      </c>
    </row>
    <row r="26" spans="1:23" ht="63.95">
      <c r="A26" s="15" t="s">
        <v>2877</v>
      </c>
      <c r="B26" s="15">
        <v>2020</v>
      </c>
      <c r="C26" s="15">
        <v>8</v>
      </c>
      <c r="D26" s="15" t="s">
        <v>2882</v>
      </c>
      <c r="E26" s="15" t="s">
        <v>3658</v>
      </c>
      <c r="F26" s="15" t="s">
        <v>2766</v>
      </c>
      <c r="G26" s="68" t="s">
        <v>3664</v>
      </c>
      <c r="H26" s="15" t="s">
        <v>2772</v>
      </c>
      <c r="I26" s="15" t="s">
        <v>2875</v>
      </c>
      <c r="J26" s="15" t="s">
        <v>2772</v>
      </c>
      <c r="K26" s="15" t="s">
        <v>2772</v>
      </c>
      <c r="L26" s="15" t="s">
        <v>2772</v>
      </c>
      <c r="M26" s="15" t="s">
        <v>2772</v>
      </c>
      <c r="N26" s="15" t="s">
        <v>2873</v>
      </c>
      <c r="O26" s="15" t="s">
        <v>2772</v>
      </c>
      <c r="P26" s="15">
        <v>0.94</v>
      </c>
      <c r="Q26" s="15" t="s">
        <v>2880</v>
      </c>
      <c r="R26" s="39">
        <f t="shared" si="2"/>
        <v>940</v>
      </c>
      <c r="S26" s="15" t="s">
        <v>2880</v>
      </c>
      <c r="T26" s="16">
        <f t="shared" si="0"/>
        <v>2.973589623427257</v>
      </c>
      <c r="U26" s="15" t="s">
        <v>2772</v>
      </c>
      <c r="V26" s="15" t="s">
        <v>2772</v>
      </c>
      <c r="W26" s="16" t="s">
        <v>2881</v>
      </c>
    </row>
    <row r="27" spans="1:23" ht="63.95">
      <c r="A27" s="15" t="s">
        <v>2877</v>
      </c>
      <c r="B27" s="15">
        <v>2020</v>
      </c>
      <c r="C27" s="15">
        <v>7</v>
      </c>
      <c r="D27" s="15" t="s">
        <v>2878</v>
      </c>
      <c r="E27" s="15" t="s">
        <v>3658</v>
      </c>
      <c r="F27" s="15" t="s">
        <v>2766</v>
      </c>
      <c r="G27" s="67" t="s">
        <v>3659</v>
      </c>
      <c r="H27" s="15" t="s">
        <v>2772</v>
      </c>
      <c r="I27" s="15" t="s">
        <v>2790</v>
      </c>
      <c r="J27" s="15" t="s">
        <v>2772</v>
      </c>
      <c r="K27" s="15" t="s">
        <v>2772</v>
      </c>
      <c r="L27" s="15" t="s">
        <v>2772</v>
      </c>
      <c r="M27" s="15" t="s">
        <v>2772</v>
      </c>
      <c r="N27" s="15" t="s">
        <v>2873</v>
      </c>
      <c r="O27" s="15" t="s">
        <v>2772</v>
      </c>
      <c r="P27" s="15">
        <v>1.46</v>
      </c>
      <c r="Q27" s="15" t="s">
        <v>2880</v>
      </c>
      <c r="R27" s="39">
        <f t="shared" si="2"/>
        <v>1460</v>
      </c>
      <c r="S27" s="15" t="s">
        <v>2880</v>
      </c>
      <c r="T27" s="16">
        <f t="shared" si="0"/>
        <v>3.1646502159342966</v>
      </c>
      <c r="U27" s="15" t="s">
        <v>2772</v>
      </c>
      <c r="V27" s="15" t="s">
        <v>2772</v>
      </c>
      <c r="W27" s="16" t="s">
        <v>2881</v>
      </c>
    </row>
    <row r="28" spans="1:23" ht="63.95">
      <c r="A28" s="15" t="s">
        <v>2877</v>
      </c>
      <c r="B28" s="15">
        <v>2020</v>
      </c>
      <c r="C28" s="15">
        <v>8</v>
      </c>
      <c r="D28" s="15" t="s">
        <v>2882</v>
      </c>
      <c r="E28" s="15" t="s">
        <v>3658</v>
      </c>
      <c r="F28" s="15" t="s">
        <v>2766</v>
      </c>
      <c r="G28" s="67" t="s">
        <v>3659</v>
      </c>
      <c r="H28" s="15" t="s">
        <v>2772</v>
      </c>
      <c r="I28" s="15" t="s">
        <v>2790</v>
      </c>
      <c r="J28" s="15" t="s">
        <v>2772</v>
      </c>
      <c r="K28" s="15" t="s">
        <v>2772</v>
      </c>
      <c r="L28" s="15" t="s">
        <v>2772</v>
      </c>
      <c r="M28" s="15" t="s">
        <v>2772</v>
      </c>
      <c r="N28" s="15" t="s">
        <v>2873</v>
      </c>
      <c r="O28" s="15" t="s">
        <v>2772</v>
      </c>
      <c r="P28" s="15">
        <v>0.04</v>
      </c>
      <c r="Q28" s="15" t="s">
        <v>2880</v>
      </c>
      <c r="R28" s="39">
        <f t="shared" si="2"/>
        <v>40</v>
      </c>
      <c r="S28" s="15" t="s">
        <v>2880</v>
      </c>
      <c r="T28" s="16">
        <f t="shared" si="0"/>
        <v>1.6127838567197355</v>
      </c>
      <c r="U28" s="15" t="s">
        <v>2772</v>
      </c>
      <c r="V28" s="15" t="s">
        <v>2772</v>
      </c>
      <c r="W28" s="16" t="s">
        <v>2881</v>
      </c>
    </row>
    <row r="29" spans="1:23" ht="65.099999999999994" thickBot="1">
      <c r="A29" s="15" t="s">
        <v>2877</v>
      </c>
      <c r="B29" s="15">
        <v>2020</v>
      </c>
      <c r="C29" s="15">
        <v>7</v>
      </c>
      <c r="D29" s="15" t="s">
        <v>2878</v>
      </c>
      <c r="E29" s="15" t="s">
        <v>3658</v>
      </c>
      <c r="F29" s="15" t="s">
        <v>2766</v>
      </c>
      <c r="G29" s="68" t="s">
        <v>3664</v>
      </c>
      <c r="H29" s="15" t="s">
        <v>2772</v>
      </c>
      <c r="I29" s="15" t="s">
        <v>2888</v>
      </c>
      <c r="J29" s="15" t="s">
        <v>2772</v>
      </c>
      <c r="K29" s="15" t="s">
        <v>2772</v>
      </c>
      <c r="L29" s="15" t="s">
        <v>2772</v>
      </c>
      <c r="M29" s="15" t="s">
        <v>2772</v>
      </c>
      <c r="N29" s="15" t="s">
        <v>2873</v>
      </c>
      <c r="O29" s="15" t="s">
        <v>2772</v>
      </c>
      <c r="P29" s="15">
        <v>140.69999999999999</v>
      </c>
      <c r="Q29" s="15" t="s">
        <v>2880</v>
      </c>
      <c r="R29" s="39">
        <f t="shared" si="2"/>
        <v>140700</v>
      </c>
      <c r="S29" s="15" t="s">
        <v>2880</v>
      </c>
      <c r="T29" s="16">
        <f t="shared" si="0"/>
        <v>5.1482971840938685</v>
      </c>
      <c r="U29" s="15" t="s">
        <v>2772</v>
      </c>
      <c r="V29" s="15" t="s">
        <v>2772</v>
      </c>
      <c r="W29" s="16" t="s">
        <v>2881</v>
      </c>
    </row>
    <row r="30" spans="1:23" ht="65.099999999999994" thickBot="1">
      <c r="A30" s="15" t="s">
        <v>2877</v>
      </c>
      <c r="B30" s="15">
        <v>2020</v>
      </c>
      <c r="C30" s="15">
        <v>8</v>
      </c>
      <c r="D30" s="15" t="s">
        <v>2882</v>
      </c>
      <c r="E30" s="15" t="s">
        <v>3658</v>
      </c>
      <c r="F30" s="15" t="s">
        <v>2766</v>
      </c>
      <c r="G30" s="68" t="s">
        <v>3664</v>
      </c>
      <c r="H30" s="15" t="s">
        <v>2772</v>
      </c>
      <c r="I30" s="15" t="s">
        <v>2888</v>
      </c>
      <c r="J30" s="15" t="s">
        <v>2772</v>
      </c>
      <c r="K30" s="15" t="s">
        <v>2772</v>
      </c>
      <c r="L30" s="15" t="s">
        <v>2772</v>
      </c>
      <c r="M30" s="15" t="s">
        <v>2772</v>
      </c>
      <c r="N30" s="15" t="s">
        <v>2873</v>
      </c>
      <c r="O30" s="15" t="s">
        <v>2772</v>
      </c>
      <c r="P30" s="28">
        <v>29.89</v>
      </c>
      <c r="Q30" s="15" t="s">
        <v>2880</v>
      </c>
      <c r="R30" s="39">
        <f t="shared" si="2"/>
        <v>29890</v>
      </c>
      <c r="S30" s="15" t="s">
        <v>2880</v>
      </c>
      <c r="T30" s="16">
        <f t="shared" si="0"/>
        <v>4.4755404445547438</v>
      </c>
      <c r="U30" s="15" t="s">
        <v>2772</v>
      </c>
      <c r="V30" s="15" t="s">
        <v>2772</v>
      </c>
      <c r="W30" s="16" t="s">
        <v>2881</v>
      </c>
    </row>
    <row r="31" spans="1:23" ht="65.099999999999994" thickBot="1">
      <c r="A31" s="15" t="s">
        <v>2877</v>
      </c>
      <c r="B31" s="15">
        <v>2020</v>
      </c>
      <c r="C31" s="15">
        <v>7</v>
      </c>
      <c r="D31" s="15" t="s">
        <v>2878</v>
      </c>
      <c r="E31" s="15" t="s">
        <v>3658</v>
      </c>
      <c r="F31" s="15" t="s">
        <v>2766</v>
      </c>
      <c r="G31" s="68" t="s">
        <v>3664</v>
      </c>
      <c r="H31" s="15" t="s">
        <v>2772</v>
      </c>
      <c r="I31" s="15" t="s">
        <v>2848</v>
      </c>
      <c r="J31" s="15" t="s">
        <v>2772</v>
      </c>
      <c r="K31" s="15" t="s">
        <v>2772</v>
      </c>
      <c r="L31" s="15" t="s">
        <v>2772</v>
      </c>
      <c r="M31" s="15" t="s">
        <v>2772</v>
      </c>
      <c r="N31" s="15" t="s">
        <v>2873</v>
      </c>
      <c r="O31" s="15" t="s">
        <v>2772</v>
      </c>
      <c r="P31" s="28">
        <v>33.22</v>
      </c>
      <c r="Q31" s="15" t="s">
        <v>2880</v>
      </c>
      <c r="R31" s="39">
        <f t="shared" si="2"/>
        <v>33220</v>
      </c>
      <c r="S31" s="15" t="s">
        <v>2880</v>
      </c>
      <c r="T31" s="16">
        <f t="shared" si="0"/>
        <v>4.5214127012022329</v>
      </c>
      <c r="U31" s="15" t="s">
        <v>2772</v>
      </c>
      <c r="V31" s="15" t="s">
        <v>2772</v>
      </c>
      <c r="W31" s="16" t="s">
        <v>2881</v>
      </c>
    </row>
    <row r="32" spans="1:23" ht="63.95">
      <c r="A32" s="15" t="s">
        <v>2877</v>
      </c>
      <c r="B32" s="15">
        <v>2020</v>
      </c>
      <c r="C32" s="15">
        <v>8</v>
      </c>
      <c r="D32" s="15" t="s">
        <v>2882</v>
      </c>
      <c r="E32" s="15" t="s">
        <v>3658</v>
      </c>
      <c r="F32" s="15" t="s">
        <v>2766</v>
      </c>
      <c r="G32" s="68" t="s">
        <v>3664</v>
      </c>
      <c r="H32" s="15" t="s">
        <v>2772</v>
      </c>
      <c r="I32" s="15" t="s">
        <v>2848</v>
      </c>
      <c r="J32" s="15" t="s">
        <v>2772</v>
      </c>
      <c r="K32" s="15" t="s">
        <v>2772</v>
      </c>
      <c r="L32" s="15" t="s">
        <v>2772</v>
      </c>
      <c r="M32" s="15" t="s">
        <v>2772</v>
      </c>
      <c r="N32" s="15" t="s">
        <v>2873</v>
      </c>
      <c r="O32" s="15" t="s">
        <v>2772</v>
      </c>
      <c r="P32" s="15">
        <v>68.81</v>
      </c>
      <c r="Q32" s="15" t="s">
        <v>2880</v>
      </c>
      <c r="R32" s="39">
        <f t="shared" si="2"/>
        <v>68810</v>
      </c>
      <c r="S32" s="15" t="s">
        <v>2880</v>
      </c>
      <c r="T32" s="16">
        <f t="shared" si="0"/>
        <v>4.8376578693029568</v>
      </c>
      <c r="U32" s="15" t="s">
        <v>2772</v>
      </c>
      <c r="V32" s="15" t="s">
        <v>2772</v>
      </c>
      <c r="W32" s="16" t="s">
        <v>2881</v>
      </c>
    </row>
    <row r="33" spans="1:23" ht="63.95">
      <c r="A33" s="15" t="s">
        <v>2877</v>
      </c>
      <c r="B33" s="15">
        <v>2020</v>
      </c>
      <c r="C33" s="15">
        <v>7</v>
      </c>
      <c r="D33" s="15" t="s">
        <v>2878</v>
      </c>
      <c r="E33" s="15" t="s">
        <v>3658</v>
      </c>
      <c r="F33" s="15" t="s">
        <v>2766</v>
      </c>
      <c r="G33" s="68" t="s">
        <v>3664</v>
      </c>
      <c r="H33" s="15" t="s">
        <v>2772</v>
      </c>
      <c r="I33" s="15" t="s">
        <v>2775</v>
      </c>
      <c r="J33" s="15" t="s">
        <v>2772</v>
      </c>
      <c r="K33" s="15" t="s">
        <v>2772</v>
      </c>
      <c r="L33" s="15" t="s">
        <v>2772</v>
      </c>
      <c r="M33" s="15" t="s">
        <v>2772</v>
      </c>
      <c r="N33" s="15" t="s">
        <v>2873</v>
      </c>
      <c r="O33" s="15" t="s">
        <v>2772</v>
      </c>
      <c r="P33" s="15">
        <v>1592.3</v>
      </c>
      <c r="Q33" s="15" t="s">
        <v>2880</v>
      </c>
      <c r="R33" s="39">
        <f t="shared" si="2"/>
        <v>1592300</v>
      </c>
      <c r="S33" s="15" t="s">
        <v>2880</v>
      </c>
      <c r="T33" s="16">
        <f t="shared" si="0"/>
        <v>6.2020251678505964</v>
      </c>
      <c r="U33" s="15" t="s">
        <v>2772</v>
      </c>
      <c r="V33" s="15" t="s">
        <v>2772</v>
      </c>
      <c r="W33" s="16" t="s">
        <v>2881</v>
      </c>
    </row>
    <row r="34" spans="1:23" ht="63.95">
      <c r="A34" s="15" t="s">
        <v>2877</v>
      </c>
      <c r="B34" s="15">
        <v>2020</v>
      </c>
      <c r="C34" s="15">
        <v>8</v>
      </c>
      <c r="D34" s="15" t="s">
        <v>2882</v>
      </c>
      <c r="E34" s="15" t="s">
        <v>3658</v>
      </c>
      <c r="F34" s="15" t="s">
        <v>2766</v>
      </c>
      <c r="G34" s="68" t="s">
        <v>3664</v>
      </c>
      <c r="H34" s="15" t="s">
        <v>2772</v>
      </c>
      <c r="I34" s="15" t="s">
        <v>2775</v>
      </c>
      <c r="J34" s="15" t="s">
        <v>2772</v>
      </c>
      <c r="K34" s="15" t="s">
        <v>2772</v>
      </c>
      <c r="L34" s="15" t="s">
        <v>2772</v>
      </c>
      <c r="M34" s="15" t="s">
        <v>2772</v>
      </c>
      <c r="N34" s="15" t="s">
        <v>2873</v>
      </c>
      <c r="O34" s="15" t="s">
        <v>2772</v>
      </c>
      <c r="P34" s="15">
        <v>1740.65</v>
      </c>
      <c r="Q34" s="15" t="s">
        <v>2880</v>
      </c>
      <c r="R34" s="39">
        <f t="shared" si="2"/>
        <v>1740650</v>
      </c>
      <c r="S34" s="15" t="s">
        <v>2880</v>
      </c>
      <c r="T34" s="16">
        <f t="shared" si="0"/>
        <v>6.2407117039330027</v>
      </c>
      <c r="U34" s="15" t="s">
        <v>2772</v>
      </c>
      <c r="V34" s="15" t="s">
        <v>2772</v>
      </c>
      <c r="W34" s="16" t="s">
        <v>2881</v>
      </c>
    </row>
    <row r="35" spans="1:23" ht="63.95">
      <c r="A35" s="15" t="s">
        <v>2877</v>
      </c>
      <c r="B35" s="15">
        <v>2020</v>
      </c>
      <c r="C35" s="15">
        <v>7</v>
      </c>
      <c r="D35" s="15" t="s">
        <v>2878</v>
      </c>
      <c r="E35" s="15" t="s">
        <v>3658</v>
      </c>
      <c r="F35" s="15" t="s">
        <v>2766</v>
      </c>
      <c r="G35" s="68" t="s">
        <v>3664</v>
      </c>
      <c r="H35" s="15" t="s">
        <v>2772</v>
      </c>
      <c r="I35" s="15" t="s">
        <v>2889</v>
      </c>
      <c r="J35" s="15" t="s">
        <v>2772</v>
      </c>
      <c r="K35" s="15" t="s">
        <v>2772</v>
      </c>
      <c r="L35" s="15" t="s">
        <v>2772</v>
      </c>
      <c r="M35" s="15" t="s">
        <v>2772</v>
      </c>
      <c r="N35" s="15" t="s">
        <v>2873</v>
      </c>
      <c r="O35" s="15" t="s">
        <v>2772</v>
      </c>
      <c r="P35" s="15">
        <v>251.16</v>
      </c>
      <c r="Q35" s="15" t="s">
        <v>2880</v>
      </c>
      <c r="R35" s="39">
        <f t="shared" si="2"/>
        <v>251160</v>
      </c>
      <c r="S35" s="15" t="s">
        <v>2880</v>
      </c>
      <c r="T35" s="16">
        <f t="shared" si="0"/>
        <v>5.3999522035375191</v>
      </c>
      <c r="U35" s="15" t="s">
        <v>2772</v>
      </c>
      <c r="V35" s="15" t="s">
        <v>2772</v>
      </c>
      <c r="W35" s="16" t="s">
        <v>2881</v>
      </c>
    </row>
    <row r="36" spans="1:23" ht="63.95">
      <c r="A36" s="15" t="s">
        <v>2877</v>
      </c>
      <c r="B36" s="15">
        <v>2020</v>
      </c>
      <c r="C36" s="15">
        <v>8</v>
      </c>
      <c r="D36" s="15" t="s">
        <v>2882</v>
      </c>
      <c r="E36" s="15" t="s">
        <v>3658</v>
      </c>
      <c r="F36" s="15" t="s">
        <v>2766</v>
      </c>
      <c r="G36" s="68" t="s">
        <v>3664</v>
      </c>
      <c r="H36" s="15" t="s">
        <v>2772</v>
      </c>
      <c r="I36" s="15" t="s">
        <v>2889</v>
      </c>
      <c r="J36" s="15" t="s">
        <v>2772</v>
      </c>
      <c r="K36" s="15" t="s">
        <v>2772</v>
      </c>
      <c r="L36" s="15" t="s">
        <v>2772</v>
      </c>
      <c r="M36" s="15" t="s">
        <v>2772</v>
      </c>
      <c r="N36" s="15" t="s">
        <v>2873</v>
      </c>
      <c r="O36" s="15" t="s">
        <v>2772</v>
      </c>
      <c r="P36" s="15">
        <v>242.63</v>
      </c>
      <c r="Q36" s="15" t="s">
        <v>2880</v>
      </c>
      <c r="R36" s="39">
        <f t="shared" si="2"/>
        <v>242630</v>
      </c>
      <c r="S36" s="15" t="s">
        <v>2880</v>
      </c>
      <c r="T36" s="16">
        <f t="shared" si="0"/>
        <v>5.3849462881580772</v>
      </c>
      <c r="U36" s="15" t="s">
        <v>2772</v>
      </c>
      <c r="V36" s="15" t="s">
        <v>2772</v>
      </c>
      <c r="W36" s="16" t="s">
        <v>2881</v>
      </c>
    </row>
    <row r="37" spans="1:23" ht="32.1">
      <c r="A37" s="15" t="s">
        <v>2877</v>
      </c>
      <c r="B37" s="15">
        <v>2020</v>
      </c>
      <c r="C37" s="15">
        <v>9</v>
      </c>
      <c r="D37" s="15" t="s">
        <v>2890</v>
      </c>
      <c r="E37" s="15" t="s">
        <v>3658</v>
      </c>
      <c r="F37" s="15" t="s">
        <v>2766</v>
      </c>
      <c r="G37" s="67" t="s">
        <v>3659</v>
      </c>
      <c r="H37" s="15" t="s">
        <v>2772</v>
      </c>
      <c r="I37" s="15" t="s">
        <v>2879</v>
      </c>
      <c r="J37" s="15" t="s">
        <v>2772</v>
      </c>
      <c r="K37" s="15" t="s">
        <v>2772</v>
      </c>
      <c r="L37" s="15" t="s">
        <v>2772</v>
      </c>
      <c r="M37" s="15" t="s">
        <v>2772</v>
      </c>
      <c r="N37" s="15" t="s">
        <v>2873</v>
      </c>
      <c r="O37" s="15" t="s">
        <v>2772</v>
      </c>
      <c r="P37" s="15">
        <v>0</v>
      </c>
      <c r="Q37" s="15" t="s">
        <v>2880</v>
      </c>
      <c r="R37" s="39">
        <f t="shared" si="2"/>
        <v>0</v>
      </c>
      <c r="S37" s="15" t="s">
        <v>2880</v>
      </c>
      <c r="T37" s="16" t="s">
        <v>3383</v>
      </c>
      <c r="U37" s="15" t="s">
        <v>2772</v>
      </c>
      <c r="V37" s="15" t="s">
        <v>2772</v>
      </c>
      <c r="W37" s="16" t="s">
        <v>2881</v>
      </c>
    </row>
    <row r="38" spans="1:23" ht="32.1">
      <c r="A38" s="15" t="s">
        <v>2877</v>
      </c>
      <c r="B38" s="15">
        <v>2020</v>
      </c>
      <c r="C38" s="15">
        <v>10</v>
      </c>
      <c r="D38" s="15" t="s">
        <v>2891</v>
      </c>
      <c r="E38" s="15" t="s">
        <v>3658</v>
      </c>
      <c r="F38" s="15" t="s">
        <v>2766</v>
      </c>
      <c r="G38" s="67" t="s">
        <v>3659</v>
      </c>
      <c r="H38" s="15" t="s">
        <v>2772</v>
      </c>
      <c r="I38" s="15" t="s">
        <v>2879</v>
      </c>
      <c r="J38" s="15" t="s">
        <v>2772</v>
      </c>
      <c r="K38" s="15" t="s">
        <v>2772</v>
      </c>
      <c r="L38" s="15" t="s">
        <v>2772</v>
      </c>
      <c r="M38" s="15" t="s">
        <v>2772</v>
      </c>
      <c r="N38" s="15" t="s">
        <v>2873</v>
      </c>
      <c r="O38" s="15" t="s">
        <v>2772</v>
      </c>
      <c r="P38" s="15">
        <v>0</v>
      </c>
      <c r="Q38" s="15" t="s">
        <v>2880</v>
      </c>
      <c r="R38" s="39">
        <f t="shared" si="2"/>
        <v>0</v>
      </c>
      <c r="S38" s="15" t="s">
        <v>2880</v>
      </c>
      <c r="T38" s="16" t="s">
        <v>3383</v>
      </c>
      <c r="U38" s="15" t="s">
        <v>2772</v>
      </c>
      <c r="V38" s="15" t="s">
        <v>2772</v>
      </c>
      <c r="W38" s="16" t="s">
        <v>2881</v>
      </c>
    </row>
    <row r="39" spans="1:23" ht="32.1">
      <c r="A39" s="15" t="s">
        <v>2877</v>
      </c>
      <c r="B39" s="15">
        <v>2020</v>
      </c>
      <c r="C39" s="15">
        <v>9</v>
      </c>
      <c r="D39" s="15" t="s">
        <v>2890</v>
      </c>
      <c r="E39" s="15" t="s">
        <v>3658</v>
      </c>
      <c r="F39" s="15" t="s">
        <v>2766</v>
      </c>
      <c r="G39" s="67" t="s">
        <v>3659</v>
      </c>
      <c r="H39" s="15" t="s">
        <v>2772</v>
      </c>
      <c r="I39" s="15" t="s">
        <v>2883</v>
      </c>
      <c r="J39" s="15" t="s">
        <v>2772</v>
      </c>
      <c r="K39" s="15" t="s">
        <v>2772</v>
      </c>
      <c r="L39" s="15" t="s">
        <v>2772</v>
      </c>
      <c r="M39" s="15" t="s">
        <v>2772</v>
      </c>
      <c r="N39" s="15" t="s">
        <v>2873</v>
      </c>
      <c r="O39" s="15" t="s">
        <v>2772</v>
      </c>
      <c r="P39" s="15">
        <v>0</v>
      </c>
      <c r="Q39" s="15" t="s">
        <v>2880</v>
      </c>
      <c r="R39" s="39">
        <f t="shared" si="2"/>
        <v>0</v>
      </c>
      <c r="S39" s="15" t="s">
        <v>2880</v>
      </c>
      <c r="T39" s="16" t="s">
        <v>3383</v>
      </c>
      <c r="U39" s="15" t="s">
        <v>2772</v>
      </c>
      <c r="V39" s="15" t="s">
        <v>2772</v>
      </c>
      <c r="W39" s="16" t="s">
        <v>2881</v>
      </c>
    </row>
    <row r="40" spans="1:23" ht="32.1">
      <c r="A40" s="15" t="s">
        <v>2877</v>
      </c>
      <c r="B40" s="15">
        <v>2020</v>
      </c>
      <c r="C40" s="15">
        <v>10</v>
      </c>
      <c r="D40" s="15" t="s">
        <v>2891</v>
      </c>
      <c r="E40" s="15" t="s">
        <v>3658</v>
      </c>
      <c r="F40" s="15" t="s">
        <v>2766</v>
      </c>
      <c r="G40" s="67" t="s">
        <v>3659</v>
      </c>
      <c r="H40" s="15" t="s">
        <v>2772</v>
      </c>
      <c r="I40" s="15" t="s">
        <v>2883</v>
      </c>
      <c r="J40" s="15" t="s">
        <v>2772</v>
      </c>
      <c r="K40" s="15" t="s">
        <v>2772</v>
      </c>
      <c r="L40" s="15" t="s">
        <v>2772</v>
      </c>
      <c r="M40" s="15" t="s">
        <v>2772</v>
      </c>
      <c r="N40" s="15" t="s">
        <v>2873</v>
      </c>
      <c r="O40" s="15" t="s">
        <v>2772</v>
      </c>
      <c r="P40" s="15">
        <v>0</v>
      </c>
      <c r="Q40" s="15" t="s">
        <v>2880</v>
      </c>
      <c r="R40" s="39">
        <f t="shared" si="2"/>
        <v>0</v>
      </c>
      <c r="S40" s="15" t="s">
        <v>2880</v>
      </c>
      <c r="T40" s="16" t="s">
        <v>3383</v>
      </c>
      <c r="U40" s="15" t="s">
        <v>2772</v>
      </c>
      <c r="V40" s="15" t="s">
        <v>2772</v>
      </c>
      <c r="W40" s="16" t="s">
        <v>2881</v>
      </c>
    </row>
    <row r="41" spans="1:23" ht="32.1">
      <c r="A41" s="15" t="s">
        <v>2877</v>
      </c>
      <c r="B41" s="15">
        <v>2020</v>
      </c>
      <c r="C41" s="15">
        <v>9</v>
      </c>
      <c r="D41" s="15" t="s">
        <v>2890</v>
      </c>
      <c r="E41" s="15" t="s">
        <v>3658</v>
      </c>
      <c r="F41" s="15" t="s">
        <v>2766</v>
      </c>
      <c r="G41" s="67" t="s">
        <v>3659</v>
      </c>
      <c r="H41" s="15" t="s">
        <v>2772</v>
      </c>
      <c r="I41" s="15" t="s">
        <v>2884</v>
      </c>
      <c r="J41" s="15" t="s">
        <v>2772</v>
      </c>
      <c r="K41" s="15" t="s">
        <v>2772</v>
      </c>
      <c r="L41" s="15" t="s">
        <v>2772</v>
      </c>
      <c r="M41" s="15" t="s">
        <v>2772</v>
      </c>
      <c r="N41" s="15" t="s">
        <v>2873</v>
      </c>
      <c r="O41" s="15" t="s">
        <v>2772</v>
      </c>
      <c r="P41" s="15">
        <v>0</v>
      </c>
      <c r="Q41" s="15" t="s">
        <v>2880</v>
      </c>
      <c r="R41" s="39">
        <f t="shared" si="2"/>
        <v>0</v>
      </c>
      <c r="S41" s="15" t="s">
        <v>2880</v>
      </c>
      <c r="T41" s="16" t="s">
        <v>3383</v>
      </c>
      <c r="U41" s="15" t="s">
        <v>2772</v>
      </c>
      <c r="V41" s="15" t="s">
        <v>2772</v>
      </c>
      <c r="W41" s="16" t="s">
        <v>2881</v>
      </c>
    </row>
    <row r="42" spans="1:23" ht="32.1">
      <c r="A42" s="15" t="s">
        <v>2877</v>
      </c>
      <c r="B42" s="15">
        <v>2020</v>
      </c>
      <c r="C42" s="15">
        <v>10</v>
      </c>
      <c r="D42" s="15" t="s">
        <v>2891</v>
      </c>
      <c r="E42" s="15" t="s">
        <v>3658</v>
      </c>
      <c r="F42" s="15" t="s">
        <v>2766</v>
      </c>
      <c r="G42" s="67" t="s">
        <v>3659</v>
      </c>
      <c r="H42" s="15" t="s">
        <v>2772</v>
      </c>
      <c r="I42" s="15" t="s">
        <v>2884</v>
      </c>
      <c r="J42" s="15" t="s">
        <v>2772</v>
      </c>
      <c r="K42" s="15" t="s">
        <v>2772</v>
      </c>
      <c r="L42" s="15" t="s">
        <v>2772</v>
      </c>
      <c r="M42" s="15" t="s">
        <v>2772</v>
      </c>
      <c r="N42" s="15" t="s">
        <v>2873</v>
      </c>
      <c r="O42" s="15" t="s">
        <v>2772</v>
      </c>
      <c r="P42" s="15">
        <v>0</v>
      </c>
      <c r="Q42" s="15" t="s">
        <v>2880</v>
      </c>
      <c r="R42" s="39">
        <f t="shared" si="2"/>
        <v>0</v>
      </c>
      <c r="S42" s="15" t="s">
        <v>2880</v>
      </c>
      <c r="T42" s="16" t="s">
        <v>3383</v>
      </c>
      <c r="U42" s="15" t="s">
        <v>2772</v>
      </c>
      <c r="V42" s="15" t="s">
        <v>2772</v>
      </c>
      <c r="W42" s="16" t="s">
        <v>2881</v>
      </c>
    </row>
    <row r="43" spans="1:23" ht="32.1">
      <c r="A43" s="15" t="s">
        <v>2877</v>
      </c>
      <c r="B43" s="15">
        <v>2020</v>
      </c>
      <c r="C43" s="15">
        <v>9</v>
      </c>
      <c r="D43" s="15" t="s">
        <v>2890</v>
      </c>
      <c r="E43" s="15" t="s">
        <v>3658</v>
      </c>
      <c r="F43" s="15" t="s">
        <v>2766</v>
      </c>
      <c r="G43" s="67" t="s">
        <v>3659</v>
      </c>
      <c r="H43" s="15" t="s">
        <v>2772</v>
      </c>
      <c r="I43" s="15" t="s">
        <v>2779</v>
      </c>
      <c r="J43" s="15" t="s">
        <v>2772</v>
      </c>
      <c r="K43" s="15" t="s">
        <v>2772</v>
      </c>
      <c r="L43" s="15" t="s">
        <v>2772</v>
      </c>
      <c r="M43" s="15" t="s">
        <v>2772</v>
      </c>
      <c r="N43" s="15" t="s">
        <v>2873</v>
      </c>
      <c r="O43" s="15" t="s">
        <v>2772</v>
      </c>
      <c r="P43" s="15">
        <v>0</v>
      </c>
      <c r="Q43" s="15" t="s">
        <v>2880</v>
      </c>
      <c r="R43" s="39">
        <f t="shared" si="2"/>
        <v>0</v>
      </c>
      <c r="S43" s="15" t="s">
        <v>2880</v>
      </c>
      <c r="T43" s="16" t="s">
        <v>3383</v>
      </c>
      <c r="U43" s="15" t="s">
        <v>2772</v>
      </c>
      <c r="V43" s="15" t="s">
        <v>2772</v>
      </c>
      <c r="W43" s="16" t="s">
        <v>2881</v>
      </c>
    </row>
    <row r="44" spans="1:23" ht="32.1">
      <c r="A44" s="15" t="s">
        <v>2877</v>
      </c>
      <c r="B44" s="15">
        <v>2020</v>
      </c>
      <c r="C44" s="15">
        <v>10</v>
      </c>
      <c r="D44" s="15" t="s">
        <v>2891</v>
      </c>
      <c r="E44" s="15" t="s">
        <v>3658</v>
      </c>
      <c r="F44" s="15" t="s">
        <v>2766</v>
      </c>
      <c r="G44" s="67" t="s">
        <v>3659</v>
      </c>
      <c r="H44" s="15" t="s">
        <v>2772</v>
      </c>
      <c r="I44" s="15" t="s">
        <v>2779</v>
      </c>
      <c r="J44" s="15" t="s">
        <v>2772</v>
      </c>
      <c r="K44" s="15" t="s">
        <v>2772</v>
      </c>
      <c r="L44" s="15" t="s">
        <v>2772</v>
      </c>
      <c r="M44" s="15" t="s">
        <v>2772</v>
      </c>
      <c r="N44" s="15" t="s">
        <v>2873</v>
      </c>
      <c r="O44" s="15" t="s">
        <v>2772</v>
      </c>
      <c r="P44" s="15">
        <v>0</v>
      </c>
      <c r="Q44" s="15" t="s">
        <v>2880</v>
      </c>
      <c r="R44" s="39">
        <f t="shared" si="2"/>
        <v>0</v>
      </c>
      <c r="S44" s="15" t="s">
        <v>2880</v>
      </c>
      <c r="T44" s="16" t="s">
        <v>3383</v>
      </c>
      <c r="U44" s="15" t="s">
        <v>2772</v>
      </c>
      <c r="V44" s="15" t="s">
        <v>2772</v>
      </c>
      <c r="W44" s="16" t="s">
        <v>2881</v>
      </c>
    </row>
    <row r="45" spans="1:23" ht="32.1">
      <c r="A45" s="15" t="s">
        <v>2877</v>
      </c>
      <c r="B45" s="15">
        <v>2020</v>
      </c>
      <c r="C45" s="15">
        <v>9</v>
      </c>
      <c r="D45" s="15" t="s">
        <v>2890</v>
      </c>
      <c r="E45" s="15" t="s">
        <v>3658</v>
      </c>
      <c r="F45" s="15" t="s">
        <v>2766</v>
      </c>
      <c r="G45" s="67" t="s">
        <v>3659</v>
      </c>
      <c r="H45" s="15" t="s">
        <v>2772</v>
      </c>
      <c r="I45" s="15" t="s">
        <v>2788</v>
      </c>
      <c r="J45" s="15" t="s">
        <v>2772</v>
      </c>
      <c r="K45" s="15" t="s">
        <v>2772</v>
      </c>
      <c r="L45" s="15" t="s">
        <v>2772</v>
      </c>
      <c r="M45" s="15" t="s">
        <v>2772</v>
      </c>
      <c r="N45" s="15" t="s">
        <v>2873</v>
      </c>
      <c r="O45" s="15" t="s">
        <v>2772</v>
      </c>
      <c r="P45" s="15">
        <v>0</v>
      </c>
      <c r="Q45" s="15" t="s">
        <v>2880</v>
      </c>
      <c r="R45" s="39">
        <f t="shared" si="2"/>
        <v>0</v>
      </c>
      <c r="S45" s="15" t="s">
        <v>2880</v>
      </c>
      <c r="T45" s="16" t="s">
        <v>3383</v>
      </c>
      <c r="U45" s="15" t="s">
        <v>2772</v>
      </c>
      <c r="V45" s="15" t="s">
        <v>2772</v>
      </c>
      <c r="W45" s="16" t="s">
        <v>2881</v>
      </c>
    </row>
    <row r="46" spans="1:23" ht="32.1">
      <c r="A46" s="15" t="s">
        <v>2877</v>
      </c>
      <c r="B46" s="15">
        <v>2020</v>
      </c>
      <c r="C46" s="15">
        <v>10</v>
      </c>
      <c r="D46" s="15" t="s">
        <v>2891</v>
      </c>
      <c r="E46" s="15" t="s">
        <v>3658</v>
      </c>
      <c r="F46" s="15" t="s">
        <v>2766</v>
      </c>
      <c r="G46" s="67" t="s">
        <v>3659</v>
      </c>
      <c r="H46" s="15" t="s">
        <v>2772</v>
      </c>
      <c r="I46" s="15" t="s">
        <v>2788</v>
      </c>
      <c r="J46" s="15" t="s">
        <v>2772</v>
      </c>
      <c r="K46" s="15" t="s">
        <v>2772</v>
      </c>
      <c r="L46" s="15" t="s">
        <v>2772</v>
      </c>
      <c r="M46" s="15" t="s">
        <v>2772</v>
      </c>
      <c r="N46" s="15" t="s">
        <v>2873</v>
      </c>
      <c r="O46" s="15" t="s">
        <v>2772</v>
      </c>
      <c r="P46" s="15">
        <v>0</v>
      </c>
      <c r="Q46" s="15" t="s">
        <v>2880</v>
      </c>
      <c r="R46" s="39">
        <f t="shared" si="2"/>
        <v>0</v>
      </c>
      <c r="S46" s="15" t="s">
        <v>2880</v>
      </c>
      <c r="T46" s="16" t="s">
        <v>3383</v>
      </c>
      <c r="U46" s="15" t="s">
        <v>2772</v>
      </c>
      <c r="V46" s="15" t="s">
        <v>2772</v>
      </c>
      <c r="W46" s="16" t="s">
        <v>2881</v>
      </c>
    </row>
    <row r="47" spans="1:23" ht="32.1">
      <c r="A47" s="15" t="s">
        <v>2877</v>
      </c>
      <c r="B47" s="15">
        <v>2020</v>
      </c>
      <c r="C47" s="15">
        <v>9</v>
      </c>
      <c r="D47" s="15" t="s">
        <v>2890</v>
      </c>
      <c r="E47" s="15" t="s">
        <v>3658</v>
      </c>
      <c r="F47" s="15" t="s">
        <v>2766</v>
      </c>
      <c r="G47" s="68" t="s">
        <v>3664</v>
      </c>
      <c r="H47" s="15" t="s">
        <v>2772</v>
      </c>
      <c r="I47" s="15" t="s">
        <v>2885</v>
      </c>
      <c r="J47" s="15" t="s">
        <v>2772</v>
      </c>
      <c r="K47" s="15" t="s">
        <v>2772</v>
      </c>
      <c r="L47" s="15" t="s">
        <v>2772</v>
      </c>
      <c r="M47" s="15" t="s">
        <v>2772</v>
      </c>
      <c r="N47" s="15" t="s">
        <v>2873</v>
      </c>
      <c r="O47" s="15" t="s">
        <v>2772</v>
      </c>
      <c r="P47" s="15">
        <v>0.4</v>
      </c>
      <c r="Q47" s="15" t="s">
        <v>2880</v>
      </c>
      <c r="R47" s="39">
        <f t="shared" si="2"/>
        <v>400</v>
      </c>
      <c r="S47" s="15" t="s">
        <v>2880</v>
      </c>
      <c r="T47" s="16">
        <f t="shared" si="0"/>
        <v>2.6031443726201822</v>
      </c>
      <c r="U47" s="15" t="s">
        <v>2772</v>
      </c>
      <c r="V47" s="15" t="s">
        <v>2772</v>
      </c>
      <c r="W47" s="16" t="s">
        <v>2881</v>
      </c>
    </row>
    <row r="48" spans="1:23" ht="32.1">
      <c r="A48" s="15" t="s">
        <v>2877</v>
      </c>
      <c r="B48" s="15">
        <v>2020</v>
      </c>
      <c r="C48" s="15">
        <v>10</v>
      </c>
      <c r="D48" s="15" t="s">
        <v>2891</v>
      </c>
      <c r="E48" s="15" t="s">
        <v>3658</v>
      </c>
      <c r="F48" s="15" t="s">
        <v>2766</v>
      </c>
      <c r="G48" s="68" t="s">
        <v>3664</v>
      </c>
      <c r="H48" s="15" t="s">
        <v>2772</v>
      </c>
      <c r="I48" s="15" t="s">
        <v>2885</v>
      </c>
      <c r="J48" s="15" t="s">
        <v>2772</v>
      </c>
      <c r="K48" s="15" t="s">
        <v>2772</v>
      </c>
      <c r="L48" s="15" t="s">
        <v>2772</v>
      </c>
      <c r="M48" s="15" t="s">
        <v>2772</v>
      </c>
      <c r="N48" s="15" t="s">
        <v>2873</v>
      </c>
      <c r="O48" s="15" t="s">
        <v>2772</v>
      </c>
      <c r="P48" s="15">
        <v>0.21</v>
      </c>
      <c r="Q48" s="15" t="s">
        <v>2880</v>
      </c>
      <c r="R48" s="39">
        <f t="shared" si="2"/>
        <v>210</v>
      </c>
      <c r="S48" s="15" t="s">
        <v>2880</v>
      </c>
      <c r="T48" s="16">
        <f t="shared" si="0"/>
        <v>2.3242824552976926</v>
      </c>
      <c r="U48" s="15" t="s">
        <v>2772</v>
      </c>
      <c r="V48" s="15" t="s">
        <v>2772</v>
      </c>
      <c r="W48" s="16" t="s">
        <v>2881</v>
      </c>
    </row>
    <row r="49" spans="1:23" ht="32.1">
      <c r="A49" s="15" t="s">
        <v>2877</v>
      </c>
      <c r="B49" s="15">
        <v>2020</v>
      </c>
      <c r="C49" s="15">
        <v>9</v>
      </c>
      <c r="D49" s="15" t="s">
        <v>2890</v>
      </c>
      <c r="E49" s="15" t="s">
        <v>3658</v>
      </c>
      <c r="F49" s="15" t="s">
        <v>2766</v>
      </c>
      <c r="G49" s="67" t="s">
        <v>3659</v>
      </c>
      <c r="H49" s="15" t="s">
        <v>2772</v>
      </c>
      <c r="I49" s="15" t="s">
        <v>2886</v>
      </c>
      <c r="J49" s="15" t="s">
        <v>2772</v>
      </c>
      <c r="K49" s="15" t="s">
        <v>2772</v>
      </c>
      <c r="L49" s="15" t="s">
        <v>2772</v>
      </c>
      <c r="M49" s="15" t="s">
        <v>2772</v>
      </c>
      <c r="N49" s="15" t="s">
        <v>2873</v>
      </c>
      <c r="O49" s="15" t="s">
        <v>2772</v>
      </c>
      <c r="P49" s="15">
        <v>0</v>
      </c>
      <c r="Q49" s="15" t="s">
        <v>2880</v>
      </c>
      <c r="R49" s="39">
        <f t="shared" si="2"/>
        <v>0</v>
      </c>
      <c r="S49" s="15" t="s">
        <v>2880</v>
      </c>
      <c r="T49" s="16" t="s">
        <v>3383</v>
      </c>
      <c r="U49" s="15" t="s">
        <v>2772</v>
      </c>
      <c r="V49" s="15" t="s">
        <v>2772</v>
      </c>
      <c r="W49" s="16" t="s">
        <v>2881</v>
      </c>
    </row>
    <row r="50" spans="1:23" ht="32.1">
      <c r="A50" s="15" t="s">
        <v>2877</v>
      </c>
      <c r="B50" s="15">
        <v>2020</v>
      </c>
      <c r="C50" s="15">
        <v>10</v>
      </c>
      <c r="D50" s="15" t="s">
        <v>2891</v>
      </c>
      <c r="E50" s="15" t="s">
        <v>3658</v>
      </c>
      <c r="F50" s="15" t="s">
        <v>2766</v>
      </c>
      <c r="G50" s="67" t="s">
        <v>3659</v>
      </c>
      <c r="H50" s="15" t="s">
        <v>2772</v>
      </c>
      <c r="I50" s="15" t="s">
        <v>2886</v>
      </c>
      <c r="J50" s="15" t="s">
        <v>2772</v>
      </c>
      <c r="K50" s="15" t="s">
        <v>2772</v>
      </c>
      <c r="L50" s="15" t="s">
        <v>2772</v>
      </c>
      <c r="M50" s="15" t="s">
        <v>2772</v>
      </c>
      <c r="N50" s="15" t="s">
        <v>2873</v>
      </c>
      <c r="O50" s="15" t="s">
        <v>2772</v>
      </c>
      <c r="P50" s="15">
        <v>2E-3</v>
      </c>
      <c r="Q50" s="15" t="s">
        <v>2880</v>
      </c>
      <c r="R50" s="39">
        <f t="shared" si="2"/>
        <v>2</v>
      </c>
      <c r="S50" s="15" t="s">
        <v>2880</v>
      </c>
      <c r="T50" s="16">
        <f t="shared" si="0"/>
        <v>0.47712125471966244</v>
      </c>
      <c r="U50" s="15" t="s">
        <v>2772</v>
      </c>
      <c r="V50" s="15" t="s">
        <v>2772</v>
      </c>
      <c r="W50" s="16" t="s">
        <v>2881</v>
      </c>
    </row>
    <row r="51" spans="1:23" ht="32.1">
      <c r="A51" s="15" t="s">
        <v>2877</v>
      </c>
      <c r="B51" s="15">
        <v>2020</v>
      </c>
      <c r="C51" s="15">
        <v>9</v>
      </c>
      <c r="D51" s="15" t="s">
        <v>2890</v>
      </c>
      <c r="E51" s="15" t="s">
        <v>3658</v>
      </c>
      <c r="F51" s="15" t="s">
        <v>2766</v>
      </c>
      <c r="G51" s="67" t="s">
        <v>3659</v>
      </c>
      <c r="H51" s="15" t="s">
        <v>2772</v>
      </c>
      <c r="I51" s="15" t="s">
        <v>2887</v>
      </c>
      <c r="J51" s="15" t="s">
        <v>2772</v>
      </c>
      <c r="K51" s="15" t="s">
        <v>2772</v>
      </c>
      <c r="L51" s="15" t="s">
        <v>2772</v>
      </c>
      <c r="M51" s="15" t="s">
        <v>2772</v>
      </c>
      <c r="N51" s="15" t="s">
        <v>2873</v>
      </c>
      <c r="O51" s="15" t="s">
        <v>2772</v>
      </c>
      <c r="P51" s="15">
        <v>0</v>
      </c>
      <c r="Q51" s="15" t="s">
        <v>2880</v>
      </c>
      <c r="R51" s="39">
        <f t="shared" si="2"/>
        <v>0</v>
      </c>
      <c r="S51" s="15" t="s">
        <v>2880</v>
      </c>
      <c r="T51" s="16" t="s">
        <v>3383</v>
      </c>
      <c r="U51" s="15" t="s">
        <v>2772</v>
      </c>
      <c r="V51" s="15" t="s">
        <v>2772</v>
      </c>
      <c r="W51" s="16" t="s">
        <v>2881</v>
      </c>
    </row>
    <row r="52" spans="1:23" ht="32.1">
      <c r="A52" s="15" t="s">
        <v>2877</v>
      </c>
      <c r="B52" s="15">
        <v>2020</v>
      </c>
      <c r="C52" s="15">
        <v>10</v>
      </c>
      <c r="D52" s="15" t="s">
        <v>2891</v>
      </c>
      <c r="E52" s="15" t="s">
        <v>3658</v>
      </c>
      <c r="F52" s="15" t="s">
        <v>2766</v>
      </c>
      <c r="G52" s="67" t="s">
        <v>3659</v>
      </c>
      <c r="H52" s="15" t="s">
        <v>2772</v>
      </c>
      <c r="I52" s="15" t="s">
        <v>2887</v>
      </c>
      <c r="J52" s="15" t="s">
        <v>2772</v>
      </c>
      <c r="K52" s="15" t="s">
        <v>2772</v>
      </c>
      <c r="L52" s="15" t="s">
        <v>2772</v>
      </c>
      <c r="M52" s="15" t="s">
        <v>2772</v>
      </c>
      <c r="N52" s="15" t="s">
        <v>2873</v>
      </c>
      <c r="O52" s="15" t="s">
        <v>2772</v>
      </c>
      <c r="P52" s="15">
        <v>0</v>
      </c>
      <c r="Q52" s="15" t="s">
        <v>2880</v>
      </c>
      <c r="R52" s="39">
        <f t="shared" si="2"/>
        <v>0</v>
      </c>
      <c r="S52" s="15" t="s">
        <v>2880</v>
      </c>
      <c r="T52" s="16" t="s">
        <v>3383</v>
      </c>
      <c r="U52" s="15" t="s">
        <v>2772</v>
      </c>
      <c r="V52" s="15" t="s">
        <v>2772</v>
      </c>
      <c r="W52" s="16" t="s">
        <v>2881</v>
      </c>
    </row>
    <row r="53" spans="1:23" ht="32.1">
      <c r="A53" s="15" t="s">
        <v>2877</v>
      </c>
      <c r="B53" s="15">
        <v>2020</v>
      </c>
      <c r="C53" s="15">
        <v>9</v>
      </c>
      <c r="D53" s="15" t="s">
        <v>2890</v>
      </c>
      <c r="E53" s="15" t="s">
        <v>3658</v>
      </c>
      <c r="F53" s="15" t="s">
        <v>2766</v>
      </c>
      <c r="G53" s="67" t="s">
        <v>3659</v>
      </c>
      <c r="H53" s="15" t="s">
        <v>2772</v>
      </c>
      <c r="I53" s="15" t="s">
        <v>2786</v>
      </c>
      <c r="J53" s="15" t="s">
        <v>2772</v>
      </c>
      <c r="K53" s="15" t="s">
        <v>2772</v>
      </c>
      <c r="L53" s="15" t="s">
        <v>2772</v>
      </c>
      <c r="M53" s="15" t="s">
        <v>2772</v>
      </c>
      <c r="N53" s="15" t="s">
        <v>2873</v>
      </c>
      <c r="O53" s="15" t="s">
        <v>2772</v>
      </c>
      <c r="P53" s="15">
        <v>0.05</v>
      </c>
      <c r="Q53" s="15" t="s">
        <v>2880</v>
      </c>
      <c r="R53" s="39">
        <f t="shared" si="2"/>
        <v>50</v>
      </c>
      <c r="S53" s="15" t="s">
        <v>2880</v>
      </c>
      <c r="T53" s="16">
        <f t="shared" si="0"/>
        <v>1.7075701760979363</v>
      </c>
      <c r="U53" s="15" t="s">
        <v>2772</v>
      </c>
      <c r="V53" s="15" t="s">
        <v>2772</v>
      </c>
      <c r="W53" s="16" t="s">
        <v>2881</v>
      </c>
    </row>
    <row r="54" spans="1:23" ht="32.1">
      <c r="A54" s="15" t="s">
        <v>2877</v>
      </c>
      <c r="B54" s="15">
        <v>2020</v>
      </c>
      <c r="C54" s="15">
        <v>10</v>
      </c>
      <c r="D54" s="15" t="s">
        <v>2891</v>
      </c>
      <c r="E54" s="15" t="s">
        <v>3658</v>
      </c>
      <c r="F54" s="15" t="s">
        <v>2766</v>
      </c>
      <c r="G54" s="67" t="s">
        <v>3659</v>
      </c>
      <c r="H54" s="15" t="s">
        <v>2772</v>
      </c>
      <c r="I54" s="15" t="s">
        <v>2786</v>
      </c>
      <c r="J54" s="15" t="s">
        <v>2772</v>
      </c>
      <c r="K54" s="15" t="s">
        <v>2772</v>
      </c>
      <c r="L54" s="15" t="s">
        <v>2772</v>
      </c>
      <c r="M54" s="15" t="s">
        <v>2772</v>
      </c>
      <c r="N54" s="15" t="s">
        <v>2873</v>
      </c>
      <c r="O54" s="15" t="s">
        <v>2772</v>
      </c>
      <c r="P54" s="15">
        <v>0.09</v>
      </c>
      <c r="Q54" s="15" t="s">
        <v>2880</v>
      </c>
      <c r="R54" s="39">
        <f t="shared" si="2"/>
        <v>90</v>
      </c>
      <c r="S54" s="15" t="s">
        <v>2880</v>
      </c>
      <c r="T54" s="16">
        <f t="shared" si="0"/>
        <v>1.9590413923210936</v>
      </c>
      <c r="U54" s="15" t="s">
        <v>2772</v>
      </c>
      <c r="V54" s="15" t="s">
        <v>2772</v>
      </c>
      <c r="W54" s="16" t="s">
        <v>2881</v>
      </c>
    </row>
    <row r="55" spans="1:23" ht="32.1">
      <c r="A55" s="15" t="s">
        <v>2877</v>
      </c>
      <c r="B55" s="15">
        <v>2020</v>
      </c>
      <c r="C55" s="15">
        <v>9</v>
      </c>
      <c r="D55" s="15" t="s">
        <v>2890</v>
      </c>
      <c r="E55" s="15" t="s">
        <v>3658</v>
      </c>
      <c r="F55" s="15" t="s">
        <v>2766</v>
      </c>
      <c r="G55" s="68" t="s">
        <v>3664</v>
      </c>
      <c r="H55" s="15" t="s">
        <v>2772</v>
      </c>
      <c r="I55" s="15" t="s">
        <v>2875</v>
      </c>
      <c r="J55" s="15" t="s">
        <v>2772</v>
      </c>
      <c r="K55" s="15" t="s">
        <v>2772</v>
      </c>
      <c r="L55" s="15" t="s">
        <v>2772</v>
      </c>
      <c r="M55" s="15" t="s">
        <v>2772</v>
      </c>
      <c r="N55" s="15" t="s">
        <v>2873</v>
      </c>
      <c r="O55" s="15" t="s">
        <v>2772</v>
      </c>
      <c r="P55" s="15">
        <v>1.18</v>
      </c>
      <c r="Q55" s="15" t="s">
        <v>2880</v>
      </c>
      <c r="R55" s="39">
        <f t="shared" si="2"/>
        <v>1180</v>
      </c>
      <c r="S55" s="15" t="s">
        <v>2880</v>
      </c>
      <c r="T55" s="16">
        <f t="shared" si="0"/>
        <v>3.0722498976135149</v>
      </c>
      <c r="U55" s="15" t="s">
        <v>2772</v>
      </c>
      <c r="V55" s="15" t="s">
        <v>2772</v>
      </c>
      <c r="W55" s="16" t="s">
        <v>2881</v>
      </c>
    </row>
    <row r="56" spans="1:23" ht="32.1">
      <c r="A56" s="15" t="s">
        <v>2877</v>
      </c>
      <c r="B56" s="15">
        <v>2020</v>
      </c>
      <c r="C56" s="15">
        <v>10</v>
      </c>
      <c r="D56" s="15" t="s">
        <v>2891</v>
      </c>
      <c r="E56" s="15" t="s">
        <v>3658</v>
      </c>
      <c r="F56" s="15" t="s">
        <v>2766</v>
      </c>
      <c r="G56" s="68" t="s">
        <v>3664</v>
      </c>
      <c r="H56" s="15" t="s">
        <v>2772</v>
      </c>
      <c r="I56" s="15" t="s">
        <v>2875</v>
      </c>
      <c r="J56" s="15" t="s">
        <v>2772</v>
      </c>
      <c r="K56" s="15" t="s">
        <v>2772</v>
      </c>
      <c r="L56" s="15" t="s">
        <v>2772</v>
      </c>
      <c r="M56" s="15" t="s">
        <v>2772</v>
      </c>
      <c r="N56" s="15" t="s">
        <v>2873</v>
      </c>
      <c r="O56" s="15" t="s">
        <v>2772</v>
      </c>
      <c r="P56" s="15">
        <v>0.7</v>
      </c>
      <c r="Q56" s="15" t="s">
        <v>2880</v>
      </c>
      <c r="R56" s="39">
        <f t="shared" si="2"/>
        <v>700</v>
      </c>
      <c r="S56" s="15" t="s">
        <v>2880</v>
      </c>
      <c r="T56" s="16">
        <f t="shared" si="0"/>
        <v>2.8457180179666586</v>
      </c>
      <c r="U56" s="15" t="s">
        <v>2772</v>
      </c>
      <c r="V56" s="15" t="s">
        <v>2772</v>
      </c>
      <c r="W56" s="16" t="s">
        <v>2881</v>
      </c>
    </row>
    <row r="57" spans="1:23" ht="32.1">
      <c r="A57" s="15" t="s">
        <v>2877</v>
      </c>
      <c r="B57" s="15">
        <v>2020</v>
      </c>
      <c r="C57" s="15">
        <v>9</v>
      </c>
      <c r="D57" s="15" t="s">
        <v>2890</v>
      </c>
      <c r="E57" s="15" t="s">
        <v>3658</v>
      </c>
      <c r="F57" s="15" t="s">
        <v>2766</v>
      </c>
      <c r="G57" s="67" t="s">
        <v>3659</v>
      </c>
      <c r="H57" s="15" t="s">
        <v>2772</v>
      </c>
      <c r="I57" s="15" t="s">
        <v>2790</v>
      </c>
      <c r="J57" s="15" t="s">
        <v>2772</v>
      </c>
      <c r="K57" s="15" t="s">
        <v>2772</v>
      </c>
      <c r="L57" s="15" t="s">
        <v>2772</v>
      </c>
      <c r="M57" s="15" t="s">
        <v>2772</v>
      </c>
      <c r="N57" s="15" t="s">
        <v>2873</v>
      </c>
      <c r="O57" s="15" t="s">
        <v>2772</v>
      </c>
      <c r="P57" s="15">
        <v>0</v>
      </c>
      <c r="Q57" s="15" t="s">
        <v>2880</v>
      </c>
      <c r="R57" s="39">
        <f t="shared" si="2"/>
        <v>0</v>
      </c>
      <c r="S57" s="15" t="s">
        <v>2880</v>
      </c>
      <c r="T57" s="16" t="s">
        <v>3383</v>
      </c>
      <c r="U57" s="15" t="s">
        <v>2772</v>
      </c>
      <c r="V57" s="15" t="s">
        <v>2772</v>
      </c>
      <c r="W57" s="16" t="s">
        <v>2881</v>
      </c>
    </row>
    <row r="58" spans="1:23" ht="32.1">
      <c r="A58" s="15" t="s">
        <v>2877</v>
      </c>
      <c r="B58" s="15">
        <v>2020</v>
      </c>
      <c r="C58" s="15">
        <v>10</v>
      </c>
      <c r="D58" s="15" t="s">
        <v>2891</v>
      </c>
      <c r="E58" s="15" t="s">
        <v>3658</v>
      </c>
      <c r="F58" s="15" t="s">
        <v>2766</v>
      </c>
      <c r="G58" s="67" t="s">
        <v>3659</v>
      </c>
      <c r="H58" s="15" t="s">
        <v>2772</v>
      </c>
      <c r="I58" s="15" t="s">
        <v>2790</v>
      </c>
      <c r="J58" s="15" t="s">
        <v>2772</v>
      </c>
      <c r="K58" s="15" t="s">
        <v>2772</v>
      </c>
      <c r="L58" s="15" t="s">
        <v>2772</v>
      </c>
      <c r="M58" s="15" t="s">
        <v>2772</v>
      </c>
      <c r="N58" s="15" t="s">
        <v>2873</v>
      </c>
      <c r="O58" s="15" t="s">
        <v>2772</v>
      </c>
      <c r="P58" s="15">
        <v>0.11</v>
      </c>
      <c r="Q58" s="15" t="s">
        <v>2880</v>
      </c>
      <c r="R58" s="39">
        <f t="shared" si="2"/>
        <v>110</v>
      </c>
      <c r="S58" s="15" t="s">
        <v>2880</v>
      </c>
      <c r="T58" s="16">
        <f t="shared" si="0"/>
        <v>2.0453229787866576</v>
      </c>
      <c r="U58" s="15" t="s">
        <v>2772</v>
      </c>
      <c r="V58" s="15" t="s">
        <v>2772</v>
      </c>
      <c r="W58" s="16" t="s">
        <v>2881</v>
      </c>
    </row>
    <row r="59" spans="1:23" ht="32.1">
      <c r="A59" s="15" t="s">
        <v>2877</v>
      </c>
      <c r="B59" s="15">
        <v>2020</v>
      </c>
      <c r="C59" s="15">
        <v>9</v>
      </c>
      <c r="D59" s="15" t="s">
        <v>2890</v>
      </c>
      <c r="E59" s="15" t="s">
        <v>3658</v>
      </c>
      <c r="F59" s="15" t="s">
        <v>2766</v>
      </c>
      <c r="G59" s="68" t="s">
        <v>3664</v>
      </c>
      <c r="H59" s="15" t="s">
        <v>2772</v>
      </c>
      <c r="I59" s="15" t="s">
        <v>2888</v>
      </c>
      <c r="J59" s="15" t="s">
        <v>2772</v>
      </c>
      <c r="K59" s="15" t="s">
        <v>2772</v>
      </c>
      <c r="L59" s="15" t="s">
        <v>2772</v>
      </c>
      <c r="M59" s="15" t="s">
        <v>2772</v>
      </c>
      <c r="N59" s="15" t="s">
        <v>2873</v>
      </c>
      <c r="O59" s="15" t="s">
        <v>2772</v>
      </c>
      <c r="P59" s="15">
        <v>51.28</v>
      </c>
      <c r="Q59" s="15" t="s">
        <v>2880</v>
      </c>
      <c r="R59" s="39">
        <f t="shared" si="2"/>
        <v>51280</v>
      </c>
      <c r="S59" s="15" t="s">
        <v>2880</v>
      </c>
      <c r="T59" s="16">
        <f t="shared" si="0"/>
        <v>4.7099564855093456</v>
      </c>
      <c r="U59" s="15" t="s">
        <v>2772</v>
      </c>
      <c r="V59" s="15" t="s">
        <v>2772</v>
      </c>
      <c r="W59" s="16" t="s">
        <v>2881</v>
      </c>
    </row>
    <row r="60" spans="1:23" ht="33" thickBot="1">
      <c r="A60" s="15" t="s">
        <v>2877</v>
      </c>
      <c r="B60" s="15">
        <v>2020</v>
      </c>
      <c r="C60" s="15">
        <v>10</v>
      </c>
      <c r="D60" s="15" t="s">
        <v>2891</v>
      </c>
      <c r="E60" s="15" t="s">
        <v>3658</v>
      </c>
      <c r="F60" s="15" t="s">
        <v>2766</v>
      </c>
      <c r="G60" s="68" t="s">
        <v>3664</v>
      </c>
      <c r="H60" s="15" t="s">
        <v>2772</v>
      </c>
      <c r="I60" s="15" t="s">
        <v>2888</v>
      </c>
      <c r="J60" s="15" t="s">
        <v>2772</v>
      </c>
      <c r="K60" s="15" t="s">
        <v>2772</v>
      </c>
      <c r="L60" s="15" t="s">
        <v>2772</v>
      </c>
      <c r="M60" s="15" t="s">
        <v>2772</v>
      </c>
      <c r="N60" s="15" t="s">
        <v>2873</v>
      </c>
      <c r="O60" s="15" t="s">
        <v>2772</v>
      </c>
      <c r="P60" s="15">
        <v>29.87</v>
      </c>
      <c r="Q60" s="15" t="s">
        <v>2880</v>
      </c>
      <c r="R60" s="39">
        <f t="shared" si="2"/>
        <v>29870</v>
      </c>
      <c r="S60" s="15" t="s">
        <v>2880</v>
      </c>
      <c r="T60" s="16">
        <f t="shared" si="0"/>
        <v>4.4752497618479286</v>
      </c>
      <c r="U60" s="15" t="s">
        <v>2772</v>
      </c>
      <c r="V60" s="15" t="s">
        <v>2772</v>
      </c>
      <c r="W60" s="16" t="s">
        <v>2881</v>
      </c>
    </row>
    <row r="61" spans="1:23" ht="33" thickBot="1">
      <c r="A61" s="15" t="s">
        <v>2877</v>
      </c>
      <c r="B61" s="15">
        <v>2020</v>
      </c>
      <c r="C61" s="15">
        <v>9</v>
      </c>
      <c r="D61" s="15" t="s">
        <v>2890</v>
      </c>
      <c r="E61" s="15" t="s">
        <v>3658</v>
      </c>
      <c r="F61" s="15" t="s">
        <v>2766</v>
      </c>
      <c r="G61" s="68" t="s">
        <v>3664</v>
      </c>
      <c r="H61" s="15" t="s">
        <v>2772</v>
      </c>
      <c r="I61" s="15" t="s">
        <v>2848</v>
      </c>
      <c r="J61" s="15" t="s">
        <v>2772</v>
      </c>
      <c r="K61" s="15" t="s">
        <v>2772</v>
      </c>
      <c r="L61" s="15" t="s">
        <v>2772</v>
      </c>
      <c r="M61" s="15" t="s">
        <v>2772</v>
      </c>
      <c r="N61" s="15" t="s">
        <v>2873</v>
      </c>
      <c r="O61" s="15" t="s">
        <v>2772</v>
      </c>
      <c r="P61" s="28">
        <v>33.32</v>
      </c>
      <c r="Q61" s="15" t="s">
        <v>2880</v>
      </c>
      <c r="R61" s="39">
        <f t="shared" si="2"/>
        <v>33320</v>
      </c>
      <c r="S61" s="15" t="s">
        <v>2880</v>
      </c>
      <c r="T61" s="16">
        <f t="shared" si="0"/>
        <v>4.5227180265872411</v>
      </c>
      <c r="U61" s="15" t="s">
        <v>2772</v>
      </c>
      <c r="V61" s="15" t="s">
        <v>2772</v>
      </c>
      <c r="W61" s="16" t="s">
        <v>2881</v>
      </c>
    </row>
    <row r="62" spans="1:23" ht="33" thickBot="1">
      <c r="A62" s="15" t="s">
        <v>2877</v>
      </c>
      <c r="B62" s="15">
        <v>2020</v>
      </c>
      <c r="C62" s="15">
        <v>10</v>
      </c>
      <c r="D62" s="15" t="s">
        <v>2891</v>
      </c>
      <c r="E62" s="15" t="s">
        <v>3658</v>
      </c>
      <c r="F62" s="15" t="s">
        <v>2766</v>
      </c>
      <c r="G62" s="68" t="s">
        <v>3664</v>
      </c>
      <c r="H62" s="15" t="s">
        <v>2772</v>
      </c>
      <c r="I62" s="15" t="s">
        <v>2848</v>
      </c>
      <c r="J62" s="15" t="s">
        <v>2772</v>
      </c>
      <c r="K62" s="15" t="s">
        <v>2772</v>
      </c>
      <c r="L62" s="15" t="s">
        <v>2772</v>
      </c>
      <c r="M62" s="15" t="s">
        <v>2772</v>
      </c>
      <c r="N62" s="15" t="s">
        <v>2873</v>
      </c>
      <c r="O62" s="15" t="s">
        <v>2772</v>
      </c>
      <c r="P62" s="28">
        <v>37.22</v>
      </c>
      <c r="Q62" s="15" t="s">
        <v>2880</v>
      </c>
      <c r="R62" s="39">
        <f t="shared" si="2"/>
        <v>37220</v>
      </c>
      <c r="S62" s="15" t="s">
        <v>2880</v>
      </c>
      <c r="T62" s="16">
        <f t="shared" si="0"/>
        <v>4.5707880369475653</v>
      </c>
      <c r="U62" s="15" t="s">
        <v>2772</v>
      </c>
      <c r="V62" s="15" t="s">
        <v>2772</v>
      </c>
      <c r="W62" s="16" t="s">
        <v>2881</v>
      </c>
    </row>
    <row r="63" spans="1:23" ht="32.1">
      <c r="A63" s="15" t="s">
        <v>2877</v>
      </c>
      <c r="B63" s="15">
        <v>2020</v>
      </c>
      <c r="C63" s="15">
        <v>9</v>
      </c>
      <c r="D63" s="15" t="s">
        <v>2890</v>
      </c>
      <c r="E63" s="15" t="s">
        <v>3658</v>
      </c>
      <c r="F63" s="15" t="s">
        <v>2766</v>
      </c>
      <c r="G63" s="68" t="s">
        <v>3664</v>
      </c>
      <c r="H63" s="15" t="s">
        <v>2772</v>
      </c>
      <c r="I63" s="15" t="s">
        <v>2775</v>
      </c>
      <c r="J63" s="15" t="s">
        <v>2772</v>
      </c>
      <c r="K63" s="15" t="s">
        <v>2772</v>
      </c>
      <c r="L63" s="15" t="s">
        <v>2772</v>
      </c>
      <c r="M63" s="15" t="s">
        <v>2772</v>
      </c>
      <c r="N63" s="15" t="s">
        <v>2873</v>
      </c>
      <c r="O63" s="15" t="s">
        <v>2772</v>
      </c>
      <c r="P63" s="15">
        <v>1578.2</v>
      </c>
      <c r="Q63" s="15" t="s">
        <v>2880</v>
      </c>
      <c r="R63" s="39">
        <f t="shared" si="2"/>
        <v>1578200</v>
      </c>
      <c r="S63" s="15" t="s">
        <v>2880</v>
      </c>
      <c r="T63" s="16">
        <f t="shared" si="0"/>
        <v>6.198162314229414</v>
      </c>
      <c r="U63" s="15" t="s">
        <v>2772</v>
      </c>
      <c r="V63" s="15" t="s">
        <v>2772</v>
      </c>
      <c r="W63" s="16" t="s">
        <v>2881</v>
      </c>
    </row>
    <row r="64" spans="1:23" ht="32.1">
      <c r="A64" s="15" t="s">
        <v>2877</v>
      </c>
      <c r="B64" s="15">
        <v>2020</v>
      </c>
      <c r="C64" s="15">
        <v>10</v>
      </c>
      <c r="D64" s="15" t="s">
        <v>2891</v>
      </c>
      <c r="E64" s="15" t="s">
        <v>3658</v>
      </c>
      <c r="F64" s="15" t="s">
        <v>2766</v>
      </c>
      <c r="G64" s="68" t="s">
        <v>3664</v>
      </c>
      <c r="H64" s="15" t="s">
        <v>2772</v>
      </c>
      <c r="I64" s="15" t="s">
        <v>2775</v>
      </c>
      <c r="J64" s="15" t="s">
        <v>2772</v>
      </c>
      <c r="K64" s="15" t="s">
        <v>2772</v>
      </c>
      <c r="L64" s="15" t="s">
        <v>2772</v>
      </c>
      <c r="M64" s="15" t="s">
        <v>2772</v>
      </c>
      <c r="N64" s="15" t="s">
        <v>2873</v>
      </c>
      <c r="O64" s="15" t="s">
        <v>2772</v>
      </c>
      <c r="P64" s="15">
        <v>1331.24</v>
      </c>
      <c r="Q64" s="15" t="s">
        <v>2880</v>
      </c>
      <c r="R64" s="39">
        <f t="shared" si="2"/>
        <v>1331240</v>
      </c>
      <c r="S64" s="15" t="s">
        <v>2880</v>
      </c>
      <c r="T64" s="16">
        <f t="shared" si="0"/>
        <v>6.1242566846975173</v>
      </c>
      <c r="U64" s="15" t="s">
        <v>2772</v>
      </c>
      <c r="V64" s="15" t="s">
        <v>2772</v>
      </c>
      <c r="W64" s="16" t="s">
        <v>2881</v>
      </c>
    </row>
    <row r="65" spans="1:23" ht="32.1">
      <c r="A65" s="15" t="s">
        <v>2877</v>
      </c>
      <c r="B65" s="15">
        <v>2020</v>
      </c>
      <c r="C65" s="15">
        <v>9</v>
      </c>
      <c r="D65" s="15" t="s">
        <v>2890</v>
      </c>
      <c r="E65" s="15" t="s">
        <v>3658</v>
      </c>
      <c r="F65" s="15" t="s">
        <v>2766</v>
      </c>
      <c r="G65" s="68" t="s">
        <v>3664</v>
      </c>
      <c r="H65" s="15" t="s">
        <v>2772</v>
      </c>
      <c r="I65" s="15" t="s">
        <v>2889</v>
      </c>
      <c r="J65" s="15" t="s">
        <v>2772</v>
      </c>
      <c r="K65" s="15" t="s">
        <v>2772</v>
      </c>
      <c r="L65" s="15" t="s">
        <v>2772</v>
      </c>
      <c r="M65" s="15" t="s">
        <v>2772</v>
      </c>
      <c r="N65" s="15" t="s">
        <v>2873</v>
      </c>
      <c r="O65" s="15" t="s">
        <v>2772</v>
      </c>
      <c r="P65" s="15">
        <v>177.19</v>
      </c>
      <c r="Q65" s="15" t="s">
        <v>2880</v>
      </c>
      <c r="R65" s="39">
        <f t="shared" si="2"/>
        <v>177190</v>
      </c>
      <c r="S65" s="15" t="s">
        <v>2880</v>
      </c>
      <c r="T65" s="16">
        <f t="shared" si="0"/>
        <v>5.2484416591447065</v>
      </c>
      <c r="U65" s="15" t="s">
        <v>2772</v>
      </c>
      <c r="V65" s="15" t="s">
        <v>2772</v>
      </c>
      <c r="W65" s="16" t="s">
        <v>2881</v>
      </c>
    </row>
    <row r="66" spans="1:23" ht="32.1">
      <c r="A66" s="15" t="s">
        <v>2877</v>
      </c>
      <c r="B66" s="15">
        <v>2020</v>
      </c>
      <c r="C66" s="15">
        <v>10</v>
      </c>
      <c r="D66" s="15" t="s">
        <v>2891</v>
      </c>
      <c r="E66" s="15" t="s">
        <v>3658</v>
      </c>
      <c r="F66" s="15" t="s">
        <v>2766</v>
      </c>
      <c r="G66" s="68" t="s">
        <v>3664</v>
      </c>
      <c r="H66" s="15" t="s">
        <v>2772</v>
      </c>
      <c r="I66" s="15" t="s">
        <v>2889</v>
      </c>
      <c r="J66" s="15" t="s">
        <v>2772</v>
      </c>
      <c r="K66" s="15" t="s">
        <v>2772</v>
      </c>
      <c r="L66" s="15" t="s">
        <v>2772</v>
      </c>
      <c r="M66" s="15" t="s">
        <v>2772</v>
      </c>
      <c r="N66" s="15" t="s">
        <v>2873</v>
      </c>
      <c r="O66" s="15" t="s">
        <v>2772</v>
      </c>
      <c r="P66" s="15">
        <v>181.31</v>
      </c>
      <c r="Q66" s="15" t="s">
        <v>2880</v>
      </c>
      <c r="R66" s="39">
        <f t="shared" si="2"/>
        <v>181310</v>
      </c>
      <c r="S66" s="15" t="s">
        <v>2880</v>
      </c>
      <c r="T66" s="16">
        <f t="shared" ref="T66:T77" si="3">LOG(R66+1)</f>
        <v>5.2584241532095861</v>
      </c>
      <c r="U66" s="15" t="s">
        <v>2772</v>
      </c>
      <c r="V66" s="15" t="s">
        <v>2772</v>
      </c>
      <c r="W66" s="16" t="s">
        <v>2881</v>
      </c>
    </row>
    <row r="67" spans="1:23" ht="33" thickBot="1">
      <c r="A67" s="15" t="s">
        <v>2877</v>
      </c>
      <c r="B67" s="15">
        <v>2020</v>
      </c>
      <c r="C67" s="15">
        <v>11</v>
      </c>
      <c r="D67" s="15" t="s">
        <v>2892</v>
      </c>
      <c r="E67" s="15" t="s">
        <v>3658</v>
      </c>
      <c r="F67" s="15" t="s">
        <v>2766</v>
      </c>
      <c r="G67" s="67" t="s">
        <v>3659</v>
      </c>
      <c r="H67" s="15" t="s">
        <v>2772</v>
      </c>
      <c r="I67" s="15" t="s">
        <v>2879</v>
      </c>
      <c r="J67" s="15" t="s">
        <v>2772</v>
      </c>
      <c r="K67" s="15" t="s">
        <v>2772</v>
      </c>
      <c r="L67" s="15" t="s">
        <v>2772</v>
      </c>
      <c r="M67" s="15" t="s">
        <v>2772</v>
      </c>
      <c r="N67" s="15" t="s">
        <v>2873</v>
      </c>
      <c r="O67" s="15" t="s">
        <v>2772</v>
      </c>
      <c r="P67" s="15">
        <v>0</v>
      </c>
      <c r="Q67" s="15" t="s">
        <v>2880</v>
      </c>
      <c r="R67" s="39">
        <f t="shared" si="2"/>
        <v>0</v>
      </c>
      <c r="S67" s="15" t="s">
        <v>2880</v>
      </c>
      <c r="T67" s="16" t="s">
        <v>3383</v>
      </c>
      <c r="U67" s="15" t="s">
        <v>2772</v>
      </c>
      <c r="V67" s="15" t="s">
        <v>2772</v>
      </c>
      <c r="W67" s="16" t="s">
        <v>2881</v>
      </c>
    </row>
    <row r="68" spans="1:23" ht="33" thickBot="1">
      <c r="A68" s="15" t="s">
        <v>2877</v>
      </c>
      <c r="B68" s="15">
        <v>2020</v>
      </c>
      <c r="C68" s="15">
        <v>12</v>
      </c>
      <c r="D68" s="15" t="s">
        <v>2893</v>
      </c>
      <c r="E68" s="15" t="s">
        <v>3658</v>
      </c>
      <c r="F68" s="15" t="s">
        <v>2766</v>
      </c>
      <c r="G68" s="67" t="s">
        <v>3659</v>
      </c>
      <c r="H68" s="15" t="s">
        <v>2772</v>
      </c>
      <c r="I68" s="15" t="s">
        <v>2879</v>
      </c>
      <c r="J68" s="15" t="s">
        <v>2772</v>
      </c>
      <c r="K68" s="15" t="s">
        <v>2772</v>
      </c>
      <c r="L68" s="15" t="s">
        <v>2772</v>
      </c>
      <c r="M68" s="15" t="s">
        <v>2772</v>
      </c>
      <c r="N68" s="15" t="s">
        <v>2873</v>
      </c>
      <c r="O68" s="15" t="s">
        <v>2772</v>
      </c>
      <c r="P68" s="28">
        <v>0.01</v>
      </c>
      <c r="Q68" s="15" t="s">
        <v>2880</v>
      </c>
      <c r="R68" s="39">
        <f t="shared" si="2"/>
        <v>10</v>
      </c>
      <c r="S68" s="15" t="s">
        <v>2880</v>
      </c>
      <c r="T68" s="16">
        <f t="shared" si="3"/>
        <v>1.0413926851582251</v>
      </c>
      <c r="U68" s="15" t="s">
        <v>2772</v>
      </c>
      <c r="V68" s="15" t="s">
        <v>2772</v>
      </c>
      <c r="W68" s="16" t="s">
        <v>2881</v>
      </c>
    </row>
    <row r="69" spans="1:23" ht="33" thickBot="1">
      <c r="A69" s="15" t="s">
        <v>2877</v>
      </c>
      <c r="B69" s="15">
        <v>2020</v>
      </c>
      <c r="C69" s="15">
        <v>11</v>
      </c>
      <c r="D69" s="15" t="s">
        <v>2892</v>
      </c>
      <c r="E69" s="15" t="s">
        <v>3658</v>
      </c>
      <c r="F69" s="15" t="s">
        <v>2766</v>
      </c>
      <c r="G69" s="67" t="s">
        <v>3659</v>
      </c>
      <c r="H69" s="15" t="s">
        <v>2772</v>
      </c>
      <c r="I69" s="15" t="s">
        <v>2883</v>
      </c>
      <c r="J69" s="15" t="s">
        <v>2772</v>
      </c>
      <c r="K69" s="15" t="s">
        <v>2772</v>
      </c>
      <c r="L69" s="15" t="s">
        <v>2772</v>
      </c>
      <c r="M69" s="15" t="s">
        <v>2772</v>
      </c>
      <c r="N69" s="15" t="s">
        <v>2873</v>
      </c>
      <c r="O69" s="15" t="s">
        <v>2772</v>
      </c>
      <c r="P69" s="28">
        <v>0.12</v>
      </c>
      <c r="Q69" s="15" t="s">
        <v>2880</v>
      </c>
      <c r="R69" s="39">
        <f t="shared" si="2"/>
        <v>120</v>
      </c>
      <c r="S69" s="15" t="s">
        <v>2880</v>
      </c>
      <c r="T69" s="16">
        <f t="shared" si="3"/>
        <v>2.0827853703164503</v>
      </c>
      <c r="U69" s="15" t="s">
        <v>2772</v>
      </c>
      <c r="V69" s="15" t="s">
        <v>2772</v>
      </c>
      <c r="W69" s="16" t="s">
        <v>2881</v>
      </c>
    </row>
    <row r="70" spans="1:23" ht="32.1">
      <c r="A70" s="15" t="s">
        <v>2877</v>
      </c>
      <c r="B70" s="15">
        <v>2020</v>
      </c>
      <c r="C70" s="15">
        <v>12</v>
      </c>
      <c r="D70" s="15" t="s">
        <v>2893</v>
      </c>
      <c r="E70" s="15" t="s">
        <v>3658</v>
      </c>
      <c r="F70" s="15" t="s">
        <v>2766</v>
      </c>
      <c r="G70" s="67" t="s">
        <v>3659</v>
      </c>
      <c r="H70" s="15" t="s">
        <v>2772</v>
      </c>
      <c r="I70" s="15" t="s">
        <v>2883</v>
      </c>
      <c r="J70" s="15" t="s">
        <v>2772</v>
      </c>
      <c r="K70" s="15" t="s">
        <v>2772</v>
      </c>
      <c r="L70" s="15" t="s">
        <v>2772</v>
      </c>
      <c r="M70" s="15" t="s">
        <v>2772</v>
      </c>
      <c r="N70" s="15" t="s">
        <v>2873</v>
      </c>
      <c r="O70" s="15" t="s">
        <v>2772</v>
      </c>
      <c r="P70" s="15">
        <v>0.03</v>
      </c>
      <c r="Q70" s="15" t="s">
        <v>2880</v>
      </c>
      <c r="R70" s="39">
        <f t="shared" si="2"/>
        <v>30</v>
      </c>
      <c r="S70" s="15" t="s">
        <v>2880</v>
      </c>
      <c r="T70" s="16">
        <f t="shared" si="3"/>
        <v>1.4913616938342726</v>
      </c>
      <c r="U70" s="15" t="s">
        <v>2772</v>
      </c>
      <c r="V70" s="15" t="s">
        <v>2772</v>
      </c>
      <c r="W70" s="16" t="s">
        <v>2881</v>
      </c>
    </row>
    <row r="71" spans="1:23" ht="32.1">
      <c r="A71" s="15" t="s">
        <v>2877</v>
      </c>
      <c r="B71" s="15">
        <v>2020</v>
      </c>
      <c r="C71" s="15">
        <v>11</v>
      </c>
      <c r="D71" s="15" t="s">
        <v>2892</v>
      </c>
      <c r="E71" s="15" t="s">
        <v>3658</v>
      </c>
      <c r="F71" s="15" t="s">
        <v>2766</v>
      </c>
      <c r="G71" s="67" t="s">
        <v>3659</v>
      </c>
      <c r="H71" s="15" t="s">
        <v>2772</v>
      </c>
      <c r="I71" s="15" t="s">
        <v>2884</v>
      </c>
      <c r="J71" s="15" t="s">
        <v>2772</v>
      </c>
      <c r="K71" s="15" t="s">
        <v>2772</v>
      </c>
      <c r="L71" s="15" t="s">
        <v>2772</v>
      </c>
      <c r="M71" s="15" t="s">
        <v>2772</v>
      </c>
      <c r="N71" s="15" t="s">
        <v>2873</v>
      </c>
      <c r="O71" s="15" t="s">
        <v>2772</v>
      </c>
      <c r="P71" s="15">
        <v>0</v>
      </c>
      <c r="Q71" s="15" t="s">
        <v>2880</v>
      </c>
      <c r="R71" s="39">
        <f t="shared" si="2"/>
        <v>0</v>
      </c>
      <c r="S71" s="15" t="s">
        <v>2880</v>
      </c>
      <c r="T71" s="16" t="s">
        <v>3383</v>
      </c>
      <c r="U71" s="15" t="s">
        <v>2772</v>
      </c>
      <c r="V71" s="15" t="s">
        <v>2772</v>
      </c>
      <c r="W71" s="16" t="s">
        <v>2881</v>
      </c>
    </row>
    <row r="72" spans="1:23" ht="32.1">
      <c r="A72" s="15" t="s">
        <v>2877</v>
      </c>
      <c r="B72" s="15">
        <v>2020</v>
      </c>
      <c r="C72" s="15">
        <v>12</v>
      </c>
      <c r="D72" s="15" t="s">
        <v>2893</v>
      </c>
      <c r="E72" s="15" t="s">
        <v>3658</v>
      </c>
      <c r="F72" s="15" t="s">
        <v>2766</v>
      </c>
      <c r="G72" s="67" t="s">
        <v>3659</v>
      </c>
      <c r="H72" s="15" t="s">
        <v>2772</v>
      </c>
      <c r="I72" s="15" t="s">
        <v>2884</v>
      </c>
      <c r="J72" s="15" t="s">
        <v>2772</v>
      </c>
      <c r="K72" s="15" t="s">
        <v>2772</v>
      </c>
      <c r="L72" s="15" t="s">
        <v>2772</v>
      </c>
      <c r="M72" s="15" t="s">
        <v>2772</v>
      </c>
      <c r="N72" s="15" t="s">
        <v>2873</v>
      </c>
      <c r="O72" s="15" t="s">
        <v>2772</v>
      </c>
      <c r="P72" s="15">
        <v>0</v>
      </c>
      <c r="Q72" s="15" t="s">
        <v>2880</v>
      </c>
      <c r="R72" s="39">
        <f t="shared" ref="R72:R129" si="4">P72*1000</f>
        <v>0</v>
      </c>
      <c r="S72" s="15" t="s">
        <v>2880</v>
      </c>
      <c r="T72" s="16" t="s">
        <v>3383</v>
      </c>
      <c r="U72" s="15" t="s">
        <v>2772</v>
      </c>
      <c r="V72" s="15" t="s">
        <v>2772</v>
      </c>
      <c r="W72" s="16" t="s">
        <v>2881</v>
      </c>
    </row>
    <row r="73" spans="1:23" ht="32.1">
      <c r="A73" s="15" t="s">
        <v>2877</v>
      </c>
      <c r="B73" s="15">
        <v>2020</v>
      </c>
      <c r="C73" s="15">
        <v>11</v>
      </c>
      <c r="D73" s="15" t="s">
        <v>2892</v>
      </c>
      <c r="E73" s="15" t="s">
        <v>3658</v>
      </c>
      <c r="F73" s="15" t="s">
        <v>2766</v>
      </c>
      <c r="G73" s="67" t="s">
        <v>3659</v>
      </c>
      <c r="H73" s="15" t="s">
        <v>2772</v>
      </c>
      <c r="I73" s="15" t="s">
        <v>2779</v>
      </c>
      <c r="J73" s="15" t="s">
        <v>2772</v>
      </c>
      <c r="K73" s="15" t="s">
        <v>2772</v>
      </c>
      <c r="L73" s="15" t="s">
        <v>2772</v>
      </c>
      <c r="M73" s="15" t="s">
        <v>2772</v>
      </c>
      <c r="N73" s="15" t="s">
        <v>2873</v>
      </c>
      <c r="O73" s="15" t="s">
        <v>2772</v>
      </c>
      <c r="P73" s="15">
        <v>0.35</v>
      </c>
      <c r="Q73" s="15" t="s">
        <v>2880</v>
      </c>
      <c r="R73" s="39">
        <f t="shared" si="4"/>
        <v>350</v>
      </c>
      <c r="S73" s="15" t="s">
        <v>2880</v>
      </c>
      <c r="T73" s="16">
        <f t="shared" si="3"/>
        <v>2.5453071164658239</v>
      </c>
      <c r="U73" s="15" t="s">
        <v>2772</v>
      </c>
      <c r="V73" s="15" t="s">
        <v>2772</v>
      </c>
      <c r="W73" s="16" t="s">
        <v>2881</v>
      </c>
    </row>
    <row r="74" spans="1:23" ht="32.1">
      <c r="A74" s="15" t="s">
        <v>2877</v>
      </c>
      <c r="B74" s="15">
        <v>2020</v>
      </c>
      <c r="C74" s="15">
        <v>12</v>
      </c>
      <c r="D74" s="15" t="s">
        <v>2893</v>
      </c>
      <c r="E74" s="15" t="s">
        <v>3658</v>
      </c>
      <c r="F74" s="15" t="s">
        <v>2766</v>
      </c>
      <c r="G74" s="67" t="s">
        <v>3659</v>
      </c>
      <c r="H74" s="15" t="s">
        <v>2772</v>
      </c>
      <c r="I74" s="15" t="s">
        <v>2779</v>
      </c>
      <c r="J74" s="15" t="s">
        <v>2772</v>
      </c>
      <c r="K74" s="15" t="s">
        <v>2772</v>
      </c>
      <c r="L74" s="15" t="s">
        <v>2772</v>
      </c>
      <c r="M74" s="15" t="s">
        <v>2772</v>
      </c>
      <c r="N74" s="15" t="s">
        <v>2873</v>
      </c>
      <c r="O74" s="15" t="s">
        <v>2772</v>
      </c>
      <c r="P74" s="15">
        <v>0.28000000000000003</v>
      </c>
      <c r="Q74" s="15" t="s">
        <v>2880</v>
      </c>
      <c r="R74" s="39">
        <f t="shared" si="4"/>
        <v>280</v>
      </c>
      <c r="S74" s="15" t="s">
        <v>2880</v>
      </c>
      <c r="T74" s="16">
        <f t="shared" si="3"/>
        <v>2.4487063199050798</v>
      </c>
      <c r="U74" s="15" t="s">
        <v>2772</v>
      </c>
      <c r="V74" s="15" t="s">
        <v>2772</v>
      </c>
      <c r="W74" s="16" t="s">
        <v>2881</v>
      </c>
    </row>
    <row r="75" spans="1:23" ht="32.1">
      <c r="A75" s="15" t="s">
        <v>2877</v>
      </c>
      <c r="B75" s="15">
        <v>2020</v>
      </c>
      <c r="C75" s="15">
        <v>11</v>
      </c>
      <c r="D75" s="15" t="s">
        <v>2892</v>
      </c>
      <c r="E75" s="15" t="s">
        <v>3658</v>
      </c>
      <c r="F75" s="15" t="s">
        <v>2766</v>
      </c>
      <c r="G75" s="67" t="s">
        <v>3659</v>
      </c>
      <c r="H75" s="15" t="s">
        <v>2772</v>
      </c>
      <c r="I75" s="15" t="s">
        <v>2788</v>
      </c>
      <c r="J75" s="15" t="s">
        <v>2772</v>
      </c>
      <c r="K75" s="15" t="s">
        <v>2772</v>
      </c>
      <c r="L75" s="15" t="s">
        <v>2772</v>
      </c>
      <c r="M75" s="15" t="s">
        <v>2772</v>
      </c>
      <c r="N75" s="15" t="s">
        <v>2873</v>
      </c>
      <c r="O75" s="15" t="s">
        <v>2772</v>
      </c>
      <c r="P75" s="15">
        <v>0.01</v>
      </c>
      <c r="Q75" s="15" t="s">
        <v>2880</v>
      </c>
      <c r="R75" s="39">
        <f t="shared" si="4"/>
        <v>10</v>
      </c>
      <c r="S75" s="15" t="s">
        <v>2880</v>
      </c>
      <c r="T75" s="16">
        <f t="shared" si="3"/>
        <v>1.0413926851582251</v>
      </c>
      <c r="U75" s="15" t="s">
        <v>2772</v>
      </c>
      <c r="V75" s="15" t="s">
        <v>2772</v>
      </c>
      <c r="W75" s="16" t="s">
        <v>2881</v>
      </c>
    </row>
    <row r="76" spans="1:23" ht="32.1">
      <c r="A76" s="15" t="s">
        <v>2877</v>
      </c>
      <c r="B76" s="15">
        <v>2020</v>
      </c>
      <c r="C76" s="15">
        <v>12</v>
      </c>
      <c r="D76" s="15" t="s">
        <v>2893</v>
      </c>
      <c r="E76" s="15" t="s">
        <v>3658</v>
      </c>
      <c r="F76" s="15" t="s">
        <v>2766</v>
      </c>
      <c r="G76" s="67" t="s">
        <v>3659</v>
      </c>
      <c r="H76" s="15" t="s">
        <v>2772</v>
      </c>
      <c r="I76" s="15" t="s">
        <v>2788</v>
      </c>
      <c r="J76" s="15" t="s">
        <v>2772</v>
      </c>
      <c r="K76" s="15" t="s">
        <v>2772</v>
      </c>
      <c r="L76" s="15" t="s">
        <v>2772</v>
      </c>
      <c r="M76" s="15" t="s">
        <v>2772</v>
      </c>
      <c r="N76" s="15" t="s">
        <v>2873</v>
      </c>
      <c r="O76" s="15" t="s">
        <v>2772</v>
      </c>
      <c r="P76" s="15">
        <v>0.03</v>
      </c>
      <c r="Q76" s="15" t="s">
        <v>2880</v>
      </c>
      <c r="R76" s="39">
        <f t="shared" si="4"/>
        <v>30</v>
      </c>
      <c r="S76" s="15" t="s">
        <v>2880</v>
      </c>
      <c r="T76" s="16">
        <f t="shared" si="3"/>
        <v>1.4913616938342726</v>
      </c>
      <c r="U76" s="15" t="s">
        <v>2772</v>
      </c>
      <c r="V76" s="15" t="s">
        <v>2772</v>
      </c>
      <c r="W76" s="16" t="s">
        <v>2881</v>
      </c>
    </row>
    <row r="77" spans="1:23" ht="32.1">
      <c r="A77" s="15" t="s">
        <v>2877</v>
      </c>
      <c r="B77" s="15">
        <v>2020</v>
      </c>
      <c r="C77" s="15">
        <v>11</v>
      </c>
      <c r="D77" s="15" t="s">
        <v>2892</v>
      </c>
      <c r="E77" s="15" t="s">
        <v>3658</v>
      </c>
      <c r="F77" s="15" t="s">
        <v>2766</v>
      </c>
      <c r="G77" s="68" t="s">
        <v>3664</v>
      </c>
      <c r="H77" s="15" t="s">
        <v>2772</v>
      </c>
      <c r="I77" s="15" t="s">
        <v>2885</v>
      </c>
      <c r="J77" s="15" t="s">
        <v>2772</v>
      </c>
      <c r="K77" s="15" t="s">
        <v>2772</v>
      </c>
      <c r="L77" s="15" t="s">
        <v>2772</v>
      </c>
      <c r="M77" s="15" t="s">
        <v>2772</v>
      </c>
      <c r="N77" s="15" t="s">
        <v>2873</v>
      </c>
      <c r="O77" s="15" t="s">
        <v>2772</v>
      </c>
      <c r="P77" s="15">
        <v>0.2</v>
      </c>
      <c r="Q77" s="15" t="s">
        <v>2880</v>
      </c>
      <c r="R77" s="39">
        <f t="shared" si="4"/>
        <v>200</v>
      </c>
      <c r="S77" s="15" t="s">
        <v>2880</v>
      </c>
      <c r="T77" s="16">
        <f t="shared" si="3"/>
        <v>2.3031960574204891</v>
      </c>
      <c r="U77" s="15" t="s">
        <v>2772</v>
      </c>
      <c r="V77" s="15" t="s">
        <v>2772</v>
      </c>
      <c r="W77" s="16" t="s">
        <v>2881</v>
      </c>
    </row>
    <row r="78" spans="1:23" ht="32.1">
      <c r="A78" s="15" t="s">
        <v>2877</v>
      </c>
      <c r="B78" s="15">
        <v>2020</v>
      </c>
      <c r="C78" s="15">
        <v>12</v>
      </c>
      <c r="D78" s="15" t="s">
        <v>2893</v>
      </c>
      <c r="E78" s="15" t="s">
        <v>3658</v>
      </c>
      <c r="F78" s="15" t="s">
        <v>2766</v>
      </c>
      <c r="G78" s="68" t="s">
        <v>3664</v>
      </c>
      <c r="H78" s="15" t="s">
        <v>2772</v>
      </c>
      <c r="I78" s="15" t="s">
        <v>2885</v>
      </c>
      <c r="J78" s="15" t="s">
        <v>2772</v>
      </c>
      <c r="K78" s="15" t="s">
        <v>2772</v>
      </c>
      <c r="L78" s="15" t="s">
        <v>2772</v>
      </c>
      <c r="M78" s="15" t="s">
        <v>2772</v>
      </c>
      <c r="N78" s="15" t="s">
        <v>2873</v>
      </c>
      <c r="O78" s="15" t="s">
        <v>2772</v>
      </c>
      <c r="P78" s="15">
        <v>0</v>
      </c>
      <c r="Q78" s="15" t="s">
        <v>2880</v>
      </c>
      <c r="R78" s="39">
        <f t="shared" si="4"/>
        <v>0</v>
      </c>
      <c r="S78" s="15" t="s">
        <v>2880</v>
      </c>
      <c r="T78" s="16" t="s">
        <v>3383</v>
      </c>
      <c r="U78" s="15" t="s">
        <v>2772</v>
      </c>
      <c r="V78" s="15" t="s">
        <v>2772</v>
      </c>
      <c r="W78" s="16" t="s">
        <v>2881</v>
      </c>
    </row>
    <row r="79" spans="1:23" ht="32.1">
      <c r="A79" s="15" t="s">
        <v>2877</v>
      </c>
      <c r="B79" s="15">
        <v>2020</v>
      </c>
      <c r="C79" s="15">
        <v>11</v>
      </c>
      <c r="D79" s="15" t="s">
        <v>2892</v>
      </c>
      <c r="E79" s="15" t="s">
        <v>3658</v>
      </c>
      <c r="F79" s="15" t="s">
        <v>2766</v>
      </c>
      <c r="G79" s="67" t="s">
        <v>3659</v>
      </c>
      <c r="H79" s="15" t="s">
        <v>2772</v>
      </c>
      <c r="I79" s="15" t="s">
        <v>2886</v>
      </c>
      <c r="J79" s="15" t="s">
        <v>2772</v>
      </c>
      <c r="K79" s="15" t="s">
        <v>2772</v>
      </c>
      <c r="L79" s="15" t="s">
        <v>2772</v>
      </c>
      <c r="M79" s="15" t="s">
        <v>2772</v>
      </c>
      <c r="N79" s="15" t="s">
        <v>2873</v>
      </c>
      <c r="O79" s="15" t="s">
        <v>2772</v>
      </c>
      <c r="P79" s="15">
        <v>0</v>
      </c>
      <c r="Q79" s="15" t="s">
        <v>2880</v>
      </c>
      <c r="R79" s="39">
        <f t="shared" si="4"/>
        <v>0</v>
      </c>
      <c r="S79" s="15" t="s">
        <v>2880</v>
      </c>
      <c r="T79" s="16" t="s">
        <v>3383</v>
      </c>
      <c r="U79" s="15" t="s">
        <v>2772</v>
      </c>
      <c r="V79" s="15" t="s">
        <v>2772</v>
      </c>
      <c r="W79" s="16" t="s">
        <v>2881</v>
      </c>
    </row>
    <row r="80" spans="1:23" ht="32.1">
      <c r="A80" s="15" t="s">
        <v>2877</v>
      </c>
      <c r="B80" s="15">
        <v>2020</v>
      </c>
      <c r="C80" s="15">
        <v>12</v>
      </c>
      <c r="D80" s="15" t="s">
        <v>2893</v>
      </c>
      <c r="E80" s="15" t="s">
        <v>3658</v>
      </c>
      <c r="F80" s="15" t="s">
        <v>2766</v>
      </c>
      <c r="G80" s="67" t="s">
        <v>3659</v>
      </c>
      <c r="H80" s="15" t="s">
        <v>2772</v>
      </c>
      <c r="I80" s="15" t="s">
        <v>2886</v>
      </c>
      <c r="J80" s="15" t="s">
        <v>2772</v>
      </c>
      <c r="K80" s="15" t="s">
        <v>2772</v>
      </c>
      <c r="L80" s="15" t="s">
        <v>2772</v>
      </c>
      <c r="M80" s="15" t="s">
        <v>2772</v>
      </c>
      <c r="N80" s="15" t="s">
        <v>2873</v>
      </c>
      <c r="O80" s="15" t="s">
        <v>2772</v>
      </c>
      <c r="P80" s="15">
        <v>0.01</v>
      </c>
      <c r="Q80" s="15" t="s">
        <v>2880</v>
      </c>
      <c r="R80" s="39">
        <f t="shared" si="4"/>
        <v>10</v>
      </c>
      <c r="S80" s="15" t="s">
        <v>2880</v>
      </c>
      <c r="T80" s="16">
        <f t="shared" ref="T80:T128" si="5">LOG(R80+1)</f>
        <v>1.0413926851582251</v>
      </c>
      <c r="U80" s="15" t="s">
        <v>2772</v>
      </c>
      <c r="V80" s="15" t="s">
        <v>2772</v>
      </c>
      <c r="W80" s="16" t="s">
        <v>2881</v>
      </c>
    </row>
    <row r="81" spans="1:23" ht="32.1">
      <c r="A81" s="15" t="s">
        <v>2877</v>
      </c>
      <c r="B81" s="15">
        <v>2020</v>
      </c>
      <c r="C81" s="15">
        <v>11</v>
      </c>
      <c r="D81" s="15" t="s">
        <v>2892</v>
      </c>
      <c r="E81" s="15" t="s">
        <v>3658</v>
      </c>
      <c r="F81" s="15" t="s">
        <v>2766</v>
      </c>
      <c r="G81" s="67" t="s">
        <v>3659</v>
      </c>
      <c r="H81" s="15" t="s">
        <v>2772</v>
      </c>
      <c r="I81" s="15" t="s">
        <v>2887</v>
      </c>
      <c r="J81" s="15" t="s">
        <v>2772</v>
      </c>
      <c r="K81" s="15" t="s">
        <v>2772</v>
      </c>
      <c r="L81" s="15" t="s">
        <v>2772</v>
      </c>
      <c r="M81" s="15" t="s">
        <v>2772</v>
      </c>
      <c r="N81" s="15" t="s">
        <v>2873</v>
      </c>
      <c r="O81" s="15" t="s">
        <v>2772</v>
      </c>
      <c r="P81" s="15">
        <v>0</v>
      </c>
      <c r="Q81" s="15" t="s">
        <v>2880</v>
      </c>
      <c r="R81" s="39">
        <f t="shared" si="4"/>
        <v>0</v>
      </c>
      <c r="S81" s="15" t="s">
        <v>2880</v>
      </c>
      <c r="T81" s="16" t="s">
        <v>3383</v>
      </c>
      <c r="U81" s="15" t="s">
        <v>2772</v>
      </c>
      <c r="V81" s="15" t="s">
        <v>2772</v>
      </c>
      <c r="W81" s="16" t="s">
        <v>2881</v>
      </c>
    </row>
    <row r="82" spans="1:23" ht="32.1">
      <c r="A82" s="15" t="s">
        <v>2877</v>
      </c>
      <c r="B82" s="15">
        <v>2020</v>
      </c>
      <c r="C82" s="15">
        <v>12</v>
      </c>
      <c r="D82" s="15" t="s">
        <v>2893</v>
      </c>
      <c r="E82" s="15" t="s">
        <v>3658</v>
      </c>
      <c r="F82" s="15" t="s">
        <v>2766</v>
      </c>
      <c r="G82" s="67" t="s">
        <v>3659</v>
      </c>
      <c r="H82" s="15" t="s">
        <v>2772</v>
      </c>
      <c r="I82" s="15" t="s">
        <v>2887</v>
      </c>
      <c r="J82" s="15" t="s">
        <v>2772</v>
      </c>
      <c r="K82" s="15" t="s">
        <v>2772</v>
      </c>
      <c r="L82" s="15" t="s">
        <v>2772</v>
      </c>
      <c r="M82" s="15" t="s">
        <v>2772</v>
      </c>
      <c r="N82" s="15" t="s">
        <v>2873</v>
      </c>
      <c r="O82" s="15" t="s">
        <v>2772</v>
      </c>
      <c r="P82" s="15">
        <v>0</v>
      </c>
      <c r="Q82" s="15" t="s">
        <v>2880</v>
      </c>
      <c r="R82" s="39">
        <f t="shared" si="4"/>
        <v>0</v>
      </c>
      <c r="S82" s="15" t="s">
        <v>2880</v>
      </c>
      <c r="T82" s="16" t="s">
        <v>3383</v>
      </c>
      <c r="U82" s="15" t="s">
        <v>2772</v>
      </c>
      <c r="V82" s="15" t="s">
        <v>2772</v>
      </c>
      <c r="W82" s="16" t="s">
        <v>2881</v>
      </c>
    </row>
    <row r="83" spans="1:23" ht="32.1">
      <c r="A83" s="15" t="s">
        <v>2877</v>
      </c>
      <c r="B83" s="15">
        <v>2020</v>
      </c>
      <c r="C83" s="15">
        <v>11</v>
      </c>
      <c r="D83" s="15" t="s">
        <v>2892</v>
      </c>
      <c r="E83" s="15" t="s">
        <v>3658</v>
      </c>
      <c r="F83" s="15" t="s">
        <v>2766</v>
      </c>
      <c r="G83" s="67" t="s">
        <v>3659</v>
      </c>
      <c r="H83" s="15" t="s">
        <v>2772</v>
      </c>
      <c r="I83" s="15" t="s">
        <v>2786</v>
      </c>
      <c r="J83" s="15" t="s">
        <v>2772</v>
      </c>
      <c r="K83" s="15" t="s">
        <v>2772</v>
      </c>
      <c r="L83" s="15" t="s">
        <v>2772</v>
      </c>
      <c r="M83" s="15" t="s">
        <v>2772</v>
      </c>
      <c r="N83" s="15" t="s">
        <v>2873</v>
      </c>
      <c r="O83" s="15" t="s">
        <v>2772</v>
      </c>
      <c r="P83" s="15">
        <v>0.01</v>
      </c>
      <c r="Q83" s="15" t="s">
        <v>2880</v>
      </c>
      <c r="R83" s="39">
        <f t="shared" si="4"/>
        <v>10</v>
      </c>
      <c r="S83" s="15" t="s">
        <v>2880</v>
      </c>
      <c r="T83" s="16">
        <f t="shared" si="5"/>
        <v>1.0413926851582251</v>
      </c>
      <c r="U83" s="15" t="s">
        <v>2772</v>
      </c>
      <c r="V83" s="15" t="s">
        <v>2772</v>
      </c>
      <c r="W83" s="16" t="s">
        <v>2881</v>
      </c>
    </row>
    <row r="84" spans="1:23" ht="32.1">
      <c r="A84" s="15" t="s">
        <v>2877</v>
      </c>
      <c r="B84" s="15">
        <v>2020</v>
      </c>
      <c r="C84" s="15">
        <v>12</v>
      </c>
      <c r="D84" s="15" t="s">
        <v>2893</v>
      </c>
      <c r="E84" s="15" t="s">
        <v>3658</v>
      </c>
      <c r="F84" s="15" t="s">
        <v>2766</v>
      </c>
      <c r="G84" s="67" t="s">
        <v>3659</v>
      </c>
      <c r="H84" s="15" t="s">
        <v>2772</v>
      </c>
      <c r="I84" s="15" t="s">
        <v>2786</v>
      </c>
      <c r="J84" s="15" t="s">
        <v>2772</v>
      </c>
      <c r="K84" s="15" t="s">
        <v>2772</v>
      </c>
      <c r="L84" s="15" t="s">
        <v>2772</v>
      </c>
      <c r="M84" s="15" t="s">
        <v>2772</v>
      </c>
      <c r="N84" s="15" t="s">
        <v>2873</v>
      </c>
      <c r="O84" s="15" t="s">
        <v>2772</v>
      </c>
      <c r="P84" s="15">
        <v>0</v>
      </c>
      <c r="Q84" s="15" t="s">
        <v>2880</v>
      </c>
      <c r="R84" s="39">
        <f t="shared" si="4"/>
        <v>0</v>
      </c>
      <c r="S84" s="15" t="s">
        <v>2880</v>
      </c>
      <c r="T84" s="16" t="s">
        <v>3383</v>
      </c>
      <c r="U84" s="15" t="s">
        <v>2772</v>
      </c>
      <c r="V84" s="15" t="s">
        <v>2772</v>
      </c>
      <c r="W84" s="16" t="s">
        <v>2881</v>
      </c>
    </row>
    <row r="85" spans="1:23" ht="32.1">
      <c r="A85" s="15" t="s">
        <v>2877</v>
      </c>
      <c r="B85" s="15">
        <v>2020</v>
      </c>
      <c r="C85" s="15">
        <v>11</v>
      </c>
      <c r="D85" s="15" t="s">
        <v>2892</v>
      </c>
      <c r="E85" s="15" t="s">
        <v>3658</v>
      </c>
      <c r="F85" s="15" t="s">
        <v>2766</v>
      </c>
      <c r="G85" s="68" t="s">
        <v>3664</v>
      </c>
      <c r="H85" s="15" t="s">
        <v>2772</v>
      </c>
      <c r="I85" s="15" t="s">
        <v>2875</v>
      </c>
      <c r="J85" s="15" t="s">
        <v>2772</v>
      </c>
      <c r="K85" s="15" t="s">
        <v>2772</v>
      </c>
      <c r="L85" s="15" t="s">
        <v>2772</v>
      </c>
      <c r="M85" s="15" t="s">
        <v>2772</v>
      </c>
      <c r="N85" s="15" t="s">
        <v>2873</v>
      </c>
      <c r="O85" s="15" t="s">
        <v>2772</v>
      </c>
      <c r="P85" s="15">
        <v>3.25</v>
      </c>
      <c r="Q85" s="15" t="s">
        <v>2880</v>
      </c>
      <c r="R85" s="39">
        <f t="shared" si="4"/>
        <v>3250</v>
      </c>
      <c r="S85" s="15" t="s">
        <v>2880</v>
      </c>
      <c r="T85" s="16">
        <f t="shared" si="5"/>
        <v>3.5120169694961265</v>
      </c>
      <c r="U85" s="15" t="s">
        <v>2772</v>
      </c>
      <c r="V85" s="15" t="s">
        <v>2772</v>
      </c>
      <c r="W85" s="16" t="s">
        <v>2881</v>
      </c>
    </row>
    <row r="86" spans="1:23" ht="32.1">
      <c r="A86" s="15" t="s">
        <v>2877</v>
      </c>
      <c r="B86" s="15">
        <v>2020</v>
      </c>
      <c r="C86" s="15">
        <v>12</v>
      </c>
      <c r="D86" s="15" t="s">
        <v>2893</v>
      </c>
      <c r="E86" s="15" t="s">
        <v>3658</v>
      </c>
      <c r="F86" s="15" t="s">
        <v>2766</v>
      </c>
      <c r="G86" s="68" t="s">
        <v>3664</v>
      </c>
      <c r="H86" s="15" t="s">
        <v>2772</v>
      </c>
      <c r="I86" s="15" t="s">
        <v>2875</v>
      </c>
      <c r="J86" s="15" t="s">
        <v>2772</v>
      </c>
      <c r="K86" s="15" t="s">
        <v>2772</v>
      </c>
      <c r="L86" s="15" t="s">
        <v>2772</v>
      </c>
      <c r="M86" s="15" t="s">
        <v>2772</v>
      </c>
      <c r="N86" s="15" t="s">
        <v>2873</v>
      </c>
      <c r="O86" s="15" t="s">
        <v>2772</v>
      </c>
      <c r="P86" s="15">
        <v>5.82</v>
      </c>
      <c r="Q86" s="15" t="s">
        <v>2880</v>
      </c>
      <c r="R86" s="39">
        <f t="shared" si="4"/>
        <v>5820</v>
      </c>
      <c r="S86" s="15" t="s">
        <v>2880</v>
      </c>
      <c r="T86" s="16">
        <f t="shared" si="5"/>
        <v>3.7649975992848805</v>
      </c>
      <c r="U86" s="15" t="s">
        <v>2772</v>
      </c>
      <c r="V86" s="15" t="s">
        <v>2772</v>
      </c>
      <c r="W86" s="16" t="s">
        <v>2881</v>
      </c>
    </row>
    <row r="87" spans="1:23" ht="32.1">
      <c r="A87" s="15" t="s">
        <v>2877</v>
      </c>
      <c r="B87" s="15">
        <v>2020</v>
      </c>
      <c r="C87" s="15">
        <v>11</v>
      </c>
      <c r="D87" s="15" t="s">
        <v>2892</v>
      </c>
      <c r="E87" s="15" t="s">
        <v>3658</v>
      </c>
      <c r="F87" s="15" t="s">
        <v>2766</v>
      </c>
      <c r="G87" s="67" t="s">
        <v>3659</v>
      </c>
      <c r="H87" s="15" t="s">
        <v>2772</v>
      </c>
      <c r="I87" s="15" t="s">
        <v>2790</v>
      </c>
      <c r="J87" s="15" t="s">
        <v>2772</v>
      </c>
      <c r="K87" s="15" t="s">
        <v>2772</v>
      </c>
      <c r="L87" s="15" t="s">
        <v>2772</v>
      </c>
      <c r="M87" s="15" t="s">
        <v>2772</v>
      </c>
      <c r="N87" s="15" t="s">
        <v>2873</v>
      </c>
      <c r="O87" s="15" t="s">
        <v>2772</v>
      </c>
      <c r="P87" s="15">
        <v>0</v>
      </c>
      <c r="Q87" s="15" t="s">
        <v>2880</v>
      </c>
      <c r="R87" s="39">
        <f t="shared" si="4"/>
        <v>0</v>
      </c>
      <c r="S87" s="15" t="s">
        <v>2880</v>
      </c>
      <c r="T87" s="16" t="s">
        <v>3383</v>
      </c>
      <c r="U87" s="15" t="s">
        <v>2772</v>
      </c>
      <c r="V87" s="15" t="s">
        <v>2772</v>
      </c>
      <c r="W87" s="16" t="s">
        <v>2881</v>
      </c>
    </row>
    <row r="88" spans="1:23" ht="32.1">
      <c r="A88" s="15" t="s">
        <v>2877</v>
      </c>
      <c r="B88" s="15">
        <v>2020</v>
      </c>
      <c r="C88" s="15">
        <v>12</v>
      </c>
      <c r="D88" s="15" t="s">
        <v>2893</v>
      </c>
      <c r="E88" s="15" t="s">
        <v>3658</v>
      </c>
      <c r="F88" s="15" t="s">
        <v>2766</v>
      </c>
      <c r="G88" s="67" t="s">
        <v>3659</v>
      </c>
      <c r="H88" s="15" t="s">
        <v>2772</v>
      </c>
      <c r="I88" s="15" t="s">
        <v>2790</v>
      </c>
      <c r="J88" s="15" t="s">
        <v>2772</v>
      </c>
      <c r="K88" s="15" t="s">
        <v>2772</v>
      </c>
      <c r="L88" s="15" t="s">
        <v>2772</v>
      </c>
      <c r="M88" s="15" t="s">
        <v>2772</v>
      </c>
      <c r="N88" s="15" t="s">
        <v>2873</v>
      </c>
      <c r="O88" s="15" t="s">
        <v>2772</v>
      </c>
      <c r="P88" s="15">
        <v>0</v>
      </c>
      <c r="Q88" s="15" t="s">
        <v>2880</v>
      </c>
      <c r="R88" s="39">
        <f t="shared" si="4"/>
        <v>0</v>
      </c>
      <c r="S88" s="15" t="s">
        <v>2880</v>
      </c>
      <c r="T88" s="16" t="s">
        <v>3383</v>
      </c>
      <c r="U88" s="15" t="s">
        <v>2772</v>
      </c>
      <c r="V88" s="15" t="s">
        <v>2772</v>
      </c>
      <c r="W88" s="16" t="s">
        <v>2881</v>
      </c>
    </row>
    <row r="89" spans="1:23" ht="32.1">
      <c r="A89" s="15" t="s">
        <v>2877</v>
      </c>
      <c r="B89" s="15">
        <v>2020</v>
      </c>
      <c r="C89" s="15">
        <v>11</v>
      </c>
      <c r="D89" s="15" t="s">
        <v>2892</v>
      </c>
      <c r="E89" s="15" t="s">
        <v>3658</v>
      </c>
      <c r="F89" s="15" t="s">
        <v>2766</v>
      </c>
      <c r="G89" s="68" t="s">
        <v>3664</v>
      </c>
      <c r="H89" s="15" t="s">
        <v>2772</v>
      </c>
      <c r="I89" s="15" t="s">
        <v>2888</v>
      </c>
      <c r="J89" s="15" t="s">
        <v>2772</v>
      </c>
      <c r="K89" s="15" t="s">
        <v>2772</v>
      </c>
      <c r="L89" s="15" t="s">
        <v>2772</v>
      </c>
      <c r="M89" s="15" t="s">
        <v>2772</v>
      </c>
      <c r="N89" s="15" t="s">
        <v>2873</v>
      </c>
      <c r="O89" s="15" t="s">
        <v>2772</v>
      </c>
      <c r="P89" s="15">
        <v>43.98</v>
      </c>
      <c r="Q89" s="15" t="s">
        <v>2880</v>
      </c>
      <c r="R89" s="39">
        <f t="shared" si="4"/>
        <v>43980</v>
      </c>
      <c r="S89" s="15" t="s">
        <v>2880</v>
      </c>
      <c r="T89" s="16">
        <f t="shared" si="5"/>
        <v>4.6432650997301961</v>
      </c>
      <c r="U89" s="15" t="s">
        <v>2772</v>
      </c>
      <c r="V89" s="15" t="s">
        <v>2772</v>
      </c>
      <c r="W89" s="16" t="s">
        <v>2881</v>
      </c>
    </row>
    <row r="90" spans="1:23" ht="32.1">
      <c r="A90" s="15" t="s">
        <v>2877</v>
      </c>
      <c r="B90" s="15">
        <v>2020</v>
      </c>
      <c r="C90" s="15">
        <v>12</v>
      </c>
      <c r="D90" s="15" t="s">
        <v>2893</v>
      </c>
      <c r="E90" s="15" t="s">
        <v>3658</v>
      </c>
      <c r="F90" s="15" t="s">
        <v>2766</v>
      </c>
      <c r="G90" s="68" t="s">
        <v>3664</v>
      </c>
      <c r="H90" s="15" t="s">
        <v>2772</v>
      </c>
      <c r="I90" s="15" t="s">
        <v>2888</v>
      </c>
      <c r="J90" s="15" t="s">
        <v>2772</v>
      </c>
      <c r="K90" s="15" t="s">
        <v>2772</v>
      </c>
      <c r="L90" s="15" t="s">
        <v>2772</v>
      </c>
      <c r="M90" s="15" t="s">
        <v>2772</v>
      </c>
      <c r="N90" s="15" t="s">
        <v>2873</v>
      </c>
      <c r="O90" s="15" t="s">
        <v>2772</v>
      </c>
      <c r="P90" s="15">
        <v>107.54</v>
      </c>
      <c r="Q90" s="15" t="s">
        <v>2880</v>
      </c>
      <c r="R90" s="39">
        <f t="shared" si="4"/>
        <v>107540</v>
      </c>
      <c r="S90" s="15" t="s">
        <v>2880</v>
      </c>
      <c r="T90" s="16">
        <f t="shared" si="5"/>
        <v>5.0315740705683156</v>
      </c>
      <c r="U90" s="15" t="s">
        <v>2772</v>
      </c>
      <c r="V90" s="15" t="s">
        <v>2772</v>
      </c>
      <c r="W90" s="16" t="s">
        <v>2881</v>
      </c>
    </row>
    <row r="91" spans="1:23" ht="32.1">
      <c r="A91" s="15" t="s">
        <v>2877</v>
      </c>
      <c r="B91" s="15">
        <v>2020</v>
      </c>
      <c r="C91" s="15">
        <v>11</v>
      </c>
      <c r="D91" s="15" t="s">
        <v>2892</v>
      </c>
      <c r="E91" s="15" t="s">
        <v>3658</v>
      </c>
      <c r="F91" s="15" t="s">
        <v>2766</v>
      </c>
      <c r="G91" s="68" t="s">
        <v>3664</v>
      </c>
      <c r="H91" s="15" t="s">
        <v>2772</v>
      </c>
      <c r="I91" s="15" t="s">
        <v>2848</v>
      </c>
      <c r="J91" s="15" t="s">
        <v>2772</v>
      </c>
      <c r="K91" s="15" t="s">
        <v>2772</v>
      </c>
      <c r="L91" s="15" t="s">
        <v>2772</v>
      </c>
      <c r="M91" s="15" t="s">
        <v>2772</v>
      </c>
      <c r="N91" s="15" t="s">
        <v>2873</v>
      </c>
      <c r="O91" s="15" t="s">
        <v>2772</v>
      </c>
      <c r="P91" s="15">
        <v>57.87</v>
      </c>
      <c r="Q91" s="15" t="s">
        <v>2880</v>
      </c>
      <c r="R91" s="39">
        <f t="shared" si="4"/>
        <v>57870</v>
      </c>
      <c r="S91" s="15" t="s">
        <v>2880</v>
      </c>
      <c r="T91" s="16">
        <f t="shared" si="5"/>
        <v>4.762460986955384</v>
      </c>
      <c r="U91" s="15" t="s">
        <v>2772</v>
      </c>
      <c r="V91" s="15" t="s">
        <v>2772</v>
      </c>
      <c r="W91" s="16" t="s">
        <v>2881</v>
      </c>
    </row>
    <row r="92" spans="1:23" ht="32.1">
      <c r="A92" s="15" t="s">
        <v>2877</v>
      </c>
      <c r="B92" s="15">
        <v>2020</v>
      </c>
      <c r="C92" s="15">
        <v>12</v>
      </c>
      <c r="D92" s="15" t="s">
        <v>2893</v>
      </c>
      <c r="E92" s="15" t="s">
        <v>3658</v>
      </c>
      <c r="F92" s="15" t="s">
        <v>2766</v>
      </c>
      <c r="G92" s="68" t="s">
        <v>3664</v>
      </c>
      <c r="H92" s="15" t="s">
        <v>2772</v>
      </c>
      <c r="I92" s="15" t="s">
        <v>2848</v>
      </c>
      <c r="J92" s="15" t="s">
        <v>2772</v>
      </c>
      <c r="K92" s="15" t="s">
        <v>2772</v>
      </c>
      <c r="L92" s="15" t="s">
        <v>2772</v>
      </c>
      <c r="M92" s="15" t="s">
        <v>2772</v>
      </c>
      <c r="N92" s="15" t="s">
        <v>2873</v>
      </c>
      <c r="O92" s="15" t="s">
        <v>2772</v>
      </c>
      <c r="P92" s="15">
        <v>40.99</v>
      </c>
      <c r="Q92" s="15" t="s">
        <v>2880</v>
      </c>
      <c r="R92" s="39">
        <f t="shared" si="4"/>
        <v>40990</v>
      </c>
      <c r="S92" s="15" t="s">
        <v>2880</v>
      </c>
      <c r="T92" s="16">
        <f t="shared" si="5"/>
        <v>4.6126885133197808</v>
      </c>
      <c r="U92" s="15" t="s">
        <v>2772</v>
      </c>
      <c r="V92" s="15" t="s">
        <v>2772</v>
      </c>
      <c r="W92" s="16" t="s">
        <v>2881</v>
      </c>
    </row>
    <row r="93" spans="1:23" ht="32.1">
      <c r="A93" s="15" t="s">
        <v>2877</v>
      </c>
      <c r="B93" s="15">
        <v>2020</v>
      </c>
      <c r="C93" s="15">
        <v>11</v>
      </c>
      <c r="D93" s="15" t="s">
        <v>2892</v>
      </c>
      <c r="E93" s="15" t="s">
        <v>3658</v>
      </c>
      <c r="F93" s="15" t="s">
        <v>2766</v>
      </c>
      <c r="G93" s="68" t="s">
        <v>3664</v>
      </c>
      <c r="H93" s="15" t="s">
        <v>2772</v>
      </c>
      <c r="I93" s="15" t="s">
        <v>2775</v>
      </c>
      <c r="J93" s="15" t="s">
        <v>2772</v>
      </c>
      <c r="K93" s="15" t="s">
        <v>2772</v>
      </c>
      <c r="L93" s="15" t="s">
        <v>2772</v>
      </c>
      <c r="M93" s="15" t="s">
        <v>2772</v>
      </c>
      <c r="N93" s="15" t="s">
        <v>2873</v>
      </c>
      <c r="O93" s="15" t="s">
        <v>2772</v>
      </c>
      <c r="P93" s="15">
        <v>1211.32</v>
      </c>
      <c r="Q93" s="15" t="s">
        <v>2880</v>
      </c>
      <c r="R93" s="39">
        <f t="shared" si="4"/>
        <v>1211320</v>
      </c>
      <c r="S93" s="15" t="s">
        <v>2880</v>
      </c>
      <c r="T93" s="16">
        <f t="shared" si="5"/>
        <v>6.0832592464093054</v>
      </c>
      <c r="U93" s="15" t="s">
        <v>2772</v>
      </c>
      <c r="V93" s="15" t="s">
        <v>2772</v>
      </c>
      <c r="W93" s="16" t="s">
        <v>2881</v>
      </c>
    </row>
    <row r="94" spans="1:23" ht="32.1">
      <c r="A94" s="15" t="s">
        <v>2877</v>
      </c>
      <c r="B94" s="15">
        <v>2020</v>
      </c>
      <c r="C94" s="15">
        <v>12</v>
      </c>
      <c r="D94" s="15" t="s">
        <v>2893</v>
      </c>
      <c r="E94" s="15" t="s">
        <v>3658</v>
      </c>
      <c r="F94" s="15" t="s">
        <v>2766</v>
      </c>
      <c r="G94" s="68" t="s">
        <v>3664</v>
      </c>
      <c r="H94" s="15" t="s">
        <v>2772</v>
      </c>
      <c r="I94" s="15" t="s">
        <v>2775</v>
      </c>
      <c r="J94" s="15" t="s">
        <v>2772</v>
      </c>
      <c r="K94" s="15" t="s">
        <v>2772</v>
      </c>
      <c r="L94" s="15" t="s">
        <v>2772</v>
      </c>
      <c r="M94" s="15" t="s">
        <v>2772</v>
      </c>
      <c r="N94" s="15" t="s">
        <v>2873</v>
      </c>
      <c r="O94" s="15" t="s">
        <v>2772</v>
      </c>
      <c r="P94" s="15">
        <v>890.81</v>
      </c>
      <c r="Q94" s="15" t="s">
        <v>2880</v>
      </c>
      <c r="R94" s="39">
        <f t="shared" si="4"/>
        <v>890810</v>
      </c>
      <c r="S94" s="15" t="s">
        <v>2880</v>
      </c>
      <c r="T94" s="16">
        <f t="shared" si="5"/>
        <v>5.9497855711929448</v>
      </c>
      <c r="U94" s="15" t="s">
        <v>2772</v>
      </c>
      <c r="V94" s="15" t="s">
        <v>2772</v>
      </c>
      <c r="W94" s="16" t="s">
        <v>2881</v>
      </c>
    </row>
    <row r="95" spans="1:23" ht="33" thickBot="1">
      <c r="A95" s="15" t="s">
        <v>2877</v>
      </c>
      <c r="B95" s="15">
        <v>2020</v>
      </c>
      <c r="C95" s="15">
        <v>11</v>
      </c>
      <c r="D95" s="15" t="s">
        <v>2892</v>
      </c>
      <c r="E95" s="15" t="s">
        <v>3658</v>
      </c>
      <c r="F95" s="15" t="s">
        <v>2766</v>
      </c>
      <c r="G95" s="68" t="s">
        <v>3664</v>
      </c>
      <c r="H95" s="15" t="s">
        <v>2772</v>
      </c>
      <c r="I95" s="15" t="s">
        <v>2889</v>
      </c>
      <c r="J95" s="15" t="s">
        <v>2772</v>
      </c>
      <c r="K95" s="15" t="s">
        <v>2772</v>
      </c>
      <c r="L95" s="15" t="s">
        <v>2772</v>
      </c>
      <c r="M95" s="15" t="s">
        <v>2772</v>
      </c>
      <c r="N95" s="15" t="s">
        <v>2873</v>
      </c>
      <c r="O95" s="15" t="s">
        <v>2772</v>
      </c>
      <c r="P95" s="15">
        <v>166.67</v>
      </c>
      <c r="Q95" s="15" t="s">
        <v>2880</v>
      </c>
      <c r="R95" s="39">
        <f t="shared" si="4"/>
        <v>166670</v>
      </c>
      <c r="S95" s="15" t="s">
        <v>2880</v>
      </c>
      <c r="T95" s="16">
        <f t="shared" si="5"/>
        <v>5.2218600411260967</v>
      </c>
      <c r="U95" s="15" t="s">
        <v>2772</v>
      </c>
      <c r="V95" s="15" t="s">
        <v>2772</v>
      </c>
      <c r="W95" s="16" t="s">
        <v>2881</v>
      </c>
    </row>
    <row r="96" spans="1:23" ht="33" thickBot="1">
      <c r="A96" s="15" t="s">
        <v>2877</v>
      </c>
      <c r="B96" s="15">
        <v>2020</v>
      </c>
      <c r="C96" s="15">
        <v>12</v>
      </c>
      <c r="D96" s="15" t="s">
        <v>2893</v>
      </c>
      <c r="E96" s="15" t="s">
        <v>3658</v>
      </c>
      <c r="F96" s="15" t="s">
        <v>2766</v>
      </c>
      <c r="G96" s="68" t="s">
        <v>3664</v>
      </c>
      <c r="H96" s="15" t="s">
        <v>2772</v>
      </c>
      <c r="I96" s="15" t="s">
        <v>2889</v>
      </c>
      <c r="J96" s="15" t="s">
        <v>2772</v>
      </c>
      <c r="K96" s="15" t="s">
        <v>2772</v>
      </c>
      <c r="L96" s="15" t="s">
        <v>2772</v>
      </c>
      <c r="M96" s="15" t="s">
        <v>2772</v>
      </c>
      <c r="N96" s="15" t="s">
        <v>2873</v>
      </c>
      <c r="O96" s="15" t="s">
        <v>2772</v>
      </c>
      <c r="P96" s="28">
        <v>116.78</v>
      </c>
      <c r="Q96" s="15" t="s">
        <v>2880</v>
      </c>
      <c r="R96" s="39">
        <f t="shared" si="4"/>
        <v>116780</v>
      </c>
      <c r="S96" s="15" t="s">
        <v>2880</v>
      </c>
      <c r="T96" s="16">
        <f t="shared" si="5"/>
        <v>5.0673721898108193</v>
      </c>
      <c r="U96" s="15" t="s">
        <v>2772</v>
      </c>
      <c r="V96" s="15" t="s">
        <v>2772</v>
      </c>
      <c r="W96" s="16" t="s">
        <v>2881</v>
      </c>
    </row>
    <row r="97" spans="1:23" ht="48">
      <c r="A97" s="15" t="s">
        <v>2877</v>
      </c>
      <c r="B97" s="15">
        <v>2021</v>
      </c>
      <c r="C97" s="15">
        <v>13</v>
      </c>
      <c r="D97" s="15" t="s">
        <v>2894</v>
      </c>
      <c r="E97" s="15" t="s">
        <v>3658</v>
      </c>
      <c r="F97" s="15" t="s">
        <v>2766</v>
      </c>
      <c r="G97" s="67" t="s">
        <v>3659</v>
      </c>
      <c r="H97" s="15" t="s">
        <v>2772</v>
      </c>
      <c r="I97" s="15" t="s">
        <v>2879</v>
      </c>
      <c r="J97" s="15" t="s">
        <v>2772</v>
      </c>
      <c r="K97" s="15" t="s">
        <v>2772</v>
      </c>
      <c r="L97" s="15" t="s">
        <v>2772</v>
      </c>
      <c r="M97" s="15" t="s">
        <v>2772</v>
      </c>
      <c r="N97" s="15" t="s">
        <v>2873</v>
      </c>
      <c r="O97" s="15" t="s">
        <v>2772</v>
      </c>
      <c r="P97" s="39">
        <v>0.09</v>
      </c>
      <c r="Q97" s="15" t="s">
        <v>2880</v>
      </c>
      <c r="R97" s="39">
        <f t="shared" si="4"/>
        <v>90</v>
      </c>
      <c r="S97" s="15" t="s">
        <v>2880</v>
      </c>
      <c r="T97" s="16">
        <f t="shared" si="5"/>
        <v>1.9590413923210936</v>
      </c>
      <c r="U97" s="15" t="s">
        <v>2772</v>
      </c>
      <c r="V97" s="15" t="s">
        <v>2772</v>
      </c>
      <c r="W97" s="16" t="s">
        <v>2896</v>
      </c>
    </row>
    <row r="98" spans="1:23" ht="48">
      <c r="A98" s="15" t="s">
        <v>2877</v>
      </c>
      <c r="B98" s="15">
        <v>2021</v>
      </c>
      <c r="C98" s="15">
        <v>13</v>
      </c>
      <c r="D98" s="15" t="s">
        <v>2894</v>
      </c>
      <c r="E98" s="15" t="s">
        <v>3658</v>
      </c>
      <c r="F98" s="15" t="s">
        <v>2766</v>
      </c>
      <c r="G98" s="67" t="s">
        <v>3659</v>
      </c>
      <c r="H98" s="15" t="s">
        <v>2772</v>
      </c>
      <c r="I98" s="15" t="s">
        <v>2883</v>
      </c>
      <c r="J98" s="15" t="s">
        <v>2772</v>
      </c>
      <c r="K98" s="15" t="s">
        <v>2772</v>
      </c>
      <c r="L98" s="15" t="s">
        <v>2772</v>
      </c>
      <c r="M98" s="15" t="s">
        <v>2772</v>
      </c>
      <c r="N98" s="15" t="s">
        <v>2873</v>
      </c>
      <c r="O98" s="15" t="s">
        <v>2772</v>
      </c>
      <c r="P98" s="39">
        <v>0.19</v>
      </c>
      <c r="Q98" s="15" t="s">
        <v>2880</v>
      </c>
      <c r="R98" s="39">
        <f t="shared" si="4"/>
        <v>190</v>
      </c>
      <c r="S98" s="15" t="s">
        <v>2880</v>
      </c>
      <c r="T98" s="16">
        <f t="shared" si="5"/>
        <v>2.2810333672477277</v>
      </c>
      <c r="U98" s="15" t="s">
        <v>2772</v>
      </c>
      <c r="V98" s="15" t="s">
        <v>2772</v>
      </c>
      <c r="W98" s="16" t="s">
        <v>2896</v>
      </c>
    </row>
    <row r="99" spans="1:23" ht="48">
      <c r="A99" s="15" t="s">
        <v>2877</v>
      </c>
      <c r="B99" s="15">
        <v>2021</v>
      </c>
      <c r="C99" s="15">
        <v>13</v>
      </c>
      <c r="D99" s="15" t="s">
        <v>2894</v>
      </c>
      <c r="E99" s="15" t="s">
        <v>3658</v>
      </c>
      <c r="F99" s="15" t="s">
        <v>2766</v>
      </c>
      <c r="G99" s="67" t="s">
        <v>3659</v>
      </c>
      <c r="H99" s="15" t="s">
        <v>2772</v>
      </c>
      <c r="I99" s="15" t="s">
        <v>2884</v>
      </c>
      <c r="J99" s="15" t="s">
        <v>2772</v>
      </c>
      <c r="K99" s="15" t="s">
        <v>2772</v>
      </c>
      <c r="L99" s="15" t="s">
        <v>2772</v>
      </c>
      <c r="M99" s="15" t="s">
        <v>2772</v>
      </c>
      <c r="N99" s="15" t="s">
        <v>2873</v>
      </c>
      <c r="O99" s="15" t="s">
        <v>2772</v>
      </c>
      <c r="P99" s="39">
        <v>0</v>
      </c>
      <c r="Q99" s="15" t="s">
        <v>2880</v>
      </c>
      <c r="R99" s="39">
        <f t="shared" si="4"/>
        <v>0</v>
      </c>
      <c r="S99" s="15" t="s">
        <v>2880</v>
      </c>
      <c r="T99" s="16" t="s">
        <v>3383</v>
      </c>
      <c r="U99" s="15" t="s">
        <v>2772</v>
      </c>
      <c r="V99" s="15" t="s">
        <v>2772</v>
      </c>
      <c r="W99" s="16" t="s">
        <v>2896</v>
      </c>
    </row>
    <row r="100" spans="1:23" ht="48.95" thickBot="1">
      <c r="A100" s="15" t="s">
        <v>2877</v>
      </c>
      <c r="B100" s="15">
        <v>2021</v>
      </c>
      <c r="C100" s="15">
        <v>13</v>
      </c>
      <c r="D100" s="15" t="s">
        <v>2894</v>
      </c>
      <c r="E100" s="15" t="s">
        <v>3658</v>
      </c>
      <c r="F100" s="15" t="s">
        <v>2766</v>
      </c>
      <c r="G100" s="67" t="s">
        <v>3659</v>
      </c>
      <c r="H100" s="15" t="s">
        <v>2772</v>
      </c>
      <c r="I100" s="15" t="s">
        <v>2779</v>
      </c>
      <c r="J100" s="15" t="s">
        <v>2772</v>
      </c>
      <c r="K100" s="15" t="s">
        <v>2772</v>
      </c>
      <c r="L100" s="15" t="s">
        <v>2772</v>
      </c>
      <c r="M100" s="15" t="s">
        <v>2772</v>
      </c>
      <c r="N100" s="15" t="s">
        <v>2873</v>
      </c>
      <c r="O100" s="15" t="s">
        <v>2772</v>
      </c>
      <c r="P100" s="39">
        <v>0.1</v>
      </c>
      <c r="Q100" s="15" t="s">
        <v>2880</v>
      </c>
      <c r="R100" s="39">
        <f t="shared" si="4"/>
        <v>100</v>
      </c>
      <c r="S100" s="15" t="s">
        <v>2880</v>
      </c>
      <c r="T100" s="16">
        <f t="shared" si="5"/>
        <v>2.0043213737826426</v>
      </c>
      <c r="U100" s="15" t="s">
        <v>2772</v>
      </c>
      <c r="V100" s="15" t="s">
        <v>2772</v>
      </c>
      <c r="W100" s="16" t="s">
        <v>2896</v>
      </c>
    </row>
    <row r="101" spans="1:23" ht="48.95" thickBot="1">
      <c r="A101" s="15" t="s">
        <v>2877</v>
      </c>
      <c r="B101" s="15">
        <v>2021</v>
      </c>
      <c r="C101" s="15">
        <v>13</v>
      </c>
      <c r="D101" s="15" t="s">
        <v>2894</v>
      </c>
      <c r="E101" s="15" t="s">
        <v>3658</v>
      </c>
      <c r="F101" s="15" t="s">
        <v>2766</v>
      </c>
      <c r="G101" s="67" t="s">
        <v>3659</v>
      </c>
      <c r="H101" s="15" t="s">
        <v>2772</v>
      </c>
      <c r="I101" s="15" t="s">
        <v>2788</v>
      </c>
      <c r="J101" s="15" t="s">
        <v>2772</v>
      </c>
      <c r="K101" s="15" t="s">
        <v>2772</v>
      </c>
      <c r="L101" s="15" t="s">
        <v>2772</v>
      </c>
      <c r="M101" s="15" t="s">
        <v>2772</v>
      </c>
      <c r="N101" s="15" t="s">
        <v>2873</v>
      </c>
      <c r="O101" s="15" t="s">
        <v>2772</v>
      </c>
      <c r="P101" s="40">
        <v>0.04</v>
      </c>
      <c r="Q101" s="15" t="s">
        <v>2880</v>
      </c>
      <c r="R101" s="39">
        <f t="shared" si="4"/>
        <v>40</v>
      </c>
      <c r="S101" s="15" t="s">
        <v>2880</v>
      </c>
      <c r="T101" s="16">
        <f t="shared" si="5"/>
        <v>1.6127838567197355</v>
      </c>
      <c r="U101" s="15" t="s">
        <v>2772</v>
      </c>
      <c r="V101" s="15" t="s">
        <v>2772</v>
      </c>
      <c r="W101" s="16" t="s">
        <v>2896</v>
      </c>
    </row>
    <row r="102" spans="1:23" ht="48">
      <c r="A102" s="15" t="s">
        <v>2877</v>
      </c>
      <c r="B102" s="15">
        <v>2021</v>
      </c>
      <c r="C102" s="15">
        <v>13</v>
      </c>
      <c r="D102" s="15" t="s">
        <v>2894</v>
      </c>
      <c r="E102" s="15" t="s">
        <v>3658</v>
      </c>
      <c r="F102" s="15" t="s">
        <v>2766</v>
      </c>
      <c r="G102" s="68" t="s">
        <v>3664</v>
      </c>
      <c r="H102" s="15" t="s">
        <v>2772</v>
      </c>
      <c r="I102" s="15" t="s">
        <v>2885</v>
      </c>
      <c r="J102" s="15" t="s">
        <v>2772</v>
      </c>
      <c r="K102" s="15" t="s">
        <v>2772</v>
      </c>
      <c r="L102" s="15" t="s">
        <v>2772</v>
      </c>
      <c r="M102" s="15" t="s">
        <v>2772</v>
      </c>
      <c r="N102" s="15" t="s">
        <v>2873</v>
      </c>
      <c r="O102" s="15" t="s">
        <v>2772</v>
      </c>
      <c r="P102" s="39">
        <v>0.25</v>
      </c>
      <c r="Q102" s="15" t="s">
        <v>2880</v>
      </c>
      <c r="R102" s="39">
        <f t="shared" si="4"/>
        <v>250</v>
      </c>
      <c r="S102" s="15" t="s">
        <v>2880</v>
      </c>
      <c r="T102" s="16">
        <f t="shared" si="5"/>
        <v>2.399673721481038</v>
      </c>
      <c r="U102" s="15" t="s">
        <v>2772</v>
      </c>
      <c r="V102" s="15" t="s">
        <v>2772</v>
      </c>
      <c r="W102" s="16" t="s">
        <v>2896</v>
      </c>
    </row>
    <row r="103" spans="1:23" ht="48">
      <c r="A103" s="15" t="s">
        <v>2877</v>
      </c>
      <c r="B103" s="15">
        <v>2021</v>
      </c>
      <c r="C103" s="15">
        <v>13</v>
      </c>
      <c r="D103" s="15" t="s">
        <v>2894</v>
      </c>
      <c r="E103" s="15" t="s">
        <v>3658</v>
      </c>
      <c r="F103" s="15" t="s">
        <v>2766</v>
      </c>
      <c r="G103" s="67" t="s">
        <v>3659</v>
      </c>
      <c r="H103" s="15" t="s">
        <v>2772</v>
      </c>
      <c r="I103" s="15" t="s">
        <v>2886</v>
      </c>
      <c r="J103" s="15" t="s">
        <v>2772</v>
      </c>
      <c r="K103" s="15" t="s">
        <v>2772</v>
      </c>
      <c r="L103" s="15" t="s">
        <v>2772</v>
      </c>
      <c r="M103" s="15" t="s">
        <v>2772</v>
      </c>
      <c r="N103" s="15" t="s">
        <v>2873</v>
      </c>
      <c r="O103" s="15" t="s">
        <v>2772</v>
      </c>
      <c r="P103" s="39">
        <v>0</v>
      </c>
      <c r="Q103" s="15" t="s">
        <v>2880</v>
      </c>
      <c r="R103" s="39">
        <f t="shared" si="4"/>
        <v>0</v>
      </c>
      <c r="S103" s="15" t="s">
        <v>2880</v>
      </c>
      <c r="T103" s="16" t="s">
        <v>3383</v>
      </c>
      <c r="U103" s="15" t="s">
        <v>2772</v>
      </c>
      <c r="V103" s="15" t="s">
        <v>2772</v>
      </c>
      <c r="W103" s="16" t="s">
        <v>2896</v>
      </c>
    </row>
    <row r="104" spans="1:23" ht="48">
      <c r="A104" s="15" t="s">
        <v>2877</v>
      </c>
      <c r="B104" s="15">
        <v>2021</v>
      </c>
      <c r="C104" s="15">
        <v>13</v>
      </c>
      <c r="D104" s="15" t="s">
        <v>2894</v>
      </c>
      <c r="E104" s="15" t="s">
        <v>3658</v>
      </c>
      <c r="F104" s="15" t="s">
        <v>2766</v>
      </c>
      <c r="G104" s="67" t="s">
        <v>3659</v>
      </c>
      <c r="H104" s="15" t="s">
        <v>2772</v>
      </c>
      <c r="I104" s="15" t="s">
        <v>2887</v>
      </c>
      <c r="J104" s="15" t="s">
        <v>2772</v>
      </c>
      <c r="K104" s="15" t="s">
        <v>2772</v>
      </c>
      <c r="L104" s="15" t="s">
        <v>2772</v>
      </c>
      <c r="M104" s="15" t="s">
        <v>2772</v>
      </c>
      <c r="N104" s="15" t="s">
        <v>2873</v>
      </c>
      <c r="O104" s="15" t="s">
        <v>2772</v>
      </c>
      <c r="P104" s="39">
        <v>0.05</v>
      </c>
      <c r="Q104" s="15" t="s">
        <v>2880</v>
      </c>
      <c r="R104" s="39">
        <f t="shared" si="4"/>
        <v>50</v>
      </c>
      <c r="S104" s="15" t="s">
        <v>2880</v>
      </c>
      <c r="T104" s="16">
        <f t="shared" si="5"/>
        <v>1.7075701760979363</v>
      </c>
      <c r="U104" s="15" t="s">
        <v>2772</v>
      </c>
      <c r="V104" s="15" t="s">
        <v>2772</v>
      </c>
      <c r="W104" s="16" t="s">
        <v>2896</v>
      </c>
    </row>
    <row r="105" spans="1:23" ht="48">
      <c r="A105" s="15" t="s">
        <v>2877</v>
      </c>
      <c r="B105" s="15">
        <v>2021</v>
      </c>
      <c r="C105" s="15">
        <v>13</v>
      </c>
      <c r="D105" s="15" t="s">
        <v>2894</v>
      </c>
      <c r="E105" s="15" t="s">
        <v>3658</v>
      </c>
      <c r="F105" s="15" t="s">
        <v>2766</v>
      </c>
      <c r="G105" s="67" t="s">
        <v>3659</v>
      </c>
      <c r="H105" s="15" t="s">
        <v>2772</v>
      </c>
      <c r="I105" s="15" t="s">
        <v>2786</v>
      </c>
      <c r="J105" s="15" t="s">
        <v>2772</v>
      </c>
      <c r="K105" s="15" t="s">
        <v>2772</v>
      </c>
      <c r="L105" s="15" t="s">
        <v>2772</v>
      </c>
      <c r="M105" s="15" t="s">
        <v>2772</v>
      </c>
      <c r="N105" s="15" t="s">
        <v>2873</v>
      </c>
      <c r="O105" s="15" t="s">
        <v>2772</v>
      </c>
      <c r="P105" s="39">
        <v>0.99</v>
      </c>
      <c r="Q105" s="15" t="s">
        <v>2880</v>
      </c>
      <c r="R105" s="39">
        <f t="shared" si="4"/>
        <v>990</v>
      </c>
      <c r="S105" s="15" t="s">
        <v>2880</v>
      </c>
      <c r="T105" s="16">
        <f t="shared" si="5"/>
        <v>2.9960736544852753</v>
      </c>
      <c r="U105" s="15" t="s">
        <v>2772</v>
      </c>
      <c r="V105" s="15" t="s">
        <v>2772</v>
      </c>
      <c r="W105" s="16" t="s">
        <v>2896</v>
      </c>
    </row>
    <row r="106" spans="1:23" ht="48.95" thickBot="1">
      <c r="A106" s="15" t="s">
        <v>2877</v>
      </c>
      <c r="B106" s="15">
        <v>2021</v>
      </c>
      <c r="C106" s="15">
        <v>13</v>
      </c>
      <c r="D106" s="15" t="s">
        <v>2894</v>
      </c>
      <c r="E106" s="15" t="s">
        <v>3658</v>
      </c>
      <c r="F106" s="15" t="s">
        <v>2766</v>
      </c>
      <c r="G106" s="68" t="s">
        <v>3664</v>
      </c>
      <c r="H106" s="15" t="s">
        <v>2772</v>
      </c>
      <c r="I106" s="15" t="s">
        <v>2875</v>
      </c>
      <c r="J106" s="15" t="s">
        <v>2772</v>
      </c>
      <c r="K106" s="15" t="s">
        <v>2772</v>
      </c>
      <c r="L106" s="15" t="s">
        <v>2772</v>
      </c>
      <c r="M106" s="15" t="s">
        <v>2772</v>
      </c>
      <c r="N106" s="15" t="s">
        <v>2873</v>
      </c>
      <c r="O106" s="15" t="s">
        <v>2772</v>
      </c>
      <c r="P106" s="39">
        <v>2.1</v>
      </c>
      <c r="Q106" s="15" t="s">
        <v>2880</v>
      </c>
      <c r="R106" s="39">
        <f t="shared" si="4"/>
        <v>2100</v>
      </c>
      <c r="S106" s="15" t="s">
        <v>2880</v>
      </c>
      <c r="T106" s="16">
        <f t="shared" si="5"/>
        <v>3.3224260524059526</v>
      </c>
      <c r="U106" s="15" t="s">
        <v>2772</v>
      </c>
      <c r="V106" s="15" t="s">
        <v>2772</v>
      </c>
      <c r="W106" s="16" t="s">
        <v>2896</v>
      </c>
    </row>
    <row r="107" spans="1:23" ht="48.95" thickBot="1">
      <c r="A107" s="15" t="s">
        <v>2877</v>
      </c>
      <c r="B107" s="15">
        <v>2021</v>
      </c>
      <c r="C107" s="15">
        <v>13</v>
      </c>
      <c r="D107" s="15" t="s">
        <v>2894</v>
      </c>
      <c r="E107" s="15" t="s">
        <v>3658</v>
      </c>
      <c r="F107" s="15" t="s">
        <v>2766</v>
      </c>
      <c r="G107" s="67" t="s">
        <v>3659</v>
      </c>
      <c r="H107" s="15" t="s">
        <v>2772</v>
      </c>
      <c r="I107" s="15" t="s">
        <v>2790</v>
      </c>
      <c r="J107" s="15" t="s">
        <v>2772</v>
      </c>
      <c r="K107" s="15" t="s">
        <v>2772</v>
      </c>
      <c r="L107" s="15" t="s">
        <v>2772</v>
      </c>
      <c r="M107" s="15" t="s">
        <v>2772</v>
      </c>
      <c r="N107" s="15" t="s">
        <v>2873</v>
      </c>
      <c r="O107" s="15" t="s">
        <v>2772</v>
      </c>
      <c r="P107" s="40">
        <v>0.75</v>
      </c>
      <c r="Q107" s="15" t="s">
        <v>2880</v>
      </c>
      <c r="R107" s="39">
        <f t="shared" si="4"/>
        <v>750</v>
      </c>
      <c r="S107" s="15" t="s">
        <v>2880</v>
      </c>
      <c r="T107" s="16">
        <f t="shared" si="5"/>
        <v>2.8756399370041685</v>
      </c>
      <c r="U107" s="15" t="s">
        <v>2772</v>
      </c>
      <c r="V107" s="15" t="s">
        <v>2772</v>
      </c>
      <c r="W107" s="16" t="s">
        <v>2896</v>
      </c>
    </row>
    <row r="108" spans="1:23" ht="32.1">
      <c r="A108" s="15" t="s">
        <v>2877</v>
      </c>
      <c r="B108" s="15">
        <v>2021</v>
      </c>
      <c r="C108" s="15">
        <v>14</v>
      </c>
      <c r="D108" s="15" t="s">
        <v>2905</v>
      </c>
      <c r="E108" s="15" t="s">
        <v>3658</v>
      </c>
      <c r="F108" s="15" t="s">
        <v>2766</v>
      </c>
      <c r="G108" s="67" t="s">
        <v>3659</v>
      </c>
      <c r="H108" s="15" t="s">
        <v>2772</v>
      </c>
      <c r="I108" s="15" t="s">
        <v>2879</v>
      </c>
      <c r="J108" s="15" t="s">
        <v>2772</v>
      </c>
      <c r="K108" s="15" t="s">
        <v>2772</v>
      </c>
      <c r="L108" s="15" t="s">
        <v>2772</v>
      </c>
      <c r="M108" s="15" t="s">
        <v>2772</v>
      </c>
      <c r="N108" s="15" t="s">
        <v>2873</v>
      </c>
      <c r="O108" s="15" t="s">
        <v>2772</v>
      </c>
      <c r="P108" s="39">
        <v>0</v>
      </c>
      <c r="Q108" s="15" t="s">
        <v>2880</v>
      </c>
      <c r="R108" s="39">
        <f t="shared" si="4"/>
        <v>0</v>
      </c>
      <c r="S108" s="15" t="s">
        <v>2880</v>
      </c>
      <c r="T108" s="16" t="s">
        <v>3383</v>
      </c>
      <c r="U108" s="15" t="s">
        <v>2772</v>
      </c>
      <c r="V108" s="15" t="s">
        <v>2772</v>
      </c>
      <c r="W108" s="16" t="s">
        <v>2896</v>
      </c>
    </row>
    <row r="109" spans="1:23" ht="32.1">
      <c r="A109" s="15" t="s">
        <v>2877</v>
      </c>
      <c r="B109" s="15">
        <v>2021</v>
      </c>
      <c r="C109" s="15">
        <v>14</v>
      </c>
      <c r="D109" s="15" t="s">
        <v>2905</v>
      </c>
      <c r="E109" s="15" t="s">
        <v>3658</v>
      </c>
      <c r="F109" s="15" t="s">
        <v>2766</v>
      </c>
      <c r="G109" s="67" t="s">
        <v>3659</v>
      </c>
      <c r="H109" s="15" t="s">
        <v>2772</v>
      </c>
      <c r="I109" s="15" t="s">
        <v>2883</v>
      </c>
      <c r="J109" s="15" t="s">
        <v>2772</v>
      </c>
      <c r="K109" s="15" t="s">
        <v>2772</v>
      </c>
      <c r="L109" s="15" t="s">
        <v>2772</v>
      </c>
      <c r="M109" s="15" t="s">
        <v>2772</v>
      </c>
      <c r="N109" s="15" t="s">
        <v>2873</v>
      </c>
      <c r="O109" s="15" t="s">
        <v>2772</v>
      </c>
      <c r="P109" s="39">
        <v>0</v>
      </c>
      <c r="Q109" s="15" t="s">
        <v>2880</v>
      </c>
      <c r="R109" s="39">
        <f t="shared" si="4"/>
        <v>0</v>
      </c>
      <c r="S109" s="15" t="s">
        <v>2880</v>
      </c>
      <c r="T109" s="16" t="s">
        <v>3383</v>
      </c>
      <c r="U109" s="15" t="s">
        <v>2772</v>
      </c>
      <c r="V109" s="15" t="s">
        <v>2772</v>
      </c>
      <c r="W109" s="16" t="s">
        <v>2896</v>
      </c>
    </row>
    <row r="110" spans="1:23" ht="32.1">
      <c r="A110" s="15" t="s">
        <v>2877</v>
      </c>
      <c r="B110" s="15">
        <v>2021</v>
      </c>
      <c r="C110" s="15">
        <v>14</v>
      </c>
      <c r="D110" s="15" t="s">
        <v>2905</v>
      </c>
      <c r="E110" s="15" t="s">
        <v>3658</v>
      </c>
      <c r="F110" s="15" t="s">
        <v>2766</v>
      </c>
      <c r="G110" s="67" t="s">
        <v>3659</v>
      </c>
      <c r="H110" s="15" t="s">
        <v>2772</v>
      </c>
      <c r="I110" s="15" t="s">
        <v>2884</v>
      </c>
      <c r="J110" s="15" t="s">
        <v>2772</v>
      </c>
      <c r="K110" s="15" t="s">
        <v>2772</v>
      </c>
      <c r="L110" s="15" t="s">
        <v>2772</v>
      </c>
      <c r="M110" s="15" t="s">
        <v>2772</v>
      </c>
      <c r="N110" s="15" t="s">
        <v>2873</v>
      </c>
      <c r="O110" s="15" t="s">
        <v>2772</v>
      </c>
      <c r="P110" s="39">
        <v>0</v>
      </c>
      <c r="Q110" s="15" t="s">
        <v>2880</v>
      </c>
      <c r="R110" s="39">
        <f t="shared" si="4"/>
        <v>0</v>
      </c>
      <c r="S110" s="15" t="s">
        <v>2880</v>
      </c>
      <c r="T110" s="16" t="s">
        <v>3383</v>
      </c>
      <c r="U110" s="15" t="s">
        <v>2772</v>
      </c>
      <c r="V110" s="15" t="s">
        <v>2772</v>
      </c>
      <c r="W110" s="16" t="s">
        <v>2896</v>
      </c>
    </row>
    <row r="111" spans="1:23" ht="32.1">
      <c r="A111" s="15" t="s">
        <v>2877</v>
      </c>
      <c r="B111" s="15">
        <v>2021</v>
      </c>
      <c r="C111" s="15">
        <v>14</v>
      </c>
      <c r="D111" s="15" t="s">
        <v>2905</v>
      </c>
      <c r="E111" s="15" t="s">
        <v>3658</v>
      </c>
      <c r="F111" s="15" t="s">
        <v>2766</v>
      </c>
      <c r="G111" s="67" t="s">
        <v>3659</v>
      </c>
      <c r="H111" s="15" t="s">
        <v>2772</v>
      </c>
      <c r="I111" s="15" t="s">
        <v>2779</v>
      </c>
      <c r="J111" s="15" t="s">
        <v>2772</v>
      </c>
      <c r="K111" s="15" t="s">
        <v>2772</v>
      </c>
      <c r="L111" s="15" t="s">
        <v>2772</v>
      </c>
      <c r="M111" s="15" t="s">
        <v>2772</v>
      </c>
      <c r="N111" s="15" t="s">
        <v>2873</v>
      </c>
      <c r="O111" s="15" t="s">
        <v>2772</v>
      </c>
      <c r="P111" s="39">
        <v>0</v>
      </c>
      <c r="Q111" s="15" t="s">
        <v>2880</v>
      </c>
      <c r="R111" s="39">
        <f t="shared" si="4"/>
        <v>0</v>
      </c>
      <c r="S111" s="15" t="s">
        <v>2880</v>
      </c>
      <c r="T111" s="16" t="s">
        <v>3383</v>
      </c>
      <c r="U111" s="15" t="s">
        <v>2772</v>
      </c>
      <c r="V111" s="15" t="s">
        <v>2772</v>
      </c>
      <c r="W111" s="16" t="s">
        <v>2896</v>
      </c>
    </row>
    <row r="112" spans="1:23" ht="32.1">
      <c r="A112" s="15" t="s">
        <v>2877</v>
      </c>
      <c r="B112" s="15">
        <v>2021</v>
      </c>
      <c r="C112" s="15">
        <v>14</v>
      </c>
      <c r="D112" s="15" t="s">
        <v>2905</v>
      </c>
      <c r="E112" s="15" t="s">
        <v>3658</v>
      </c>
      <c r="F112" s="15" t="s">
        <v>2766</v>
      </c>
      <c r="G112" s="67" t="s">
        <v>3659</v>
      </c>
      <c r="H112" s="15" t="s">
        <v>2772</v>
      </c>
      <c r="I112" s="15" t="s">
        <v>2788</v>
      </c>
      <c r="J112" s="15" t="s">
        <v>2772</v>
      </c>
      <c r="K112" s="15" t="s">
        <v>2772</v>
      </c>
      <c r="L112" s="15" t="s">
        <v>2772</v>
      </c>
      <c r="M112" s="15" t="s">
        <v>2772</v>
      </c>
      <c r="N112" s="15" t="s">
        <v>2873</v>
      </c>
      <c r="O112" s="15" t="s">
        <v>2772</v>
      </c>
      <c r="P112" s="39">
        <v>0</v>
      </c>
      <c r="Q112" s="15" t="s">
        <v>2880</v>
      </c>
      <c r="R112" s="39">
        <f t="shared" si="4"/>
        <v>0</v>
      </c>
      <c r="S112" s="15" t="s">
        <v>2880</v>
      </c>
      <c r="T112" s="16" t="s">
        <v>3383</v>
      </c>
      <c r="U112" s="15" t="s">
        <v>2772</v>
      </c>
      <c r="V112" s="15" t="s">
        <v>2772</v>
      </c>
      <c r="W112" s="16" t="s">
        <v>2896</v>
      </c>
    </row>
    <row r="113" spans="1:23" ht="32.1">
      <c r="A113" s="15" t="s">
        <v>2877</v>
      </c>
      <c r="B113" s="15">
        <v>2021</v>
      </c>
      <c r="C113" s="15">
        <v>14</v>
      </c>
      <c r="D113" s="15" t="s">
        <v>2905</v>
      </c>
      <c r="E113" s="15" t="s">
        <v>3658</v>
      </c>
      <c r="F113" s="15" t="s">
        <v>2766</v>
      </c>
      <c r="G113" s="68" t="s">
        <v>3664</v>
      </c>
      <c r="H113" s="15" t="s">
        <v>2772</v>
      </c>
      <c r="I113" s="15" t="s">
        <v>2885</v>
      </c>
      <c r="J113" s="15" t="s">
        <v>2772</v>
      </c>
      <c r="K113" s="15" t="s">
        <v>2772</v>
      </c>
      <c r="L113" s="15" t="s">
        <v>2772</v>
      </c>
      <c r="M113" s="15" t="s">
        <v>2772</v>
      </c>
      <c r="N113" s="15" t="s">
        <v>2873</v>
      </c>
      <c r="O113" s="15" t="s">
        <v>2772</v>
      </c>
      <c r="P113" s="39">
        <v>0.31</v>
      </c>
      <c r="Q113" s="15" t="s">
        <v>2880</v>
      </c>
      <c r="R113" s="39">
        <f t="shared" si="4"/>
        <v>310</v>
      </c>
      <c r="S113" s="15" t="s">
        <v>2880</v>
      </c>
      <c r="T113" s="16">
        <f t="shared" si="5"/>
        <v>2.4927603890268375</v>
      </c>
      <c r="U113" s="15" t="s">
        <v>2772</v>
      </c>
      <c r="V113" s="15" t="s">
        <v>2772</v>
      </c>
      <c r="W113" s="16" t="s">
        <v>2896</v>
      </c>
    </row>
    <row r="114" spans="1:23" ht="32.1">
      <c r="A114" s="15" t="s">
        <v>2877</v>
      </c>
      <c r="B114" s="15">
        <v>2021</v>
      </c>
      <c r="C114" s="15">
        <v>14</v>
      </c>
      <c r="D114" s="15" t="s">
        <v>2905</v>
      </c>
      <c r="E114" s="15" t="s">
        <v>3658</v>
      </c>
      <c r="F114" s="15" t="s">
        <v>2766</v>
      </c>
      <c r="G114" s="67" t="s">
        <v>3659</v>
      </c>
      <c r="H114" s="15" t="s">
        <v>2772</v>
      </c>
      <c r="I114" s="15" t="s">
        <v>2886</v>
      </c>
      <c r="J114" s="15" t="s">
        <v>2772</v>
      </c>
      <c r="K114" s="15" t="s">
        <v>2772</v>
      </c>
      <c r="L114" s="15" t="s">
        <v>2772</v>
      </c>
      <c r="M114" s="15" t="s">
        <v>2772</v>
      </c>
      <c r="N114" s="15" t="s">
        <v>2873</v>
      </c>
      <c r="O114" s="15" t="s">
        <v>2772</v>
      </c>
      <c r="P114" s="39">
        <v>0</v>
      </c>
      <c r="Q114" s="15" t="s">
        <v>2880</v>
      </c>
      <c r="R114" s="39">
        <f t="shared" si="4"/>
        <v>0</v>
      </c>
      <c r="S114" s="15" t="s">
        <v>2880</v>
      </c>
      <c r="T114" s="16" t="s">
        <v>3383</v>
      </c>
      <c r="U114" s="15" t="s">
        <v>2772</v>
      </c>
      <c r="V114" s="15" t="s">
        <v>2772</v>
      </c>
      <c r="W114" s="16" t="s">
        <v>2896</v>
      </c>
    </row>
    <row r="115" spans="1:23" ht="32.1">
      <c r="A115" s="15" t="s">
        <v>2877</v>
      </c>
      <c r="B115" s="15">
        <v>2021</v>
      </c>
      <c r="C115" s="15">
        <v>14</v>
      </c>
      <c r="D115" s="15" t="s">
        <v>2905</v>
      </c>
      <c r="E115" s="15" t="s">
        <v>3658</v>
      </c>
      <c r="F115" s="15" t="s">
        <v>2766</v>
      </c>
      <c r="G115" s="67" t="s">
        <v>3659</v>
      </c>
      <c r="H115" s="15" t="s">
        <v>2772</v>
      </c>
      <c r="I115" s="15" t="s">
        <v>2887</v>
      </c>
      <c r="J115" s="15" t="s">
        <v>2772</v>
      </c>
      <c r="K115" s="15" t="s">
        <v>2772</v>
      </c>
      <c r="L115" s="15" t="s">
        <v>2772</v>
      </c>
      <c r="M115" s="15" t="s">
        <v>2772</v>
      </c>
      <c r="N115" s="15" t="s">
        <v>2873</v>
      </c>
      <c r="O115" s="15" t="s">
        <v>2772</v>
      </c>
      <c r="P115" s="39">
        <v>0</v>
      </c>
      <c r="Q115" s="15" t="s">
        <v>2880</v>
      </c>
      <c r="R115" s="39">
        <f t="shared" si="4"/>
        <v>0</v>
      </c>
      <c r="S115" s="15" t="s">
        <v>2880</v>
      </c>
      <c r="T115" s="16" t="s">
        <v>3383</v>
      </c>
      <c r="U115" s="15" t="s">
        <v>2772</v>
      </c>
      <c r="V115" s="15" t="s">
        <v>2772</v>
      </c>
      <c r="W115" s="16" t="s">
        <v>2896</v>
      </c>
    </row>
    <row r="116" spans="1:23" ht="32.1">
      <c r="A116" s="15" t="s">
        <v>2877</v>
      </c>
      <c r="B116" s="15">
        <v>2021</v>
      </c>
      <c r="C116" s="15">
        <v>14</v>
      </c>
      <c r="D116" s="15" t="s">
        <v>2905</v>
      </c>
      <c r="E116" s="15" t="s">
        <v>3658</v>
      </c>
      <c r="F116" s="15" t="s">
        <v>2766</v>
      </c>
      <c r="G116" s="67" t="s">
        <v>3659</v>
      </c>
      <c r="H116" s="15" t="s">
        <v>2772</v>
      </c>
      <c r="I116" s="15" t="s">
        <v>2786</v>
      </c>
      <c r="J116" s="15" t="s">
        <v>2772</v>
      </c>
      <c r="K116" s="15" t="s">
        <v>2772</v>
      </c>
      <c r="L116" s="15" t="s">
        <v>2772</v>
      </c>
      <c r="M116" s="15" t="s">
        <v>2772</v>
      </c>
      <c r="N116" s="15" t="s">
        <v>2873</v>
      </c>
      <c r="O116" s="15" t="s">
        <v>2772</v>
      </c>
      <c r="P116" s="39">
        <v>7.0000000000000007E-2</v>
      </c>
      <c r="Q116" s="15" t="s">
        <v>2880</v>
      </c>
      <c r="R116" s="39">
        <f t="shared" si="4"/>
        <v>70</v>
      </c>
      <c r="S116" s="15" t="s">
        <v>2880</v>
      </c>
      <c r="T116" s="16">
        <f t="shared" si="5"/>
        <v>1.8512583487190752</v>
      </c>
      <c r="U116" s="15" t="s">
        <v>2772</v>
      </c>
      <c r="V116" s="15" t="s">
        <v>2772</v>
      </c>
      <c r="W116" s="16" t="s">
        <v>2896</v>
      </c>
    </row>
    <row r="117" spans="1:23" ht="32.1">
      <c r="A117" s="15" t="s">
        <v>2877</v>
      </c>
      <c r="B117" s="15">
        <v>2021</v>
      </c>
      <c r="C117" s="15">
        <v>14</v>
      </c>
      <c r="D117" s="15" t="s">
        <v>2905</v>
      </c>
      <c r="E117" s="15" t="s">
        <v>3658</v>
      </c>
      <c r="F117" s="15" t="s">
        <v>2766</v>
      </c>
      <c r="G117" s="68" t="s">
        <v>3664</v>
      </c>
      <c r="H117" s="15" t="s">
        <v>2772</v>
      </c>
      <c r="I117" s="15" t="s">
        <v>2875</v>
      </c>
      <c r="J117" s="15" t="s">
        <v>2772</v>
      </c>
      <c r="K117" s="15" t="s">
        <v>2772</v>
      </c>
      <c r="L117" s="15" t="s">
        <v>2772</v>
      </c>
      <c r="M117" s="15" t="s">
        <v>2772</v>
      </c>
      <c r="N117" s="15" t="s">
        <v>2873</v>
      </c>
      <c r="O117" s="15" t="s">
        <v>2772</v>
      </c>
      <c r="P117" s="39">
        <v>0.94</v>
      </c>
      <c r="Q117" s="15" t="s">
        <v>2880</v>
      </c>
      <c r="R117" s="39">
        <f t="shared" si="4"/>
        <v>940</v>
      </c>
      <c r="S117" s="15" t="s">
        <v>2880</v>
      </c>
      <c r="T117" s="16">
        <f t="shared" si="5"/>
        <v>2.973589623427257</v>
      </c>
      <c r="U117" s="15" t="s">
        <v>2772</v>
      </c>
      <c r="V117" s="15" t="s">
        <v>2772</v>
      </c>
      <c r="W117" s="16" t="s">
        <v>2896</v>
      </c>
    </row>
    <row r="118" spans="1:23" ht="32.1">
      <c r="A118" s="15" t="s">
        <v>2877</v>
      </c>
      <c r="B118" s="15">
        <v>2021</v>
      </c>
      <c r="C118" s="15">
        <v>14</v>
      </c>
      <c r="D118" s="15" t="s">
        <v>2905</v>
      </c>
      <c r="E118" s="15" t="s">
        <v>3658</v>
      </c>
      <c r="F118" s="15" t="s">
        <v>2766</v>
      </c>
      <c r="G118" s="67" t="s">
        <v>3659</v>
      </c>
      <c r="H118" s="15" t="s">
        <v>2772</v>
      </c>
      <c r="I118" s="15" t="s">
        <v>2790</v>
      </c>
      <c r="J118" s="15" t="s">
        <v>2772</v>
      </c>
      <c r="K118" s="15" t="s">
        <v>2772</v>
      </c>
      <c r="L118" s="15" t="s">
        <v>2772</v>
      </c>
      <c r="M118" s="15" t="s">
        <v>2772</v>
      </c>
      <c r="N118" s="15" t="s">
        <v>2873</v>
      </c>
      <c r="O118" s="15" t="s">
        <v>2772</v>
      </c>
      <c r="P118" s="39">
        <v>0.06</v>
      </c>
      <c r="Q118" s="15" t="s">
        <v>2880</v>
      </c>
      <c r="R118" s="39">
        <f t="shared" si="4"/>
        <v>60</v>
      </c>
      <c r="S118" s="15" t="s">
        <v>2880</v>
      </c>
      <c r="T118" s="16">
        <f t="shared" si="5"/>
        <v>1.7853298350107671</v>
      </c>
      <c r="U118" s="15" t="s">
        <v>2772</v>
      </c>
      <c r="V118" s="15" t="s">
        <v>2772</v>
      </c>
      <c r="W118" s="16" t="s">
        <v>2896</v>
      </c>
    </row>
    <row r="119" spans="1:23" ht="32.1">
      <c r="A119" s="15" t="s">
        <v>2877</v>
      </c>
      <c r="B119" s="15">
        <v>2021</v>
      </c>
      <c r="C119" s="15">
        <v>14</v>
      </c>
      <c r="D119" s="15" t="s">
        <v>2910</v>
      </c>
      <c r="E119" s="15" t="s">
        <v>3658</v>
      </c>
      <c r="F119" s="15" t="s">
        <v>2766</v>
      </c>
      <c r="G119" s="67" t="s">
        <v>3659</v>
      </c>
      <c r="H119" s="15" t="s">
        <v>2772</v>
      </c>
      <c r="I119" s="15" t="s">
        <v>2879</v>
      </c>
      <c r="J119" s="15" t="s">
        <v>2772</v>
      </c>
      <c r="K119" s="15" t="s">
        <v>2772</v>
      </c>
      <c r="L119" s="15" t="s">
        <v>2772</v>
      </c>
      <c r="M119" s="15" t="s">
        <v>2772</v>
      </c>
      <c r="N119" s="15" t="s">
        <v>2873</v>
      </c>
      <c r="O119" s="15" t="s">
        <v>2772</v>
      </c>
      <c r="P119" s="39">
        <v>0.01</v>
      </c>
      <c r="Q119" s="15" t="s">
        <v>2880</v>
      </c>
      <c r="R119" s="39">
        <f t="shared" si="4"/>
        <v>10</v>
      </c>
      <c r="S119" s="15" t="s">
        <v>2880</v>
      </c>
      <c r="T119" s="16">
        <f t="shared" si="5"/>
        <v>1.0413926851582251</v>
      </c>
      <c r="U119" s="15" t="s">
        <v>2772</v>
      </c>
      <c r="V119" s="15" t="s">
        <v>2772</v>
      </c>
      <c r="W119" s="16" t="s">
        <v>2896</v>
      </c>
    </row>
    <row r="120" spans="1:23" ht="32.1">
      <c r="A120" s="15" t="s">
        <v>2877</v>
      </c>
      <c r="B120" s="15">
        <v>2021</v>
      </c>
      <c r="C120" s="15">
        <v>14</v>
      </c>
      <c r="D120" s="15" t="s">
        <v>2910</v>
      </c>
      <c r="E120" s="15" t="s">
        <v>3658</v>
      </c>
      <c r="F120" s="15" t="s">
        <v>2766</v>
      </c>
      <c r="G120" s="67" t="s">
        <v>3659</v>
      </c>
      <c r="H120" s="15" t="s">
        <v>2772</v>
      </c>
      <c r="I120" s="15" t="s">
        <v>2883</v>
      </c>
      <c r="J120" s="15" t="s">
        <v>2772</v>
      </c>
      <c r="K120" s="15" t="s">
        <v>2772</v>
      </c>
      <c r="L120" s="15" t="s">
        <v>2772</v>
      </c>
      <c r="M120" s="15" t="s">
        <v>2772</v>
      </c>
      <c r="N120" s="15" t="s">
        <v>2873</v>
      </c>
      <c r="O120" s="15" t="s">
        <v>2772</v>
      </c>
      <c r="P120" s="39">
        <v>0.08</v>
      </c>
      <c r="Q120" s="15" t="s">
        <v>2880</v>
      </c>
      <c r="R120" s="39">
        <f t="shared" si="4"/>
        <v>80</v>
      </c>
      <c r="S120" s="15" t="s">
        <v>2880</v>
      </c>
      <c r="T120" s="16">
        <f t="shared" si="5"/>
        <v>1.9084850188786497</v>
      </c>
      <c r="U120" s="15" t="s">
        <v>2772</v>
      </c>
      <c r="V120" s="15" t="s">
        <v>2772</v>
      </c>
      <c r="W120" s="16" t="s">
        <v>2896</v>
      </c>
    </row>
    <row r="121" spans="1:23" ht="32.1">
      <c r="A121" s="15" t="s">
        <v>2877</v>
      </c>
      <c r="B121" s="15">
        <v>2021</v>
      </c>
      <c r="C121" s="15">
        <v>14</v>
      </c>
      <c r="D121" s="15" t="s">
        <v>2910</v>
      </c>
      <c r="E121" s="15" t="s">
        <v>3658</v>
      </c>
      <c r="F121" s="15" t="s">
        <v>2766</v>
      </c>
      <c r="G121" s="67" t="s">
        <v>3659</v>
      </c>
      <c r="H121" s="15" t="s">
        <v>2772</v>
      </c>
      <c r="I121" s="15" t="s">
        <v>2884</v>
      </c>
      <c r="J121" s="15" t="s">
        <v>2772</v>
      </c>
      <c r="K121" s="15" t="s">
        <v>2772</v>
      </c>
      <c r="L121" s="15" t="s">
        <v>2772</v>
      </c>
      <c r="M121" s="15" t="s">
        <v>2772</v>
      </c>
      <c r="N121" s="15" t="s">
        <v>2873</v>
      </c>
      <c r="O121" s="15" t="s">
        <v>2772</v>
      </c>
      <c r="P121" s="39">
        <v>0</v>
      </c>
      <c r="Q121" s="15" t="s">
        <v>2880</v>
      </c>
      <c r="R121" s="39">
        <f t="shared" si="4"/>
        <v>0</v>
      </c>
      <c r="S121" s="15" t="s">
        <v>2880</v>
      </c>
      <c r="T121" s="16" t="s">
        <v>3383</v>
      </c>
      <c r="U121" s="15" t="s">
        <v>2772</v>
      </c>
      <c r="V121" s="15" t="s">
        <v>2772</v>
      </c>
      <c r="W121" s="16" t="s">
        <v>2896</v>
      </c>
    </row>
    <row r="122" spans="1:23" ht="32.1">
      <c r="A122" s="15" t="s">
        <v>2877</v>
      </c>
      <c r="B122" s="15">
        <v>2021</v>
      </c>
      <c r="C122" s="15">
        <v>14</v>
      </c>
      <c r="D122" s="15" t="s">
        <v>2910</v>
      </c>
      <c r="E122" s="15" t="s">
        <v>3658</v>
      </c>
      <c r="F122" s="15" t="s">
        <v>2766</v>
      </c>
      <c r="G122" s="67" t="s">
        <v>3659</v>
      </c>
      <c r="H122" s="15" t="s">
        <v>2772</v>
      </c>
      <c r="I122" s="15" t="s">
        <v>2779</v>
      </c>
      <c r="J122" s="15" t="s">
        <v>2772</v>
      </c>
      <c r="K122" s="15" t="s">
        <v>2772</v>
      </c>
      <c r="L122" s="15" t="s">
        <v>2772</v>
      </c>
      <c r="M122" s="15" t="s">
        <v>2772</v>
      </c>
      <c r="N122" s="15" t="s">
        <v>2873</v>
      </c>
      <c r="O122" s="15" t="s">
        <v>2772</v>
      </c>
      <c r="P122" s="39">
        <v>0.32</v>
      </c>
      <c r="Q122" s="15" t="s">
        <v>2880</v>
      </c>
      <c r="R122" s="39">
        <f t="shared" si="4"/>
        <v>320</v>
      </c>
      <c r="S122" s="15" t="s">
        <v>2880</v>
      </c>
      <c r="T122" s="16">
        <f t="shared" si="5"/>
        <v>2.5065050324048719</v>
      </c>
      <c r="U122" s="15" t="s">
        <v>2772</v>
      </c>
      <c r="V122" s="15" t="s">
        <v>2772</v>
      </c>
      <c r="W122" s="16" t="s">
        <v>2896</v>
      </c>
    </row>
    <row r="123" spans="1:23" ht="32.1">
      <c r="A123" s="15" t="s">
        <v>2877</v>
      </c>
      <c r="B123" s="15">
        <v>2021</v>
      </c>
      <c r="C123" s="15">
        <v>14</v>
      </c>
      <c r="D123" s="15" t="s">
        <v>2910</v>
      </c>
      <c r="E123" s="15" t="s">
        <v>3658</v>
      </c>
      <c r="F123" s="15" t="s">
        <v>2766</v>
      </c>
      <c r="G123" s="67" t="s">
        <v>3659</v>
      </c>
      <c r="H123" s="15" t="s">
        <v>2772</v>
      </c>
      <c r="I123" s="15" t="s">
        <v>2788</v>
      </c>
      <c r="J123" s="15" t="s">
        <v>2772</v>
      </c>
      <c r="K123" s="15" t="s">
        <v>2772</v>
      </c>
      <c r="L123" s="15" t="s">
        <v>2772</v>
      </c>
      <c r="M123" s="15" t="s">
        <v>2772</v>
      </c>
      <c r="N123" s="15" t="s">
        <v>2873</v>
      </c>
      <c r="O123" s="15" t="s">
        <v>2772</v>
      </c>
      <c r="P123" s="39">
        <v>0.02</v>
      </c>
      <c r="Q123" s="15" t="s">
        <v>2880</v>
      </c>
      <c r="R123" s="39">
        <f t="shared" si="4"/>
        <v>20</v>
      </c>
      <c r="S123" s="15" t="s">
        <v>2880</v>
      </c>
      <c r="T123" s="16">
        <f t="shared" si="5"/>
        <v>1.3222192947339193</v>
      </c>
      <c r="U123" s="15" t="s">
        <v>2772</v>
      </c>
      <c r="V123" s="15" t="s">
        <v>2772</v>
      </c>
      <c r="W123" s="16" t="s">
        <v>2896</v>
      </c>
    </row>
    <row r="124" spans="1:23" ht="32.1">
      <c r="A124" s="15" t="s">
        <v>2877</v>
      </c>
      <c r="B124" s="15">
        <v>2021</v>
      </c>
      <c r="C124" s="15">
        <v>14</v>
      </c>
      <c r="D124" s="15" t="s">
        <v>2910</v>
      </c>
      <c r="E124" s="15" t="s">
        <v>3658</v>
      </c>
      <c r="F124" s="15" t="s">
        <v>2766</v>
      </c>
      <c r="G124" s="68" t="s">
        <v>3664</v>
      </c>
      <c r="H124" s="15" t="s">
        <v>2772</v>
      </c>
      <c r="I124" s="15" t="s">
        <v>2885</v>
      </c>
      <c r="J124" s="15" t="s">
        <v>2772</v>
      </c>
      <c r="K124" s="15" t="s">
        <v>2772</v>
      </c>
      <c r="L124" s="15" t="s">
        <v>2772</v>
      </c>
      <c r="M124" s="15" t="s">
        <v>2772</v>
      </c>
      <c r="N124" s="15" t="s">
        <v>2873</v>
      </c>
      <c r="O124" s="15" t="s">
        <v>2772</v>
      </c>
      <c r="P124" s="39">
        <v>0.2</v>
      </c>
      <c r="Q124" s="15" t="s">
        <v>2880</v>
      </c>
      <c r="R124" s="39">
        <f t="shared" si="4"/>
        <v>200</v>
      </c>
      <c r="S124" s="15" t="s">
        <v>2880</v>
      </c>
      <c r="T124" s="16">
        <f t="shared" si="5"/>
        <v>2.3031960574204891</v>
      </c>
      <c r="U124" s="15" t="s">
        <v>2772</v>
      </c>
      <c r="V124" s="15" t="s">
        <v>2772</v>
      </c>
      <c r="W124" s="16" t="s">
        <v>2896</v>
      </c>
    </row>
    <row r="125" spans="1:23" ht="32.1">
      <c r="A125" s="15" t="s">
        <v>2877</v>
      </c>
      <c r="B125" s="15">
        <v>2021</v>
      </c>
      <c r="C125" s="15">
        <v>14</v>
      </c>
      <c r="D125" s="15" t="s">
        <v>2910</v>
      </c>
      <c r="E125" s="15" t="s">
        <v>3658</v>
      </c>
      <c r="F125" s="15" t="s">
        <v>2766</v>
      </c>
      <c r="G125" s="67" t="s">
        <v>3659</v>
      </c>
      <c r="H125" s="15" t="s">
        <v>2772</v>
      </c>
      <c r="I125" s="15" t="s">
        <v>2886</v>
      </c>
      <c r="J125" s="15" t="s">
        <v>2772</v>
      </c>
      <c r="K125" s="15" t="s">
        <v>2772</v>
      </c>
      <c r="L125" s="15" t="s">
        <v>2772</v>
      </c>
      <c r="M125" s="15" t="s">
        <v>2772</v>
      </c>
      <c r="N125" s="15" t="s">
        <v>2873</v>
      </c>
      <c r="O125" s="15" t="s">
        <v>2772</v>
      </c>
      <c r="P125" s="39">
        <v>0</v>
      </c>
      <c r="Q125" s="15" t="s">
        <v>2880</v>
      </c>
      <c r="R125" s="39">
        <f t="shared" si="4"/>
        <v>0</v>
      </c>
      <c r="S125" s="15" t="s">
        <v>2880</v>
      </c>
      <c r="T125" s="16" t="s">
        <v>3383</v>
      </c>
      <c r="U125" s="15" t="s">
        <v>2772</v>
      </c>
      <c r="V125" s="15" t="s">
        <v>2772</v>
      </c>
      <c r="W125" s="16" t="s">
        <v>2896</v>
      </c>
    </row>
    <row r="126" spans="1:23" ht="32.1">
      <c r="A126" s="15" t="s">
        <v>2877</v>
      </c>
      <c r="B126" s="15">
        <v>2021</v>
      </c>
      <c r="C126" s="15">
        <v>14</v>
      </c>
      <c r="D126" s="15" t="s">
        <v>2910</v>
      </c>
      <c r="E126" s="15" t="s">
        <v>3658</v>
      </c>
      <c r="F126" s="15" t="s">
        <v>2766</v>
      </c>
      <c r="G126" s="67" t="s">
        <v>3659</v>
      </c>
      <c r="H126" s="15" t="s">
        <v>2772</v>
      </c>
      <c r="I126" s="15" t="s">
        <v>2887</v>
      </c>
      <c r="J126" s="15" t="s">
        <v>2772</v>
      </c>
      <c r="K126" s="15" t="s">
        <v>2772</v>
      </c>
      <c r="L126" s="15" t="s">
        <v>2772</v>
      </c>
      <c r="M126" s="15" t="s">
        <v>2772</v>
      </c>
      <c r="N126" s="15" t="s">
        <v>2873</v>
      </c>
      <c r="O126" s="15" t="s">
        <v>2772</v>
      </c>
      <c r="P126" s="39">
        <v>0</v>
      </c>
      <c r="Q126" s="15" t="s">
        <v>2880</v>
      </c>
      <c r="R126" s="39">
        <f t="shared" si="4"/>
        <v>0</v>
      </c>
      <c r="S126" s="15" t="s">
        <v>2880</v>
      </c>
      <c r="T126" s="16" t="s">
        <v>3383</v>
      </c>
      <c r="U126" s="15" t="s">
        <v>2772</v>
      </c>
      <c r="V126" s="15" t="s">
        <v>2772</v>
      </c>
      <c r="W126" s="16" t="s">
        <v>2896</v>
      </c>
    </row>
    <row r="127" spans="1:23" ht="32.1">
      <c r="A127" s="15" t="s">
        <v>2877</v>
      </c>
      <c r="B127" s="15">
        <v>2021</v>
      </c>
      <c r="C127" s="15">
        <v>14</v>
      </c>
      <c r="D127" s="15" t="s">
        <v>2910</v>
      </c>
      <c r="E127" s="15" t="s">
        <v>3658</v>
      </c>
      <c r="F127" s="15" t="s">
        <v>2766</v>
      </c>
      <c r="G127" s="67" t="s">
        <v>3659</v>
      </c>
      <c r="H127" s="15" t="s">
        <v>2772</v>
      </c>
      <c r="I127" s="15" t="s">
        <v>2786</v>
      </c>
      <c r="J127" s="15" t="s">
        <v>2772</v>
      </c>
      <c r="K127" s="15" t="s">
        <v>2772</v>
      </c>
      <c r="L127" s="15" t="s">
        <v>2772</v>
      </c>
      <c r="M127" s="15" t="s">
        <v>2772</v>
      </c>
      <c r="N127" s="15" t="s">
        <v>2873</v>
      </c>
      <c r="O127" s="15" t="s">
        <v>2772</v>
      </c>
      <c r="P127" s="39">
        <v>0.01</v>
      </c>
      <c r="Q127" s="15" t="s">
        <v>2880</v>
      </c>
      <c r="R127" s="39">
        <f t="shared" si="4"/>
        <v>10</v>
      </c>
      <c r="S127" s="15" t="s">
        <v>2880</v>
      </c>
      <c r="T127" s="16">
        <f t="shared" si="5"/>
        <v>1.0413926851582251</v>
      </c>
      <c r="U127" s="15" t="s">
        <v>2772</v>
      </c>
      <c r="V127" s="15" t="s">
        <v>2772</v>
      </c>
      <c r="W127" s="16" t="s">
        <v>2896</v>
      </c>
    </row>
    <row r="128" spans="1:23" ht="32.1">
      <c r="A128" s="15" t="s">
        <v>2877</v>
      </c>
      <c r="B128" s="15">
        <v>2021</v>
      </c>
      <c r="C128" s="15">
        <v>14</v>
      </c>
      <c r="D128" s="15" t="s">
        <v>2910</v>
      </c>
      <c r="E128" s="15" t="s">
        <v>3658</v>
      </c>
      <c r="F128" s="15" t="s">
        <v>2766</v>
      </c>
      <c r="G128" s="68" t="s">
        <v>3664</v>
      </c>
      <c r="H128" s="15" t="s">
        <v>2772</v>
      </c>
      <c r="I128" s="15" t="s">
        <v>2875</v>
      </c>
      <c r="J128" s="15" t="s">
        <v>2772</v>
      </c>
      <c r="K128" s="15" t="s">
        <v>2772</v>
      </c>
      <c r="L128" s="15" t="s">
        <v>2772</v>
      </c>
      <c r="M128" s="15" t="s">
        <v>2772</v>
      </c>
      <c r="N128" s="15" t="s">
        <v>2873</v>
      </c>
      <c r="O128" s="15" t="s">
        <v>2772</v>
      </c>
      <c r="P128" s="39">
        <v>4.54</v>
      </c>
      <c r="Q128" s="15" t="s">
        <v>2880</v>
      </c>
      <c r="R128" s="39">
        <f t="shared" si="4"/>
        <v>4540</v>
      </c>
      <c r="S128" s="15" t="s">
        <v>2880</v>
      </c>
      <c r="T128" s="16">
        <f t="shared" si="5"/>
        <v>3.6571515019009668</v>
      </c>
      <c r="U128" s="15" t="s">
        <v>2772</v>
      </c>
      <c r="V128" s="15" t="s">
        <v>2772</v>
      </c>
      <c r="W128" s="16" t="s">
        <v>2896</v>
      </c>
    </row>
    <row r="129" spans="1:23" ht="32.1">
      <c r="A129" s="15" t="s">
        <v>2877</v>
      </c>
      <c r="B129" s="15">
        <v>2021</v>
      </c>
      <c r="C129" s="15">
        <v>14</v>
      </c>
      <c r="D129" s="15" t="s">
        <v>2910</v>
      </c>
      <c r="E129" s="15" t="s">
        <v>3658</v>
      </c>
      <c r="F129" s="15" t="s">
        <v>2766</v>
      </c>
      <c r="G129" s="67" t="s">
        <v>3659</v>
      </c>
      <c r="H129" s="15" t="s">
        <v>2772</v>
      </c>
      <c r="I129" s="15" t="s">
        <v>2790</v>
      </c>
      <c r="J129" s="15" t="s">
        <v>2772</v>
      </c>
      <c r="K129" s="15" t="s">
        <v>2772</v>
      </c>
      <c r="L129" s="15" t="s">
        <v>2772</v>
      </c>
      <c r="M129" s="15" t="s">
        <v>2772</v>
      </c>
      <c r="N129" s="15" t="s">
        <v>2873</v>
      </c>
      <c r="O129" s="15" t="s">
        <v>2772</v>
      </c>
      <c r="P129" s="39">
        <v>0</v>
      </c>
      <c r="Q129" s="15" t="s">
        <v>2880</v>
      </c>
      <c r="R129" s="39">
        <f t="shared" si="4"/>
        <v>0</v>
      </c>
      <c r="S129" s="15" t="s">
        <v>2880</v>
      </c>
      <c r="T129" s="16" t="s">
        <v>3383</v>
      </c>
      <c r="U129" s="15" t="s">
        <v>2772</v>
      </c>
      <c r="V129" s="15" t="s">
        <v>2772</v>
      </c>
      <c r="W129" s="16" t="s">
        <v>2896</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F314"/>
  <sheetViews>
    <sheetView topLeftCell="A285" workbookViewId="0"/>
  </sheetViews>
  <sheetFormatPr defaultColWidth="9.140625" defaultRowHeight="12.95"/>
  <cols>
    <col min="1" max="9" width="9.140625" style="5"/>
    <col min="10" max="10" width="193.28515625" style="5" bestFit="1" customWidth="1"/>
    <col min="11" max="16384" width="9.140625" style="5"/>
  </cols>
  <sheetData>
    <row r="1" spans="1:58">
      <c r="A1" s="5" t="s">
        <v>3</v>
      </c>
      <c r="B1" s="5" t="s">
        <v>4</v>
      </c>
      <c r="C1" s="5" t="s">
        <v>5</v>
      </c>
      <c r="D1" s="5" t="s">
        <v>6</v>
      </c>
      <c r="E1" s="5" t="s">
        <v>7</v>
      </c>
      <c r="F1" s="5" t="s">
        <v>8</v>
      </c>
      <c r="G1" s="5" t="s">
        <v>9</v>
      </c>
      <c r="H1" s="5" t="s">
        <v>10</v>
      </c>
      <c r="I1" s="5" t="s">
        <v>11</v>
      </c>
      <c r="J1" s="5" t="s">
        <v>12</v>
      </c>
      <c r="K1" s="5" t="s">
        <v>13</v>
      </c>
      <c r="L1" s="5" t="s">
        <v>13</v>
      </c>
      <c r="M1" s="5" t="s">
        <v>14</v>
      </c>
      <c r="N1" s="5" t="s">
        <v>15</v>
      </c>
      <c r="O1" s="5" t="s">
        <v>16</v>
      </c>
      <c r="P1" s="5" t="s">
        <v>17</v>
      </c>
      <c r="Q1" s="5" t="s">
        <v>18</v>
      </c>
      <c r="R1" s="5" t="s">
        <v>19</v>
      </c>
      <c r="S1" s="5" t="s">
        <v>20</v>
      </c>
      <c r="T1" s="5" t="s">
        <v>21</v>
      </c>
      <c r="U1" s="5" t="s">
        <v>22</v>
      </c>
      <c r="V1" s="5" t="s">
        <v>23</v>
      </c>
      <c r="W1" s="5" t="s">
        <v>24</v>
      </c>
      <c r="X1" s="5" t="s">
        <v>25</v>
      </c>
      <c r="Y1" s="5" t="s">
        <v>26</v>
      </c>
      <c r="Z1" s="5" t="s">
        <v>27</v>
      </c>
      <c r="AA1" s="5" t="s">
        <v>28</v>
      </c>
      <c r="AB1" s="5" t="s">
        <v>29</v>
      </c>
      <c r="AC1" s="5" t="s">
        <v>30</v>
      </c>
      <c r="AD1" s="5" t="s">
        <v>31</v>
      </c>
      <c r="AE1" s="5" t="s">
        <v>32</v>
      </c>
      <c r="AF1" s="5" t="s">
        <v>33</v>
      </c>
      <c r="AG1" s="5" t="s">
        <v>34</v>
      </c>
      <c r="AH1" s="5" t="s">
        <v>35</v>
      </c>
      <c r="AI1" s="5" t="s">
        <v>36</v>
      </c>
      <c r="AJ1" s="5" t="s">
        <v>37</v>
      </c>
      <c r="AK1" s="5" t="s">
        <v>38</v>
      </c>
      <c r="AL1" s="5" t="s">
        <v>37</v>
      </c>
      <c r="AM1" s="5" t="s">
        <v>39</v>
      </c>
      <c r="AN1" s="5" t="s">
        <v>40</v>
      </c>
      <c r="AO1" s="5" t="s">
        <v>41</v>
      </c>
      <c r="AP1" s="5" t="s">
        <v>42</v>
      </c>
      <c r="AQ1" s="5" t="s">
        <v>43</v>
      </c>
      <c r="AR1" s="5" t="s">
        <v>44</v>
      </c>
      <c r="AS1" s="5" t="s">
        <v>45</v>
      </c>
      <c r="AT1" s="5" t="s">
        <v>46</v>
      </c>
      <c r="AU1" s="5" t="s">
        <v>47</v>
      </c>
      <c r="AV1" s="5" t="s">
        <v>48</v>
      </c>
      <c r="AW1" s="5" t="s">
        <v>49</v>
      </c>
      <c r="AX1" s="5" t="s">
        <v>50</v>
      </c>
      <c r="AY1" s="5" t="s">
        <v>51</v>
      </c>
      <c r="AZ1" s="5" t="s">
        <v>52</v>
      </c>
      <c r="BA1" s="5" t="s">
        <v>53</v>
      </c>
      <c r="BB1" s="5" t="s">
        <v>54</v>
      </c>
      <c r="BC1" s="5" t="s">
        <v>55</v>
      </c>
      <c r="BD1" s="5" t="s">
        <v>56</v>
      </c>
      <c r="BE1" s="5" t="s">
        <v>57</v>
      </c>
      <c r="BF1" s="5" t="s">
        <v>58</v>
      </c>
    </row>
    <row r="2" spans="1:58">
      <c r="A2" s="5" t="s">
        <v>59</v>
      </c>
      <c r="B2" s="5" t="s">
        <v>60</v>
      </c>
      <c r="C2" s="5" t="s">
        <v>58</v>
      </c>
      <c r="D2" s="5" t="s">
        <v>58</v>
      </c>
      <c r="E2" s="5" t="s">
        <v>58</v>
      </c>
      <c r="F2" s="5" t="s">
        <v>61</v>
      </c>
      <c r="G2" s="5" t="s">
        <v>62</v>
      </c>
      <c r="H2" s="5" t="s">
        <v>58</v>
      </c>
      <c r="I2" s="5" t="s">
        <v>58</v>
      </c>
      <c r="J2" s="5" t="s">
        <v>63</v>
      </c>
      <c r="K2" s="5" t="s">
        <v>58</v>
      </c>
      <c r="L2" s="5" t="s">
        <v>58</v>
      </c>
      <c r="M2" s="5" t="s">
        <v>58</v>
      </c>
      <c r="N2" s="5" t="s">
        <v>58</v>
      </c>
      <c r="O2" s="5" t="s">
        <v>58</v>
      </c>
      <c r="P2" s="5" t="s">
        <v>58</v>
      </c>
      <c r="Q2" s="5" t="s">
        <v>58</v>
      </c>
      <c r="R2" s="5" t="s">
        <v>64</v>
      </c>
      <c r="S2" s="5" t="s">
        <v>58</v>
      </c>
      <c r="T2" s="5" t="s">
        <v>58</v>
      </c>
      <c r="U2" s="5" t="s">
        <v>58</v>
      </c>
      <c r="V2" s="5">
        <v>224</v>
      </c>
      <c r="W2" s="5" t="s">
        <v>58</v>
      </c>
      <c r="X2" s="5" t="s">
        <v>58</v>
      </c>
      <c r="Y2" s="5" t="s">
        <v>58</v>
      </c>
      <c r="Z2" s="5" t="s">
        <v>58</v>
      </c>
      <c r="AA2" s="5" t="s">
        <v>58</v>
      </c>
      <c r="AB2" s="5">
        <v>106107</v>
      </c>
      <c r="AC2" s="5" t="s">
        <v>65</v>
      </c>
      <c r="AD2" s="5" t="s">
        <v>58</v>
      </c>
      <c r="AE2" s="5" t="s">
        <v>58</v>
      </c>
      <c r="AF2" s="5" t="s">
        <v>58</v>
      </c>
      <c r="AG2" s="5" t="s">
        <v>66</v>
      </c>
      <c r="AH2" s="5">
        <v>2021</v>
      </c>
      <c r="AI2" s="5" t="s">
        <v>67</v>
      </c>
      <c r="AJ2" s="5" t="s">
        <v>58</v>
      </c>
      <c r="AK2" s="5" t="s">
        <v>58</v>
      </c>
      <c r="AL2" s="5" t="s">
        <v>58</v>
      </c>
      <c r="AM2" s="5" t="s">
        <v>58</v>
      </c>
      <c r="AN2" s="5" t="s">
        <v>58</v>
      </c>
      <c r="AO2" s="5" t="s">
        <v>58</v>
      </c>
      <c r="AP2" s="5" t="s">
        <v>58</v>
      </c>
      <c r="AQ2" s="5" t="s">
        <v>58</v>
      </c>
      <c r="AR2" s="5">
        <v>0</v>
      </c>
      <c r="AS2" s="5">
        <v>0</v>
      </c>
      <c r="AT2" s="5">
        <v>0</v>
      </c>
      <c r="AU2" s="5">
        <v>0</v>
      </c>
      <c r="AV2" s="5">
        <v>0</v>
      </c>
      <c r="AW2" s="5">
        <v>0</v>
      </c>
      <c r="AX2" s="5">
        <v>0</v>
      </c>
      <c r="AY2" s="5" t="s">
        <v>58</v>
      </c>
      <c r="AZ2" s="5" t="s">
        <v>58</v>
      </c>
      <c r="BA2" s="5" t="s">
        <v>68</v>
      </c>
      <c r="BB2" s="5" t="s">
        <v>69</v>
      </c>
      <c r="BC2" s="5" t="s">
        <v>58</v>
      </c>
      <c r="BD2" s="5" t="s">
        <v>70</v>
      </c>
      <c r="BE2" s="5">
        <v>34450061</v>
      </c>
      <c r="BF2" s="5" t="s">
        <v>58</v>
      </c>
    </row>
    <row r="3" spans="1:58">
      <c r="A3" s="5" t="s">
        <v>59</v>
      </c>
      <c r="B3" s="5" t="s">
        <v>71</v>
      </c>
      <c r="C3" s="5" t="s">
        <v>58</v>
      </c>
      <c r="D3" s="5" t="s">
        <v>58</v>
      </c>
      <c r="E3" s="5" t="s">
        <v>58</v>
      </c>
      <c r="F3" s="5" t="s">
        <v>72</v>
      </c>
      <c r="G3" s="5" t="s">
        <v>73</v>
      </c>
      <c r="H3" s="5" t="s">
        <v>58</v>
      </c>
      <c r="I3" s="5" t="s">
        <v>58</v>
      </c>
      <c r="J3" s="5" t="s">
        <v>74</v>
      </c>
      <c r="K3" s="5" t="s">
        <v>58</v>
      </c>
      <c r="L3" s="5" t="s">
        <v>58</v>
      </c>
      <c r="M3" s="5" t="s">
        <v>58</v>
      </c>
      <c r="N3" s="5" t="s">
        <v>58</v>
      </c>
      <c r="O3" s="5" t="s">
        <v>58</v>
      </c>
      <c r="P3" s="5" t="s">
        <v>58</v>
      </c>
      <c r="Q3" s="5" t="s">
        <v>58</v>
      </c>
      <c r="R3" s="5" t="s">
        <v>75</v>
      </c>
      <c r="S3" s="5" t="s">
        <v>58</v>
      </c>
      <c r="T3" s="5" t="s">
        <v>58</v>
      </c>
      <c r="U3" s="5" t="s">
        <v>58</v>
      </c>
      <c r="V3" s="5" t="s">
        <v>58</v>
      </c>
      <c r="W3" s="5" t="s">
        <v>58</v>
      </c>
      <c r="X3" s="5" t="s">
        <v>58</v>
      </c>
      <c r="Y3" s="5" t="s">
        <v>58</v>
      </c>
      <c r="Z3" s="5" t="s">
        <v>58</v>
      </c>
      <c r="AA3" s="5" t="s">
        <v>58</v>
      </c>
      <c r="AB3" s="5" t="s">
        <v>58</v>
      </c>
      <c r="AC3" s="5" t="s">
        <v>76</v>
      </c>
      <c r="AD3" s="5" t="s">
        <v>58</v>
      </c>
      <c r="AE3" s="5" t="s">
        <v>77</v>
      </c>
      <c r="AF3" s="5" t="s">
        <v>58</v>
      </c>
      <c r="AG3" s="5" t="s">
        <v>58</v>
      </c>
      <c r="AH3" s="5">
        <v>2021</v>
      </c>
      <c r="AI3" s="5" t="s">
        <v>78</v>
      </c>
      <c r="AJ3" s="5" t="s">
        <v>58</v>
      </c>
      <c r="AK3" s="5" t="s">
        <v>58</v>
      </c>
      <c r="AL3" s="5" t="s">
        <v>58</v>
      </c>
      <c r="AM3" s="5" t="s">
        <v>58</v>
      </c>
      <c r="AN3" s="5" t="s">
        <v>58</v>
      </c>
      <c r="AO3" s="5" t="s">
        <v>58</v>
      </c>
      <c r="AP3" s="5" t="s">
        <v>58</v>
      </c>
      <c r="AQ3" s="5" t="s">
        <v>58</v>
      </c>
      <c r="AR3" s="5">
        <v>0</v>
      </c>
      <c r="AS3" s="5">
        <v>0</v>
      </c>
      <c r="AT3" s="5">
        <v>0</v>
      </c>
      <c r="AU3" s="5">
        <v>0</v>
      </c>
      <c r="AV3" s="5">
        <v>0</v>
      </c>
      <c r="AW3" s="5">
        <v>0</v>
      </c>
      <c r="AX3" s="5">
        <v>0</v>
      </c>
      <c r="AY3" s="5" t="s">
        <v>58</v>
      </c>
      <c r="AZ3" s="5" t="s">
        <v>58</v>
      </c>
      <c r="BA3" s="5" t="s">
        <v>79</v>
      </c>
      <c r="BB3" s="5" t="s">
        <v>80</v>
      </c>
      <c r="BC3" s="5" t="s">
        <v>58</v>
      </c>
      <c r="BD3" s="5" t="s">
        <v>81</v>
      </c>
      <c r="BE3" s="5">
        <v>34667481</v>
      </c>
      <c r="BF3" s="5" t="s">
        <v>58</v>
      </c>
    </row>
    <row r="4" spans="1:58">
      <c r="A4" s="5" t="s">
        <v>59</v>
      </c>
      <c r="B4" s="5" t="s">
        <v>82</v>
      </c>
      <c r="C4" s="5" t="s">
        <v>58</v>
      </c>
      <c r="D4" s="5" t="s">
        <v>58</v>
      </c>
      <c r="E4" s="5" t="s">
        <v>58</v>
      </c>
      <c r="F4" s="5" t="s">
        <v>58</v>
      </c>
      <c r="G4" s="5" t="s">
        <v>58</v>
      </c>
      <c r="H4" s="5" t="s">
        <v>58</v>
      </c>
      <c r="I4" s="5" t="s">
        <v>58</v>
      </c>
      <c r="J4" s="5" t="s">
        <v>83</v>
      </c>
      <c r="K4" s="5" t="s">
        <v>58</v>
      </c>
      <c r="L4" s="5" t="s">
        <v>58</v>
      </c>
      <c r="M4" s="5" t="s">
        <v>58</v>
      </c>
      <c r="N4" s="5" t="s">
        <v>58</v>
      </c>
      <c r="O4" s="5" t="s">
        <v>58</v>
      </c>
      <c r="P4" s="5" t="s">
        <v>58</v>
      </c>
      <c r="Q4" s="5" t="s">
        <v>58</v>
      </c>
      <c r="R4" s="5" t="s">
        <v>84</v>
      </c>
      <c r="S4" s="5" t="s">
        <v>58</v>
      </c>
      <c r="T4" s="5" t="s">
        <v>58</v>
      </c>
      <c r="U4" s="5" t="s">
        <v>58</v>
      </c>
      <c r="V4" s="5" t="s">
        <v>58</v>
      </c>
      <c r="W4" s="5" t="s">
        <v>58</v>
      </c>
      <c r="X4" s="5" t="s">
        <v>58</v>
      </c>
      <c r="Y4" s="5" t="s">
        <v>58</v>
      </c>
      <c r="Z4" s="5" t="s">
        <v>58</v>
      </c>
      <c r="AA4" s="5" t="s">
        <v>58</v>
      </c>
      <c r="AB4" s="5" t="s">
        <v>58</v>
      </c>
      <c r="AC4" s="5" t="s">
        <v>85</v>
      </c>
      <c r="AD4" s="5" t="s">
        <v>58</v>
      </c>
      <c r="AE4" s="5" t="s">
        <v>77</v>
      </c>
      <c r="AF4" s="5" t="s">
        <v>58</v>
      </c>
      <c r="AG4" s="5" t="s">
        <v>58</v>
      </c>
      <c r="AH4" s="5">
        <v>2021</v>
      </c>
      <c r="AI4" s="5" t="s">
        <v>86</v>
      </c>
      <c r="AJ4" s="5" t="s">
        <v>58</v>
      </c>
      <c r="AK4" s="5" t="s">
        <v>58</v>
      </c>
      <c r="AL4" s="5" t="s">
        <v>58</v>
      </c>
      <c r="AM4" s="5" t="s">
        <v>58</v>
      </c>
      <c r="AN4" s="5" t="s">
        <v>58</v>
      </c>
      <c r="AO4" s="5" t="s">
        <v>58</v>
      </c>
      <c r="AP4" s="5" t="s">
        <v>58</v>
      </c>
      <c r="AQ4" s="5" t="s">
        <v>58</v>
      </c>
      <c r="AR4" s="5">
        <v>0</v>
      </c>
      <c r="AS4" s="5">
        <v>0</v>
      </c>
      <c r="AT4" s="5">
        <v>0</v>
      </c>
      <c r="AU4" s="5">
        <v>0</v>
      </c>
      <c r="AV4" s="5">
        <v>0</v>
      </c>
      <c r="AW4" s="5">
        <v>0</v>
      </c>
      <c r="AX4" s="5">
        <v>0</v>
      </c>
      <c r="AY4" s="5" t="s">
        <v>58</v>
      </c>
      <c r="AZ4" s="5" t="s">
        <v>58</v>
      </c>
      <c r="BA4" s="5" t="s">
        <v>87</v>
      </c>
      <c r="BB4" s="5" t="s">
        <v>88</v>
      </c>
      <c r="BC4" s="5" t="s">
        <v>58</v>
      </c>
      <c r="BD4" s="5" t="s">
        <v>89</v>
      </c>
      <c r="BE4" s="5">
        <v>34564911</v>
      </c>
      <c r="BF4" s="5" t="s">
        <v>58</v>
      </c>
    </row>
    <row r="5" spans="1:58">
      <c r="A5" s="5" t="s">
        <v>59</v>
      </c>
      <c r="B5" s="5" t="s">
        <v>90</v>
      </c>
      <c r="C5" s="5" t="s">
        <v>58</v>
      </c>
      <c r="D5" s="5" t="s">
        <v>58</v>
      </c>
      <c r="E5" s="5" t="s">
        <v>58</v>
      </c>
      <c r="F5" s="5" t="s">
        <v>91</v>
      </c>
      <c r="G5" s="5" t="s">
        <v>58</v>
      </c>
      <c r="H5" s="5" t="s">
        <v>58</v>
      </c>
      <c r="I5" s="5" t="s">
        <v>58</v>
      </c>
      <c r="J5" s="5" t="s">
        <v>92</v>
      </c>
      <c r="K5" s="5" t="s">
        <v>58</v>
      </c>
      <c r="L5" s="5" t="s">
        <v>58</v>
      </c>
      <c r="M5" s="5" t="s">
        <v>58</v>
      </c>
      <c r="N5" s="5" t="s">
        <v>58</v>
      </c>
      <c r="O5" s="5" t="s">
        <v>58</v>
      </c>
      <c r="P5" s="5" t="s">
        <v>58</v>
      </c>
      <c r="Q5" s="5" t="s">
        <v>58</v>
      </c>
      <c r="R5" s="5" t="s">
        <v>93</v>
      </c>
      <c r="S5" s="5" t="s">
        <v>58</v>
      </c>
      <c r="T5" s="5" t="s">
        <v>58</v>
      </c>
      <c r="U5" s="5" t="s">
        <v>58</v>
      </c>
      <c r="V5" s="5">
        <v>193</v>
      </c>
      <c r="W5" s="5" t="s">
        <v>58</v>
      </c>
      <c r="X5" s="5" t="s">
        <v>58</v>
      </c>
      <c r="Y5" s="5" t="s">
        <v>58</v>
      </c>
      <c r="Z5" s="5" t="s">
        <v>58</v>
      </c>
      <c r="AA5" s="5" t="s">
        <v>58</v>
      </c>
      <c r="AB5" s="5">
        <v>103242</v>
      </c>
      <c r="AC5" s="5" t="s">
        <v>94</v>
      </c>
      <c r="AD5" s="5" t="s">
        <v>58</v>
      </c>
      <c r="AE5" s="5" t="s">
        <v>58</v>
      </c>
      <c r="AF5" s="5" t="s">
        <v>58</v>
      </c>
      <c r="AG5" s="5" t="s">
        <v>77</v>
      </c>
      <c r="AH5" s="5">
        <v>2021</v>
      </c>
      <c r="AI5" s="5" t="s">
        <v>95</v>
      </c>
      <c r="AJ5" s="5" t="s">
        <v>58</v>
      </c>
      <c r="AK5" s="5" t="s">
        <v>58</v>
      </c>
      <c r="AL5" s="5" t="s">
        <v>58</v>
      </c>
      <c r="AM5" s="5" t="s">
        <v>58</v>
      </c>
      <c r="AN5" s="5" t="s">
        <v>58</v>
      </c>
      <c r="AO5" s="5" t="s">
        <v>58</v>
      </c>
      <c r="AP5" s="5" t="s">
        <v>58</v>
      </c>
      <c r="AQ5" s="5" t="s">
        <v>58</v>
      </c>
      <c r="AR5" s="5">
        <v>0</v>
      </c>
      <c r="AS5" s="5">
        <v>0</v>
      </c>
      <c r="AT5" s="5">
        <v>0</v>
      </c>
      <c r="AU5" s="5">
        <v>0</v>
      </c>
      <c r="AV5" s="5">
        <v>0</v>
      </c>
      <c r="AW5" s="5">
        <v>0</v>
      </c>
      <c r="AX5" s="5">
        <v>0</v>
      </c>
      <c r="AY5" s="5" t="s">
        <v>58</v>
      </c>
      <c r="AZ5" s="5" t="s">
        <v>58</v>
      </c>
      <c r="BA5" s="5" t="s">
        <v>96</v>
      </c>
      <c r="BB5" s="5" t="s">
        <v>97</v>
      </c>
      <c r="BC5" s="5" t="s">
        <v>58</v>
      </c>
      <c r="BD5" s="5" t="s">
        <v>98</v>
      </c>
      <c r="BE5" s="5" t="s">
        <v>58</v>
      </c>
      <c r="BF5" s="5" t="s">
        <v>58</v>
      </c>
    </row>
    <row r="6" spans="1:58">
      <c r="A6" s="5" t="s">
        <v>59</v>
      </c>
      <c r="B6" s="5" t="s">
        <v>99</v>
      </c>
      <c r="C6" s="5" t="s">
        <v>58</v>
      </c>
      <c r="D6" s="5" t="s">
        <v>58</v>
      </c>
      <c r="E6" s="5" t="s">
        <v>58</v>
      </c>
      <c r="F6" s="5" t="s">
        <v>58</v>
      </c>
      <c r="G6" s="5" t="s">
        <v>58</v>
      </c>
      <c r="H6" s="5" t="s">
        <v>58</v>
      </c>
      <c r="I6" s="5" t="s">
        <v>58</v>
      </c>
      <c r="J6" s="5" t="s">
        <v>100</v>
      </c>
      <c r="K6" s="5" t="s">
        <v>58</v>
      </c>
      <c r="L6" s="5" t="s">
        <v>58</v>
      </c>
      <c r="M6" s="5" t="s">
        <v>58</v>
      </c>
      <c r="N6" s="5" t="s">
        <v>58</v>
      </c>
      <c r="O6" s="5" t="s">
        <v>58</v>
      </c>
      <c r="P6" s="5" t="s">
        <v>58</v>
      </c>
      <c r="Q6" s="5" t="s">
        <v>58</v>
      </c>
      <c r="R6" s="5" t="s">
        <v>101</v>
      </c>
      <c r="S6" s="5" t="s">
        <v>58</v>
      </c>
      <c r="T6" s="5" t="s">
        <v>58</v>
      </c>
      <c r="U6" s="5" t="s">
        <v>58</v>
      </c>
      <c r="V6" s="5">
        <v>11</v>
      </c>
      <c r="W6" s="5">
        <v>1</v>
      </c>
      <c r="X6" s="5" t="s">
        <v>58</v>
      </c>
      <c r="Y6" s="5" t="s">
        <v>58</v>
      </c>
      <c r="Z6" s="5" t="s">
        <v>58</v>
      </c>
      <c r="AA6" s="5" t="s">
        <v>58</v>
      </c>
      <c r="AB6" s="5">
        <v>18257</v>
      </c>
      <c r="AC6" s="5" t="s">
        <v>102</v>
      </c>
      <c r="AD6" s="5" t="s">
        <v>58</v>
      </c>
      <c r="AE6" s="5" t="s">
        <v>58</v>
      </c>
      <c r="AF6" s="5" t="s">
        <v>58</v>
      </c>
      <c r="AG6" s="5" t="s">
        <v>103</v>
      </c>
      <c r="AH6" s="5">
        <v>2021</v>
      </c>
      <c r="AI6" s="5" t="s">
        <v>104</v>
      </c>
      <c r="AJ6" s="5" t="s">
        <v>58</v>
      </c>
      <c r="AK6" s="5" t="s">
        <v>58</v>
      </c>
      <c r="AL6" s="5" t="s">
        <v>58</v>
      </c>
      <c r="AM6" s="5" t="s">
        <v>58</v>
      </c>
      <c r="AN6" s="5" t="s">
        <v>58</v>
      </c>
      <c r="AO6" s="5" t="s">
        <v>58</v>
      </c>
      <c r="AP6" s="5" t="s">
        <v>58</v>
      </c>
      <c r="AQ6" s="5" t="s">
        <v>58</v>
      </c>
      <c r="AR6" s="5">
        <v>0</v>
      </c>
      <c r="AS6" s="5">
        <v>0</v>
      </c>
      <c r="AT6" s="5">
        <v>0</v>
      </c>
      <c r="AU6" s="5">
        <v>0</v>
      </c>
      <c r="AV6" s="5">
        <v>0</v>
      </c>
      <c r="AW6" s="5">
        <v>0</v>
      </c>
      <c r="AX6" s="5">
        <v>0</v>
      </c>
      <c r="AY6" s="5" t="s">
        <v>58</v>
      </c>
      <c r="AZ6" s="5" t="s">
        <v>58</v>
      </c>
      <c r="BA6" s="5" t="s">
        <v>105</v>
      </c>
      <c r="BB6" s="5" t="s">
        <v>58</v>
      </c>
      <c r="BC6" s="5" t="s">
        <v>58</v>
      </c>
      <c r="BD6" s="5" t="s">
        <v>106</v>
      </c>
      <c r="BE6" s="5">
        <v>34521938</v>
      </c>
      <c r="BF6" s="5" t="s">
        <v>58</v>
      </c>
    </row>
    <row r="7" spans="1:58">
      <c r="A7" s="5" t="s">
        <v>59</v>
      </c>
      <c r="B7" s="5" t="s">
        <v>107</v>
      </c>
      <c r="C7" s="5" t="s">
        <v>58</v>
      </c>
      <c r="D7" s="5" t="s">
        <v>58</v>
      </c>
      <c r="E7" s="5" t="s">
        <v>58</v>
      </c>
      <c r="F7" s="5" t="s">
        <v>58</v>
      </c>
      <c r="G7" s="5" t="s">
        <v>108</v>
      </c>
      <c r="H7" s="5" t="s">
        <v>58</v>
      </c>
      <c r="I7" s="5" t="s">
        <v>58</v>
      </c>
      <c r="J7" s="5" t="s">
        <v>109</v>
      </c>
      <c r="K7" s="5" t="s">
        <v>58</v>
      </c>
      <c r="L7" s="5" t="s">
        <v>58</v>
      </c>
      <c r="M7" s="5" t="s">
        <v>58</v>
      </c>
      <c r="N7" s="5" t="s">
        <v>58</v>
      </c>
      <c r="O7" s="5" t="s">
        <v>58</v>
      </c>
      <c r="P7" s="5" t="s">
        <v>58</v>
      </c>
      <c r="Q7" s="5" t="s">
        <v>58</v>
      </c>
      <c r="R7" s="5" t="s">
        <v>110</v>
      </c>
      <c r="S7" s="5" t="s">
        <v>58</v>
      </c>
      <c r="T7" s="5" t="s">
        <v>58</v>
      </c>
      <c r="U7" s="5" t="s">
        <v>58</v>
      </c>
      <c r="V7" s="5">
        <v>11</v>
      </c>
      <c r="W7" s="5">
        <v>9</v>
      </c>
      <c r="X7" s="5" t="s">
        <v>58</v>
      </c>
      <c r="Y7" s="5" t="s">
        <v>58</v>
      </c>
      <c r="Z7" s="5" t="s">
        <v>58</v>
      </c>
      <c r="AA7" s="5" t="s">
        <v>58</v>
      </c>
      <c r="AB7" s="5">
        <v>994</v>
      </c>
      <c r="AC7" s="5" t="s">
        <v>111</v>
      </c>
      <c r="AD7" s="5" t="s">
        <v>58</v>
      </c>
      <c r="AE7" s="5" t="s">
        <v>58</v>
      </c>
      <c r="AF7" s="5" t="s">
        <v>58</v>
      </c>
      <c r="AG7" s="5" t="s">
        <v>112</v>
      </c>
      <c r="AH7" s="5">
        <v>2021</v>
      </c>
      <c r="AI7" s="5" t="s">
        <v>113</v>
      </c>
      <c r="AJ7" s="5" t="s">
        <v>58</v>
      </c>
      <c r="AK7" s="5" t="s">
        <v>58</v>
      </c>
      <c r="AL7" s="5" t="s">
        <v>58</v>
      </c>
      <c r="AM7" s="5" t="s">
        <v>58</v>
      </c>
      <c r="AN7" s="5" t="s">
        <v>58</v>
      </c>
      <c r="AO7" s="5" t="s">
        <v>58</v>
      </c>
      <c r="AP7" s="5" t="s">
        <v>58</v>
      </c>
      <c r="AQ7" s="5" t="s">
        <v>58</v>
      </c>
      <c r="AR7" s="5">
        <v>0</v>
      </c>
      <c r="AS7" s="5">
        <v>0</v>
      </c>
      <c r="AT7" s="5">
        <v>0</v>
      </c>
      <c r="AU7" s="5">
        <v>0</v>
      </c>
      <c r="AV7" s="5">
        <v>0</v>
      </c>
      <c r="AW7" s="5">
        <v>0</v>
      </c>
      <c r="AX7" s="5">
        <v>0</v>
      </c>
      <c r="AY7" s="5" t="s">
        <v>58</v>
      </c>
      <c r="AZ7" s="5" t="s">
        <v>58</v>
      </c>
      <c r="BA7" s="5" t="s">
        <v>58</v>
      </c>
      <c r="BB7" s="5" t="s">
        <v>114</v>
      </c>
      <c r="BC7" s="5" t="s">
        <v>58</v>
      </c>
      <c r="BD7" s="5" t="s">
        <v>115</v>
      </c>
      <c r="BE7" s="5" t="s">
        <v>58</v>
      </c>
      <c r="BF7" s="5" t="s">
        <v>58</v>
      </c>
    </row>
    <row r="8" spans="1:58">
      <c r="A8" s="5" t="s">
        <v>59</v>
      </c>
      <c r="B8" s="5" t="s">
        <v>107</v>
      </c>
      <c r="C8" s="5" t="s">
        <v>58</v>
      </c>
      <c r="D8" s="5" t="s">
        <v>58</v>
      </c>
      <c r="E8" s="5" t="s">
        <v>58</v>
      </c>
      <c r="F8" s="5" t="s">
        <v>58</v>
      </c>
      <c r="G8" s="5" t="s">
        <v>108</v>
      </c>
      <c r="H8" s="5" t="s">
        <v>58</v>
      </c>
      <c r="I8" s="5" t="s">
        <v>58</v>
      </c>
      <c r="J8" s="5" t="s">
        <v>116</v>
      </c>
      <c r="K8" s="5" t="s">
        <v>58</v>
      </c>
      <c r="L8" s="5" t="s">
        <v>58</v>
      </c>
      <c r="M8" s="5" t="s">
        <v>58</v>
      </c>
      <c r="N8" s="5" t="s">
        <v>58</v>
      </c>
      <c r="O8" s="5" t="s">
        <v>58</v>
      </c>
      <c r="P8" s="5" t="s">
        <v>58</v>
      </c>
      <c r="Q8" s="5" t="s">
        <v>58</v>
      </c>
      <c r="R8" s="5" t="s">
        <v>110</v>
      </c>
      <c r="S8" s="5" t="s">
        <v>58</v>
      </c>
      <c r="T8" s="5" t="s">
        <v>58</v>
      </c>
      <c r="U8" s="5" t="s">
        <v>58</v>
      </c>
      <c r="V8" s="5">
        <v>11</v>
      </c>
      <c r="W8" s="5">
        <v>9</v>
      </c>
      <c r="X8" s="5" t="s">
        <v>58</v>
      </c>
      <c r="Y8" s="5" t="s">
        <v>58</v>
      </c>
      <c r="Z8" s="5" t="s">
        <v>58</v>
      </c>
      <c r="AA8" s="5" t="s">
        <v>58</v>
      </c>
      <c r="AB8" s="5">
        <v>990</v>
      </c>
      <c r="AC8" s="5" t="s">
        <v>117</v>
      </c>
      <c r="AD8" s="5" t="s">
        <v>58</v>
      </c>
      <c r="AE8" s="5" t="s">
        <v>58</v>
      </c>
      <c r="AF8" s="5" t="s">
        <v>58</v>
      </c>
      <c r="AG8" s="5" t="s">
        <v>112</v>
      </c>
      <c r="AH8" s="5">
        <v>2021</v>
      </c>
      <c r="AI8" s="5" t="s">
        <v>118</v>
      </c>
      <c r="AJ8" s="5" t="s">
        <v>58</v>
      </c>
      <c r="AK8" s="5" t="s">
        <v>58</v>
      </c>
      <c r="AL8" s="5" t="s">
        <v>58</v>
      </c>
      <c r="AM8" s="5" t="s">
        <v>58</v>
      </c>
      <c r="AN8" s="5" t="s">
        <v>58</v>
      </c>
      <c r="AO8" s="5" t="s">
        <v>58</v>
      </c>
      <c r="AP8" s="5" t="s">
        <v>58</v>
      </c>
      <c r="AQ8" s="5" t="s">
        <v>58</v>
      </c>
      <c r="AR8" s="5">
        <v>0</v>
      </c>
      <c r="AS8" s="5">
        <v>0</v>
      </c>
      <c r="AT8" s="5">
        <v>0</v>
      </c>
      <c r="AU8" s="5">
        <v>0</v>
      </c>
      <c r="AV8" s="5">
        <v>0</v>
      </c>
      <c r="AW8" s="5">
        <v>0</v>
      </c>
      <c r="AX8" s="5">
        <v>0</v>
      </c>
      <c r="AY8" s="5" t="s">
        <v>58</v>
      </c>
      <c r="AZ8" s="5" t="s">
        <v>58</v>
      </c>
      <c r="BA8" s="5" t="s">
        <v>58</v>
      </c>
      <c r="BB8" s="5" t="s">
        <v>114</v>
      </c>
      <c r="BC8" s="5" t="s">
        <v>58</v>
      </c>
      <c r="BD8" s="5" t="s">
        <v>119</v>
      </c>
      <c r="BE8" s="5" t="s">
        <v>58</v>
      </c>
      <c r="BF8" s="5" t="s">
        <v>58</v>
      </c>
    </row>
    <row r="9" spans="1:58">
      <c r="A9" s="5" t="s">
        <v>59</v>
      </c>
      <c r="B9" s="5" t="s">
        <v>120</v>
      </c>
      <c r="C9" s="5" t="s">
        <v>58</v>
      </c>
      <c r="D9" s="5" t="s">
        <v>58</v>
      </c>
      <c r="E9" s="5" t="s">
        <v>58</v>
      </c>
      <c r="F9" s="5" t="s">
        <v>58</v>
      </c>
      <c r="G9" s="5" t="s">
        <v>58</v>
      </c>
      <c r="H9" s="5" t="s">
        <v>58</v>
      </c>
      <c r="I9" s="5" t="s">
        <v>58</v>
      </c>
      <c r="J9" s="5" t="s">
        <v>121</v>
      </c>
      <c r="K9" s="5" t="s">
        <v>58</v>
      </c>
      <c r="L9" s="5" t="s">
        <v>58</v>
      </c>
      <c r="M9" s="5" t="s">
        <v>58</v>
      </c>
      <c r="N9" s="5" t="s">
        <v>58</v>
      </c>
      <c r="O9" s="5" t="s">
        <v>58</v>
      </c>
      <c r="P9" s="5" t="s">
        <v>58</v>
      </c>
      <c r="Q9" s="5" t="s">
        <v>58</v>
      </c>
      <c r="R9" s="5" t="s">
        <v>122</v>
      </c>
      <c r="S9" s="5" t="s">
        <v>58</v>
      </c>
      <c r="T9" s="5" t="s">
        <v>58</v>
      </c>
      <c r="U9" s="5" t="s">
        <v>58</v>
      </c>
      <c r="V9" s="5">
        <v>130</v>
      </c>
      <c r="W9" s="5" t="s">
        <v>58</v>
      </c>
      <c r="X9" s="5" t="s">
        <v>58</v>
      </c>
      <c r="Y9" s="5" t="s">
        <v>58</v>
      </c>
      <c r="Z9" s="5" t="s">
        <v>58</v>
      </c>
      <c r="AA9" s="5" t="s">
        <v>58</v>
      </c>
      <c r="AB9" s="5">
        <v>102534</v>
      </c>
      <c r="AC9" s="5" t="s">
        <v>123</v>
      </c>
      <c r="AD9" s="5" t="s">
        <v>58</v>
      </c>
      <c r="AE9" s="5" t="s">
        <v>58</v>
      </c>
      <c r="AF9" s="5" t="s">
        <v>58</v>
      </c>
      <c r="AG9" s="5" t="s">
        <v>112</v>
      </c>
      <c r="AH9" s="5">
        <v>2021</v>
      </c>
      <c r="AI9" s="5" t="s">
        <v>124</v>
      </c>
      <c r="AJ9" s="5" t="s">
        <v>58</v>
      </c>
      <c r="AK9" s="5" t="s">
        <v>58</v>
      </c>
      <c r="AL9" s="5" t="s">
        <v>58</v>
      </c>
      <c r="AM9" s="5" t="s">
        <v>58</v>
      </c>
      <c r="AN9" s="5" t="s">
        <v>58</v>
      </c>
      <c r="AO9" s="5" t="s">
        <v>58</v>
      </c>
      <c r="AP9" s="5" t="s">
        <v>58</v>
      </c>
      <c r="AQ9" s="5" t="s">
        <v>58</v>
      </c>
      <c r="AR9" s="5">
        <v>1</v>
      </c>
      <c r="AS9" s="5">
        <v>0</v>
      </c>
      <c r="AT9" s="5">
        <v>0</v>
      </c>
      <c r="AU9" s="5">
        <v>0</v>
      </c>
      <c r="AV9" s="5">
        <v>0</v>
      </c>
      <c r="AW9" s="5">
        <v>0</v>
      </c>
      <c r="AX9" s="5">
        <v>1</v>
      </c>
      <c r="AY9" s="5" t="s">
        <v>58</v>
      </c>
      <c r="AZ9" s="5" t="s">
        <v>58</v>
      </c>
      <c r="BA9" s="5" t="s">
        <v>125</v>
      </c>
      <c r="BB9" s="5" t="s">
        <v>126</v>
      </c>
      <c r="BC9" s="5" t="s">
        <v>58</v>
      </c>
      <c r="BD9" s="5" t="s">
        <v>127</v>
      </c>
      <c r="BE9" s="5" t="s">
        <v>58</v>
      </c>
      <c r="BF9" s="5" t="s">
        <v>58</v>
      </c>
    </row>
    <row r="10" spans="1:58">
      <c r="A10" s="5" t="s">
        <v>59</v>
      </c>
      <c r="B10" s="5" t="s">
        <v>128</v>
      </c>
      <c r="C10" s="5" t="s">
        <v>58</v>
      </c>
      <c r="D10" s="5" t="s">
        <v>58</v>
      </c>
      <c r="E10" s="5" t="s">
        <v>58</v>
      </c>
      <c r="F10" s="5" t="s">
        <v>58</v>
      </c>
      <c r="G10" s="5" t="s">
        <v>129</v>
      </c>
      <c r="H10" s="5" t="s">
        <v>58</v>
      </c>
      <c r="I10" s="5" t="s">
        <v>58</v>
      </c>
      <c r="J10" s="5" t="s">
        <v>130</v>
      </c>
      <c r="K10" s="5" t="s">
        <v>58</v>
      </c>
      <c r="L10" s="5" t="s">
        <v>58</v>
      </c>
      <c r="M10" s="5" t="s">
        <v>58</v>
      </c>
      <c r="N10" s="5" t="s">
        <v>58</v>
      </c>
      <c r="O10" s="5" t="s">
        <v>58</v>
      </c>
      <c r="P10" s="5" t="s">
        <v>58</v>
      </c>
      <c r="Q10" s="5" t="s">
        <v>58</v>
      </c>
      <c r="R10" s="5" t="s">
        <v>131</v>
      </c>
      <c r="S10" s="5" t="s">
        <v>58</v>
      </c>
      <c r="T10" s="5" t="s">
        <v>58</v>
      </c>
      <c r="U10" s="5" t="s">
        <v>58</v>
      </c>
      <c r="V10" s="5">
        <v>10</v>
      </c>
      <c r="W10" s="5">
        <v>9</v>
      </c>
      <c r="X10" s="5" t="s">
        <v>58</v>
      </c>
      <c r="Y10" s="5" t="s">
        <v>58</v>
      </c>
      <c r="Z10" s="5" t="s">
        <v>58</v>
      </c>
      <c r="AA10" s="5" t="s">
        <v>58</v>
      </c>
      <c r="AB10" s="5">
        <v>1797</v>
      </c>
      <c r="AC10" s="5" t="s">
        <v>132</v>
      </c>
      <c r="AD10" s="5" t="s">
        <v>58</v>
      </c>
      <c r="AE10" s="5" t="s">
        <v>58</v>
      </c>
      <c r="AF10" s="5" t="s">
        <v>58</v>
      </c>
      <c r="AG10" s="5" t="s">
        <v>112</v>
      </c>
      <c r="AH10" s="5">
        <v>2021</v>
      </c>
      <c r="AI10" s="5" t="s">
        <v>133</v>
      </c>
      <c r="AJ10" s="5" t="s">
        <v>58</v>
      </c>
      <c r="AK10" s="5" t="s">
        <v>58</v>
      </c>
      <c r="AL10" s="5" t="s">
        <v>58</v>
      </c>
      <c r="AM10" s="5" t="s">
        <v>58</v>
      </c>
      <c r="AN10" s="5" t="s">
        <v>58</v>
      </c>
      <c r="AO10" s="5" t="s">
        <v>58</v>
      </c>
      <c r="AP10" s="5" t="s">
        <v>58</v>
      </c>
      <c r="AQ10" s="5" t="s">
        <v>58</v>
      </c>
      <c r="AR10" s="5">
        <v>0</v>
      </c>
      <c r="AS10" s="5">
        <v>0</v>
      </c>
      <c r="AT10" s="5">
        <v>0</v>
      </c>
      <c r="AU10" s="5">
        <v>0</v>
      </c>
      <c r="AV10" s="5">
        <v>0</v>
      </c>
      <c r="AW10" s="5">
        <v>0</v>
      </c>
      <c r="AX10" s="5">
        <v>0</v>
      </c>
      <c r="AY10" s="5" t="s">
        <v>58</v>
      </c>
      <c r="AZ10" s="5" t="s">
        <v>58</v>
      </c>
      <c r="BA10" s="5" t="s">
        <v>58</v>
      </c>
      <c r="BB10" s="5" t="s">
        <v>134</v>
      </c>
      <c r="BC10" s="5" t="s">
        <v>58</v>
      </c>
      <c r="BD10" s="5" t="s">
        <v>135</v>
      </c>
      <c r="BE10" s="5">
        <v>34579330</v>
      </c>
      <c r="BF10" s="5" t="s">
        <v>58</v>
      </c>
    </row>
    <row r="11" spans="1:58">
      <c r="A11" s="5" t="s">
        <v>59</v>
      </c>
      <c r="B11" s="5" t="s">
        <v>136</v>
      </c>
      <c r="C11" s="5" t="s">
        <v>58</v>
      </c>
      <c r="D11" s="5" t="s">
        <v>58</v>
      </c>
      <c r="E11" s="5" t="s">
        <v>58</v>
      </c>
      <c r="F11" s="5" t="s">
        <v>58</v>
      </c>
      <c r="G11" s="5" t="s">
        <v>58</v>
      </c>
      <c r="H11" s="5" t="s">
        <v>58</v>
      </c>
      <c r="I11" s="5" t="s">
        <v>58</v>
      </c>
      <c r="J11" s="5" t="s">
        <v>137</v>
      </c>
      <c r="K11" s="5" t="s">
        <v>58</v>
      </c>
      <c r="L11" s="5" t="s">
        <v>58</v>
      </c>
      <c r="M11" s="5" t="s">
        <v>58</v>
      </c>
      <c r="N11" s="5" t="s">
        <v>58</v>
      </c>
      <c r="O11" s="5" t="s">
        <v>58</v>
      </c>
      <c r="P11" s="5" t="s">
        <v>58</v>
      </c>
      <c r="Q11" s="5" t="s">
        <v>58</v>
      </c>
      <c r="R11" s="5" t="s">
        <v>138</v>
      </c>
      <c r="S11" s="5" t="s">
        <v>58</v>
      </c>
      <c r="T11" s="5" t="s">
        <v>58</v>
      </c>
      <c r="U11" s="5" t="s">
        <v>58</v>
      </c>
      <c r="V11" s="5" t="s">
        <v>58</v>
      </c>
      <c r="W11" s="5" t="s">
        <v>58</v>
      </c>
      <c r="X11" s="5" t="s">
        <v>58</v>
      </c>
      <c r="Y11" s="5" t="s">
        <v>58</v>
      </c>
      <c r="Z11" s="5" t="s">
        <v>58</v>
      </c>
      <c r="AA11" s="5" t="s">
        <v>58</v>
      </c>
      <c r="AB11" s="5" t="s">
        <v>58</v>
      </c>
      <c r="AC11" s="5" t="s">
        <v>139</v>
      </c>
      <c r="AD11" s="5" t="s">
        <v>58</v>
      </c>
      <c r="AE11" s="5" t="s">
        <v>140</v>
      </c>
      <c r="AF11" s="5" t="s">
        <v>58</v>
      </c>
      <c r="AG11" s="5" t="s">
        <v>58</v>
      </c>
      <c r="AH11" s="5">
        <v>2021</v>
      </c>
      <c r="AI11" s="5" t="s">
        <v>141</v>
      </c>
      <c r="AJ11" s="5" t="s">
        <v>58</v>
      </c>
      <c r="AK11" s="5" t="s">
        <v>58</v>
      </c>
      <c r="AL11" s="5" t="s">
        <v>58</v>
      </c>
      <c r="AM11" s="5" t="s">
        <v>58</v>
      </c>
      <c r="AN11" s="5" t="s">
        <v>58</v>
      </c>
      <c r="AO11" s="5" t="s">
        <v>58</v>
      </c>
      <c r="AP11" s="5" t="s">
        <v>58</v>
      </c>
      <c r="AQ11" s="5" t="s">
        <v>58</v>
      </c>
      <c r="AR11" s="5">
        <v>0</v>
      </c>
      <c r="AS11" s="5">
        <v>0</v>
      </c>
      <c r="AT11" s="5">
        <v>0</v>
      </c>
      <c r="AU11" s="5">
        <v>0</v>
      </c>
      <c r="AV11" s="5">
        <v>0</v>
      </c>
      <c r="AW11" s="5">
        <v>0</v>
      </c>
      <c r="AX11" s="5">
        <v>0</v>
      </c>
      <c r="AY11" s="5" t="s">
        <v>58</v>
      </c>
      <c r="AZ11" s="5" t="s">
        <v>58</v>
      </c>
      <c r="BA11" s="5" t="s">
        <v>142</v>
      </c>
      <c r="BB11" s="5" t="s">
        <v>143</v>
      </c>
      <c r="BC11" s="5" t="s">
        <v>58</v>
      </c>
      <c r="BD11" s="5" t="s">
        <v>144</v>
      </c>
      <c r="BE11" s="5" t="s">
        <v>58</v>
      </c>
      <c r="BF11" s="5" t="s">
        <v>58</v>
      </c>
    </row>
    <row r="12" spans="1:58">
      <c r="A12" s="5" t="s">
        <v>59</v>
      </c>
      <c r="B12" s="5" t="s">
        <v>145</v>
      </c>
      <c r="C12" s="5" t="s">
        <v>58</v>
      </c>
      <c r="D12" s="5" t="s">
        <v>58</v>
      </c>
      <c r="E12" s="5" t="s">
        <v>58</v>
      </c>
      <c r="F12" s="5" t="s">
        <v>58</v>
      </c>
      <c r="G12" s="5" t="s">
        <v>58</v>
      </c>
      <c r="H12" s="5" t="s">
        <v>58</v>
      </c>
      <c r="I12" s="5" t="s">
        <v>58</v>
      </c>
      <c r="J12" s="5" t="s">
        <v>146</v>
      </c>
      <c r="K12" s="5" t="s">
        <v>58</v>
      </c>
      <c r="L12" s="5" t="s">
        <v>58</v>
      </c>
      <c r="M12" s="5" t="s">
        <v>58</v>
      </c>
      <c r="N12" s="5" t="s">
        <v>58</v>
      </c>
      <c r="O12" s="5" t="s">
        <v>58</v>
      </c>
      <c r="P12" s="5" t="s">
        <v>58</v>
      </c>
      <c r="Q12" s="5" t="s">
        <v>58</v>
      </c>
      <c r="R12" s="5" t="s">
        <v>147</v>
      </c>
      <c r="S12" s="5" t="s">
        <v>58</v>
      </c>
      <c r="T12" s="5" t="s">
        <v>58</v>
      </c>
      <c r="U12" s="5" t="s">
        <v>58</v>
      </c>
      <c r="V12" s="5">
        <v>107</v>
      </c>
      <c r="W12" s="5" t="s">
        <v>58</v>
      </c>
      <c r="X12" s="5" t="s">
        <v>58</v>
      </c>
      <c r="Y12" s="5" t="s">
        <v>58</v>
      </c>
      <c r="Z12" s="5" t="s">
        <v>58</v>
      </c>
      <c r="AA12" s="5" t="s">
        <v>58</v>
      </c>
      <c r="AB12" s="5">
        <v>105498</v>
      </c>
      <c r="AC12" s="5" t="s">
        <v>148</v>
      </c>
      <c r="AD12" s="5" t="s">
        <v>58</v>
      </c>
      <c r="AE12" s="5" t="s">
        <v>58</v>
      </c>
      <c r="AF12" s="5" t="s">
        <v>58</v>
      </c>
      <c r="AG12" s="5" t="s">
        <v>140</v>
      </c>
      <c r="AH12" s="5">
        <v>2021</v>
      </c>
      <c r="AI12" s="5" t="s">
        <v>149</v>
      </c>
      <c r="AJ12" s="5" t="s">
        <v>58</v>
      </c>
      <c r="AK12" s="5" t="s">
        <v>58</v>
      </c>
      <c r="AL12" s="5" t="s">
        <v>58</v>
      </c>
      <c r="AM12" s="5" t="s">
        <v>58</v>
      </c>
      <c r="AN12" s="5" t="s">
        <v>58</v>
      </c>
      <c r="AO12" s="5" t="s">
        <v>58</v>
      </c>
      <c r="AP12" s="5" t="s">
        <v>58</v>
      </c>
      <c r="AQ12" s="5" t="s">
        <v>58</v>
      </c>
      <c r="AR12" s="5">
        <v>0</v>
      </c>
      <c r="AS12" s="5">
        <v>0</v>
      </c>
      <c r="AT12" s="5">
        <v>0</v>
      </c>
      <c r="AU12" s="5">
        <v>0</v>
      </c>
      <c r="AV12" s="5">
        <v>0</v>
      </c>
      <c r="AW12" s="5">
        <v>0</v>
      </c>
      <c r="AX12" s="5">
        <v>0</v>
      </c>
      <c r="AY12" s="5" t="s">
        <v>58</v>
      </c>
      <c r="AZ12" s="5" t="s">
        <v>58</v>
      </c>
      <c r="BA12" s="5" t="s">
        <v>150</v>
      </c>
      <c r="BB12" s="5" t="s">
        <v>151</v>
      </c>
      <c r="BC12" s="5" t="s">
        <v>58</v>
      </c>
      <c r="BD12" s="5" t="s">
        <v>152</v>
      </c>
      <c r="BE12" s="5" t="s">
        <v>58</v>
      </c>
      <c r="BF12" s="5" t="s">
        <v>58</v>
      </c>
    </row>
    <row r="13" spans="1:58">
      <c r="A13" s="5" t="s">
        <v>59</v>
      </c>
      <c r="B13" s="5" t="s">
        <v>153</v>
      </c>
      <c r="C13" s="5" t="s">
        <v>58</v>
      </c>
      <c r="D13" s="5" t="s">
        <v>58</v>
      </c>
      <c r="E13" s="5" t="s">
        <v>58</v>
      </c>
      <c r="F13" s="5" t="s">
        <v>58</v>
      </c>
      <c r="G13" s="5" t="s">
        <v>58</v>
      </c>
      <c r="H13" s="5" t="s">
        <v>58</v>
      </c>
      <c r="I13" s="5" t="s">
        <v>58</v>
      </c>
      <c r="J13" s="5" t="s">
        <v>154</v>
      </c>
      <c r="K13" s="5" t="s">
        <v>58</v>
      </c>
      <c r="L13" s="5" t="s">
        <v>58</v>
      </c>
      <c r="M13" s="5" t="s">
        <v>58</v>
      </c>
      <c r="N13" s="5" t="s">
        <v>58</v>
      </c>
      <c r="O13" s="5" t="s">
        <v>58</v>
      </c>
      <c r="P13" s="5" t="s">
        <v>58</v>
      </c>
      <c r="Q13" s="5" t="s">
        <v>58</v>
      </c>
      <c r="R13" s="5" t="s">
        <v>155</v>
      </c>
      <c r="S13" s="5" t="s">
        <v>58</v>
      </c>
      <c r="T13" s="5" t="s">
        <v>58</v>
      </c>
      <c r="U13" s="5" t="s">
        <v>58</v>
      </c>
      <c r="V13" s="5">
        <v>50</v>
      </c>
      <c r="W13" s="5">
        <v>8</v>
      </c>
      <c r="X13" s="5" t="s">
        <v>58</v>
      </c>
      <c r="Y13" s="5" t="s">
        <v>58</v>
      </c>
      <c r="Z13" s="5">
        <v>2153</v>
      </c>
      <c r="AA13" s="5">
        <v>2166</v>
      </c>
      <c r="AB13" s="5" t="s">
        <v>58</v>
      </c>
      <c r="AC13" s="5" t="s">
        <v>156</v>
      </c>
      <c r="AD13" s="5" t="s">
        <v>58</v>
      </c>
      <c r="AE13" s="5" t="s">
        <v>58</v>
      </c>
      <c r="AF13" s="5" t="s">
        <v>58</v>
      </c>
      <c r="AG13" s="5" t="s">
        <v>140</v>
      </c>
      <c r="AH13" s="5">
        <v>2021</v>
      </c>
      <c r="AI13" s="5" t="s">
        <v>157</v>
      </c>
      <c r="AJ13" s="5" t="s">
        <v>58</v>
      </c>
      <c r="AK13" s="5" t="s">
        <v>58</v>
      </c>
      <c r="AL13" s="5" t="s">
        <v>58</v>
      </c>
      <c r="AM13" s="5" t="s">
        <v>58</v>
      </c>
      <c r="AN13" s="5" t="s">
        <v>58</v>
      </c>
      <c r="AO13" s="5" t="s">
        <v>58</v>
      </c>
      <c r="AP13" s="5" t="s">
        <v>58</v>
      </c>
      <c r="AQ13" s="5" t="s">
        <v>58</v>
      </c>
      <c r="AR13" s="5">
        <v>0</v>
      </c>
      <c r="AS13" s="5">
        <v>0</v>
      </c>
      <c r="AT13" s="5">
        <v>0</v>
      </c>
      <c r="AU13" s="5">
        <v>0</v>
      </c>
      <c r="AV13" s="5">
        <v>0</v>
      </c>
      <c r="AW13" s="5">
        <v>0</v>
      </c>
      <c r="AX13" s="5">
        <v>0</v>
      </c>
      <c r="AY13" s="5" t="s">
        <v>58</v>
      </c>
      <c r="AZ13" s="5" t="s">
        <v>58</v>
      </c>
      <c r="BA13" s="5" t="s">
        <v>158</v>
      </c>
      <c r="BB13" s="5" t="s">
        <v>58</v>
      </c>
      <c r="BC13" s="5" t="s">
        <v>58</v>
      </c>
      <c r="BD13" s="5" t="s">
        <v>159</v>
      </c>
      <c r="BE13" s="5" t="s">
        <v>58</v>
      </c>
      <c r="BF13" s="5" t="s">
        <v>58</v>
      </c>
    </row>
    <row r="14" spans="1:58">
      <c r="A14" s="5" t="s">
        <v>59</v>
      </c>
      <c r="B14" s="5" t="s">
        <v>160</v>
      </c>
      <c r="C14" s="5" t="s">
        <v>58</v>
      </c>
      <c r="D14" s="5" t="s">
        <v>58</v>
      </c>
      <c r="E14" s="5" t="s">
        <v>58</v>
      </c>
      <c r="F14" s="5" t="s">
        <v>58</v>
      </c>
      <c r="G14" s="5" t="s">
        <v>161</v>
      </c>
      <c r="H14" s="5" t="s">
        <v>58</v>
      </c>
      <c r="I14" s="5" t="s">
        <v>58</v>
      </c>
      <c r="J14" s="5" t="s">
        <v>162</v>
      </c>
      <c r="K14" s="5" t="s">
        <v>58</v>
      </c>
      <c r="L14" s="5" t="s">
        <v>58</v>
      </c>
      <c r="M14" s="5" t="s">
        <v>58</v>
      </c>
      <c r="N14" s="5" t="s">
        <v>58</v>
      </c>
      <c r="O14" s="5" t="s">
        <v>58</v>
      </c>
      <c r="P14" s="5" t="s">
        <v>58</v>
      </c>
      <c r="Q14" s="5" t="s">
        <v>58</v>
      </c>
      <c r="R14" s="5" t="s">
        <v>163</v>
      </c>
      <c r="S14" s="5" t="s">
        <v>58</v>
      </c>
      <c r="T14" s="5" t="s">
        <v>58</v>
      </c>
      <c r="U14" s="5" t="s">
        <v>58</v>
      </c>
      <c r="V14" s="5">
        <v>9</v>
      </c>
      <c r="W14" s="5">
        <v>4</v>
      </c>
      <c r="X14" s="5" t="s">
        <v>58</v>
      </c>
      <c r="Y14" s="5" t="s">
        <v>58</v>
      </c>
      <c r="Z14" s="5" t="s">
        <v>58</v>
      </c>
      <c r="AA14" s="5" t="s">
        <v>58</v>
      </c>
      <c r="AB14" s="5">
        <v>105375</v>
      </c>
      <c r="AC14" s="5" t="s">
        <v>164</v>
      </c>
      <c r="AD14" s="5" t="s">
        <v>58</v>
      </c>
      <c r="AE14" s="5" t="s">
        <v>58</v>
      </c>
      <c r="AF14" s="5" t="s">
        <v>58</v>
      </c>
      <c r="AG14" s="5" t="s">
        <v>140</v>
      </c>
      <c r="AH14" s="5">
        <v>2021</v>
      </c>
      <c r="AI14" s="5" t="s">
        <v>165</v>
      </c>
      <c r="AJ14" s="5" t="s">
        <v>58</v>
      </c>
      <c r="AK14" s="5" t="s">
        <v>58</v>
      </c>
      <c r="AL14" s="5" t="s">
        <v>58</v>
      </c>
      <c r="AM14" s="5" t="s">
        <v>58</v>
      </c>
      <c r="AN14" s="5" t="s">
        <v>58</v>
      </c>
      <c r="AO14" s="5" t="s">
        <v>58</v>
      </c>
      <c r="AP14" s="5" t="s">
        <v>58</v>
      </c>
      <c r="AQ14" s="5" t="s">
        <v>58</v>
      </c>
      <c r="AR14" s="5">
        <v>3</v>
      </c>
      <c r="AS14" s="5">
        <v>0</v>
      </c>
      <c r="AT14" s="5">
        <v>0</v>
      </c>
      <c r="AU14" s="5">
        <v>0</v>
      </c>
      <c r="AV14" s="5">
        <v>0</v>
      </c>
      <c r="AW14" s="5">
        <v>0</v>
      </c>
      <c r="AX14" s="5">
        <v>3</v>
      </c>
      <c r="AY14" s="5" t="s">
        <v>58</v>
      </c>
      <c r="AZ14" s="5" t="s">
        <v>58</v>
      </c>
      <c r="BA14" s="5" t="s">
        <v>58</v>
      </c>
      <c r="BB14" s="5" t="s">
        <v>166</v>
      </c>
      <c r="BC14" s="5" t="s">
        <v>58</v>
      </c>
      <c r="BD14" s="5" t="s">
        <v>167</v>
      </c>
      <c r="BE14" s="5" t="s">
        <v>58</v>
      </c>
      <c r="BF14" s="5" t="s">
        <v>58</v>
      </c>
    </row>
    <row r="15" spans="1:58">
      <c r="A15" s="5" t="s">
        <v>59</v>
      </c>
      <c r="B15" s="5" t="s">
        <v>168</v>
      </c>
      <c r="C15" s="5" t="s">
        <v>58</v>
      </c>
      <c r="D15" s="5" t="s">
        <v>58</v>
      </c>
      <c r="E15" s="5" t="s">
        <v>58</v>
      </c>
      <c r="F15" s="5" t="s">
        <v>169</v>
      </c>
      <c r="G15" s="5" t="s">
        <v>170</v>
      </c>
      <c r="H15" s="5" t="s">
        <v>58</v>
      </c>
      <c r="I15" s="5" t="s">
        <v>58</v>
      </c>
      <c r="J15" s="5" t="s">
        <v>171</v>
      </c>
      <c r="K15" s="5" t="s">
        <v>58</v>
      </c>
      <c r="L15" s="5" t="s">
        <v>58</v>
      </c>
      <c r="M15" s="5" t="s">
        <v>58</v>
      </c>
      <c r="N15" s="5" t="s">
        <v>58</v>
      </c>
      <c r="O15" s="5" t="s">
        <v>58</v>
      </c>
      <c r="P15" s="5" t="s">
        <v>58</v>
      </c>
      <c r="Q15" s="5" t="s">
        <v>58</v>
      </c>
      <c r="R15" s="5" t="s">
        <v>172</v>
      </c>
      <c r="S15" s="5" t="s">
        <v>58</v>
      </c>
      <c r="T15" s="5" t="s">
        <v>58</v>
      </c>
      <c r="U15" s="5" t="s">
        <v>58</v>
      </c>
      <c r="V15" s="5">
        <v>11</v>
      </c>
      <c r="W15" s="5">
        <v>8</v>
      </c>
      <c r="X15" s="5" t="s">
        <v>58</v>
      </c>
      <c r="Y15" s="5" t="s">
        <v>58</v>
      </c>
      <c r="Z15" s="5" t="s">
        <v>58</v>
      </c>
      <c r="AA15" s="5" t="s">
        <v>58</v>
      </c>
      <c r="AB15" s="5">
        <v>566</v>
      </c>
      <c r="AC15" s="5" t="s">
        <v>173</v>
      </c>
      <c r="AD15" s="5" t="s">
        <v>58</v>
      </c>
      <c r="AE15" s="5" t="s">
        <v>58</v>
      </c>
      <c r="AF15" s="5" t="s">
        <v>58</v>
      </c>
      <c r="AG15" s="5" t="s">
        <v>140</v>
      </c>
      <c r="AH15" s="5">
        <v>2021</v>
      </c>
      <c r="AI15" s="5" t="s">
        <v>174</v>
      </c>
      <c r="AJ15" s="5" t="s">
        <v>58</v>
      </c>
      <c r="AK15" s="5" t="s">
        <v>58</v>
      </c>
      <c r="AL15" s="5" t="s">
        <v>58</v>
      </c>
      <c r="AM15" s="5" t="s">
        <v>58</v>
      </c>
      <c r="AN15" s="5" t="s">
        <v>58</v>
      </c>
      <c r="AO15" s="5" t="s">
        <v>58</v>
      </c>
      <c r="AP15" s="5" t="s">
        <v>58</v>
      </c>
      <c r="AQ15" s="5" t="s">
        <v>58</v>
      </c>
      <c r="AR15" s="5">
        <v>0</v>
      </c>
      <c r="AS15" s="5">
        <v>0</v>
      </c>
      <c r="AT15" s="5">
        <v>0</v>
      </c>
      <c r="AU15" s="5">
        <v>0</v>
      </c>
      <c r="AV15" s="5">
        <v>0</v>
      </c>
      <c r="AW15" s="5">
        <v>0</v>
      </c>
      <c r="AX15" s="5">
        <v>0</v>
      </c>
      <c r="AY15" s="5" t="s">
        <v>58</v>
      </c>
      <c r="AZ15" s="5" t="s">
        <v>58</v>
      </c>
      <c r="BA15" s="5" t="s">
        <v>58</v>
      </c>
      <c r="BB15" s="5" t="s">
        <v>175</v>
      </c>
      <c r="BC15" s="5" t="s">
        <v>58</v>
      </c>
      <c r="BD15" s="5" t="s">
        <v>176</v>
      </c>
      <c r="BE15" s="5">
        <v>34436329</v>
      </c>
      <c r="BF15" s="5" t="s">
        <v>58</v>
      </c>
    </row>
    <row r="16" spans="1:58">
      <c r="A16" s="5" t="s">
        <v>59</v>
      </c>
      <c r="B16" s="5" t="s">
        <v>177</v>
      </c>
      <c r="C16" s="5" t="s">
        <v>58</v>
      </c>
      <c r="D16" s="5" t="s">
        <v>58</v>
      </c>
      <c r="E16" s="5" t="s">
        <v>58</v>
      </c>
      <c r="F16" s="5" t="s">
        <v>178</v>
      </c>
      <c r="G16" s="5" t="s">
        <v>179</v>
      </c>
      <c r="H16" s="5" t="s">
        <v>58</v>
      </c>
      <c r="I16" s="5" t="s">
        <v>58</v>
      </c>
      <c r="J16" s="5" t="s">
        <v>180</v>
      </c>
      <c r="K16" s="5" t="s">
        <v>58</v>
      </c>
      <c r="L16" s="5" t="s">
        <v>58</v>
      </c>
      <c r="M16" s="5" t="s">
        <v>58</v>
      </c>
      <c r="N16" s="5" t="s">
        <v>58</v>
      </c>
      <c r="O16" s="5" t="s">
        <v>58</v>
      </c>
      <c r="P16" s="5" t="s">
        <v>58</v>
      </c>
      <c r="Q16" s="5" t="s">
        <v>58</v>
      </c>
      <c r="R16" s="5" t="s">
        <v>181</v>
      </c>
      <c r="S16" s="5" t="s">
        <v>58</v>
      </c>
      <c r="T16" s="5" t="s">
        <v>58</v>
      </c>
      <c r="U16" s="5" t="s">
        <v>58</v>
      </c>
      <c r="V16" s="5">
        <v>772</v>
      </c>
      <c r="W16" s="5" t="s">
        <v>58</v>
      </c>
      <c r="X16" s="5" t="s">
        <v>58</v>
      </c>
      <c r="Y16" s="5" t="s">
        <v>58</v>
      </c>
      <c r="Z16" s="5" t="s">
        <v>58</v>
      </c>
      <c r="AA16" s="5" t="s">
        <v>58</v>
      </c>
      <c r="AB16" s="5">
        <v>145515</v>
      </c>
      <c r="AC16" s="5" t="s">
        <v>182</v>
      </c>
      <c r="AD16" s="5" t="s">
        <v>58</v>
      </c>
      <c r="AE16" s="5" t="s">
        <v>58</v>
      </c>
      <c r="AF16" s="5" t="s">
        <v>58</v>
      </c>
      <c r="AG16" s="5" t="s">
        <v>183</v>
      </c>
      <c r="AH16" s="5">
        <v>2021</v>
      </c>
      <c r="AI16" s="5" t="s">
        <v>184</v>
      </c>
      <c r="AJ16" s="5" t="s">
        <v>58</v>
      </c>
      <c r="AK16" s="5" t="s">
        <v>58</v>
      </c>
      <c r="AL16" s="5" t="s">
        <v>58</v>
      </c>
      <c r="AM16" s="5" t="s">
        <v>58</v>
      </c>
      <c r="AN16" s="5" t="s">
        <v>58</v>
      </c>
      <c r="AO16" s="5" t="s">
        <v>58</v>
      </c>
      <c r="AP16" s="5" t="s">
        <v>58</v>
      </c>
      <c r="AQ16" s="5" t="s">
        <v>58</v>
      </c>
      <c r="AR16" s="5">
        <v>1</v>
      </c>
      <c r="AS16" s="5">
        <v>0</v>
      </c>
      <c r="AT16" s="5">
        <v>0</v>
      </c>
      <c r="AU16" s="5">
        <v>0</v>
      </c>
      <c r="AV16" s="5">
        <v>0</v>
      </c>
      <c r="AW16" s="5">
        <v>0</v>
      </c>
      <c r="AX16" s="5">
        <v>1</v>
      </c>
      <c r="AY16" s="5" t="s">
        <v>58</v>
      </c>
      <c r="AZ16" s="5" t="s">
        <v>58</v>
      </c>
      <c r="BA16" s="5" t="s">
        <v>185</v>
      </c>
      <c r="BB16" s="5" t="s">
        <v>186</v>
      </c>
      <c r="BC16" s="5" t="s">
        <v>58</v>
      </c>
      <c r="BD16" s="5" t="s">
        <v>187</v>
      </c>
      <c r="BE16" s="5">
        <v>33770876</v>
      </c>
      <c r="BF16" s="5" t="s">
        <v>58</v>
      </c>
    </row>
    <row r="17" spans="1:58">
      <c r="A17" s="5" t="s">
        <v>59</v>
      </c>
      <c r="B17" s="5" t="s">
        <v>188</v>
      </c>
      <c r="C17" s="5" t="s">
        <v>58</v>
      </c>
      <c r="D17" s="5" t="s">
        <v>58</v>
      </c>
      <c r="E17" s="5" t="s">
        <v>58</v>
      </c>
      <c r="F17" s="5" t="s">
        <v>189</v>
      </c>
      <c r="G17" s="5" t="s">
        <v>190</v>
      </c>
      <c r="H17" s="5" t="s">
        <v>58</v>
      </c>
      <c r="I17" s="5" t="s">
        <v>58</v>
      </c>
      <c r="J17" s="5" t="s">
        <v>191</v>
      </c>
      <c r="K17" s="5" t="s">
        <v>58</v>
      </c>
      <c r="L17" s="5" t="s">
        <v>58</v>
      </c>
      <c r="M17" s="5" t="s">
        <v>58</v>
      </c>
      <c r="N17" s="5" t="s">
        <v>58</v>
      </c>
      <c r="O17" s="5" t="s">
        <v>58</v>
      </c>
      <c r="P17" s="5" t="s">
        <v>58</v>
      </c>
      <c r="Q17" s="5" t="s">
        <v>58</v>
      </c>
      <c r="R17" s="5" t="s">
        <v>192</v>
      </c>
      <c r="S17" s="5" t="s">
        <v>58</v>
      </c>
      <c r="T17" s="5" t="s">
        <v>58</v>
      </c>
      <c r="U17" s="5" t="s">
        <v>58</v>
      </c>
      <c r="V17" s="5">
        <v>4</v>
      </c>
      <c r="W17" s="5" t="s">
        <v>58</v>
      </c>
      <c r="X17" s="5" t="s">
        <v>58</v>
      </c>
      <c r="Y17" s="5" t="s">
        <v>58</v>
      </c>
      <c r="Z17" s="5" t="s">
        <v>58</v>
      </c>
      <c r="AA17" s="5" t="s">
        <v>58</v>
      </c>
      <c r="AB17" s="5">
        <v>613064</v>
      </c>
      <c r="AC17" s="5" t="s">
        <v>193</v>
      </c>
      <c r="AD17" s="5" t="s">
        <v>58</v>
      </c>
      <c r="AE17" s="5" t="s">
        <v>58</v>
      </c>
      <c r="AF17" s="5" t="s">
        <v>58</v>
      </c>
      <c r="AG17" s="5" t="s">
        <v>194</v>
      </c>
      <c r="AH17" s="5">
        <v>2021</v>
      </c>
      <c r="AI17" s="5" t="s">
        <v>195</v>
      </c>
      <c r="AJ17" s="5" t="s">
        <v>58</v>
      </c>
      <c r="AK17" s="5" t="s">
        <v>58</v>
      </c>
      <c r="AL17" s="5" t="s">
        <v>58</v>
      </c>
      <c r="AM17" s="5" t="s">
        <v>58</v>
      </c>
      <c r="AN17" s="5" t="s">
        <v>58</v>
      </c>
      <c r="AO17" s="5" t="s">
        <v>58</v>
      </c>
      <c r="AP17" s="5" t="s">
        <v>58</v>
      </c>
      <c r="AQ17" s="5" t="s">
        <v>58</v>
      </c>
      <c r="AR17" s="5">
        <v>0</v>
      </c>
      <c r="AS17" s="5">
        <v>0</v>
      </c>
      <c r="AT17" s="5">
        <v>0</v>
      </c>
      <c r="AU17" s="5">
        <v>0</v>
      </c>
      <c r="AV17" s="5">
        <v>0</v>
      </c>
      <c r="AW17" s="5">
        <v>0</v>
      </c>
      <c r="AX17" s="5">
        <v>0</v>
      </c>
      <c r="AY17" s="5" t="s">
        <v>58</v>
      </c>
      <c r="AZ17" s="5" t="s">
        <v>58</v>
      </c>
      <c r="BA17" s="5" t="s">
        <v>58</v>
      </c>
      <c r="BB17" s="5" t="s">
        <v>196</v>
      </c>
      <c r="BC17" s="5" t="s">
        <v>58</v>
      </c>
      <c r="BD17" s="5" t="s">
        <v>197</v>
      </c>
      <c r="BE17" s="5" t="s">
        <v>58</v>
      </c>
      <c r="BF17" s="5" t="s">
        <v>58</v>
      </c>
    </row>
    <row r="18" spans="1:58">
      <c r="A18" s="5" t="s">
        <v>59</v>
      </c>
      <c r="B18" s="5" t="s">
        <v>198</v>
      </c>
      <c r="C18" s="5" t="s">
        <v>58</v>
      </c>
      <c r="D18" s="5" t="s">
        <v>58</v>
      </c>
      <c r="E18" s="5" t="s">
        <v>58</v>
      </c>
      <c r="F18" s="5" t="s">
        <v>58</v>
      </c>
      <c r="G18" s="5" t="s">
        <v>199</v>
      </c>
      <c r="H18" s="5" t="s">
        <v>58</v>
      </c>
      <c r="I18" s="5" t="s">
        <v>58</v>
      </c>
      <c r="J18" s="5" t="s">
        <v>200</v>
      </c>
      <c r="K18" s="5" t="s">
        <v>58</v>
      </c>
      <c r="L18" s="5" t="s">
        <v>58</v>
      </c>
      <c r="M18" s="5" t="s">
        <v>58</v>
      </c>
      <c r="N18" s="5" t="s">
        <v>58</v>
      </c>
      <c r="O18" s="5" t="s">
        <v>58</v>
      </c>
      <c r="P18" s="5" t="s">
        <v>58</v>
      </c>
      <c r="Q18" s="5" t="s">
        <v>58</v>
      </c>
      <c r="R18" s="5" t="s">
        <v>201</v>
      </c>
      <c r="S18" s="5" t="s">
        <v>58</v>
      </c>
      <c r="T18" s="5" t="s">
        <v>58</v>
      </c>
      <c r="U18" s="5" t="s">
        <v>58</v>
      </c>
      <c r="V18" s="5">
        <v>16</v>
      </c>
      <c r="W18" s="5">
        <v>6</v>
      </c>
      <c r="X18" s="5" t="s">
        <v>58</v>
      </c>
      <c r="Y18" s="5" t="s">
        <v>58</v>
      </c>
      <c r="Z18" s="5" t="s">
        <v>58</v>
      </c>
      <c r="AA18" s="5" t="s">
        <v>58</v>
      </c>
      <c r="AB18" s="5">
        <v>65015</v>
      </c>
      <c r="AC18" s="5" t="s">
        <v>202</v>
      </c>
      <c r="AD18" s="5" t="s">
        <v>58</v>
      </c>
      <c r="AE18" s="5" t="s">
        <v>58</v>
      </c>
      <c r="AF18" s="5" t="s">
        <v>58</v>
      </c>
      <c r="AG18" s="5" t="s">
        <v>203</v>
      </c>
      <c r="AH18" s="5">
        <v>2021</v>
      </c>
      <c r="AI18" s="5" t="s">
        <v>204</v>
      </c>
      <c r="AJ18" s="5" t="s">
        <v>58</v>
      </c>
      <c r="AK18" s="5" t="s">
        <v>58</v>
      </c>
      <c r="AL18" s="5" t="s">
        <v>58</v>
      </c>
      <c r="AM18" s="5" t="s">
        <v>58</v>
      </c>
      <c r="AN18" s="5" t="s">
        <v>58</v>
      </c>
      <c r="AO18" s="5" t="s">
        <v>58</v>
      </c>
      <c r="AP18" s="5" t="s">
        <v>58</v>
      </c>
      <c r="AQ18" s="5" t="s">
        <v>58</v>
      </c>
      <c r="AR18" s="5">
        <v>0</v>
      </c>
      <c r="AS18" s="5">
        <v>0</v>
      </c>
      <c r="AT18" s="5">
        <v>0</v>
      </c>
      <c r="AU18" s="5">
        <v>0</v>
      </c>
      <c r="AV18" s="5">
        <v>0</v>
      </c>
      <c r="AW18" s="5">
        <v>0</v>
      </c>
      <c r="AX18" s="5">
        <v>0</v>
      </c>
      <c r="AY18" s="5" t="s">
        <v>58</v>
      </c>
      <c r="AZ18" s="5" t="s">
        <v>58</v>
      </c>
      <c r="BA18" s="5" t="s">
        <v>205</v>
      </c>
      <c r="BB18" s="5" t="s">
        <v>58</v>
      </c>
      <c r="BC18" s="5" t="s">
        <v>58</v>
      </c>
      <c r="BD18" s="5" t="s">
        <v>206</v>
      </c>
      <c r="BE18" s="5" t="s">
        <v>58</v>
      </c>
      <c r="BF18" s="5" t="s">
        <v>58</v>
      </c>
    </row>
    <row r="19" spans="1:58">
      <c r="A19" s="5" t="s">
        <v>59</v>
      </c>
      <c r="B19" s="5" t="s">
        <v>207</v>
      </c>
      <c r="C19" s="5" t="s">
        <v>58</v>
      </c>
      <c r="D19" s="5" t="s">
        <v>58</v>
      </c>
      <c r="E19" s="5" t="s">
        <v>58</v>
      </c>
      <c r="F19" s="5" t="s">
        <v>208</v>
      </c>
      <c r="G19" s="5" t="s">
        <v>209</v>
      </c>
      <c r="H19" s="5" t="s">
        <v>58</v>
      </c>
      <c r="I19" s="5" t="s">
        <v>58</v>
      </c>
      <c r="J19" s="5" t="s">
        <v>210</v>
      </c>
      <c r="K19" s="5" t="s">
        <v>58</v>
      </c>
      <c r="L19" s="5" t="s">
        <v>58</v>
      </c>
      <c r="M19" s="5" t="s">
        <v>58</v>
      </c>
      <c r="N19" s="5" t="s">
        <v>58</v>
      </c>
      <c r="O19" s="5" t="s">
        <v>58</v>
      </c>
      <c r="P19" s="5" t="s">
        <v>58</v>
      </c>
      <c r="Q19" s="5" t="s">
        <v>58</v>
      </c>
      <c r="R19" s="5" t="s">
        <v>211</v>
      </c>
      <c r="S19" s="5" t="s">
        <v>58</v>
      </c>
      <c r="T19" s="5" t="s">
        <v>58</v>
      </c>
      <c r="U19" s="5" t="s">
        <v>58</v>
      </c>
      <c r="V19" s="5">
        <v>224</v>
      </c>
      <c r="W19" s="5" t="s">
        <v>58</v>
      </c>
      <c r="X19" s="5" t="s">
        <v>58</v>
      </c>
      <c r="Y19" s="5" t="s">
        <v>58</v>
      </c>
      <c r="Z19" s="5">
        <v>144</v>
      </c>
      <c r="AA19" s="5">
        <v>153</v>
      </c>
      <c r="AB19" s="5" t="s">
        <v>58</v>
      </c>
      <c r="AC19" s="5" t="s">
        <v>212</v>
      </c>
      <c r="AD19" s="5" t="s">
        <v>58</v>
      </c>
      <c r="AE19" s="5" t="s">
        <v>58</v>
      </c>
      <c r="AF19" s="5" t="s">
        <v>58</v>
      </c>
      <c r="AG19" s="5" t="s">
        <v>203</v>
      </c>
      <c r="AH19" s="5">
        <v>2021</v>
      </c>
      <c r="AI19" s="5" t="s">
        <v>213</v>
      </c>
      <c r="AJ19" s="5" t="s">
        <v>58</v>
      </c>
      <c r="AK19" s="5" t="s">
        <v>58</v>
      </c>
      <c r="AL19" s="5" t="s">
        <v>58</v>
      </c>
      <c r="AM19" s="5" t="s">
        <v>58</v>
      </c>
      <c r="AN19" s="5" t="s">
        <v>58</v>
      </c>
      <c r="AO19" s="5" t="s">
        <v>58</v>
      </c>
      <c r="AP19" s="5" t="s">
        <v>58</v>
      </c>
      <c r="AQ19" s="5" t="s">
        <v>58</v>
      </c>
      <c r="AR19" s="5">
        <v>0</v>
      </c>
      <c r="AS19" s="5">
        <v>0</v>
      </c>
      <c r="AT19" s="5">
        <v>0</v>
      </c>
      <c r="AU19" s="5">
        <v>0</v>
      </c>
      <c r="AV19" s="5">
        <v>0</v>
      </c>
      <c r="AW19" s="5">
        <v>0</v>
      </c>
      <c r="AX19" s="5">
        <v>0</v>
      </c>
      <c r="AY19" s="5" t="s">
        <v>58</v>
      </c>
      <c r="AZ19" s="5" t="s">
        <v>58</v>
      </c>
      <c r="BA19" s="5" t="s">
        <v>214</v>
      </c>
      <c r="BB19" s="5" t="s">
        <v>215</v>
      </c>
      <c r="BC19" s="5" t="s">
        <v>58</v>
      </c>
      <c r="BD19" s="5" t="s">
        <v>216</v>
      </c>
      <c r="BE19" s="5" t="s">
        <v>58</v>
      </c>
      <c r="BF19" s="5" t="s">
        <v>58</v>
      </c>
    </row>
    <row r="20" spans="1:58">
      <c r="A20" s="5" t="s">
        <v>59</v>
      </c>
      <c r="B20" s="5" t="s">
        <v>217</v>
      </c>
      <c r="C20" s="5" t="s">
        <v>58</v>
      </c>
      <c r="D20" s="5" t="s">
        <v>58</v>
      </c>
      <c r="E20" s="5" t="s">
        <v>58</v>
      </c>
      <c r="F20" s="5" t="s">
        <v>218</v>
      </c>
      <c r="G20" s="5" t="s">
        <v>219</v>
      </c>
      <c r="H20" s="5" t="s">
        <v>58</v>
      </c>
      <c r="I20" s="5" t="s">
        <v>58</v>
      </c>
      <c r="J20" s="5" t="s">
        <v>220</v>
      </c>
      <c r="K20" s="5" t="s">
        <v>58</v>
      </c>
      <c r="L20" s="5" t="s">
        <v>58</v>
      </c>
      <c r="M20" s="5" t="s">
        <v>58</v>
      </c>
      <c r="N20" s="5" t="s">
        <v>58</v>
      </c>
      <c r="O20" s="5" t="s">
        <v>58</v>
      </c>
      <c r="P20" s="5" t="s">
        <v>58</v>
      </c>
      <c r="Q20" s="5" t="s">
        <v>58</v>
      </c>
      <c r="R20" s="5" t="s">
        <v>221</v>
      </c>
      <c r="S20" s="5" t="s">
        <v>58</v>
      </c>
      <c r="T20" s="5" t="s">
        <v>58</v>
      </c>
      <c r="U20" s="5" t="s">
        <v>58</v>
      </c>
      <c r="V20" s="5" t="s">
        <v>58</v>
      </c>
      <c r="W20" s="5" t="s">
        <v>58</v>
      </c>
      <c r="X20" s="5" t="s">
        <v>58</v>
      </c>
      <c r="Y20" s="5" t="s">
        <v>58</v>
      </c>
      <c r="Z20" s="5" t="s">
        <v>58</v>
      </c>
      <c r="AA20" s="5" t="s">
        <v>58</v>
      </c>
      <c r="AB20" s="5" t="s">
        <v>58</v>
      </c>
      <c r="AC20" s="5" t="s">
        <v>222</v>
      </c>
      <c r="AD20" s="5" t="s">
        <v>58</v>
      </c>
      <c r="AE20" s="5" t="s">
        <v>223</v>
      </c>
      <c r="AF20" s="5" t="s">
        <v>58</v>
      </c>
      <c r="AG20" s="5" t="s">
        <v>58</v>
      </c>
      <c r="AH20" s="5">
        <v>2021</v>
      </c>
      <c r="AI20" s="5" t="s">
        <v>224</v>
      </c>
      <c r="AJ20" s="5" t="s">
        <v>58</v>
      </c>
      <c r="AK20" s="5" t="s">
        <v>58</v>
      </c>
      <c r="AL20" s="5" t="s">
        <v>58</v>
      </c>
      <c r="AM20" s="5" t="s">
        <v>58</v>
      </c>
      <c r="AN20" s="5" t="s">
        <v>58</v>
      </c>
      <c r="AO20" s="5" t="s">
        <v>58</v>
      </c>
      <c r="AP20" s="5" t="s">
        <v>58</v>
      </c>
      <c r="AQ20" s="5" t="s">
        <v>58</v>
      </c>
      <c r="AR20" s="5">
        <v>1</v>
      </c>
      <c r="AS20" s="5">
        <v>0</v>
      </c>
      <c r="AT20" s="5">
        <v>0</v>
      </c>
      <c r="AU20" s="5">
        <v>0</v>
      </c>
      <c r="AV20" s="5">
        <v>0</v>
      </c>
      <c r="AW20" s="5">
        <v>0</v>
      </c>
      <c r="AX20" s="5">
        <v>1</v>
      </c>
      <c r="AY20" s="5" t="s">
        <v>58</v>
      </c>
      <c r="AZ20" s="5" t="s">
        <v>58</v>
      </c>
      <c r="BA20" s="5" t="s">
        <v>225</v>
      </c>
      <c r="BB20" s="5" t="s">
        <v>226</v>
      </c>
      <c r="BC20" s="5" t="s">
        <v>58</v>
      </c>
      <c r="BD20" s="5" t="s">
        <v>227</v>
      </c>
      <c r="BE20" s="5" t="s">
        <v>58</v>
      </c>
      <c r="BF20" s="5" t="s">
        <v>58</v>
      </c>
    </row>
    <row r="21" spans="1:58">
      <c r="A21" s="5" t="s">
        <v>59</v>
      </c>
      <c r="B21" s="5" t="s">
        <v>228</v>
      </c>
      <c r="C21" s="5" t="s">
        <v>58</v>
      </c>
      <c r="D21" s="5" t="s">
        <v>58</v>
      </c>
      <c r="E21" s="5" t="s">
        <v>58</v>
      </c>
      <c r="F21" s="5" t="s">
        <v>229</v>
      </c>
      <c r="G21" s="5" t="s">
        <v>230</v>
      </c>
      <c r="H21" s="5" t="s">
        <v>58</v>
      </c>
      <c r="I21" s="5" t="s">
        <v>58</v>
      </c>
      <c r="J21" s="5" t="s">
        <v>231</v>
      </c>
      <c r="K21" s="5" t="s">
        <v>58</v>
      </c>
      <c r="L21" s="5" t="s">
        <v>58</v>
      </c>
      <c r="M21" s="5" t="s">
        <v>58</v>
      </c>
      <c r="N21" s="5" t="s">
        <v>58</v>
      </c>
      <c r="O21" s="5" t="s">
        <v>58</v>
      </c>
      <c r="P21" s="5" t="s">
        <v>58</v>
      </c>
      <c r="Q21" s="5" t="s">
        <v>58</v>
      </c>
      <c r="R21" s="5" t="s">
        <v>232</v>
      </c>
      <c r="S21" s="5" t="s">
        <v>58</v>
      </c>
      <c r="T21" s="5" t="s">
        <v>58</v>
      </c>
      <c r="U21" s="5" t="s">
        <v>58</v>
      </c>
      <c r="V21" s="5" t="s">
        <v>58</v>
      </c>
      <c r="W21" s="5" t="s">
        <v>58</v>
      </c>
      <c r="X21" s="5" t="s">
        <v>58</v>
      </c>
      <c r="Y21" s="5" t="s">
        <v>58</v>
      </c>
      <c r="Z21" s="5" t="s">
        <v>58</v>
      </c>
      <c r="AA21" s="5" t="s">
        <v>58</v>
      </c>
      <c r="AB21" s="5" t="s">
        <v>58</v>
      </c>
      <c r="AC21" s="5" t="s">
        <v>233</v>
      </c>
      <c r="AD21" s="5" t="s">
        <v>58</v>
      </c>
      <c r="AE21" s="5" t="s">
        <v>223</v>
      </c>
      <c r="AF21" s="5" t="s">
        <v>58</v>
      </c>
      <c r="AG21" s="5" t="s">
        <v>58</v>
      </c>
      <c r="AH21" s="5">
        <v>2021</v>
      </c>
      <c r="AI21" s="5" t="s">
        <v>234</v>
      </c>
      <c r="AJ21" s="5" t="s">
        <v>58</v>
      </c>
      <c r="AK21" s="5" t="s">
        <v>58</v>
      </c>
      <c r="AL21" s="5" t="s">
        <v>58</v>
      </c>
      <c r="AM21" s="5" t="s">
        <v>58</v>
      </c>
      <c r="AN21" s="5" t="s">
        <v>58</v>
      </c>
      <c r="AO21" s="5" t="s">
        <v>58</v>
      </c>
      <c r="AP21" s="5" t="s">
        <v>58</v>
      </c>
      <c r="AQ21" s="5" t="s">
        <v>58</v>
      </c>
      <c r="AR21" s="5">
        <v>0</v>
      </c>
      <c r="AS21" s="5">
        <v>0</v>
      </c>
      <c r="AT21" s="5">
        <v>0</v>
      </c>
      <c r="AU21" s="5">
        <v>0</v>
      </c>
      <c r="AV21" s="5">
        <v>0</v>
      </c>
      <c r="AW21" s="5">
        <v>0</v>
      </c>
      <c r="AX21" s="5">
        <v>0</v>
      </c>
      <c r="AY21" s="5" t="s">
        <v>58</v>
      </c>
      <c r="AZ21" s="5" t="s">
        <v>58</v>
      </c>
      <c r="BA21" s="5" t="s">
        <v>235</v>
      </c>
      <c r="BB21" s="5" t="s">
        <v>236</v>
      </c>
      <c r="BC21" s="5" t="s">
        <v>58</v>
      </c>
      <c r="BD21" s="5" t="s">
        <v>237</v>
      </c>
      <c r="BE21" s="5" t="s">
        <v>58</v>
      </c>
      <c r="BF21" s="5" t="s">
        <v>58</v>
      </c>
    </row>
    <row r="22" spans="1:58">
      <c r="A22" s="5" t="s">
        <v>59</v>
      </c>
      <c r="B22" s="5" t="s">
        <v>238</v>
      </c>
      <c r="C22" s="5" t="s">
        <v>58</v>
      </c>
      <c r="D22" s="5" t="s">
        <v>58</v>
      </c>
      <c r="E22" s="5" t="s">
        <v>58</v>
      </c>
      <c r="F22" s="5" t="s">
        <v>239</v>
      </c>
      <c r="G22" s="5" t="s">
        <v>240</v>
      </c>
      <c r="H22" s="5" t="s">
        <v>58</v>
      </c>
      <c r="I22" s="5" t="s">
        <v>58</v>
      </c>
      <c r="J22" s="5" t="s">
        <v>241</v>
      </c>
      <c r="K22" s="5" t="s">
        <v>58</v>
      </c>
      <c r="L22" s="5" t="s">
        <v>58</v>
      </c>
      <c r="M22" s="5" t="s">
        <v>58</v>
      </c>
      <c r="N22" s="5" t="s">
        <v>58</v>
      </c>
      <c r="O22" s="5" t="s">
        <v>58</v>
      </c>
      <c r="P22" s="5" t="s">
        <v>58</v>
      </c>
      <c r="Q22" s="5" t="s">
        <v>58</v>
      </c>
      <c r="R22" s="5" t="s">
        <v>242</v>
      </c>
      <c r="S22" s="5" t="s">
        <v>58</v>
      </c>
      <c r="T22" s="5" t="s">
        <v>58</v>
      </c>
      <c r="U22" s="5" t="s">
        <v>58</v>
      </c>
      <c r="V22" s="5">
        <v>29</v>
      </c>
      <c r="W22" s="5">
        <v>12</v>
      </c>
      <c r="X22" s="5" t="s">
        <v>58</v>
      </c>
      <c r="Y22" s="5" t="s">
        <v>58</v>
      </c>
      <c r="Z22" s="5">
        <v>4106</v>
      </c>
      <c r="AA22" s="5">
        <v>4119</v>
      </c>
      <c r="AB22" s="5" t="s">
        <v>58</v>
      </c>
      <c r="AC22" s="5" t="s">
        <v>243</v>
      </c>
      <c r="AD22" s="5" t="s">
        <v>58</v>
      </c>
      <c r="AE22" s="5" t="s">
        <v>223</v>
      </c>
      <c r="AF22" s="5" t="s">
        <v>58</v>
      </c>
      <c r="AG22" s="5" t="s">
        <v>66</v>
      </c>
      <c r="AH22" s="5">
        <v>2021</v>
      </c>
      <c r="AI22" s="5" t="s">
        <v>244</v>
      </c>
      <c r="AJ22" s="5" t="s">
        <v>58</v>
      </c>
      <c r="AK22" s="5" t="s">
        <v>58</v>
      </c>
      <c r="AL22" s="5" t="s">
        <v>58</v>
      </c>
      <c r="AM22" s="5" t="s">
        <v>58</v>
      </c>
      <c r="AN22" s="5" t="s">
        <v>58</v>
      </c>
      <c r="AO22" s="5" t="s">
        <v>58</v>
      </c>
      <c r="AP22" s="5" t="s">
        <v>58</v>
      </c>
      <c r="AQ22" s="5" t="s">
        <v>58</v>
      </c>
      <c r="AR22" s="5">
        <v>1</v>
      </c>
      <c r="AS22" s="5">
        <v>0</v>
      </c>
      <c r="AT22" s="5">
        <v>0</v>
      </c>
      <c r="AU22" s="5">
        <v>0</v>
      </c>
      <c r="AV22" s="5">
        <v>0</v>
      </c>
      <c r="AW22" s="5">
        <v>0</v>
      </c>
      <c r="AX22" s="5">
        <v>1</v>
      </c>
      <c r="AY22" s="5" t="s">
        <v>58</v>
      </c>
      <c r="AZ22" s="5" t="s">
        <v>58</v>
      </c>
      <c r="BA22" s="5" t="s">
        <v>245</v>
      </c>
      <c r="BB22" s="5" t="s">
        <v>246</v>
      </c>
      <c r="BC22" s="5" t="s">
        <v>58</v>
      </c>
      <c r="BD22" s="5" t="s">
        <v>247</v>
      </c>
      <c r="BE22" s="5" t="s">
        <v>58</v>
      </c>
      <c r="BF22" s="5" t="s">
        <v>58</v>
      </c>
    </row>
    <row r="23" spans="1:58">
      <c r="A23" s="5" t="s">
        <v>59</v>
      </c>
      <c r="B23" s="5" t="s">
        <v>248</v>
      </c>
      <c r="C23" s="5" t="s">
        <v>58</v>
      </c>
      <c r="D23" s="5" t="s">
        <v>58</v>
      </c>
      <c r="E23" s="5" t="s">
        <v>58</v>
      </c>
      <c r="F23" s="5" t="s">
        <v>249</v>
      </c>
      <c r="G23" s="5" t="s">
        <v>250</v>
      </c>
      <c r="H23" s="5" t="s">
        <v>58</v>
      </c>
      <c r="I23" s="5" t="s">
        <v>58</v>
      </c>
      <c r="J23" s="5" t="s">
        <v>251</v>
      </c>
      <c r="K23" s="5" t="s">
        <v>58</v>
      </c>
      <c r="L23" s="5" t="s">
        <v>58</v>
      </c>
      <c r="M23" s="5" t="s">
        <v>58</v>
      </c>
      <c r="N23" s="5" t="s">
        <v>58</v>
      </c>
      <c r="O23" s="5" t="s">
        <v>58</v>
      </c>
      <c r="P23" s="5" t="s">
        <v>58</v>
      </c>
      <c r="Q23" s="5" t="s">
        <v>58</v>
      </c>
      <c r="R23" s="5" t="s">
        <v>252</v>
      </c>
      <c r="S23" s="5" t="s">
        <v>58</v>
      </c>
      <c r="T23" s="5" t="s">
        <v>58</v>
      </c>
      <c r="U23" s="5" t="s">
        <v>58</v>
      </c>
      <c r="V23" s="5">
        <v>277</v>
      </c>
      <c r="W23" s="5" t="s">
        <v>58</v>
      </c>
      <c r="X23" s="5" t="s">
        <v>58</v>
      </c>
      <c r="Y23" s="5" t="s">
        <v>58</v>
      </c>
      <c r="Z23" s="5" t="s">
        <v>58</v>
      </c>
      <c r="AA23" s="5" t="s">
        <v>58</v>
      </c>
      <c r="AB23" s="5">
        <v>116780</v>
      </c>
      <c r="AC23" s="5" t="s">
        <v>253</v>
      </c>
      <c r="AD23" s="5" t="s">
        <v>58</v>
      </c>
      <c r="AE23" s="5" t="s">
        <v>58</v>
      </c>
      <c r="AF23" s="5" t="s">
        <v>58</v>
      </c>
      <c r="AG23" s="5" t="s">
        <v>254</v>
      </c>
      <c r="AH23" s="5">
        <v>2021</v>
      </c>
      <c r="AI23" s="5" t="s">
        <v>255</v>
      </c>
      <c r="AJ23" s="5" t="s">
        <v>58</v>
      </c>
      <c r="AK23" s="5" t="s">
        <v>58</v>
      </c>
      <c r="AL23" s="5" t="s">
        <v>58</v>
      </c>
      <c r="AM23" s="5" t="s">
        <v>58</v>
      </c>
      <c r="AN23" s="5" t="s">
        <v>58</v>
      </c>
      <c r="AO23" s="5" t="s">
        <v>58</v>
      </c>
      <c r="AP23" s="5" t="s">
        <v>58</v>
      </c>
      <c r="AQ23" s="5" t="s">
        <v>58</v>
      </c>
      <c r="AR23" s="5">
        <v>0</v>
      </c>
      <c r="AS23" s="5">
        <v>0</v>
      </c>
      <c r="AT23" s="5">
        <v>0</v>
      </c>
      <c r="AU23" s="5">
        <v>0</v>
      </c>
      <c r="AV23" s="5">
        <v>0</v>
      </c>
      <c r="AW23" s="5">
        <v>0</v>
      </c>
      <c r="AX23" s="5">
        <v>0</v>
      </c>
      <c r="AY23" s="5" t="s">
        <v>58</v>
      </c>
      <c r="AZ23" s="5" t="s">
        <v>58</v>
      </c>
      <c r="BA23" s="5" t="s">
        <v>256</v>
      </c>
      <c r="BB23" s="5" t="s">
        <v>257</v>
      </c>
      <c r="BC23" s="5" t="s">
        <v>58</v>
      </c>
      <c r="BD23" s="5" t="s">
        <v>258</v>
      </c>
      <c r="BE23" s="5">
        <v>33640825</v>
      </c>
      <c r="BF23" s="5" t="s">
        <v>58</v>
      </c>
    </row>
    <row r="24" spans="1:58">
      <c r="A24" s="5" t="s">
        <v>59</v>
      </c>
      <c r="B24" s="5" t="s">
        <v>259</v>
      </c>
      <c r="C24" s="5" t="s">
        <v>58</v>
      </c>
      <c r="D24" s="5" t="s">
        <v>58</v>
      </c>
      <c r="E24" s="5" t="s">
        <v>58</v>
      </c>
      <c r="F24" s="5" t="s">
        <v>58</v>
      </c>
      <c r="G24" s="5" t="s">
        <v>58</v>
      </c>
      <c r="H24" s="5" t="s">
        <v>58</v>
      </c>
      <c r="I24" s="5" t="s">
        <v>58</v>
      </c>
      <c r="J24" s="5" t="s">
        <v>260</v>
      </c>
      <c r="K24" s="5" t="s">
        <v>58</v>
      </c>
      <c r="L24" s="5" t="s">
        <v>58</v>
      </c>
      <c r="M24" s="5" t="s">
        <v>58</v>
      </c>
      <c r="N24" s="5" t="s">
        <v>58</v>
      </c>
      <c r="O24" s="5" t="s">
        <v>58</v>
      </c>
      <c r="P24" s="5" t="s">
        <v>58</v>
      </c>
      <c r="Q24" s="5" t="s">
        <v>58</v>
      </c>
      <c r="R24" s="5" t="s">
        <v>261</v>
      </c>
      <c r="S24" s="5" t="s">
        <v>58</v>
      </c>
      <c r="T24" s="5" t="s">
        <v>58</v>
      </c>
      <c r="U24" s="5" t="s">
        <v>58</v>
      </c>
      <c r="V24" s="5">
        <v>465</v>
      </c>
      <c r="W24" s="5" t="s">
        <v>262</v>
      </c>
      <c r="X24" s="5" t="s">
        <v>58</v>
      </c>
      <c r="Y24" s="5" t="s">
        <v>58</v>
      </c>
      <c r="Z24" s="5">
        <v>1</v>
      </c>
      <c r="AA24" s="5">
        <v>17</v>
      </c>
      <c r="AB24" s="5" t="s">
        <v>58</v>
      </c>
      <c r="AC24" s="5" t="s">
        <v>263</v>
      </c>
      <c r="AD24" s="5" t="s">
        <v>58</v>
      </c>
      <c r="AE24" s="5" t="s">
        <v>223</v>
      </c>
      <c r="AF24" s="5" t="s">
        <v>58</v>
      </c>
      <c r="AG24" s="5" t="s">
        <v>140</v>
      </c>
      <c r="AH24" s="5">
        <v>2021</v>
      </c>
      <c r="AI24" s="5" t="s">
        <v>264</v>
      </c>
      <c r="AJ24" s="5" t="s">
        <v>58</v>
      </c>
      <c r="AK24" s="5" t="s">
        <v>58</v>
      </c>
      <c r="AL24" s="5" t="s">
        <v>58</v>
      </c>
      <c r="AM24" s="5" t="s">
        <v>58</v>
      </c>
      <c r="AN24" s="5" t="s">
        <v>58</v>
      </c>
      <c r="AO24" s="5" t="s">
        <v>58</v>
      </c>
      <c r="AP24" s="5" t="s">
        <v>58</v>
      </c>
      <c r="AQ24" s="5" t="s">
        <v>58</v>
      </c>
      <c r="AR24" s="5">
        <v>1</v>
      </c>
      <c r="AS24" s="5">
        <v>0</v>
      </c>
      <c r="AT24" s="5">
        <v>0</v>
      </c>
      <c r="AU24" s="5">
        <v>0</v>
      </c>
      <c r="AV24" s="5">
        <v>0</v>
      </c>
      <c r="AW24" s="5">
        <v>0</v>
      </c>
      <c r="AX24" s="5">
        <v>1</v>
      </c>
      <c r="AY24" s="5" t="s">
        <v>58</v>
      </c>
      <c r="AZ24" s="5" t="s">
        <v>58</v>
      </c>
      <c r="BA24" s="5" t="s">
        <v>265</v>
      </c>
      <c r="BB24" s="5" t="s">
        <v>266</v>
      </c>
      <c r="BC24" s="5" t="s">
        <v>58</v>
      </c>
      <c r="BD24" s="5" t="s">
        <v>267</v>
      </c>
      <c r="BE24" s="5" t="s">
        <v>58</v>
      </c>
      <c r="BF24" s="5" t="s">
        <v>58</v>
      </c>
    </row>
    <row r="25" spans="1:58">
      <c r="A25" s="5" t="s">
        <v>59</v>
      </c>
      <c r="B25" s="5" t="s">
        <v>268</v>
      </c>
      <c r="C25" s="5" t="s">
        <v>58</v>
      </c>
      <c r="D25" s="5" t="s">
        <v>58</v>
      </c>
      <c r="E25" s="5" t="s">
        <v>58</v>
      </c>
      <c r="F25" s="5" t="s">
        <v>269</v>
      </c>
      <c r="G25" s="5" t="s">
        <v>270</v>
      </c>
      <c r="H25" s="5" t="s">
        <v>58</v>
      </c>
      <c r="I25" s="5" t="s">
        <v>58</v>
      </c>
      <c r="J25" s="5" t="s">
        <v>271</v>
      </c>
      <c r="K25" s="5" t="s">
        <v>58</v>
      </c>
      <c r="L25" s="5" t="s">
        <v>58</v>
      </c>
      <c r="M25" s="5" t="s">
        <v>58</v>
      </c>
      <c r="N25" s="5" t="s">
        <v>58</v>
      </c>
      <c r="O25" s="5" t="s">
        <v>58</v>
      </c>
      <c r="P25" s="5" t="s">
        <v>58</v>
      </c>
      <c r="Q25" s="5" t="s">
        <v>58</v>
      </c>
      <c r="R25" s="5" t="s">
        <v>272</v>
      </c>
      <c r="S25" s="5" t="s">
        <v>58</v>
      </c>
      <c r="T25" s="5" t="s">
        <v>58</v>
      </c>
      <c r="U25" s="5" t="s">
        <v>58</v>
      </c>
      <c r="V25" s="5">
        <v>29</v>
      </c>
      <c r="W25" s="5">
        <v>3</v>
      </c>
      <c r="X25" s="5" t="s">
        <v>58</v>
      </c>
      <c r="Y25" s="5" t="s">
        <v>58</v>
      </c>
      <c r="Z25" s="5">
        <v>148</v>
      </c>
      <c r="AA25" s="5">
        <v>157</v>
      </c>
      <c r="AB25" s="5">
        <v>9670335211007672</v>
      </c>
      <c r="AC25" s="5" t="s">
        <v>273</v>
      </c>
      <c r="AD25" s="5" t="s">
        <v>58</v>
      </c>
      <c r="AE25" s="5" t="s">
        <v>274</v>
      </c>
      <c r="AF25" s="5" t="s">
        <v>58</v>
      </c>
      <c r="AG25" s="5" t="s">
        <v>203</v>
      </c>
      <c r="AH25" s="5">
        <v>2021</v>
      </c>
      <c r="AI25" s="5" t="s">
        <v>275</v>
      </c>
      <c r="AJ25" s="5" t="s">
        <v>58</v>
      </c>
      <c r="AK25" s="5" t="s">
        <v>58</v>
      </c>
      <c r="AL25" s="5" t="s">
        <v>58</v>
      </c>
      <c r="AM25" s="5" t="s">
        <v>58</v>
      </c>
      <c r="AN25" s="5" t="s">
        <v>58</v>
      </c>
      <c r="AO25" s="5" t="s">
        <v>58</v>
      </c>
      <c r="AP25" s="5" t="s">
        <v>58</v>
      </c>
      <c r="AQ25" s="5" t="s">
        <v>58</v>
      </c>
      <c r="AR25" s="5">
        <v>1</v>
      </c>
      <c r="AS25" s="5">
        <v>0</v>
      </c>
      <c r="AT25" s="5">
        <v>0</v>
      </c>
      <c r="AU25" s="5">
        <v>0</v>
      </c>
      <c r="AV25" s="5">
        <v>0</v>
      </c>
      <c r="AW25" s="5">
        <v>0</v>
      </c>
      <c r="AX25" s="5">
        <v>1</v>
      </c>
      <c r="AY25" s="5" t="s">
        <v>58</v>
      </c>
      <c r="AZ25" s="5" t="s">
        <v>58</v>
      </c>
      <c r="BA25" s="5" t="s">
        <v>276</v>
      </c>
      <c r="BB25" s="5" t="s">
        <v>277</v>
      </c>
      <c r="BC25" s="5" t="s">
        <v>58</v>
      </c>
      <c r="BD25" s="5" t="s">
        <v>278</v>
      </c>
      <c r="BE25" s="5" t="s">
        <v>58</v>
      </c>
      <c r="BF25" s="5" t="s">
        <v>58</v>
      </c>
    </row>
    <row r="26" spans="1:58">
      <c r="A26" s="5" t="s">
        <v>59</v>
      </c>
      <c r="B26" s="5" t="s">
        <v>279</v>
      </c>
      <c r="C26" s="5" t="s">
        <v>58</v>
      </c>
      <c r="D26" s="5" t="s">
        <v>58</v>
      </c>
      <c r="E26" s="5" t="s">
        <v>58</v>
      </c>
      <c r="F26" s="5" t="s">
        <v>58</v>
      </c>
      <c r="G26" s="5" t="s">
        <v>58</v>
      </c>
      <c r="H26" s="5" t="s">
        <v>58</v>
      </c>
      <c r="I26" s="5" t="s">
        <v>58</v>
      </c>
      <c r="J26" s="5" t="s">
        <v>280</v>
      </c>
      <c r="K26" s="5" t="s">
        <v>58</v>
      </c>
      <c r="L26" s="5" t="s">
        <v>58</v>
      </c>
      <c r="M26" s="5" t="s">
        <v>58</v>
      </c>
      <c r="N26" s="5" t="s">
        <v>58</v>
      </c>
      <c r="O26" s="5" t="s">
        <v>58</v>
      </c>
      <c r="P26" s="5" t="s">
        <v>58</v>
      </c>
      <c r="Q26" s="5" t="s">
        <v>58</v>
      </c>
      <c r="R26" s="5" t="s">
        <v>281</v>
      </c>
      <c r="S26" s="5" t="s">
        <v>58</v>
      </c>
      <c r="T26" s="5" t="s">
        <v>58</v>
      </c>
      <c r="U26" s="5" t="s">
        <v>58</v>
      </c>
      <c r="V26" s="5">
        <v>9</v>
      </c>
      <c r="W26" s="5" t="s">
        <v>58</v>
      </c>
      <c r="X26" s="5" t="s">
        <v>58</v>
      </c>
      <c r="Y26" s="5" t="s">
        <v>58</v>
      </c>
      <c r="Z26" s="5" t="s">
        <v>58</v>
      </c>
      <c r="AA26" s="5" t="s">
        <v>58</v>
      </c>
      <c r="AB26" s="5">
        <v>651939</v>
      </c>
      <c r="AC26" s="5" t="s">
        <v>282</v>
      </c>
      <c r="AD26" s="5" t="s">
        <v>58</v>
      </c>
      <c r="AE26" s="5" t="s">
        <v>58</v>
      </c>
      <c r="AF26" s="5" t="s">
        <v>58</v>
      </c>
      <c r="AG26" s="5" t="s">
        <v>283</v>
      </c>
      <c r="AH26" s="5">
        <v>2021</v>
      </c>
      <c r="AI26" s="5" t="s">
        <v>284</v>
      </c>
      <c r="AJ26" s="5" t="s">
        <v>58</v>
      </c>
      <c r="AK26" s="5" t="s">
        <v>58</v>
      </c>
      <c r="AL26" s="5" t="s">
        <v>58</v>
      </c>
      <c r="AM26" s="5" t="s">
        <v>58</v>
      </c>
      <c r="AN26" s="5" t="s">
        <v>58</v>
      </c>
      <c r="AO26" s="5" t="s">
        <v>58</v>
      </c>
      <c r="AP26" s="5" t="s">
        <v>58</v>
      </c>
      <c r="AQ26" s="5" t="s">
        <v>58</v>
      </c>
      <c r="AR26" s="5">
        <v>0</v>
      </c>
      <c r="AS26" s="5">
        <v>0</v>
      </c>
      <c r="AT26" s="5">
        <v>0</v>
      </c>
      <c r="AU26" s="5">
        <v>0</v>
      </c>
      <c r="AV26" s="5">
        <v>0</v>
      </c>
      <c r="AW26" s="5">
        <v>0</v>
      </c>
      <c r="AX26" s="5">
        <v>0</v>
      </c>
      <c r="AY26" s="5" t="s">
        <v>58</v>
      </c>
      <c r="AZ26" s="5" t="s">
        <v>58</v>
      </c>
      <c r="BA26" s="5" t="s">
        <v>58</v>
      </c>
      <c r="BB26" s="5" t="s">
        <v>285</v>
      </c>
      <c r="BC26" s="5" t="s">
        <v>58</v>
      </c>
      <c r="BD26" s="5" t="s">
        <v>286</v>
      </c>
      <c r="BE26" s="5" t="s">
        <v>58</v>
      </c>
      <c r="BF26" s="5" t="s">
        <v>58</v>
      </c>
    </row>
    <row r="27" spans="1:58">
      <c r="A27" s="5" t="s">
        <v>59</v>
      </c>
      <c r="B27" s="5" t="s">
        <v>287</v>
      </c>
      <c r="C27" s="5" t="s">
        <v>58</v>
      </c>
      <c r="D27" s="5" t="s">
        <v>58</v>
      </c>
      <c r="E27" s="5" t="s">
        <v>58</v>
      </c>
      <c r="F27" s="5" t="s">
        <v>288</v>
      </c>
      <c r="G27" s="5" t="s">
        <v>289</v>
      </c>
      <c r="H27" s="5" t="s">
        <v>58</v>
      </c>
      <c r="I27" s="5" t="s">
        <v>58</v>
      </c>
      <c r="J27" s="5" t="s">
        <v>290</v>
      </c>
      <c r="K27" s="5" t="s">
        <v>58</v>
      </c>
      <c r="L27" s="5" t="s">
        <v>58</v>
      </c>
      <c r="M27" s="5" t="s">
        <v>58</v>
      </c>
      <c r="N27" s="5" t="s">
        <v>58</v>
      </c>
      <c r="O27" s="5" t="s">
        <v>58</v>
      </c>
      <c r="P27" s="5" t="s">
        <v>58</v>
      </c>
      <c r="Q27" s="5" t="s">
        <v>58</v>
      </c>
      <c r="R27" s="5" t="s">
        <v>101</v>
      </c>
      <c r="S27" s="5" t="s">
        <v>58</v>
      </c>
      <c r="T27" s="5" t="s">
        <v>58</v>
      </c>
      <c r="U27" s="5" t="s">
        <v>58</v>
      </c>
      <c r="V27" s="5">
        <v>11</v>
      </c>
      <c r="W27" s="5">
        <v>1</v>
      </c>
      <c r="X27" s="5" t="s">
        <v>58</v>
      </c>
      <c r="Y27" s="5" t="s">
        <v>58</v>
      </c>
      <c r="Z27" s="5" t="s">
        <v>58</v>
      </c>
      <c r="AA27" s="5" t="s">
        <v>58</v>
      </c>
      <c r="AB27" s="5">
        <v>5475</v>
      </c>
      <c r="AC27" s="5" t="s">
        <v>291</v>
      </c>
      <c r="AD27" s="5" t="s">
        <v>58</v>
      </c>
      <c r="AE27" s="5" t="s">
        <v>58</v>
      </c>
      <c r="AF27" s="5" t="s">
        <v>58</v>
      </c>
      <c r="AG27" s="5" t="s">
        <v>292</v>
      </c>
      <c r="AH27" s="5">
        <v>2021</v>
      </c>
      <c r="AI27" s="5" t="s">
        <v>293</v>
      </c>
      <c r="AJ27" s="5" t="s">
        <v>58</v>
      </c>
      <c r="AK27" s="5" t="s">
        <v>58</v>
      </c>
      <c r="AL27" s="5" t="s">
        <v>58</v>
      </c>
      <c r="AM27" s="5" t="s">
        <v>58</v>
      </c>
      <c r="AN27" s="5" t="s">
        <v>58</v>
      </c>
      <c r="AO27" s="5" t="s">
        <v>58</v>
      </c>
      <c r="AP27" s="5" t="s">
        <v>58</v>
      </c>
      <c r="AQ27" s="5" t="s">
        <v>58</v>
      </c>
      <c r="AR27" s="5">
        <v>2</v>
      </c>
      <c r="AS27" s="5">
        <v>0</v>
      </c>
      <c r="AT27" s="5">
        <v>0</v>
      </c>
      <c r="AU27" s="5">
        <v>0</v>
      </c>
      <c r="AV27" s="5">
        <v>0</v>
      </c>
      <c r="AW27" s="5">
        <v>0</v>
      </c>
      <c r="AX27" s="5">
        <v>2</v>
      </c>
      <c r="AY27" s="5" t="s">
        <v>58</v>
      </c>
      <c r="AZ27" s="5" t="s">
        <v>58</v>
      </c>
      <c r="BA27" s="5" t="s">
        <v>105</v>
      </c>
      <c r="BB27" s="5" t="s">
        <v>58</v>
      </c>
      <c r="BC27" s="5" t="s">
        <v>58</v>
      </c>
      <c r="BD27" s="5" t="s">
        <v>294</v>
      </c>
      <c r="BE27" s="5">
        <v>33750861</v>
      </c>
      <c r="BF27" s="5" t="s">
        <v>58</v>
      </c>
    </row>
    <row r="28" spans="1:58">
      <c r="A28" s="5" t="s">
        <v>59</v>
      </c>
      <c r="B28" s="5" t="s">
        <v>295</v>
      </c>
      <c r="C28" s="5" t="s">
        <v>58</v>
      </c>
      <c r="D28" s="5" t="s">
        <v>58</v>
      </c>
      <c r="E28" s="5" t="s">
        <v>58</v>
      </c>
      <c r="F28" s="5" t="s">
        <v>296</v>
      </c>
      <c r="G28" s="5" t="s">
        <v>297</v>
      </c>
      <c r="H28" s="5" t="s">
        <v>58</v>
      </c>
      <c r="I28" s="5" t="s">
        <v>58</v>
      </c>
      <c r="J28" s="5" t="s">
        <v>298</v>
      </c>
      <c r="K28" s="5" t="s">
        <v>58</v>
      </c>
      <c r="L28" s="5" t="s">
        <v>58</v>
      </c>
      <c r="M28" s="5" t="s">
        <v>58</v>
      </c>
      <c r="N28" s="5" t="s">
        <v>58</v>
      </c>
      <c r="O28" s="5" t="s">
        <v>58</v>
      </c>
      <c r="P28" s="5" t="s">
        <v>58</v>
      </c>
      <c r="Q28" s="5" t="s">
        <v>58</v>
      </c>
      <c r="R28" s="5" t="s">
        <v>299</v>
      </c>
      <c r="S28" s="5" t="s">
        <v>58</v>
      </c>
      <c r="T28" s="5" t="s">
        <v>58</v>
      </c>
      <c r="U28" s="5" t="s">
        <v>58</v>
      </c>
      <c r="V28" s="5">
        <v>22</v>
      </c>
      <c r="W28" s="5">
        <v>3</v>
      </c>
      <c r="X28" s="5" t="s">
        <v>58</v>
      </c>
      <c r="Y28" s="5" t="s">
        <v>58</v>
      </c>
      <c r="Z28" s="5">
        <v>249</v>
      </c>
      <c r="AA28" s="5">
        <v>265</v>
      </c>
      <c r="AB28" s="5" t="s">
        <v>58</v>
      </c>
      <c r="AC28" s="5" t="s">
        <v>300</v>
      </c>
      <c r="AD28" s="5" t="s">
        <v>58</v>
      </c>
      <c r="AE28" s="5" t="s">
        <v>58</v>
      </c>
      <c r="AF28" s="5" t="s">
        <v>58</v>
      </c>
      <c r="AG28" s="5" t="s">
        <v>301</v>
      </c>
      <c r="AH28" s="5">
        <v>2021</v>
      </c>
      <c r="AI28" s="5" t="s">
        <v>302</v>
      </c>
      <c r="AJ28" s="5" t="s">
        <v>58</v>
      </c>
      <c r="AK28" s="5" t="s">
        <v>58</v>
      </c>
      <c r="AL28" s="5" t="s">
        <v>58</v>
      </c>
      <c r="AM28" s="5" t="s">
        <v>58</v>
      </c>
      <c r="AN28" s="5" t="s">
        <v>58</v>
      </c>
      <c r="AO28" s="5" t="s">
        <v>58</v>
      </c>
      <c r="AP28" s="5" t="s">
        <v>58</v>
      </c>
      <c r="AQ28" s="5" t="s">
        <v>58</v>
      </c>
      <c r="AR28" s="5">
        <v>0</v>
      </c>
      <c r="AS28" s="5">
        <v>0</v>
      </c>
      <c r="AT28" s="5">
        <v>0</v>
      </c>
      <c r="AU28" s="5">
        <v>0</v>
      </c>
      <c r="AV28" s="5">
        <v>0</v>
      </c>
      <c r="AW28" s="5">
        <v>0</v>
      </c>
      <c r="AX28" s="5">
        <v>0</v>
      </c>
      <c r="AY28" s="5" t="s">
        <v>58</v>
      </c>
      <c r="AZ28" s="5" t="s">
        <v>58</v>
      </c>
      <c r="BA28" s="5" t="s">
        <v>303</v>
      </c>
      <c r="BB28" s="5" t="s">
        <v>58</v>
      </c>
      <c r="BC28" s="5" t="s">
        <v>58</v>
      </c>
      <c r="BD28" s="5" t="s">
        <v>304</v>
      </c>
      <c r="BE28" s="5" t="s">
        <v>58</v>
      </c>
      <c r="BF28" s="5" t="s">
        <v>58</v>
      </c>
    </row>
    <row r="29" spans="1:58">
      <c r="A29" s="5" t="s">
        <v>59</v>
      </c>
      <c r="B29" s="5" t="s">
        <v>305</v>
      </c>
      <c r="C29" s="5" t="s">
        <v>58</v>
      </c>
      <c r="D29" s="5" t="s">
        <v>58</v>
      </c>
      <c r="E29" s="5" t="s">
        <v>58</v>
      </c>
      <c r="F29" s="5" t="s">
        <v>58</v>
      </c>
      <c r="G29" s="5" t="s">
        <v>58</v>
      </c>
      <c r="H29" s="5" t="s">
        <v>58</v>
      </c>
      <c r="I29" s="5" t="s">
        <v>58</v>
      </c>
      <c r="J29" s="5" t="s">
        <v>306</v>
      </c>
      <c r="K29" s="5" t="s">
        <v>58</v>
      </c>
      <c r="L29" s="5" t="s">
        <v>58</v>
      </c>
      <c r="M29" s="5" t="s">
        <v>58</v>
      </c>
      <c r="N29" s="5" t="s">
        <v>58</v>
      </c>
      <c r="O29" s="5" t="s">
        <v>58</v>
      </c>
      <c r="P29" s="5" t="s">
        <v>58</v>
      </c>
      <c r="Q29" s="5" t="s">
        <v>58</v>
      </c>
      <c r="R29" s="5" t="s">
        <v>307</v>
      </c>
      <c r="S29" s="5" t="s">
        <v>58</v>
      </c>
      <c r="T29" s="5" t="s">
        <v>58</v>
      </c>
      <c r="U29" s="5" t="s">
        <v>58</v>
      </c>
      <c r="V29" s="5">
        <v>30</v>
      </c>
      <c r="W29" s="5">
        <v>7</v>
      </c>
      <c r="X29" s="5" t="s">
        <v>58</v>
      </c>
      <c r="Y29" s="5" t="s">
        <v>58</v>
      </c>
      <c r="Z29" s="5">
        <v>8158</v>
      </c>
      <c r="AA29" s="5">
        <v>8164</v>
      </c>
      <c r="AB29" s="5" t="s">
        <v>58</v>
      </c>
      <c r="AC29" s="5" t="s">
        <v>58</v>
      </c>
      <c r="AD29" s="5" t="s">
        <v>58</v>
      </c>
      <c r="AE29" s="5" t="s">
        <v>58</v>
      </c>
      <c r="AF29" s="5" t="s">
        <v>58</v>
      </c>
      <c r="AG29" s="5">
        <v>2021</v>
      </c>
      <c r="AH29" s="5">
        <v>2021</v>
      </c>
      <c r="AI29" s="5" t="s">
        <v>308</v>
      </c>
      <c r="AJ29" s="5" t="s">
        <v>58</v>
      </c>
      <c r="AK29" s="5" t="s">
        <v>58</v>
      </c>
      <c r="AL29" s="5" t="s">
        <v>58</v>
      </c>
      <c r="AM29" s="5" t="s">
        <v>58</v>
      </c>
      <c r="AN29" s="5" t="s">
        <v>58</v>
      </c>
      <c r="AO29" s="5" t="s">
        <v>58</v>
      </c>
      <c r="AP29" s="5" t="s">
        <v>58</v>
      </c>
      <c r="AQ29" s="5" t="s">
        <v>58</v>
      </c>
      <c r="AR29" s="5">
        <v>0</v>
      </c>
      <c r="AS29" s="5">
        <v>0</v>
      </c>
      <c r="AT29" s="5">
        <v>0</v>
      </c>
      <c r="AU29" s="5">
        <v>0</v>
      </c>
      <c r="AV29" s="5">
        <v>0</v>
      </c>
      <c r="AW29" s="5">
        <v>0</v>
      </c>
      <c r="AX29" s="5">
        <v>0</v>
      </c>
      <c r="AY29" s="5" t="s">
        <v>58</v>
      </c>
      <c r="AZ29" s="5" t="s">
        <v>58</v>
      </c>
      <c r="BA29" s="5" t="s">
        <v>309</v>
      </c>
      <c r="BB29" s="5" t="s">
        <v>310</v>
      </c>
      <c r="BC29" s="5" t="s">
        <v>58</v>
      </c>
      <c r="BD29" s="5" t="s">
        <v>311</v>
      </c>
      <c r="BE29" s="5" t="s">
        <v>58</v>
      </c>
      <c r="BF29" s="5" t="s">
        <v>58</v>
      </c>
    </row>
    <row r="30" spans="1:58">
      <c r="A30" s="5" t="s">
        <v>59</v>
      </c>
      <c r="B30" s="5" t="s">
        <v>312</v>
      </c>
      <c r="C30" s="5" t="s">
        <v>58</v>
      </c>
      <c r="D30" s="5" t="s">
        <v>58</v>
      </c>
      <c r="E30" s="5" t="s">
        <v>58</v>
      </c>
      <c r="F30" s="5" t="s">
        <v>58</v>
      </c>
      <c r="G30" s="5" t="s">
        <v>58</v>
      </c>
      <c r="H30" s="5" t="s">
        <v>58</v>
      </c>
      <c r="I30" s="5" t="s">
        <v>58</v>
      </c>
      <c r="J30" s="5" t="s">
        <v>313</v>
      </c>
      <c r="K30" s="5" t="s">
        <v>58</v>
      </c>
      <c r="L30" s="5" t="s">
        <v>58</v>
      </c>
      <c r="M30" s="5" t="s">
        <v>58</v>
      </c>
      <c r="N30" s="5" t="s">
        <v>58</v>
      </c>
      <c r="O30" s="5" t="s">
        <v>58</v>
      </c>
      <c r="P30" s="5" t="s">
        <v>58</v>
      </c>
      <c r="Q30" s="5" t="s">
        <v>58</v>
      </c>
      <c r="R30" s="5" t="s">
        <v>314</v>
      </c>
      <c r="S30" s="5" t="s">
        <v>58</v>
      </c>
      <c r="T30" s="5" t="s">
        <v>58</v>
      </c>
      <c r="U30" s="5" t="s">
        <v>58</v>
      </c>
      <c r="V30" s="5">
        <v>25</v>
      </c>
      <c r="W30" s="5" t="s">
        <v>58</v>
      </c>
      <c r="X30" s="5" t="s">
        <v>58</v>
      </c>
      <c r="Y30" s="5" t="s">
        <v>58</v>
      </c>
      <c r="Z30" s="5">
        <v>29</v>
      </c>
      <c r="AA30" s="5">
        <v>44</v>
      </c>
      <c r="AB30" s="5" t="s">
        <v>58</v>
      </c>
      <c r="AC30" s="5" t="s">
        <v>58</v>
      </c>
      <c r="AD30" s="5" t="s">
        <v>58</v>
      </c>
      <c r="AE30" s="5" t="s">
        <v>58</v>
      </c>
      <c r="AF30" s="5" t="s">
        <v>58</v>
      </c>
      <c r="AG30" s="5" t="s">
        <v>315</v>
      </c>
      <c r="AH30" s="5">
        <v>2021</v>
      </c>
      <c r="AI30" s="5" t="s">
        <v>316</v>
      </c>
      <c r="AJ30" s="5" t="s">
        <v>58</v>
      </c>
      <c r="AK30" s="5" t="s">
        <v>58</v>
      </c>
      <c r="AL30" s="5" t="s">
        <v>58</v>
      </c>
      <c r="AM30" s="5" t="s">
        <v>58</v>
      </c>
      <c r="AN30" s="5" t="s">
        <v>58</v>
      </c>
      <c r="AO30" s="5" t="s">
        <v>58</v>
      </c>
      <c r="AP30" s="5" t="s">
        <v>58</v>
      </c>
      <c r="AQ30" s="5" t="s">
        <v>58</v>
      </c>
      <c r="AR30" s="5">
        <v>0</v>
      </c>
      <c r="AS30" s="5">
        <v>0</v>
      </c>
      <c r="AT30" s="5">
        <v>0</v>
      </c>
      <c r="AU30" s="5">
        <v>0</v>
      </c>
      <c r="AV30" s="5">
        <v>0</v>
      </c>
      <c r="AW30" s="5">
        <v>0</v>
      </c>
      <c r="AX30" s="5">
        <v>0</v>
      </c>
      <c r="AY30" s="5" t="s">
        <v>58</v>
      </c>
      <c r="AZ30" s="5" t="s">
        <v>58</v>
      </c>
      <c r="BA30" s="5" t="s">
        <v>317</v>
      </c>
      <c r="BB30" s="5" t="s">
        <v>58</v>
      </c>
      <c r="BC30" s="5" t="s">
        <v>58</v>
      </c>
      <c r="BD30" s="5" t="s">
        <v>318</v>
      </c>
      <c r="BE30" s="5" t="s">
        <v>58</v>
      </c>
      <c r="BF30" s="5" t="s">
        <v>58</v>
      </c>
    </row>
    <row r="31" spans="1:58">
      <c r="A31" s="5" t="s">
        <v>59</v>
      </c>
      <c r="B31" s="5" t="s">
        <v>319</v>
      </c>
      <c r="C31" s="5" t="s">
        <v>58</v>
      </c>
      <c r="D31" s="5" t="s">
        <v>58</v>
      </c>
      <c r="E31" s="5" t="s">
        <v>58</v>
      </c>
      <c r="F31" s="5" t="s">
        <v>320</v>
      </c>
      <c r="G31" s="5" t="s">
        <v>58</v>
      </c>
      <c r="H31" s="5" t="s">
        <v>58</v>
      </c>
      <c r="I31" s="5" t="s">
        <v>58</v>
      </c>
      <c r="J31" s="5" t="s">
        <v>321</v>
      </c>
      <c r="K31" s="5" t="s">
        <v>58</v>
      </c>
      <c r="L31" s="5" t="s">
        <v>58</v>
      </c>
      <c r="M31" s="5" t="s">
        <v>58</v>
      </c>
      <c r="N31" s="5" t="s">
        <v>58</v>
      </c>
      <c r="O31" s="5" t="s">
        <v>58</v>
      </c>
      <c r="P31" s="5" t="s">
        <v>58</v>
      </c>
      <c r="Q31" s="5" t="s">
        <v>58</v>
      </c>
      <c r="R31" s="5" t="s">
        <v>322</v>
      </c>
      <c r="S31" s="5" t="s">
        <v>58</v>
      </c>
      <c r="T31" s="5" t="s">
        <v>58</v>
      </c>
      <c r="U31" s="5" t="s">
        <v>58</v>
      </c>
      <c r="V31" s="5">
        <v>39</v>
      </c>
      <c r="W31" s="5" t="s">
        <v>58</v>
      </c>
      <c r="X31" s="5" t="s">
        <v>58</v>
      </c>
      <c r="Y31" s="5" t="s">
        <v>58</v>
      </c>
      <c r="Z31" s="5" t="s">
        <v>58</v>
      </c>
      <c r="AA31" s="5" t="s">
        <v>58</v>
      </c>
      <c r="AB31" s="5" t="s">
        <v>323</v>
      </c>
      <c r="AC31" s="5" t="s">
        <v>324</v>
      </c>
      <c r="AD31" s="5" t="s">
        <v>58</v>
      </c>
      <c r="AE31" s="5" t="s">
        <v>58</v>
      </c>
      <c r="AF31" s="5" t="s">
        <v>58</v>
      </c>
      <c r="AG31" s="5">
        <v>2021</v>
      </c>
      <c r="AH31" s="5">
        <v>2021</v>
      </c>
      <c r="AI31" s="5" t="s">
        <v>325</v>
      </c>
      <c r="AJ31" s="5" t="s">
        <v>58</v>
      </c>
      <c r="AK31" s="5" t="s">
        <v>58</v>
      </c>
      <c r="AL31" s="5" t="s">
        <v>58</v>
      </c>
      <c r="AM31" s="5" t="s">
        <v>58</v>
      </c>
      <c r="AN31" s="5" t="s">
        <v>58</v>
      </c>
      <c r="AO31" s="5" t="s">
        <v>58</v>
      </c>
      <c r="AP31" s="5" t="s">
        <v>58</v>
      </c>
      <c r="AQ31" s="5" t="s">
        <v>58</v>
      </c>
      <c r="AR31" s="5">
        <v>0</v>
      </c>
      <c r="AS31" s="5">
        <v>0</v>
      </c>
      <c r="AT31" s="5">
        <v>0</v>
      </c>
      <c r="AU31" s="5">
        <v>0</v>
      </c>
      <c r="AV31" s="5">
        <v>0</v>
      </c>
      <c r="AW31" s="5">
        <v>0</v>
      </c>
      <c r="AX31" s="5">
        <v>0</v>
      </c>
      <c r="AY31" s="5" t="s">
        <v>58</v>
      </c>
      <c r="AZ31" s="5" t="s">
        <v>58</v>
      </c>
      <c r="BA31" s="5" t="s">
        <v>326</v>
      </c>
      <c r="BB31" s="5" t="s">
        <v>58</v>
      </c>
      <c r="BC31" s="5" t="s">
        <v>58</v>
      </c>
      <c r="BD31" s="5" t="s">
        <v>327</v>
      </c>
      <c r="BE31" s="5" t="s">
        <v>58</v>
      </c>
      <c r="BF31" s="5" t="s">
        <v>58</v>
      </c>
    </row>
    <row r="32" spans="1:58">
      <c r="A32" s="5" t="s">
        <v>59</v>
      </c>
      <c r="B32" s="5" t="s">
        <v>328</v>
      </c>
      <c r="C32" s="5" t="s">
        <v>58</v>
      </c>
      <c r="D32" s="5" t="s">
        <v>58</v>
      </c>
      <c r="E32" s="5" t="s">
        <v>58</v>
      </c>
      <c r="F32" s="5" t="s">
        <v>58</v>
      </c>
      <c r="G32" s="5" t="s">
        <v>58</v>
      </c>
      <c r="H32" s="5" t="s">
        <v>58</v>
      </c>
      <c r="I32" s="5" t="s">
        <v>58</v>
      </c>
      <c r="J32" s="5" t="s">
        <v>329</v>
      </c>
      <c r="K32" s="5" t="s">
        <v>58</v>
      </c>
      <c r="L32" s="5" t="s">
        <v>58</v>
      </c>
      <c r="M32" s="5" t="s">
        <v>58</v>
      </c>
      <c r="N32" s="5" t="s">
        <v>58</v>
      </c>
      <c r="O32" s="5" t="s">
        <v>58</v>
      </c>
      <c r="P32" s="5" t="s">
        <v>58</v>
      </c>
      <c r="Q32" s="5" t="s">
        <v>58</v>
      </c>
      <c r="R32" s="5" t="s">
        <v>330</v>
      </c>
      <c r="S32" s="5" t="s">
        <v>58</v>
      </c>
      <c r="T32" s="5" t="s">
        <v>58</v>
      </c>
      <c r="U32" s="5" t="s">
        <v>58</v>
      </c>
      <c r="V32" s="5">
        <v>30</v>
      </c>
      <c r="W32" s="5">
        <v>3</v>
      </c>
      <c r="X32" s="5" t="s">
        <v>58</v>
      </c>
      <c r="Y32" s="5" t="s">
        <v>58</v>
      </c>
      <c r="Z32" s="5">
        <v>1969</v>
      </c>
      <c r="AA32" s="5">
        <v>1979</v>
      </c>
      <c r="AB32" s="5" t="s">
        <v>58</v>
      </c>
      <c r="AC32" s="5" t="s">
        <v>331</v>
      </c>
      <c r="AD32" s="5" t="s">
        <v>58</v>
      </c>
      <c r="AE32" s="5" t="s">
        <v>58</v>
      </c>
      <c r="AF32" s="5" t="s">
        <v>58</v>
      </c>
      <c r="AG32" s="5">
        <v>2021</v>
      </c>
      <c r="AH32" s="5">
        <v>2021</v>
      </c>
      <c r="AI32" s="5" t="s">
        <v>332</v>
      </c>
      <c r="AJ32" s="5" t="s">
        <v>58</v>
      </c>
      <c r="AK32" s="5" t="s">
        <v>58</v>
      </c>
      <c r="AL32" s="5" t="s">
        <v>58</v>
      </c>
      <c r="AM32" s="5" t="s">
        <v>58</v>
      </c>
      <c r="AN32" s="5" t="s">
        <v>58</v>
      </c>
      <c r="AO32" s="5" t="s">
        <v>58</v>
      </c>
      <c r="AP32" s="5" t="s">
        <v>58</v>
      </c>
      <c r="AQ32" s="5" t="s">
        <v>58</v>
      </c>
      <c r="AR32" s="5">
        <v>0</v>
      </c>
      <c r="AS32" s="5">
        <v>0</v>
      </c>
      <c r="AT32" s="5">
        <v>0</v>
      </c>
      <c r="AU32" s="5">
        <v>0</v>
      </c>
      <c r="AV32" s="5">
        <v>0</v>
      </c>
      <c r="AW32" s="5">
        <v>0</v>
      </c>
      <c r="AX32" s="5">
        <v>0</v>
      </c>
      <c r="AY32" s="5" t="s">
        <v>58</v>
      </c>
      <c r="AZ32" s="5" t="s">
        <v>58</v>
      </c>
      <c r="BA32" s="5" t="s">
        <v>333</v>
      </c>
      <c r="BB32" s="5" t="s">
        <v>334</v>
      </c>
      <c r="BC32" s="5" t="s">
        <v>58</v>
      </c>
      <c r="BD32" s="5" t="s">
        <v>335</v>
      </c>
      <c r="BE32" s="5" t="s">
        <v>58</v>
      </c>
      <c r="BF32" s="5" t="s">
        <v>58</v>
      </c>
    </row>
    <row r="33" spans="1:58">
      <c r="A33" s="5" t="s">
        <v>336</v>
      </c>
      <c r="B33" s="5" t="s">
        <v>337</v>
      </c>
      <c r="C33" s="5" t="s">
        <v>58</v>
      </c>
      <c r="D33" s="5" t="s">
        <v>58</v>
      </c>
      <c r="E33" s="5" t="s">
        <v>338</v>
      </c>
      <c r="F33" s="5" t="s">
        <v>58</v>
      </c>
      <c r="G33" s="5" t="s">
        <v>58</v>
      </c>
      <c r="H33" s="5" t="s">
        <v>58</v>
      </c>
      <c r="I33" s="5" t="s">
        <v>58</v>
      </c>
      <c r="J33" s="5" t="s">
        <v>339</v>
      </c>
      <c r="K33" s="5" t="s">
        <v>58</v>
      </c>
      <c r="L33" s="5" t="s">
        <v>58</v>
      </c>
      <c r="M33" s="5" t="s">
        <v>58</v>
      </c>
      <c r="N33" s="5" t="s">
        <v>58</v>
      </c>
      <c r="O33" s="5" t="s">
        <v>58</v>
      </c>
      <c r="P33" s="5" t="s">
        <v>58</v>
      </c>
      <c r="Q33" s="5" t="s">
        <v>58</v>
      </c>
      <c r="R33" s="5" t="s">
        <v>340</v>
      </c>
      <c r="S33" s="5" t="s">
        <v>58</v>
      </c>
      <c r="T33" s="5" t="s">
        <v>341</v>
      </c>
      <c r="U33" s="5" t="s">
        <v>58</v>
      </c>
      <c r="V33" s="5">
        <v>648</v>
      </c>
      <c r="W33" s="5" t="s">
        <v>58</v>
      </c>
      <c r="X33" s="5" t="s">
        <v>58</v>
      </c>
      <c r="Y33" s="5" t="s">
        <v>58</v>
      </c>
      <c r="Z33" s="5" t="s">
        <v>58</v>
      </c>
      <c r="AA33" s="5" t="s">
        <v>58</v>
      </c>
      <c r="AB33" s="5">
        <v>12172</v>
      </c>
      <c r="AC33" s="5" t="s">
        <v>342</v>
      </c>
      <c r="AD33" s="5" t="s">
        <v>58</v>
      </c>
      <c r="AE33" s="5" t="s">
        <v>58</v>
      </c>
      <c r="AF33" s="5" t="s">
        <v>58</v>
      </c>
      <c r="AG33" s="5">
        <v>2021</v>
      </c>
      <c r="AH33" s="5">
        <v>2021</v>
      </c>
      <c r="AI33" s="5" t="s">
        <v>343</v>
      </c>
      <c r="AJ33" s="5" t="s">
        <v>58</v>
      </c>
      <c r="AK33" s="5" t="s">
        <v>58</v>
      </c>
      <c r="AL33" s="5" t="s">
        <v>58</v>
      </c>
      <c r="AM33" s="5" t="s">
        <v>58</v>
      </c>
      <c r="AN33" s="5" t="s">
        <v>344</v>
      </c>
      <c r="AO33" s="5" t="s">
        <v>345</v>
      </c>
      <c r="AP33" s="5" t="s">
        <v>346</v>
      </c>
      <c r="AQ33" s="5" t="s">
        <v>347</v>
      </c>
      <c r="AR33" s="5">
        <v>0</v>
      </c>
      <c r="AS33" s="5">
        <v>0</v>
      </c>
      <c r="AT33" s="5">
        <v>0</v>
      </c>
      <c r="AU33" s="5">
        <v>0</v>
      </c>
      <c r="AV33" s="5">
        <v>0</v>
      </c>
      <c r="AW33" s="5">
        <v>0</v>
      </c>
      <c r="AX33" s="5">
        <v>0</v>
      </c>
      <c r="AY33" s="5" t="s">
        <v>58</v>
      </c>
      <c r="AZ33" s="5" t="s">
        <v>58</v>
      </c>
      <c r="BA33" s="5" t="s">
        <v>348</v>
      </c>
      <c r="BB33" s="5" t="s">
        <v>58</v>
      </c>
      <c r="BC33" s="5" t="s">
        <v>349</v>
      </c>
      <c r="BD33" s="5" t="s">
        <v>350</v>
      </c>
      <c r="BE33" s="5" t="s">
        <v>58</v>
      </c>
      <c r="BF33" s="5" t="s">
        <v>58</v>
      </c>
    </row>
    <row r="34" spans="1:58">
      <c r="A34" s="5" t="s">
        <v>59</v>
      </c>
      <c r="B34" s="5" t="s">
        <v>351</v>
      </c>
      <c r="C34" s="5" t="s">
        <v>58</v>
      </c>
      <c r="D34" s="5" t="s">
        <v>58</v>
      </c>
      <c r="E34" s="5" t="s">
        <v>58</v>
      </c>
      <c r="F34" s="5" t="s">
        <v>58</v>
      </c>
      <c r="G34" s="5" t="s">
        <v>352</v>
      </c>
      <c r="H34" s="5" t="s">
        <v>58</v>
      </c>
      <c r="I34" s="5" t="s">
        <v>58</v>
      </c>
      <c r="J34" s="5" t="s">
        <v>353</v>
      </c>
      <c r="K34" s="5" t="s">
        <v>58</v>
      </c>
      <c r="L34" s="5" t="s">
        <v>58</v>
      </c>
      <c r="M34" s="5" t="s">
        <v>58</v>
      </c>
      <c r="N34" s="5" t="s">
        <v>58</v>
      </c>
      <c r="O34" s="5" t="s">
        <v>58</v>
      </c>
      <c r="P34" s="5" t="s">
        <v>58</v>
      </c>
      <c r="Q34" s="5" t="s">
        <v>58</v>
      </c>
      <c r="R34" s="5" t="s">
        <v>354</v>
      </c>
      <c r="S34" s="5" t="s">
        <v>58</v>
      </c>
      <c r="T34" s="5" t="s">
        <v>58</v>
      </c>
      <c r="U34" s="5" t="s">
        <v>58</v>
      </c>
      <c r="V34" s="5">
        <v>277</v>
      </c>
      <c r="W34" s="5" t="s">
        <v>58</v>
      </c>
      <c r="X34" s="5" t="s">
        <v>58</v>
      </c>
      <c r="Y34" s="5" t="s">
        <v>58</v>
      </c>
      <c r="Z34" s="5" t="s">
        <v>58</v>
      </c>
      <c r="AA34" s="5" t="s">
        <v>58</v>
      </c>
      <c r="AB34" s="5">
        <v>124045</v>
      </c>
      <c r="AC34" s="5" t="s">
        <v>355</v>
      </c>
      <c r="AD34" s="5" t="s">
        <v>58</v>
      </c>
      <c r="AE34" s="5" t="s">
        <v>58</v>
      </c>
      <c r="AF34" s="5" t="s">
        <v>58</v>
      </c>
      <c r="AG34" s="5" t="s">
        <v>356</v>
      </c>
      <c r="AH34" s="5">
        <v>2020</v>
      </c>
      <c r="AI34" s="5" t="s">
        <v>357</v>
      </c>
      <c r="AJ34" s="5" t="s">
        <v>58</v>
      </c>
      <c r="AK34" s="5" t="s">
        <v>58</v>
      </c>
      <c r="AL34" s="5" t="s">
        <v>58</v>
      </c>
      <c r="AM34" s="5" t="s">
        <v>58</v>
      </c>
      <c r="AN34" s="5" t="s">
        <v>58</v>
      </c>
      <c r="AO34" s="5" t="s">
        <v>58</v>
      </c>
      <c r="AP34" s="5" t="s">
        <v>58</v>
      </c>
      <c r="AQ34" s="5" t="s">
        <v>58</v>
      </c>
      <c r="AR34" s="5">
        <v>5</v>
      </c>
      <c r="AS34" s="5">
        <v>0</v>
      </c>
      <c r="AT34" s="5">
        <v>0</v>
      </c>
      <c r="AU34" s="5">
        <v>0</v>
      </c>
      <c r="AV34" s="5">
        <v>2</v>
      </c>
      <c r="AW34" s="5">
        <v>0</v>
      </c>
      <c r="AX34" s="5">
        <v>5</v>
      </c>
      <c r="AY34" s="5" t="s">
        <v>58</v>
      </c>
      <c r="AZ34" s="5" t="s">
        <v>58</v>
      </c>
      <c r="BA34" s="5" t="s">
        <v>358</v>
      </c>
      <c r="BB34" s="5" t="s">
        <v>359</v>
      </c>
      <c r="BC34" s="5" t="s">
        <v>58</v>
      </c>
      <c r="BD34" s="5" t="s">
        <v>360</v>
      </c>
      <c r="BE34" s="5" t="s">
        <v>58</v>
      </c>
      <c r="BF34" s="5" t="s">
        <v>58</v>
      </c>
    </row>
    <row r="35" spans="1:58">
      <c r="A35" s="5" t="s">
        <v>59</v>
      </c>
      <c r="B35" s="5" t="s">
        <v>361</v>
      </c>
      <c r="C35" s="5" t="s">
        <v>58</v>
      </c>
      <c r="D35" s="5" t="s">
        <v>58</v>
      </c>
      <c r="E35" s="5" t="s">
        <v>58</v>
      </c>
      <c r="F35" s="5" t="s">
        <v>362</v>
      </c>
      <c r="G35" s="5" t="s">
        <v>363</v>
      </c>
      <c r="H35" s="5" t="s">
        <v>58</v>
      </c>
      <c r="I35" s="5" t="s">
        <v>58</v>
      </c>
      <c r="J35" s="5" t="s">
        <v>364</v>
      </c>
      <c r="K35" s="5" t="s">
        <v>58</v>
      </c>
      <c r="L35" s="5" t="s">
        <v>58</v>
      </c>
      <c r="M35" s="5" t="s">
        <v>58</v>
      </c>
      <c r="N35" s="5" t="s">
        <v>58</v>
      </c>
      <c r="O35" s="5" t="s">
        <v>58</v>
      </c>
      <c r="P35" s="5" t="s">
        <v>58</v>
      </c>
      <c r="Q35" s="5" t="s">
        <v>58</v>
      </c>
      <c r="R35" s="5" t="s">
        <v>101</v>
      </c>
      <c r="S35" s="5" t="s">
        <v>58</v>
      </c>
      <c r="T35" s="5" t="s">
        <v>58</v>
      </c>
      <c r="U35" s="5" t="s">
        <v>58</v>
      </c>
      <c r="V35" s="5">
        <v>10</v>
      </c>
      <c r="W35" s="5">
        <v>1</v>
      </c>
      <c r="X35" s="5" t="s">
        <v>58</v>
      </c>
      <c r="Y35" s="5" t="s">
        <v>58</v>
      </c>
      <c r="Z35" s="5" t="s">
        <v>58</v>
      </c>
      <c r="AA35" s="5" t="s">
        <v>58</v>
      </c>
      <c r="AB35" s="5">
        <v>22323</v>
      </c>
      <c r="AC35" s="5" t="s">
        <v>365</v>
      </c>
      <c r="AD35" s="5" t="s">
        <v>58</v>
      </c>
      <c r="AE35" s="5" t="s">
        <v>58</v>
      </c>
      <c r="AF35" s="5" t="s">
        <v>58</v>
      </c>
      <c r="AG35" s="5" t="s">
        <v>366</v>
      </c>
      <c r="AH35" s="5">
        <v>2020</v>
      </c>
      <c r="AI35" s="5" t="s">
        <v>367</v>
      </c>
      <c r="AJ35" s="5" t="s">
        <v>58</v>
      </c>
      <c r="AK35" s="5" t="s">
        <v>58</v>
      </c>
      <c r="AL35" s="5" t="s">
        <v>58</v>
      </c>
      <c r="AM35" s="5" t="s">
        <v>58</v>
      </c>
      <c r="AN35" s="5" t="s">
        <v>58</v>
      </c>
      <c r="AO35" s="5" t="s">
        <v>58</v>
      </c>
      <c r="AP35" s="5" t="s">
        <v>58</v>
      </c>
      <c r="AQ35" s="5" t="s">
        <v>58</v>
      </c>
      <c r="AR35" s="5">
        <v>2</v>
      </c>
      <c r="AS35" s="5">
        <v>0</v>
      </c>
      <c r="AT35" s="5">
        <v>0</v>
      </c>
      <c r="AU35" s="5">
        <v>0</v>
      </c>
      <c r="AV35" s="5">
        <v>1</v>
      </c>
      <c r="AW35" s="5">
        <v>0</v>
      </c>
      <c r="AX35" s="5">
        <v>2</v>
      </c>
      <c r="AY35" s="5" t="s">
        <v>58</v>
      </c>
      <c r="AZ35" s="5" t="s">
        <v>58</v>
      </c>
      <c r="BA35" s="5" t="s">
        <v>105</v>
      </c>
      <c r="BB35" s="5" t="s">
        <v>58</v>
      </c>
      <c r="BC35" s="5" t="s">
        <v>58</v>
      </c>
      <c r="BD35" s="5" t="s">
        <v>368</v>
      </c>
      <c r="BE35" s="5">
        <v>33339951</v>
      </c>
      <c r="BF35" s="5" t="s">
        <v>58</v>
      </c>
    </row>
    <row r="36" spans="1:58">
      <c r="A36" s="5" t="s">
        <v>59</v>
      </c>
      <c r="B36" s="5" t="s">
        <v>369</v>
      </c>
      <c r="C36" s="5" t="s">
        <v>58</v>
      </c>
      <c r="D36" s="5" t="s">
        <v>58</v>
      </c>
      <c r="E36" s="5" t="s">
        <v>58</v>
      </c>
      <c r="F36" s="5" t="s">
        <v>58</v>
      </c>
      <c r="G36" s="5" t="s">
        <v>58</v>
      </c>
      <c r="H36" s="5" t="s">
        <v>58</v>
      </c>
      <c r="I36" s="5" t="s">
        <v>58</v>
      </c>
      <c r="J36" s="5" t="s">
        <v>370</v>
      </c>
      <c r="K36" s="5" t="s">
        <v>58</v>
      </c>
      <c r="L36" s="5" t="s">
        <v>58</v>
      </c>
      <c r="M36" s="5" t="s">
        <v>58</v>
      </c>
      <c r="N36" s="5" t="s">
        <v>58</v>
      </c>
      <c r="O36" s="5" t="s">
        <v>58</v>
      </c>
      <c r="P36" s="5" t="s">
        <v>58</v>
      </c>
      <c r="Q36" s="5" t="s">
        <v>58</v>
      </c>
      <c r="R36" s="5" t="s">
        <v>371</v>
      </c>
      <c r="S36" s="5" t="s">
        <v>58</v>
      </c>
      <c r="T36" s="5" t="s">
        <v>58</v>
      </c>
      <c r="U36" s="5" t="s">
        <v>58</v>
      </c>
      <c r="V36" s="5">
        <v>67</v>
      </c>
      <c r="W36" s="5">
        <v>12</v>
      </c>
      <c r="X36" s="5" t="s">
        <v>58</v>
      </c>
      <c r="Y36" s="5" t="s">
        <v>58</v>
      </c>
      <c r="Z36" s="5">
        <v>2241</v>
      </c>
      <c r="AA36" s="5">
        <v>2245</v>
      </c>
      <c r="AB36" s="5" t="s">
        <v>58</v>
      </c>
      <c r="AC36" s="5" t="s">
        <v>372</v>
      </c>
      <c r="AD36" s="5" t="s">
        <v>58</v>
      </c>
      <c r="AE36" s="5" t="s">
        <v>373</v>
      </c>
      <c r="AF36" s="5" t="s">
        <v>58</v>
      </c>
      <c r="AG36" s="5" t="s">
        <v>373</v>
      </c>
      <c r="AH36" s="5">
        <v>2020</v>
      </c>
      <c r="AI36" s="5" t="s">
        <v>374</v>
      </c>
      <c r="AJ36" s="5" t="s">
        <v>58</v>
      </c>
      <c r="AK36" s="5" t="s">
        <v>58</v>
      </c>
      <c r="AL36" s="5" t="s">
        <v>58</v>
      </c>
      <c r="AM36" s="5" t="s">
        <v>58</v>
      </c>
      <c r="AN36" s="5" t="s">
        <v>58</v>
      </c>
      <c r="AO36" s="5" t="s">
        <v>58</v>
      </c>
      <c r="AP36" s="5" t="s">
        <v>58</v>
      </c>
      <c r="AQ36" s="5" t="s">
        <v>58</v>
      </c>
      <c r="AR36" s="5">
        <v>0</v>
      </c>
      <c r="AS36" s="5">
        <v>0</v>
      </c>
      <c r="AT36" s="5">
        <v>0</v>
      </c>
      <c r="AU36" s="5">
        <v>0</v>
      </c>
      <c r="AV36" s="5">
        <v>0</v>
      </c>
      <c r="AW36" s="5">
        <v>0</v>
      </c>
      <c r="AX36" s="5">
        <v>0</v>
      </c>
      <c r="AY36" s="5" t="s">
        <v>58</v>
      </c>
      <c r="AZ36" s="5" t="s">
        <v>58</v>
      </c>
      <c r="BA36" s="5" t="s">
        <v>375</v>
      </c>
      <c r="BB36" s="5" t="s">
        <v>376</v>
      </c>
      <c r="BC36" s="5" t="s">
        <v>58</v>
      </c>
      <c r="BD36" s="5" t="s">
        <v>377</v>
      </c>
      <c r="BE36" s="5" t="s">
        <v>58</v>
      </c>
      <c r="BF36" s="5" t="s">
        <v>58</v>
      </c>
    </row>
    <row r="37" spans="1:58">
      <c r="A37" s="5" t="s">
        <v>59</v>
      </c>
      <c r="B37" s="5" t="s">
        <v>378</v>
      </c>
      <c r="C37" s="5" t="s">
        <v>58</v>
      </c>
      <c r="D37" s="5" t="s">
        <v>58</v>
      </c>
      <c r="E37" s="5" t="s">
        <v>58</v>
      </c>
      <c r="F37" s="5" t="s">
        <v>379</v>
      </c>
      <c r="G37" s="5" t="s">
        <v>380</v>
      </c>
      <c r="H37" s="5" t="s">
        <v>58</v>
      </c>
      <c r="I37" s="5" t="s">
        <v>58</v>
      </c>
      <c r="J37" s="5" t="s">
        <v>381</v>
      </c>
      <c r="K37" s="5" t="s">
        <v>58</v>
      </c>
      <c r="L37" s="5" t="s">
        <v>58</v>
      </c>
      <c r="M37" s="5" t="s">
        <v>58</v>
      </c>
      <c r="N37" s="5" t="s">
        <v>58</v>
      </c>
      <c r="O37" s="5" t="s">
        <v>58</v>
      </c>
      <c r="P37" s="5" t="s">
        <v>58</v>
      </c>
      <c r="Q37" s="5" t="s">
        <v>58</v>
      </c>
      <c r="R37" s="5" t="s">
        <v>382</v>
      </c>
      <c r="S37" s="5" t="s">
        <v>58</v>
      </c>
      <c r="T37" s="5" t="s">
        <v>58</v>
      </c>
      <c r="U37" s="5" t="s">
        <v>58</v>
      </c>
      <c r="V37" s="5">
        <v>8</v>
      </c>
      <c r="W37" s="5">
        <v>12</v>
      </c>
      <c r="X37" s="5" t="s">
        <v>58</v>
      </c>
      <c r="Y37" s="5" t="s">
        <v>58</v>
      </c>
      <c r="Z37" s="5" t="s">
        <v>58</v>
      </c>
      <c r="AA37" s="5" t="s">
        <v>58</v>
      </c>
      <c r="AB37" s="5">
        <v>1681</v>
      </c>
      <c r="AC37" s="5" t="s">
        <v>383</v>
      </c>
      <c r="AD37" s="5" t="s">
        <v>58</v>
      </c>
      <c r="AE37" s="5" t="s">
        <v>58</v>
      </c>
      <c r="AF37" s="5" t="s">
        <v>58</v>
      </c>
      <c r="AG37" s="5" t="s">
        <v>373</v>
      </c>
      <c r="AH37" s="5">
        <v>2020</v>
      </c>
      <c r="AI37" s="5" t="s">
        <v>384</v>
      </c>
      <c r="AJ37" s="5" t="s">
        <v>58</v>
      </c>
      <c r="AK37" s="5" t="s">
        <v>58</v>
      </c>
      <c r="AL37" s="5" t="s">
        <v>58</v>
      </c>
      <c r="AM37" s="5" t="s">
        <v>58</v>
      </c>
      <c r="AN37" s="5" t="s">
        <v>58</v>
      </c>
      <c r="AO37" s="5" t="s">
        <v>58</v>
      </c>
      <c r="AP37" s="5" t="s">
        <v>58</v>
      </c>
      <c r="AQ37" s="5" t="s">
        <v>58</v>
      </c>
      <c r="AR37" s="5">
        <v>4</v>
      </c>
      <c r="AS37" s="5">
        <v>0</v>
      </c>
      <c r="AT37" s="5">
        <v>0</v>
      </c>
      <c r="AU37" s="5">
        <v>0</v>
      </c>
      <c r="AV37" s="5">
        <v>1</v>
      </c>
      <c r="AW37" s="5">
        <v>0</v>
      </c>
      <c r="AX37" s="5">
        <v>4</v>
      </c>
      <c r="AY37" s="5" t="s">
        <v>58</v>
      </c>
      <c r="AZ37" s="5" t="s">
        <v>58</v>
      </c>
      <c r="BA37" s="5" t="s">
        <v>58</v>
      </c>
      <c r="BB37" s="5" t="s">
        <v>385</v>
      </c>
      <c r="BC37" s="5" t="s">
        <v>58</v>
      </c>
      <c r="BD37" s="5" t="s">
        <v>386</v>
      </c>
      <c r="BE37" s="5" t="s">
        <v>58</v>
      </c>
      <c r="BF37" s="5" t="s">
        <v>58</v>
      </c>
    </row>
    <row r="38" spans="1:58">
      <c r="A38" s="5" t="s">
        <v>59</v>
      </c>
      <c r="B38" s="5" t="s">
        <v>387</v>
      </c>
      <c r="C38" s="5" t="s">
        <v>58</v>
      </c>
      <c r="D38" s="5" t="s">
        <v>58</v>
      </c>
      <c r="E38" s="5" t="s">
        <v>58</v>
      </c>
      <c r="F38" s="5" t="s">
        <v>388</v>
      </c>
      <c r="G38" s="5" t="s">
        <v>389</v>
      </c>
      <c r="H38" s="5" t="s">
        <v>58</v>
      </c>
      <c r="I38" s="5" t="s">
        <v>58</v>
      </c>
      <c r="J38" s="5" t="s">
        <v>390</v>
      </c>
      <c r="K38" s="5" t="s">
        <v>58</v>
      </c>
      <c r="L38" s="5" t="s">
        <v>58</v>
      </c>
      <c r="M38" s="5" t="s">
        <v>58</v>
      </c>
      <c r="N38" s="5" t="s">
        <v>58</v>
      </c>
      <c r="O38" s="5" t="s">
        <v>58</v>
      </c>
      <c r="P38" s="5" t="s">
        <v>58</v>
      </c>
      <c r="Q38" s="5" t="s">
        <v>58</v>
      </c>
      <c r="R38" s="5" t="s">
        <v>391</v>
      </c>
      <c r="S38" s="5" t="s">
        <v>58</v>
      </c>
      <c r="T38" s="5" t="s">
        <v>58</v>
      </c>
      <c r="U38" s="5" t="s">
        <v>58</v>
      </c>
      <c r="V38" s="5">
        <v>7</v>
      </c>
      <c r="W38" s="5">
        <v>1</v>
      </c>
      <c r="X38" s="5" t="s">
        <v>58</v>
      </c>
      <c r="Y38" s="5" t="s">
        <v>58</v>
      </c>
      <c r="Z38" s="5" t="s">
        <v>58</v>
      </c>
      <c r="AA38" s="5" t="s">
        <v>58</v>
      </c>
      <c r="AB38" s="5">
        <v>421</v>
      </c>
      <c r="AC38" s="5" t="s">
        <v>392</v>
      </c>
      <c r="AD38" s="5" t="s">
        <v>58</v>
      </c>
      <c r="AE38" s="5" t="s">
        <v>58</v>
      </c>
      <c r="AF38" s="5" t="s">
        <v>58</v>
      </c>
      <c r="AG38" s="5" t="s">
        <v>393</v>
      </c>
      <c r="AH38" s="5">
        <v>2020</v>
      </c>
      <c r="AI38" s="5" t="s">
        <v>394</v>
      </c>
      <c r="AJ38" s="5" t="s">
        <v>58</v>
      </c>
      <c r="AK38" s="5" t="s">
        <v>58</v>
      </c>
      <c r="AL38" s="5" t="s">
        <v>58</v>
      </c>
      <c r="AM38" s="5" t="s">
        <v>58</v>
      </c>
      <c r="AN38" s="5" t="s">
        <v>58</v>
      </c>
      <c r="AO38" s="5" t="s">
        <v>58</v>
      </c>
      <c r="AP38" s="5" t="s">
        <v>58</v>
      </c>
      <c r="AQ38" s="5" t="s">
        <v>58</v>
      </c>
      <c r="AR38" s="5">
        <v>1</v>
      </c>
      <c r="AS38" s="5">
        <v>0</v>
      </c>
      <c r="AT38" s="5">
        <v>0</v>
      </c>
      <c r="AU38" s="5">
        <v>0</v>
      </c>
      <c r="AV38" s="5">
        <v>0</v>
      </c>
      <c r="AW38" s="5">
        <v>0</v>
      </c>
      <c r="AX38" s="5">
        <v>1</v>
      </c>
      <c r="AY38" s="5" t="s">
        <v>58</v>
      </c>
      <c r="AZ38" s="5" t="s">
        <v>58</v>
      </c>
      <c r="BA38" s="5" t="s">
        <v>58</v>
      </c>
      <c r="BB38" s="5" t="s">
        <v>395</v>
      </c>
      <c r="BC38" s="5" t="s">
        <v>58</v>
      </c>
      <c r="BD38" s="5" t="s">
        <v>396</v>
      </c>
      <c r="BE38" s="5">
        <v>33257691</v>
      </c>
      <c r="BF38" s="5" t="s">
        <v>58</v>
      </c>
    </row>
    <row r="39" spans="1:58">
      <c r="A39" s="5" t="s">
        <v>59</v>
      </c>
      <c r="B39" s="5" t="s">
        <v>397</v>
      </c>
      <c r="C39" s="5" t="s">
        <v>58</v>
      </c>
      <c r="D39" s="5" t="s">
        <v>58</v>
      </c>
      <c r="E39" s="5" t="s">
        <v>58</v>
      </c>
      <c r="F39" s="5" t="s">
        <v>398</v>
      </c>
      <c r="G39" s="5" t="s">
        <v>399</v>
      </c>
      <c r="H39" s="5" t="s">
        <v>58</v>
      </c>
      <c r="I39" s="5" t="s">
        <v>58</v>
      </c>
      <c r="J39" s="5" t="s">
        <v>400</v>
      </c>
      <c r="K39" s="5" t="s">
        <v>58</v>
      </c>
      <c r="L39" s="5" t="s">
        <v>58</v>
      </c>
      <c r="M39" s="5" t="s">
        <v>58</v>
      </c>
      <c r="N39" s="5" t="s">
        <v>58</v>
      </c>
      <c r="O39" s="5" t="s">
        <v>58</v>
      </c>
      <c r="P39" s="5" t="s">
        <v>58</v>
      </c>
      <c r="Q39" s="5" t="s">
        <v>58</v>
      </c>
      <c r="R39" s="5" t="s">
        <v>401</v>
      </c>
      <c r="S39" s="5" t="s">
        <v>58</v>
      </c>
      <c r="T39" s="5" t="s">
        <v>58</v>
      </c>
      <c r="U39" s="5" t="s">
        <v>58</v>
      </c>
      <c r="V39" s="5">
        <v>8</v>
      </c>
      <c r="W39" s="5" t="s">
        <v>58</v>
      </c>
      <c r="X39" s="5" t="s">
        <v>58</v>
      </c>
      <c r="Y39" s="5" t="s">
        <v>58</v>
      </c>
      <c r="Z39" s="5" t="s">
        <v>58</v>
      </c>
      <c r="AA39" s="5" t="s">
        <v>58</v>
      </c>
      <c r="AB39" s="5" t="s">
        <v>402</v>
      </c>
      <c r="AC39" s="5" t="s">
        <v>403</v>
      </c>
      <c r="AD39" s="5" t="s">
        <v>58</v>
      </c>
      <c r="AE39" s="5" t="s">
        <v>58</v>
      </c>
      <c r="AF39" s="5" t="s">
        <v>58</v>
      </c>
      <c r="AG39" s="5" t="s">
        <v>404</v>
      </c>
      <c r="AH39" s="5">
        <v>2020</v>
      </c>
      <c r="AI39" s="5" t="s">
        <v>405</v>
      </c>
      <c r="AJ39" s="5" t="s">
        <v>58</v>
      </c>
      <c r="AK39" s="5" t="s">
        <v>58</v>
      </c>
      <c r="AL39" s="5" t="s">
        <v>58</v>
      </c>
      <c r="AM39" s="5" t="s">
        <v>58</v>
      </c>
      <c r="AN39" s="5" t="s">
        <v>58</v>
      </c>
      <c r="AO39" s="5" t="s">
        <v>58</v>
      </c>
      <c r="AP39" s="5" t="s">
        <v>58</v>
      </c>
      <c r="AQ39" s="5" t="s">
        <v>58</v>
      </c>
      <c r="AR39" s="5">
        <v>3</v>
      </c>
      <c r="AS39" s="5">
        <v>0</v>
      </c>
      <c r="AT39" s="5">
        <v>0</v>
      </c>
      <c r="AU39" s="5">
        <v>0</v>
      </c>
      <c r="AV39" s="5">
        <v>0</v>
      </c>
      <c r="AW39" s="5">
        <v>0</v>
      </c>
      <c r="AX39" s="5">
        <v>3</v>
      </c>
      <c r="AY39" s="5" t="s">
        <v>58</v>
      </c>
      <c r="AZ39" s="5" t="s">
        <v>58</v>
      </c>
      <c r="BA39" s="5" t="s">
        <v>406</v>
      </c>
      <c r="BB39" s="5" t="s">
        <v>58</v>
      </c>
      <c r="BC39" s="5" t="s">
        <v>58</v>
      </c>
      <c r="BD39" s="5" t="s">
        <v>407</v>
      </c>
      <c r="BE39" s="5">
        <v>33240628</v>
      </c>
      <c r="BF39" s="5" t="s">
        <v>58</v>
      </c>
    </row>
    <row r="40" spans="1:58">
      <c r="A40" s="5" t="s">
        <v>59</v>
      </c>
      <c r="B40" s="5" t="s">
        <v>408</v>
      </c>
      <c r="C40" s="5" t="s">
        <v>58</v>
      </c>
      <c r="D40" s="5" t="s">
        <v>58</v>
      </c>
      <c r="E40" s="5" t="s">
        <v>58</v>
      </c>
      <c r="F40" s="5" t="s">
        <v>409</v>
      </c>
      <c r="G40" s="5" t="s">
        <v>410</v>
      </c>
      <c r="H40" s="5" t="s">
        <v>58</v>
      </c>
      <c r="I40" s="5" t="s">
        <v>58</v>
      </c>
      <c r="J40" s="5" t="s">
        <v>411</v>
      </c>
      <c r="K40" s="5" t="s">
        <v>58</v>
      </c>
      <c r="L40" s="5" t="s">
        <v>58</v>
      </c>
      <c r="M40" s="5" t="s">
        <v>58</v>
      </c>
      <c r="N40" s="5" t="s">
        <v>58</v>
      </c>
      <c r="O40" s="5" t="s">
        <v>58</v>
      </c>
      <c r="P40" s="5" t="s">
        <v>58</v>
      </c>
      <c r="Q40" s="5" t="s">
        <v>58</v>
      </c>
      <c r="R40" s="5" t="s">
        <v>412</v>
      </c>
      <c r="S40" s="5" t="s">
        <v>58</v>
      </c>
      <c r="T40" s="5" t="s">
        <v>58</v>
      </c>
      <c r="U40" s="5" t="s">
        <v>58</v>
      </c>
      <c r="V40" s="5">
        <v>17</v>
      </c>
      <c r="W40" s="5">
        <v>21</v>
      </c>
      <c r="X40" s="5" t="s">
        <v>58</v>
      </c>
      <c r="Y40" s="5" t="s">
        <v>58</v>
      </c>
      <c r="Z40" s="5">
        <v>5243</v>
      </c>
      <c r="AA40" s="5">
        <v>5262</v>
      </c>
      <c r="AB40" s="5" t="s">
        <v>58</v>
      </c>
      <c r="AC40" s="5" t="s">
        <v>413</v>
      </c>
      <c r="AD40" s="5" t="s">
        <v>58</v>
      </c>
      <c r="AE40" s="5" t="s">
        <v>58</v>
      </c>
      <c r="AF40" s="5" t="s">
        <v>58</v>
      </c>
      <c r="AG40" s="5" t="s">
        <v>414</v>
      </c>
      <c r="AH40" s="5">
        <v>2020</v>
      </c>
      <c r="AI40" s="5" t="s">
        <v>415</v>
      </c>
      <c r="AJ40" s="5" t="s">
        <v>58</v>
      </c>
      <c r="AK40" s="5" t="s">
        <v>58</v>
      </c>
      <c r="AL40" s="5" t="s">
        <v>58</v>
      </c>
      <c r="AM40" s="5" t="s">
        <v>58</v>
      </c>
      <c r="AN40" s="5" t="s">
        <v>58</v>
      </c>
      <c r="AO40" s="5" t="s">
        <v>58</v>
      </c>
      <c r="AP40" s="5" t="s">
        <v>58</v>
      </c>
      <c r="AQ40" s="5" t="s">
        <v>58</v>
      </c>
      <c r="AR40" s="5">
        <v>2</v>
      </c>
      <c r="AS40" s="5">
        <v>0</v>
      </c>
      <c r="AT40" s="5">
        <v>0</v>
      </c>
      <c r="AU40" s="5">
        <v>0</v>
      </c>
      <c r="AV40" s="5">
        <v>2</v>
      </c>
      <c r="AW40" s="5">
        <v>0</v>
      </c>
      <c r="AX40" s="5">
        <v>2</v>
      </c>
      <c r="AY40" s="5" t="s">
        <v>58</v>
      </c>
      <c r="AZ40" s="5" t="s">
        <v>58</v>
      </c>
      <c r="BA40" s="5" t="s">
        <v>416</v>
      </c>
      <c r="BB40" s="5" t="s">
        <v>417</v>
      </c>
      <c r="BC40" s="5" t="s">
        <v>58</v>
      </c>
      <c r="BD40" s="5" t="s">
        <v>418</v>
      </c>
      <c r="BE40" s="5" t="s">
        <v>58</v>
      </c>
      <c r="BF40" s="5" t="s">
        <v>58</v>
      </c>
    </row>
    <row r="41" spans="1:58">
      <c r="A41" s="5" t="s">
        <v>59</v>
      </c>
      <c r="B41" s="5" t="s">
        <v>419</v>
      </c>
      <c r="C41" s="5" t="s">
        <v>58</v>
      </c>
      <c r="D41" s="5" t="s">
        <v>58</v>
      </c>
      <c r="E41" s="5" t="s">
        <v>58</v>
      </c>
      <c r="F41" s="5" t="s">
        <v>420</v>
      </c>
      <c r="G41" s="5" t="s">
        <v>421</v>
      </c>
      <c r="H41" s="5" t="s">
        <v>58</v>
      </c>
      <c r="I41" s="5" t="s">
        <v>58</v>
      </c>
      <c r="J41" s="5" t="s">
        <v>422</v>
      </c>
      <c r="K41" s="5" t="s">
        <v>58</v>
      </c>
      <c r="L41" s="5" t="s">
        <v>58</v>
      </c>
      <c r="M41" s="5" t="s">
        <v>58</v>
      </c>
      <c r="N41" s="5" t="s">
        <v>58</v>
      </c>
      <c r="O41" s="5" t="s">
        <v>58</v>
      </c>
      <c r="P41" s="5" t="s">
        <v>58</v>
      </c>
      <c r="Q41" s="5" t="s">
        <v>58</v>
      </c>
      <c r="R41" s="5" t="s">
        <v>423</v>
      </c>
      <c r="S41" s="5" t="s">
        <v>58</v>
      </c>
      <c r="T41" s="5" t="s">
        <v>58</v>
      </c>
      <c r="U41" s="5" t="s">
        <v>58</v>
      </c>
      <c r="V41" s="5">
        <v>11</v>
      </c>
      <c r="W41" s="5">
        <v>11</v>
      </c>
      <c r="X41" s="5" t="s">
        <v>58</v>
      </c>
      <c r="Y41" s="5" t="s">
        <v>58</v>
      </c>
      <c r="Z41" s="5" t="s">
        <v>58</v>
      </c>
      <c r="AA41" s="5" t="s">
        <v>58</v>
      </c>
      <c r="AB41" s="5" t="s">
        <v>424</v>
      </c>
      <c r="AC41" s="5" t="s">
        <v>425</v>
      </c>
      <c r="AD41" s="5" t="s">
        <v>58</v>
      </c>
      <c r="AE41" s="5" t="s">
        <v>58</v>
      </c>
      <c r="AF41" s="5" t="s">
        <v>58</v>
      </c>
      <c r="AG41" s="5" t="s">
        <v>426</v>
      </c>
      <c r="AH41" s="5">
        <v>2020</v>
      </c>
      <c r="AI41" s="5" t="s">
        <v>427</v>
      </c>
      <c r="AJ41" s="5" t="s">
        <v>58</v>
      </c>
      <c r="AK41" s="5" t="s">
        <v>58</v>
      </c>
      <c r="AL41" s="5" t="s">
        <v>58</v>
      </c>
      <c r="AM41" s="5" t="s">
        <v>58</v>
      </c>
      <c r="AN41" s="5" t="s">
        <v>58</v>
      </c>
      <c r="AO41" s="5" t="s">
        <v>58</v>
      </c>
      <c r="AP41" s="5" t="s">
        <v>58</v>
      </c>
      <c r="AQ41" s="5" t="s">
        <v>58</v>
      </c>
      <c r="AR41" s="5">
        <v>1</v>
      </c>
      <c r="AS41" s="5">
        <v>0</v>
      </c>
      <c r="AT41" s="5">
        <v>0</v>
      </c>
      <c r="AU41" s="5">
        <v>0</v>
      </c>
      <c r="AV41" s="5">
        <v>0</v>
      </c>
      <c r="AW41" s="5">
        <v>0</v>
      </c>
      <c r="AX41" s="5">
        <v>1</v>
      </c>
      <c r="AY41" s="5" t="s">
        <v>58</v>
      </c>
      <c r="AZ41" s="5" t="s">
        <v>58</v>
      </c>
      <c r="BA41" s="5" t="s">
        <v>428</v>
      </c>
      <c r="BB41" s="5" t="s">
        <v>58</v>
      </c>
      <c r="BC41" s="5" t="s">
        <v>58</v>
      </c>
      <c r="BD41" s="5" t="s">
        <v>429</v>
      </c>
      <c r="BE41" s="5" t="s">
        <v>58</v>
      </c>
      <c r="BF41" s="5" t="s">
        <v>58</v>
      </c>
    </row>
    <row r="42" spans="1:58">
      <c r="A42" s="5" t="s">
        <v>59</v>
      </c>
      <c r="B42" s="5" t="s">
        <v>430</v>
      </c>
      <c r="C42" s="5" t="s">
        <v>58</v>
      </c>
      <c r="D42" s="5" t="s">
        <v>58</v>
      </c>
      <c r="E42" s="5" t="s">
        <v>58</v>
      </c>
      <c r="F42" s="5" t="s">
        <v>431</v>
      </c>
      <c r="G42" s="5" t="s">
        <v>432</v>
      </c>
      <c r="H42" s="5" t="s">
        <v>58</v>
      </c>
      <c r="I42" s="5" t="s">
        <v>58</v>
      </c>
      <c r="J42" s="5" t="s">
        <v>433</v>
      </c>
      <c r="K42" s="5" t="s">
        <v>58</v>
      </c>
      <c r="L42" s="5" t="s">
        <v>58</v>
      </c>
      <c r="M42" s="5" t="s">
        <v>58</v>
      </c>
      <c r="N42" s="5" t="s">
        <v>58</v>
      </c>
      <c r="O42" s="5" t="s">
        <v>58</v>
      </c>
      <c r="P42" s="5" t="s">
        <v>58</v>
      </c>
      <c r="Q42" s="5" t="s">
        <v>58</v>
      </c>
      <c r="R42" s="5" t="s">
        <v>434</v>
      </c>
      <c r="S42" s="5" t="s">
        <v>58</v>
      </c>
      <c r="T42" s="5" t="s">
        <v>58</v>
      </c>
      <c r="U42" s="5" t="s">
        <v>58</v>
      </c>
      <c r="V42" s="5">
        <v>203</v>
      </c>
      <c r="W42" s="5" t="s">
        <v>58</v>
      </c>
      <c r="X42" s="5" t="s">
        <v>58</v>
      </c>
      <c r="Y42" s="5" t="s">
        <v>58</v>
      </c>
      <c r="Z42" s="5" t="s">
        <v>58</v>
      </c>
      <c r="AA42" s="5" t="s">
        <v>58</v>
      </c>
      <c r="AB42" s="5">
        <v>110991</v>
      </c>
      <c r="AC42" s="5" t="s">
        <v>435</v>
      </c>
      <c r="AD42" s="5" t="s">
        <v>58</v>
      </c>
      <c r="AE42" s="5" t="s">
        <v>58</v>
      </c>
      <c r="AF42" s="5" t="s">
        <v>58</v>
      </c>
      <c r="AG42" s="5" t="s">
        <v>436</v>
      </c>
      <c r="AH42" s="5">
        <v>2020</v>
      </c>
      <c r="AI42" s="5" t="s">
        <v>437</v>
      </c>
      <c r="AJ42" s="5" t="s">
        <v>58</v>
      </c>
      <c r="AK42" s="5" t="s">
        <v>58</v>
      </c>
      <c r="AL42" s="5" t="s">
        <v>58</v>
      </c>
      <c r="AM42" s="5" t="s">
        <v>58</v>
      </c>
      <c r="AN42" s="5" t="s">
        <v>58</v>
      </c>
      <c r="AO42" s="5" t="s">
        <v>58</v>
      </c>
      <c r="AP42" s="5" t="s">
        <v>58</v>
      </c>
      <c r="AQ42" s="5" t="s">
        <v>58</v>
      </c>
      <c r="AR42" s="5">
        <v>2</v>
      </c>
      <c r="AS42" s="5">
        <v>0</v>
      </c>
      <c r="AT42" s="5">
        <v>0</v>
      </c>
      <c r="AU42" s="5">
        <v>0</v>
      </c>
      <c r="AV42" s="5">
        <v>0</v>
      </c>
      <c r="AW42" s="5">
        <v>0</v>
      </c>
      <c r="AX42" s="5">
        <v>2</v>
      </c>
      <c r="AY42" s="5" t="s">
        <v>58</v>
      </c>
      <c r="AZ42" s="5" t="s">
        <v>58</v>
      </c>
      <c r="BA42" s="5" t="s">
        <v>438</v>
      </c>
      <c r="BB42" s="5" t="s">
        <v>439</v>
      </c>
      <c r="BC42" s="5" t="s">
        <v>58</v>
      </c>
      <c r="BD42" s="5" t="s">
        <v>440</v>
      </c>
      <c r="BE42" s="5">
        <v>32888602</v>
      </c>
      <c r="BF42" s="5" t="s">
        <v>58</v>
      </c>
    </row>
    <row r="43" spans="1:58">
      <c r="A43" s="5" t="s">
        <v>59</v>
      </c>
      <c r="B43" s="5" t="s">
        <v>441</v>
      </c>
      <c r="C43" s="5" t="s">
        <v>58</v>
      </c>
      <c r="D43" s="5" t="s">
        <v>58</v>
      </c>
      <c r="E43" s="5" t="s">
        <v>58</v>
      </c>
      <c r="F43" s="5" t="s">
        <v>320</v>
      </c>
      <c r="G43" s="5" t="s">
        <v>58</v>
      </c>
      <c r="H43" s="5" t="s">
        <v>58</v>
      </c>
      <c r="I43" s="5" t="s">
        <v>58</v>
      </c>
      <c r="J43" s="5" t="s">
        <v>442</v>
      </c>
      <c r="K43" s="5" t="s">
        <v>58</v>
      </c>
      <c r="L43" s="5" t="s">
        <v>58</v>
      </c>
      <c r="M43" s="5" t="s">
        <v>58</v>
      </c>
      <c r="N43" s="5" t="s">
        <v>58</v>
      </c>
      <c r="O43" s="5" t="s">
        <v>58</v>
      </c>
      <c r="P43" s="5" t="s">
        <v>58</v>
      </c>
      <c r="Q43" s="5" t="s">
        <v>58</v>
      </c>
      <c r="R43" s="5" t="s">
        <v>155</v>
      </c>
      <c r="S43" s="5" t="s">
        <v>58</v>
      </c>
      <c r="T43" s="5" t="s">
        <v>58</v>
      </c>
      <c r="U43" s="5" t="s">
        <v>58</v>
      </c>
      <c r="V43" s="5">
        <v>49</v>
      </c>
      <c r="W43" s="5">
        <v>10</v>
      </c>
      <c r="X43" s="5" t="s">
        <v>58</v>
      </c>
      <c r="Y43" s="5" t="s">
        <v>58</v>
      </c>
      <c r="Z43" s="5">
        <v>2403</v>
      </c>
      <c r="AA43" s="5">
        <v>2410</v>
      </c>
      <c r="AB43" s="5" t="s">
        <v>58</v>
      </c>
      <c r="AC43" s="5" t="s">
        <v>443</v>
      </c>
      <c r="AD43" s="5" t="s">
        <v>58</v>
      </c>
      <c r="AE43" s="5" t="s">
        <v>58</v>
      </c>
      <c r="AF43" s="5" t="s">
        <v>58</v>
      </c>
      <c r="AG43" s="5" t="s">
        <v>444</v>
      </c>
      <c r="AH43" s="5">
        <v>2020</v>
      </c>
      <c r="AI43" s="5" t="s">
        <v>445</v>
      </c>
      <c r="AJ43" s="5" t="s">
        <v>58</v>
      </c>
      <c r="AK43" s="5" t="s">
        <v>58</v>
      </c>
      <c r="AL43" s="5" t="s">
        <v>58</v>
      </c>
      <c r="AM43" s="5" t="s">
        <v>58</v>
      </c>
      <c r="AN43" s="5" t="s">
        <v>58</v>
      </c>
      <c r="AO43" s="5" t="s">
        <v>58</v>
      </c>
      <c r="AP43" s="5" t="s">
        <v>58</v>
      </c>
      <c r="AQ43" s="5" t="s">
        <v>58</v>
      </c>
      <c r="AR43" s="5">
        <v>0</v>
      </c>
      <c r="AS43" s="5">
        <v>0</v>
      </c>
      <c r="AT43" s="5">
        <v>0</v>
      </c>
      <c r="AU43" s="5">
        <v>0</v>
      </c>
      <c r="AV43" s="5">
        <v>0</v>
      </c>
      <c r="AW43" s="5">
        <v>0</v>
      </c>
      <c r="AX43" s="5">
        <v>0</v>
      </c>
      <c r="AY43" s="5" t="s">
        <v>58</v>
      </c>
      <c r="AZ43" s="5" t="s">
        <v>58</v>
      </c>
      <c r="BA43" s="5" t="s">
        <v>158</v>
      </c>
      <c r="BB43" s="5" t="s">
        <v>58</v>
      </c>
      <c r="BC43" s="5" t="s">
        <v>58</v>
      </c>
      <c r="BD43" s="5" t="s">
        <v>446</v>
      </c>
      <c r="BE43" s="5" t="s">
        <v>58</v>
      </c>
      <c r="BF43" s="5" t="s">
        <v>58</v>
      </c>
    </row>
    <row r="44" spans="1:58">
      <c r="A44" s="5" t="s">
        <v>59</v>
      </c>
      <c r="B44" s="5" t="s">
        <v>447</v>
      </c>
      <c r="C44" s="5" t="s">
        <v>58</v>
      </c>
      <c r="D44" s="5" t="s">
        <v>58</v>
      </c>
      <c r="E44" s="5" t="s">
        <v>58</v>
      </c>
      <c r="F44" s="5" t="s">
        <v>448</v>
      </c>
      <c r="G44" s="5" t="s">
        <v>449</v>
      </c>
      <c r="H44" s="5" t="s">
        <v>58</v>
      </c>
      <c r="I44" s="5" t="s">
        <v>58</v>
      </c>
      <c r="J44" s="5" t="s">
        <v>450</v>
      </c>
      <c r="K44" s="5" t="s">
        <v>58</v>
      </c>
      <c r="L44" s="5" t="s">
        <v>58</v>
      </c>
      <c r="M44" s="5" t="s">
        <v>58</v>
      </c>
      <c r="N44" s="5" t="s">
        <v>58</v>
      </c>
      <c r="O44" s="5" t="s">
        <v>58</v>
      </c>
      <c r="P44" s="5" t="s">
        <v>58</v>
      </c>
      <c r="Q44" s="5" t="s">
        <v>58</v>
      </c>
      <c r="R44" s="5" t="s">
        <v>451</v>
      </c>
      <c r="S44" s="5" t="s">
        <v>58</v>
      </c>
      <c r="T44" s="5" t="s">
        <v>58</v>
      </c>
      <c r="U44" s="5" t="s">
        <v>58</v>
      </c>
      <c r="V44" s="5">
        <v>26</v>
      </c>
      <c r="W44" s="5">
        <v>5</v>
      </c>
      <c r="X44" s="5" t="s">
        <v>58</v>
      </c>
      <c r="Y44" s="5" t="s">
        <v>58</v>
      </c>
      <c r="Z44" s="5">
        <v>1003</v>
      </c>
      <c r="AA44" s="5">
        <v>1012</v>
      </c>
      <c r="AB44" s="5" t="s">
        <v>58</v>
      </c>
      <c r="AC44" s="5" t="s">
        <v>58</v>
      </c>
      <c r="AD44" s="5" t="s">
        <v>58</v>
      </c>
      <c r="AE44" s="5" t="s">
        <v>58</v>
      </c>
      <c r="AF44" s="5" t="s">
        <v>58</v>
      </c>
      <c r="AG44" s="5" t="s">
        <v>444</v>
      </c>
      <c r="AH44" s="5">
        <v>2020</v>
      </c>
      <c r="AI44" s="5" t="s">
        <v>452</v>
      </c>
      <c r="AJ44" s="5" t="s">
        <v>58</v>
      </c>
      <c r="AK44" s="5" t="s">
        <v>58</v>
      </c>
      <c r="AL44" s="5" t="s">
        <v>58</v>
      </c>
      <c r="AM44" s="5" t="s">
        <v>58</v>
      </c>
      <c r="AN44" s="5" t="s">
        <v>58</v>
      </c>
      <c r="AO44" s="5" t="s">
        <v>58</v>
      </c>
      <c r="AP44" s="5" t="s">
        <v>58</v>
      </c>
      <c r="AQ44" s="5" t="s">
        <v>58</v>
      </c>
      <c r="AR44" s="5">
        <v>0</v>
      </c>
      <c r="AS44" s="5">
        <v>0</v>
      </c>
      <c r="AT44" s="5">
        <v>0</v>
      </c>
      <c r="AU44" s="5">
        <v>0</v>
      </c>
      <c r="AV44" s="5">
        <v>0</v>
      </c>
      <c r="AW44" s="5">
        <v>0</v>
      </c>
      <c r="AX44" s="5">
        <v>0</v>
      </c>
      <c r="AY44" s="5" t="s">
        <v>58</v>
      </c>
      <c r="AZ44" s="5" t="s">
        <v>58</v>
      </c>
      <c r="BA44" s="5" t="s">
        <v>453</v>
      </c>
      <c r="BB44" s="5" t="s">
        <v>58</v>
      </c>
      <c r="BC44" s="5" t="s">
        <v>58</v>
      </c>
      <c r="BD44" s="5" t="s">
        <v>454</v>
      </c>
      <c r="BE44" s="5" t="s">
        <v>58</v>
      </c>
      <c r="BF44" s="5" t="s">
        <v>58</v>
      </c>
    </row>
    <row r="45" spans="1:58">
      <c r="A45" s="5" t="s">
        <v>59</v>
      </c>
      <c r="B45" s="5" t="s">
        <v>455</v>
      </c>
      <c r="C45" s="5" t="s">
        <v>58</v>
      </c>
      <c r="D45" s="5" t="s">
        <v>58</v>
      </c>
      <c r="E45" s="5" t="s">
        <v>58</v>
      </c>
      <c r="F45" s="5" t="s">
        <v>456</v>
      </c>
      <c r="G45" s="5" t="s">
        <v>457</v>
      </c>
      <c r="H45" s="5" t="s">
        <v>58</v>
      </c>
      <c r="I45" s="5" t="s">
        <v>58</v>
      </c>
      <c r="J45" s="5" t="s">
        <v>458</v>
      </c>
      <c r="K45" s="5" t="s">
        <v>58</v>
      </c>
      <c r="L45" s="5" t="s">
        <v>58</v>
      </c>
      <c r="M45" s="5" t="s">
        <v>58</v>
      </c>
      <c r="N45" s="5" t="s">
        <v>58</v>
      </c>
      <c r="O45" s="5" t="s">
        <v>58</v>
      </c>
      <c r="P45" s="5" t="s">
        <v>58</v>
      </c>
      <c r="Q45" s="5" t="s">
        <v>58</v>
      </c>
      <c r="R45" s="5" t="s">
        <v>459</v>
      </c>
      <c r="S45" s="5" t="s">
        <v>58</v>
      </c>
      <c r="T45" s="5" t="s">
        <v>58</v>
      </c>
      <c r="U45" s="5" t="s">
        <v>58</v>
      </c>
      <c r="V45" s="5">
        <v>28</v>
      </c>
      <c r="W45" s="5" t="s">
        <v>58</v>
      </c>
      <c r="X45" s="5" t="s">
        <v>58</v>
      </c>
      <c r="Y45" s="5" t="s">
        <v>58</v>
      </c>
      <c r="Z45" s="5" t="s">
        <v>58</v>
      </c>
      <c r="AA45" s="5" t="s">
        <v>58</v>
      </c>
      <c r="AB45" s="5">
        <v>101710</v>
      </c>
      <c r="AC45" s="5" t="s">
        <v>460</v>
      </c>
      <c r="AD45" s="5" t="s">
        <v>58</v>
      </c>
      <c r="AE45" s="5" t="s">
        <v>58</v>
      </c>
      <c r="AF45" s="5" t="s">
        <v>58</v>
      </c>
      <c r="AG45" s="5" t="s">
        <v>461</v>
      </c>
      <c r="AH45" s="5">
        <v>2020</v>
      </c>
      <c r="AI45" s="5" t="s">
        <v>462</v>
      </c>
      <c r="AJ45" s="5" t="s">
        <v>58</v>
      </c>
      <c r="AK45" s="5" t="s">
        <v>58</v>
      </c>
      <c r="AL45" s="5" t="s">
        <v>58</v>
      </c>
      <c r="AM45" s="5" t="s">
        <v>58</v>
      </c>
      <c r="AN45" s="5" t="s">
        <v>58</v>
      </c>
      <c r="AO45" s="5" t="s">
        <v>58</v>
      </c>
      <c r="AP45" s="5" t="s">
        <v>58</v>
      </c>
      <c r="AQ45" s="5" t="s">
        <v>58</v>
      </c>
      <c r="AR45" s="5">
        <v>1</v>
      </c>
      <c r="AS45" s="5">
        <v>0</v>
      </c>
      <c r="AT45" s="5">
        <v>0</v>
      </c>
      <c r="AU45" s="5">
        <v>0</v>
      </c>
      <c r="AV45" s="5">
        <v>1</v>
      </c>
      <c r="AW45" s="5">
        <v>0</v>
      </c>
      <c r="AX45" s="5">
        <v>1</v>
      </c>
      <c r="AY45" s="5" t="s">
        <v>58</v>
      </c>
      <c r="AZ45" s="5" t="s">
        <v>58</v>
      </c>
      <c r="BA45" s="5" t="s">
        <v>58</v>
      </c>
      <c r="BB45" s="5" t="s">
        <v>463</v>
      </c>
      <c r="BC45" s="5" t="s">
        <v>58</v>
      </c>
      <c r="BD45" s="5" t="s">
        <v>464</v>
      </c>
      <c r="BE45" s="5" t="s">
        <v>58</v>
      </c>
      <c r="BF45" s="5" t="s">
        <v>58</v>
      </c>
    </row>
    <row r="46" spans="1:58">
      <c r="A46" s="5" t="s">
        <v>59</v>
      </c>
      <c r="B46" s="5" t="s">
        <v>465</v>
      </c>
      <c r="C46" s="5" t="s">
        <v>58</v>
      </c>
      <c r="D46" s="5" t="s">
        <v>58</v>
      </c>
      <c r="E46" s="5" t="s">
        <v>58</v>
      </c>
      <c r="F46" s="5" t="s">
        <v>58</v>
      </c>
      <c r="G46" s="5" t="s">
        <v>466</v>
      </c>
      <c r="H46" s="5" t="s">
        <v>58</v>
      </c>
      <c r="I46" s="5" t="s">
        <v>58</v>
      </c>
      <c r="J46" s="5" t="s">
        <v>467</v>
      </c>
      <c r="K46" s="5" t="s">
        <v>58</v>
      </c>
      <c r="L46" s="5" t="s">
        <v>58</v>
      </c>
      <c r="M46" s="5" t="s">
        <v>58</v>
      </c>
      <c r="N46" s="5" t="s">
        <v>58</v>
      </c>
      <c r="O46" s="5" t="s">
        <v>58</v>
      </c>
      <c r="P46" s="5" t="s">
        <v>58</v>
      </c>
      <c r="Q46" s="5" t="s">
        <v>58</v>
      </c>
      <c r="R46" s="5" t="s">
        <v>468</v>
      </c>
      <c r="S46" s="5" t="s">
        <v>58</v>
      </c>
      <c r="T46" s="5" t="s">
        <v>58</v>
      </c>
      <c r="U46" s="5" t="s">
        <v>58</v>
      </c>
      <c r="V46" s="5">
        <v>48</v>
      </c>
      <c r="W46" s="5">
        <v>4</v>
      </c>
      <c r="X46" s="5" t="s">
        <v>58</v>
      </c>
      <c r="Y46" s="5" t="s">
        <v>58</v>
      </c>
      <c r="Z46" s="5">
        <v>513</v>
      </c>
      <c r="AA46" s="5">
        <v>523</v>
      </c>
      <c r="AB46" s="5" t="s">
        <v>58</v>
      </c>
      <c r="AC46" s="5" t="s">
        <v>469</v>
      </c>
      <c r="AD46" s="5" t="s">
        <v>58</v>
      </c>
      <c r="AE46" s="5" t="s">
        <v>58</v>
      </c>
      <c r="AF46" s="5" t="s">
        <v>58</v>
      </c>
      <c r="AG46" s="5" t="s">
        <v>461</v>
      </c>
      <c r="AH46" s="5">
        <v>2020</v>
      </c>
      <c r="AI46" s="5" t="s">
        <v>470</v>
      </c>
      <c r="AJ46" s="5" t="s">
        <v>58</v>
      </c>
      <c r="AK46" s="5" t="s">
        <v>58</v>
      </c>
      <c r="AL46" s="5" t="s">
        <v>58</v>
      </c>
      <c r="AM46" s="5" t="s">
        <v>58</v>
      </c>
      <c r="AN46" s="5" t="s">
        <v>58</v>
      </c>
      <c r="AO46" s="5" t="s">
        <v>58</v>
      </c>
      <c r="AP46" s="5" t="s">
        <v>58</v>
      </c>
      <c r="AQ46" s="5" t="s">
        <v>58</v>
      </c>
      <c r="AR46" s="5">
        <v>5</v>
      </c>
      <c r="AS46" s="5">
        <v>0</v>
      </c>
      <c r="AT46" s="5">
        <v>0</v>
      </c>
      <c r="AU46" s="5">
        <v>0</v>
      </c>
      <c r="AV46" s="5">
        <v>3</v>
      </c>
      <c r="AW46" s="5">
        <v>0</v>
      </c>
      <c r="AX46" s="5">
        <v>5</v>
      </c>
      <c r="AY46" s="5" t="s">
        <v>58</v>
      </c>
      <c r="AZ46" s="5" t="s">
        <v>58</v>
      </c>
      <c r="BA46" s="5" t="s">
        <v>471</v>
      </c>
      <c r="BB46" s="5" t="s">
        <v>472</v>
      </c>
      <c r="BC46" s="5" t="s">
        <v>58</v>
      </c>
      <c r="BD46" s="5" t="s">
        <v>473</v>
      </c>
      <c r="BE46" s="5" t="s">
        <v>58</v>
      </c>
      <c r="BF46" s="5" t="s">
        <v>58</v>
      </c>
    </row>
    <row r="47" spans="1:58">
      <c r="A47" s="5" t="s">
        <v>59</v>
      </c>
      <c r="B47" s="5" t="s">
        <v>474</v>
      </c>
      <c r="C47" s="5" t="s">
        <v>58</v>
      </c>
      <c r="D47" s="5" t="s">
        <v>58</v>
      </c>
      <c r="E47" s="5" t="s">
        <v>58</v>
      </c>
      <c r="F47" s="5" t="s">
        <v>58</v>
      </c>
      <c r="G47" s="5" t="s">
        <v>58</v>
      </c>
      <c r="H47" s="5" t="s">
        <v>58</v>
      </c>
      <c r="I47" s="5" t="s">
        <v>58</v>
      </c>
      <c r="J47" s="5" t="s">
        <v>475</v>
      </c>
      <c r="K47" s="5" t="s">
        <v>58</v>
      </c>
      <c r="L47" s="5" t="s">
        <v>58</v>
      </c>
      <c r="M47" s="5" t="s">
        <v>58</v>
      </c>
      <c r="N47" s="5" t="s">
        <v>58</v>
      </c>
      <c r="O47" s="5" t="s">
        <v>58</v>
      </c>
      <c r="P47" s="5" t="s">
        <v>58</v>
      </c>
      <c r="Q47" s="5" t="s">
        <v>58</v>
      </c>
      <c r="R47" s="5" t="s">
        <v>476</v>
      </c>
      <c r="S47" s="5" t="s">
        <v>58</v>
      </c>
      <c r="T47" s="5" t="s">
        <v>58</v>
      </c>
      <c r="U47" s="5" t="s">
        <v>58</v>
      </c>
      <c r="V47" s="5">
        <v>10</v>
      </c>
      <c r="W47" s="5">
        <v>7</v>
      </c>
      <c r="X47" s="5" t="s">
        <v>58</v>
      </c>
      <c r="Y47" s="5" t="s">
        <v>58</v>
      </c>
      <c r="Z47" s="5" t="s">
        <v>58</v>
      </c>
      <c r="AA47" s="5" t="s">
        <v>58</v>
      </c>
      <c r="AB47" s="5">
        <v>1067</v>
      </c>
      <c r="AC47" s="5" t="s">
        <v>477</v>
      </c>
      <c r="AD47" s="5" t="s">
        <v>58</v>
      </c>
      <c r="AE47" s="5" t="s">
        <v>58</v>
      </c>
      <c r="AF47" s="5" t="s">
        <v>58</v>
      </c>
      <c r="AG47" s="5" t="s">
        <v>478</v>
      </c>
      <c r="AH47" s="5">
        <v>2020</v>
      </c>
      <c r="AI47" s="5" t="s">
        <v>479</v>
      </c>
      <c r="AJ47" s="5" t="s">
        <v>58</v>
      </c>
      <c r="AK47" s="5" t="s">
        <v>58</v>
      </c>
      <c r="AL47" s="5" t="s">
        <v>58</v>
      </c>
      <c r="AM47" s="5" t="s">
        <v>58</v>
      </c>
      <c r="AN47" s="5" t="s">
        <v>58</v>
      </c>
      <c r="AO47" s="5" t="s">
        <v>58</v>
      </c>
      <c r="AP47" s="5" t="s">
        <v>58</v>
      </c>
      <c r="AQ47" s="5" t="s">
        <v>58</v>
      </c>
      <c r="AR47" s="5">
        <v>3</v>
      </c>
      <c r="AS47" s="5">
        <v>0</v>
      </c>
      <c r="AT47" s="5">
        <v>0</v>
      </c>
      <c r="AU47" s="5">
        <v>0</v>
      </c>
      <c r="AV47" s="5">
        <v>1</v>
      </c>
      <c r="AW47" s="5">
        <v>0</v>
      </c>
      <c r="AX47" s="5">
        <v>3</v>
      </c>
      <c r="AY47" s="5" t="s">
        <v>58</v>
      </c>
      <c r="AZ47" s="5" t="s">
        <v>58</v>
      </c>
      <c r="BA47" s="5" t="s">
        <v>58</v>
      </c>
      <c r="BB47" s="5" t="s">
        <v>480</v>
      </c>
      <c r="BC47" s="5" t="s">
        <v>58</v>
      </c>
      <c r="BD47" s="5" t="s">
        <v>481</v>
      </c>
      <c r="BE47" s="5">
        <v>32708824</v>
      </c>
      <c r="BF47" s="5" t="s">
        <v>58</v>
      </c>
    </row>
    <row r="48" spans="1:58">
      <c r="A48" s="5" t="s">
        <v>59</v>
      </c>
      <c r="B48" s="5" t="s">
        <v>482</v>
      </c>
      <c r="C48" s="5" t="s">
        <v>58</v>
      </c>
      <c r="D48" s="5" t="s">
        <v>58</v>
      </c>
      <c r="E48" s="5" t="s">
        <v>58</v>
      </c>
      <c r="F48" s="5" t="s">
        <v>58</v>
      </c>
      <c r="G48" s="5" t="s">
        <v>58</v>
      </c>
      <c r="H48" s="5" t="s">
        <v>58</v>
      </c>
      <c r="I48" s="5" t="s">
        <v>58</v>
      </c>
      <c r="J48" s="5" t="s">
        <v>483</v>
      </c>
      <c r="K48" s="5" t="s">
        <v>58</v>
      </c>
      <c r="L48" s="5" t="s">
        <v>58</v>
      </c>
      <c r="M48" s="5" t="s">
        <v>58</v>
      </c>
      <c r="N48" s="5" t="s">
        <v>58</v>
      </c>
      <c r="O48" s="5" t="s">
        <v>58</v>
      </c>
      <c r="P48" s="5" t="s">
        <v>58</v>
      </c>
      <c r="Q48" s="5" t="s">
        <v>58</v>
      </c>
      <c r="R48" s="5" t="s">
        <v>484</v>
      </c>
      <c r="S48" s="5" t="s">
        <v>58</v>
      </c>
      <c r="T48" s="5" t="s">
        <v>58</v>
      </c>
      <c r="U48" s="5" t="s">
        <v>58</v>
      </c>
      <c r="V48" s="5">
        <v>17</v>
      </c>
      <c r="W48" s="5">
        <v>7</v>
      </c>
      <c r="X48" s="5" t="s">
        <v>58</v>
      </c>
      <c r="Y48" s="5" t="s">
        <v>58</v>
      </c>
      <c r="Z48" s="5">
        <v>3341</v>
      </c>
      <c r="AA48" s="5">
        <v>3350</v>
      </c>
      <c r="AB48" s="5" t="s">
        <v>58</v>
      </c>
      <c r="AC48" s="5" t="s">
        <v>485</v>
      </c>
      <c r="AD48" s="5" t="s">
        <v>58</v>
      </c>
      <c r="AE48" s="5" t="s">
        <v>58</v>
      </c>
      <c r="AF48" s="5" t="s">
        <v>58</v>
      </c>
      <c r="AG48" s="5" t="s">
        <v>478</v>
      </c>
      <c r="AH48" s="5">
        <v>2020</v>
      </c>
      <c r="AI48" s="5" t="s">
        <v>486</v>
      </c>
      <c r="AJ48" s="5" t="s">
        <v>58</v>
      </c>
      <c r="AK48" s="5" t="s">
        <v>58</v>
      </c>
      <c r="AL48" s="5" t="s">
        <v>58</v>
      </c>
      <c r="AM48" s="5" t="s">
        <v>58</v>
      </c>
      <c r="AN48" s="5" t="s">
        <v>58</v>
      </c>
      <c r="AO48" s="5" t="s">
        <v>58</v>
      </c>
      <c r="AP48" s="5" t="s">
        <v>58</v>
      </c>
      <c r="AQ48" s="5" t="s">
        <v>58</v>
      </c>
      <c r="AR48" s="5">
        <v>3</v>
      </c>
      <c r="AS48" s="5">
        <v>0</v>
      </c>
      <c r="AT48" s="5">
        <v>0</v>
      </c>
      <c r="AU48" s="5">
        <v>0</v>
      </c>
      <c r="AV48" s="5">
        <v>1</v>
      </c>
      <c r="AW48" s="5">
        <v>0</v>
      </c>
      <c r="AX48" s="5">
        <v>3</v>
      </c>
      <c r="AY48" s="5" t="s">
        <v>58</v>
      </c>
      <c r="AZ48" s="5" t="s">
        <v>58</v>
      </c>
      <c r="BA48" s="5" t="s">
        <v>487</v>
      </c>
      <c r="BB48" s="5" t="s">
        <v>488</v>
      </c>
      <c r="BC48" s="5" t="s">
        <v>58</v>
      </c>
      <c r="BD48" s="5" t="s">
        <v>489</v>
      </c>
      <c r="BE48" s="5" t="s">
        <v>58</v>
      </c>
      <c r="BF48" s="5" t="s">
        <v>58</v>
      </c>
    </row>
    <row r="49" spans="1:58">
      <c r="A49" s="5" t="s">
        <v>59</v>
      </c>
      <c r="B49" s="5" t="s">
        <v>490</v>
      </c>
      <c r="C49" s="5" t="s">
        <v>58</v>
      </c>
      <c r="D49" s="5" t="s">
        <v>58</v>
      </c>
      <c r="E49" s="5" t="s">
        <v>58</v>
      </c>
      <c r="F49" s="5" t="s">
        <v>491</v>
      </c>
      <c r="G49" s="5" t="s">
        <v>492</v>
      </c>
      <c r="H49" s="5" t="s">
        <v>58</v>
      </c>
      <c r="I49" s="5" t="s">
        <v>58</v>
      </c>
      <c r="J49" s="5" t="s">
        <v>493</v>
      </c>
      <c r="K49" s="5" t="s">
        <v>58</v>
      </c>
      <c r="L49" s="5" t="s">
        <v>58</v>
      </c>
      <c r="M49" s="5" t="s">
        <v>58</v>
      </c>
      <c r="N49" s="5" t="s">
        <v>58</v>
      </c>
      <c r="O49" s="5" t="s">
        <v>58</v>
      </c>
      <c r="P49" s="5" t="s">
        <v>58</v>
      </c>
      <c r="Q49" s="5" t="s">
        <v>58</v>
      </c>
      <c r="R49" s="5" t="s">
        <v>494</v>
      </c>
      <c r="S49" s="5" t="s">
        <v>58</v>
      </c>
      <c r="T49" s="5" t="s">
        <v>58</v>
      </c>
      <c r="U49" s="5" t="s">
        <v>58</v>
      </c>
      <c r="V49" s="5">
        <v>27</v>
      </c>
      <c r="W49" s="5">
        <v>27</v>
      </c>
      <c r="X49" s="5" t="s">
        <v>58</v>
      </c>
      <c r="Y49" s="5" t="s">
        <v>58</v>
      </c>
      <c r="Z49" s="5">
        <v>34541</v>
      </c>
      <c r="AA49" s="5">
        <v>34556</v>
      </c>
      <c r="AB49" s="5" t="s">
        <v>58</v>
      </c>
      <c r="AC49" s="5" t="s">
        <v>495</v>
      </c>
      <c r="AD49" s="5" t="s">
        <v>58</v>
      </c>
      <c r="AE49" s="5" t="s">
        <v>496</v>
      </c>
      <c r="AF49" s="5" t="s">
        <v>58</v>
      </c>
      <c r="AG49" s="5" t="s">
        <v>461</v>
      </c>
      <c r="AH49" s="5">
        <v>2020</v>
      </c>
      <c r="AI49" s="5" t="s">
        <v>497</v>
      </c>
      <c r="AJ49" s="5" t="s">
        <v>58</v>
      </c>
      <c r="AK49" s="5" t="s">
        <v>58</v>
      </c>
      <c r="AL49" s="5" t="s">
        <v>58</v>
      </c>
      <c r="AM49" s="5" t="s">
        <v>58</v>
      </c>
      <c r="AN49" s="5" t="s">
        <v>58</v>
      </c>
      <c r="AO49" s="5" t="s">
        <v>58</v>
      </c>
      <c r="AP49" s="5" t="s">
        <v>58</v>
      </c>
      <c r="AQ49" s="5" t="s">
        <v>58</v>
      </c>
      <c r="AR49" s="5">
        <v>6</v>
      </c>
      <c r="AS49" s="5">
        <v>0</v>
      </c>
      <c r="AT49" s="5">
        <v>0</v>
      </c>
      <c r="AU49" s="5">
        <v>0</v>
      </c>
      <c r="AV49" s="5">
        <v>0</v>
      </c>
      <c r="AW49" s="5">
        <v>0</v>
      </c>
      <c r="AX49" s="5">
        <v>6</v>
      </c>
      <c r="AY49" s="5" t="s">
        <v>58</v>
      </c>
      <c r="AZ49" s="5" t="s">
        <v>58</v>
      </c>
      <c r="BA49" s="5" t="s">
        <v>498</v>
      </c>
      <c r="BB49" s="5" t="s">
        <v>499</v>
      </c>
      <c r="BC49" s="5" t="s">
        <v>58</v>
      </c>
      <c r="BD49" s="5" t="s">
        <v>500</v>
      </c>
      <c r="BE49" s="5">
        <v>32557073</v>
      </c>
      <c r="BF49" s="5" t="s">
        <v>58</v>
      </c>
    </row>
    <row r="50" spans="1:58">
      <c r="A50" s="5" t="s">
        <v>59</v>
      </c>
      <c r="B50" s="5" t="s">
        <v>501</v>
      </c>
      <c r="C50" s="5" t="s">
        <v>58</v>
      </c>
      <c r="D50" s="5" t="s">
        <v>58</v>
      </c>
      <c r="E50" s="5" t="s">
        <v>58</v>
      </c>
      <c r="F50" s="5" t="s">
        <v>58</v>
      </c>
      <c r="G50" s="5" t="s">
        <v>502</v>
      </c>
      <c r="H50" s="5" t="s">
        <v>58</v>
      </c>
      <c r="I50" s="5" t="s">
        <v>58</v>
      </c>
      <c r="J50" s="5" t="s">
        <v>503</v>
      </c>
      <c r="K50" s="5" t="s">
        <v>58</v>
      </c>
      <c r="L50" s="5" t="s">
        <v>58</v>
      </c>
      <c r="M50" s="5" t="s">
        <v>58</v>
      </c>
      <c r="N50" s="5" t="s">
        <v>58</v>
      </c>
      <c r="O50" s="5" t="s">
        <v>58</v>
      </c>
      <c r="P50" s="5" t="s">
        <v>58</v>
      </c>
      <c r="Q50" s="5" t="s">
        <v>58</v>
      </c>
      <c r="R50" s="5" t="s">
        <v>504</v>
      </c>
      <c r="S50" s="5" t="s">
        <v>58</v>
      </c>
      <c r="T50" s="5" t="s">
        <v>58</v>
      </c>
      <c r="U50" s="5" t="s">
        <v>58</v>
      </c>
      <c r="V50" s="5">
        <v>13</v>
      </c>
      <c r="W50" s="5">
        <v>11</v>
      </c>
      <c r="X50" s="5" t="s">
        <v>58</v>
      </c>
      <c r="Y50" s="5" t="s">
        <v>58</v>
      </c>
      <c r="Z50" s="5" t="s">
        <v>58</v>
      </c>
      <c r="AA50" s="5" t="s">
        <v>58</v>
      </c>
      <c r="AB50" s="5">
        <v>2627</v>
      </c>
      <c r="AC50" s="5" t="s">
        <v>505</v>
      </c>
      <c r="AD50" s="5" t="s">
        <v>58</v>
      </c>
      <c r="AE50" s="5" t="s">
        <v>58</v>
      </c>
      <c r="AF50" s="5" t="s">
        <v>58</v>
      </c>
      <c r="AG50" s="5" t="s">
        <v>496</v>
      </c>
      <c r="AH50" s="5">
        <v>2020</v>
      </c>
      <c r="AI50" s="5" t="s">
        <v>506</v>
      </c>
      <c r="AJ50" s="5" t="s">
        <v>58</v>
      </c>
      <c r="AK50" s="5" t="s">
        <v>58</v>
      </c>
      <c r="AL50" s="5" t="s">
        <v>58</v>
      </c>
      <c r="AM50" s="5" t="s">
        <v>58</v>
      </c>
      <c r="AN50" s="5" t="s">
        <v>58</v>
      </c>
      <c r="AO50" s="5" t="s">
        <v>58</v>
      </c>
      <c r="AP50" s="5" t="s">
        <v>58</v>
      </c>
      <c r="AQ50" s="5" t="s">
        <v>58</v>
      </c>
      <c r="AR50" s="5">
        <v>4</v>
      </c>
      <c r="AS50" s="5">
        <v>0</v>
      </c>
      <c r="AT50" s="5">
        <v>0</v>
      </c>
      <c r="AU50" s="5">
        <v>0</v>
      </c>
      <c r="AV50" s="5">
        <v>0</v>
      </c>
      <c r="AW50" s="5">
        <v>0</v>
      </c>
      <c r="AX50" s="5">
        <v>4</v>
      </c>
      <c r="AY50" s="5" t="s">
        <v>58</v>
      </c>
      <c r="AZ50" s="5" t="s">
        <v>58</v>
      </c>
      <c r="BA50" s="5" t="s">
        <v>58</v>
      </c>
      <c r="BB50" s="5" t="s">
        <v>507</v>
      </c>
      <c r="BC50" s="5" t="s">
        <v>58</v>
      </c>
      <c r="BD50" s="5" t="s">
        <v>508</v>
      </c>
      <c r="BE50" s="5">
        <v>32526876</v>
      </c>
      <c r="BF50" s="5" t="s">
        <v>58</v>
      </c>
    </row>
    <row r="51" spans="1:58">
      <c r="A51" s="5" t="s">
        <v>59</v>
      </c>
      <c r="B51" s="5" t="s">
        <v>509</v>
      </c>
      <c r="C51" s="5" t="s">
        <v>58</v>
      </c>
      <c r="D51" s="5" t="s">
        <v>58</v>
      </c>
      <c r="E51" s="5" t="s">
        <v>58</v>
      </c>
      <c r="F51" s="5" t="s">
        <v>510</v>
      </c>
      <c r="G51" s="5" t="s">
        <v>511</v>
      </c>
      <c r="H51" s="5" t="s">
        <v>58</v>
      </c>
      <c r="I51" s="5" t="s">
        <v>58</v>
      </c>
      <c r="J51" s="5" t="s">
        <v>512</v>
      </c>
      <c r="K51" s="5" t="s">
        <v>58</v>
      </c>
      <c r="L51" s="5" t="s">
        <v>58</v>
      </c>
      <c r="M51" s="5" t="s">
        <v>58</v>
      </c>
      <c r="N51" s="5" t="s">
        <v>58</v>
      </c>
      <c r="O51" s="5" t="s">
        <v>58</v>
      </c>
      <c r="P51" s="5" t="s">
        <v>58</v>
      </c>
      <c r="Q51" s="5" t="s">
        <v>58</v>
      </c>
      <c r="R51" s="5" t="s">
        <v>513</v>
      </c>
      <c r="S51" s="5" t="s">
        <v>58</v>
      </c>
      <c r="T51" s="5" t="s">
        <v>58</v>
      </c>
      <c r="U51" s="5" t="s">
        <v>58</v>
      </c>
      <c r="V51" s="5">
        <v>43</v>
      </c>
      <c r="W51" s="5">
        <v>2</v>
      </c>
      <c r="X51" s="5" t="s">
        <v>514</v>
      </c>
      <c r="Y51" s="5" t="s">
        <v>58</v>
      </c>
      <c r="Z51" s="5">
        <v>897</v>
      </c>
      <c r="AA51" s="5">
        <v>914</v>
      </c>
      <c r="AB51" s="5" t="s">
        <v>58</v>
      </c>
      <c r="AC51" s="5" t="s">
        <v>515</v>
      </c>
      <c r="AD51" s="5" t="s">
        <v>58</v>
      </c>
      <c r="AE51" s="5" t="s">
        <v>516</v>
      </c>
      <c r="AF51" s="5" t="s">
        <v>58</v>
      </c>
      <c r="AG51" s="5" t="s">
        <v>517</v>
      </c>
      <c r="AH51" s="5">
        <v>2021</v>
      </c>
      <c r="AI51" s="5" t="s">
        <v>518</v>
      </c>
      <c r="AJ51" s="5" t="s">
        <v>58</v>
      </c>
      <c r="AK51" s="5" t="s">
        <v>58</v>
      </c>
      <c r="AL51" s="5" t="s">
        <v>58</v>
      </c>
      <c r="AM51" s="5" t="s">
        <v>58</v>
      </c>
      <c r="AN51" s="5" t="s">
        <v>58</v>
      </c>
      <c r="AO51" s="5" t="s">
        <v>58</v>
      </c>
      <c r="AP51" s="5" t="s">
        <v>58</v>
      </c>
      <c r="AQ51" s="5" t="s">
        <v>58</v>
      </c>
      <c r="AR51" s="5">
        <v>9</v>
      </c>
      <c r="AS51" s="5">
        <v>0</v>
      </c>
      <c r="AT51" s="5">
        <v>0</v>
      </c>
      <c r="AU51" s="5">
        <v>0</v>
      </c>
      <c r="AV51" s="5">
        <v>5</v>
      </c>
      <c r="AW51" s="5">
        <v>0</v>
      </c>
      <c r="AX51" s="5">
        <v>9</v>
      </c>
      <c r="AY51" s="5" t="s">
        <v>58</v>
      </c>
      <c r="AZ51" s="5" t="s">
        <v>58</v>
      </c>
      <c r="BA51" s="5" t="s">
        <v>519</v>
      </c>
      <c r="BB51" s="5" t="s">
        <v>520</v>
      </c>
      <c r="BC51" s="5" t="s">
        <v>58</v>
      </c>
      <c r="BD51" s="5" t="s">
        <v>521</v>
      </c>
      <c r="BE51" s="5">
        <v>32372251</v>
      </c>
      <c r="BF51" s="5" t="s">
        <v>58</v>
      </c>
    </row>
    <row r="52" spans="1:58">
      <c r="A52" s="5" t="s">
        <v>59</v>
      </c>
      <c r="B52" s="5" t="s">
        <v>522</v>
      </c>
      <c r="C52" s="5" t="s">
        <v>58</v>
      </c>
      <c r="D52" s="5" t="s">
        <v>58</v>
      </c>
      <c r="E52" s="5" t="s">
        <v>58</v>
      </c>
      <c r="F52" s="5" t="s">
        <v>523</v>
      </c>
      <c r="G52" s="5" t="s">
        <v>524</v>
      </c>
      <c r="H52" s="5" t="s">
        <v>58</v>
      </c>
      <c r="I52" s="5" t="s">
        <v>58</v>
      </c>
      <c r="J52" s="5" t="s">
        <v>525</v>
      </c>
      <c r="K52" s="5" t="s">
        <v>58</v>
      </c>
      <c r="L52" s="5" t="s">
        <v>58</v>
      </c>
      <c r="M52" s="5" t="s">
        <v>58</v>
      </c>
      <c r="N52" s="5" t="s">
        <v>58</v>
      </c>
      <c r="O52" s="5" t="s">
        <v>58</v>
      </c>
      <c r="P52" s="5" t="s">
        <v>58</v>
      </c>
      <c r="Q52" s="5" t="s">
        <v>58</v>
      </c>
      <c r="R52" s="5" t="s">
        <v>382</v>
      </c>
      <c r="S52" s="5" t="s">
        <v>58</v>
      </c>
      <c r="T52" s="5" t="s">
        <v>58</v>
      </c>
      <c r="U52" s="5" t="s">
        <v>58</v>
      </c>
      <c r="V52" s="5">
        <v>8</v>
      </c>
      <c r="W52" s="5">
        <v>5</v>
      </c>
      <c r="X52" s="5" t="s">
        <v>58</v>
      </c>
      <c r="Y52" s="5" t="s">
        <v>58</v>
      </c>
      <c r="Z52" s="5" t="s">
        <v>58</v>
      </c>
      <c r="AA52" s="5" t="s">
        <v>58</v>
      </c>
      <c r="AB52" s="5">
        <v>601</v>
      </c>
      <c r="AC52" s="5" t="s">
        <v>526</v>
      </c>
      <c r="AD52" s="5" t="s">
        <v>58</v>
      </c>
      <c r="AE52" s="5" t="s">
        <v>58</v>
      </c>
      <c r="AF52" s="5" t="s">
        <v>58</v>
      </c>
      <c r="AG52" s="5" t="s">
        <v>516</v>
      </c>
      <c r="AH52" s="5">
        <v>2020</v>
      </c>
      <c r="AI52" s="5" t="s">
        <v>527</v>
      </c>
      <c r="AJ52" s="5" t="s">
        <v>58</v>
      </c>
      <c r="AK52" s="5" t="s">
        <v>58</v>
      </c>
      <c r="AL52" s="5" t="s">
        <v>58</v>
      </c>
      <c r="AM52" s="5" t="s">
        <v>58</v>
      </c>
      <c r="AN52" s="5" t="s">
        <v>58</v>
      </c>
      <c r="AO52" s="5" t="s">
        <v>58</v>
      </c>
      <c r="AP52" s="5" t="s">
        <v>58</v>
      </c>
      <c r="AQ52" s="5" t="s">
        <v>58</v>
      </c>
      <c r="AR52" s="5">
        <v>3</v>
      </c>
      <c r="AS52" s="5">
        <v>0</v>
      </c>
      <c r="AT52" s="5">
        <v>0</v>
      </c>
      <c r="AU52" s="5">
        <v>0</v>
      </c>
      <c r="AV52" s="5">
        <v>2</v>
      </c>
      <c r="AW52" s="5">
        <v>0</v>
      </c>
      <c r="AX52" s="5">
        <v>3</v>
      </c>
      <c r="AY52" s="5" t="s">
        <v>58</v>
      </c>
      <c r="AZ52" s="5" t="s">
        <v>58</v>
      </c>
      <c r="BA52" s="5" t="s">
        <v>58</v>
      </c>
      <c r="BB52" s="5" t="s">
        <v>385</v>
      </c>
      <c r="BC52" s="5" t="s">
        <v>58</v>
      </c>
      <c r="BD52" s="5" t="s">
        <v>528</v>
      </c>
      <c r="BE52" s="5" t="s">
        <v>58</v>
      </c>
      <c r="BF52" s="5" t="s">
        <v>58</v>
      </c>
    </row>
    <row r="53" spans="1:58">
      <c r="A53" s="5" t="s">
        <v>59</v>
      </c>
      <c r="B53" s="5" t="s">
        <v>529</v>
      </c>
      <c r="C53" s="5" t="s">
        <v>58</v>
      </c>
      <c r="D53" s="5" t="s">
        <v>58</v>
      </c>
      <c r="E53" s="5" t="s">
        <v>58</v>
      </c>
      <c r="F53" s="5" t="s">
        <v>362</v>
      </c>
      <c r="G53" s="5" t="s">
        <v>363</v>
      </c>
      <c r="H53" s="5" t="s">
        <v>58</v>
      </c>
      <c r="I53" s="5" t="s">
        <v>58</v>
      </c>
      <c r="J53" s="5" t="s">
        <v>530</v>
      </c>
      <c r="K53" s="5" t="s">
        <v>58</v>
      </c>
      <c r="L53" s="5" t="s">
        <v>58</v>
      </c>
      <c r="M53" s="5" t="s">
        <v>58</v>
      </c>
      <c r="N53" s="5" t="s">
        <v>58</v>
      </c>
      <c r="O53" s="5" t="s">
        <v>58</v>
      </c>
      <c r="P53" s="5" t="s">
        <v>58</v>
      </c>
      <c r="Q53" s="5" t="s">
        <v>58</v>
      </c>
      <c r="R53" s="5" t="s">
        <v>531</v>
      </c>
      <c r="S53" s="5" t="s">
        <v>58</v>
      </c>
      <c r="T53" s="5" t="s">
        <v>58</v>
      </c>
      <c r="U53" s="5" t="s">
        <v>58</v>
      </c>
      <c r="V53" s="5">
        <v>15</v>
      </c>
      <c r="W53" s="5">
        <v>4</v>
      </c>
      <c r="X53" s="5" t="s">
        <v>58</v>
      </c>
      <c r="Y53" s="5" t="s">
        <v>58</v>
      </c>
      <c r="Z53" s="5" t="s">
        <v>58</v>
      </c>
      <c r="AA53" s="5" t="s">
        <v>58</v>
      </c>
      <c r="AB53" s="5" t="s">
        <v>532</v>
      </c>
      <c r="AC53" s="5" t="s">
        <v>533</v>
      </c>
      <c r="AD53" s="5" t="s">
        <v>58</v>
      </c>
      <c r="AE53" s="5" t="s">
        <v>58</v>
      </c>
      <c r="AF53" s="5" t="s">
        <v>58</v>
      </c>
      <c r="AG53" s="5" t="s">
        <v>534</v>
      </c>
      <c r="AH53" s="5">
        <v>2020</v>
      </c>
      <c r="AI53" s="5" t="s">
        <v>535</v>
      </c>
      <c r="AJ53" s="5" t="s">
        <v>58</v>
      </c>
      <c r="AK53" s="5" t="s">
        <v>58</v>
      </c>
      <c r="AL53" s="5" t="s">
        <v>58</v>
      </c>
      <c r="AM53" s="5" t="s">
        <v>58</v>
      </c>
      <c r="AN53" s="5" t="s">
        <v>58</v>
      </c>
      <c r="AO53" s="5" t="s">
        <v>58</v>
      </c>
      <c r="AP53" s="5" t="s">
        <v>58</v>
      </c>
      <c r="AQ53" s="5" t="s">
        <v>58</v>
      </c>
      <c r="AR53" s="5">
        <v>6</v>
      </c>
      <c r="AS53" s="5">
        <v>0</v>
      </c>
      <c r="AT53" s="5">
        <v>0</v>
      </c>
      <c r="AU53" s="5">
        <v>0</v>
      </c>
      <c r="AV53" s="5">
        <v>1</v>
      </c>
      <c r="AW53" s="5">
        <v>0</v>
      </c>
      <c r="AX53" s="5">
        <v>6</v>
      </c>
      <c r="AY53" s="5" t="s">
        <v>58</v>
      </c>
      <c r="AZ53" s="5" t="s">
        <v>58</v>
      </c>
      <c r="BA53" s="5" t="s">
        <v>536</v>
      </c>
      <c r="BB53" s="5" t="s">
        <v>58</v>
      </c>
      <c r="BC53" s="5" t="s">
        <v>58</v>
      </c>
      <c r="BD53" s="5" t="s">
        <v>537</v>
      </c>
      <c r="BE53" s="5">
        <v>32315346</v>
      </c>
      <c r="BF53" s="5" t="s">
        <v>58</v>
      </c>
    </row>
    <row r="54" spans="1:58">
      <c r="A54" s="5" t="s">
        <v>59</v>
      </c>
      <c r="B54" s="5" t="s">
        <v>538</v>
      </c>
      <c r="C54" s="5" t="s">
        <v>58</v>
      </c>
      <c r="D54" s="5" t="s">
        <v>58</v>
      </c>
      <c r="E54" s="5" t="s">
        <v>58</v>
      </c>
      <c r="F54" s="5" t="s">
        <v>539</v>
      </c>
      <c r="G54" s="5" t="s">
        <v>540</v>
      </c>
      <c r="H54" s="5" t="s">
        <v>58</v>
      </c>
      <c r="I54" s="5" t="s">
        <v>58</v>
      </c>
      <c r="J54" s="5" t="s">
        <v>541</v>
      </c>
      <c r="K54" s="5" t="s">
        <v>58</v>
      </c>
      <c r="L54" s="5" t="s">
        <v>58</v>
      </c>
      <c r="M54" s="5" t="s">
        <v>58</v>
      </c>
      <c r="N54" s="5" t="s">
        <v>58</v>
      </c>
      <c r="O54" s="5" t="s">
        <v>58</v>
      </c>
      <c r="P54" s="5" t="s">
        <v>58</v>
      </c>
      <c r="Q54" s="5" t="s">
        <v>58</v>
      </c>
      <c r="R54" s="5" t="s">
        <v>542</v>
      </c>
      <c r="S54" s="5" t="s">
        <v>58</v>
      </c>
      <c r="T54" s="5" t="s">
        <v>58</v>
      </c>
      <c r="U54" s="5" t="s">
        <v>58</v>
      </c>
      <c r="V54" s="5">
        <v>13</v>
      </c>
      <c r="W54" s="5">
        <v>1</v>
      </c>
      <c r="X54" s="5" t="s">
        <v>58</v>
      </c>
      <c r="Y54" s="5" t="s">
        <v>58</v>
      </c>
      <c r="Z54" s="5" t="s">
        <v>58</v>
      </c>
      <c r="AA54" s="5" t="s">
        <v>58</v>
      </c>
      <c r="AB54" s="5" t="s">
        <v>58</v>
      </c>
      <c r="AC54" s="5" t="s">
        <v>543</v>
      </c>
      <c r="AD54" s="5" t="s">
        <v>58</v>
      </c>
      <c r="AE54" s="5" t="s">
        <v>58</v>
      </c>
      <c r="AF54" s="5" t="s">
        <v>58</v>
      </c>
      <c r="AG54" s="5" t="s">
        <v>544</v>
      </c>
      <c r="AH54" s="5">
        <v>2020</v>
      </c>
      <c r="AI54" s="5" t="s">
        <v>545</v>
      </c>
      <c r="AJ54" s="5" t="s">
        <v>58</v>
      </c>
      <c r="AK54" s="5" t="s">
        <v>58</v>
      </c>
      <c r="AL54" s="5" t="s">
        <v>58</v>
      </c>
      <c r="AM54" s="5" t="s">
        <v>58</v>
      </c>
      <c r="AN54" s="5" t="s">
        <v>58</v>
      </c>
      <c r="AO54" s="5" t="s">
        <v>58</v>
      </c>
      <c r="AP54" s="5" t="s">
        <v>58</v>
      </c>
      <c r="AQ54" s="5" t="s">
        <v>58</v>
      </c>
      <c r="AR54" s="5">
        <v>3</v>
      </c>
      <c r="AS54" s="5">
        <v>0</v>
      </c>
      <c r="AT54" s="5">
        <v>0</v>
      </c>
      <c r="AU54" s="5">
        <v>0</v>
      </c>
      <c r="AV54" s="5">
        <v>3</v>
      </c>
      <c r="AW54" s="5">
        <v>0</v>
      </c>
      <c r="AX54" s="5">
        <v>3</v>
      </c>
      <c r="AY54" s="5" t="s">
        <v>58</v>
      </c>
      <c r="AZ54" s="5" t="s">
        <v>58</v>
      </c>
      <c r="BA54" s="5" t="s">
        <v>546</v>
      </c>
      <c r="BB54" s="5" t="s">
        <v>58</v>
      </c>
      <c r="BC54" s="5" t="s">
        <v>58</v>
      </c>
      <c r="BD54" s="5" t="s">
        <v>547</v>
      </c>
      <c r="BE54" s="5">
        <v>32245509</v>
      </c>
      <c r="BF54" s="5" t="s">
        <v>58</v>
      </c>
    </row>
    <row r="55" spans="1:58">
      <c r="A55" s="5" t="s">
        <v>59</v>
      </c>
      <c r="B55" s="5" t="s">
        <v>548</v>
      </c>
      <c r="C55" s="5" t="s">
        <v>58</v>
      </c>
      <c r="D55" s="5" t="s">
        <v>58</v>
      </c>
      <c r="E55" s="5" t="s">
        <v>58</v>
      </c>
      <c r="F55" s="5" t="s">
        <v>58</v>
      </c>
      <c r="G55" s="5" t="s">
        <v>58</v>
      </c>
      <c r="H55" s="5" t="s">
        <v>58</v>
      </c>
      <c r="I55" s="5" t="s">
        <v>58</v>
      </c>
      <c r="J55" s="5" t="s">
        <v>549</v>
      </c>
      <c r="K55" s="5" t="s">
        <v>58</v>
      </c>
      <c r="L55" s="5" t="s">
        <v>58</v>
      </c>
      <c r="M55" s="5" t="s">
        <v>58</v>
      </c>
      <c r="N55" s="5" t="s">
        <v>58</v>
      </c>
      <c r="O55" s="5" t="s">
        <v>58</v>
      </c>
      <c r="P55" s="5" t="s">
        <v>58</v>
      </c>
      <c r="Q55" s="5" t="s">
        <v>58</v>
      </c>
      <c r="R55" s="5" t="s">
        <v>550</v>
      </c>
      <c r="S55" s="5" t="s">
        <v>58</v>
      </c>
      <c r="T55" s="5" t="s">
        <v>58</v>
      </c>
      <c r="U55" s="5" t="s">
        <v>58</v>
      </c>
      <c r="V55" s="5">
        <v>47</v>
      </c>
      <c r="W55" s="5">
        <v>2</v>
      </c>
      <c r="X55" s="5" t="s">
        <v>58</v>
      </c>
      <c r="Y55" s="5" t="s">
        <v>58</v>
      </c>
      <c r="Z55" s="5">
        <v>5</v>
      </c>
      <c r="AA55" s="5">
        <v>15</v>
      </c>
      <c r="AB55" s="5" t="s">
        <v>58</v>
      </c>
      <c r="AC55" s="5" t="s">
        <v>58</v>
      </c>
      <c r="AD55" s="5" t="s">
        <v>58</v>
      </c>
      <c r="AE55" s="5" t="s">
        <v>58</v>
      </c>
      <c r="AF55" s="5" t="s">
        <v>58</v>
      </c>
      <c r="AG55" s="5" t="s">
        <v>551</v>
      </c>
      <c r="AH55" s="5">
        <v>2020</v>
      </c>
      <c r="AI55" s="5" t="s">
        <v>552</v>
      </c>
      <c r="AJ55" s="5" t="s">
        <v>58</v>
      </c>
      <c r="AK55" s="5" t="s">
        <v>58</v>
      </c>
      <c r="AL55" s="5" t="s">
        <v>58</v>
      </c>
      <c r="AM55" s="5" t="s">
        <v>58</v>
      </c>
      <c r="AN55" s="5" t="s">
        <v>58</v>
      </c>
      <c r="AO55" s="5" t="s">
        <v>58</v>
      </c>
      <c r="AP55" s="5" t="s">
        <v>58</v>
      </c>
      <c r="AQ55" s="5" t="s">
        <v>58</v>
      </c>
      <c r="AR55" s="5">
        <v>0</v>
      </c>
      <c r="AS55" s="5">
        <v>0</v>
      </c>
      <c r="AT55" s="5">
        <v>0</v>
      </c>
      <c r="AU55" s="5">
        <v>0</v>
      </c>
      <c r="AV55" s="5">
        <v>0</v>
      </c>
      <c r="AW55" s="5">
        <v>0</v>
      </c>
      <c r="AX55" s="5">
        <v>0</v>
      </c>
      <c r="AY55" s="5" t="s">
        <v>58</v>
      </c>
      <c r="AZ55" s="5" t="s">
        <v>58</v>
      </c>
      <c r="BA55" s="5" t="s">
        <v>553</v>
      </c>
      <c r="BB55" s="5" t="s">
        <v>554</v>
      </c>
      <c r="BC55" s="5" t="s">
        <v>58</v>
      </c>
      <c r="BD55" s="5" t="s">
        <v>555</v>
      </c>
      <c r="BE55" s="5" t="s">
        <v>58</v>
      </c>
      <c r="BF55" s="5" t="s">
        <v>58</v>
      </c>
    </row>
    <row r="56" spans="1:58">
      <c r="A56" s="5" t="s">
        <v>59</v>
      </c>
      <c r="B56" s="5" t="s">
        <v>556</v>
      </c>
      <c r="C56" s="5" t="s">
        <v>58</v>
      </c>
      <c r="D56" s="5" t="s">
        <v>58</v>
      </c>
      <c r="E56" s="5" t="s">
        <v>58</v>
      </c>
      <c r="F56" s="5" t="s">
        <v>557</v>
      </c>
      <c r="G56" s="5" t="s">
        <v>558</v>
      </c>
      <c r="H56" s="5" t="s">
        <v>58</v>
      </c>
      <c r="I56" s="5" t="s">
        <v>58</v>
      </c>
      <c r="J56" s="5" t="s">
        <v>559</v>
      </c>
      <c r="K56" s="5" t="s">
        <v>58</v>
      </c>
      <c r="L56" s="5" t="s">
        <v>58</v>
      </c>
      <c r="M56" s="5" t="s">
        <v>58</v>
      </c>
      <c r="N56" s="5" t="s">
        <v>58</v>
      </c>
      <c r="O56" s="5" t="s">
        <v>58</v>
      </c>
      <c r="P56" s="5" t="s">
        <v>58</v>
      </c>
      <c r="Q56" s="5" t="s">
        <v>58</v>
      </c>
      <c r="R56" s="5" t="s">
        <v>560</v>
      </c>
      <c r="S56" s="5" t="s">
        <v>58</v>
      </c>
      <c r="T56" s="5" t="s">
        <v>58</v>
      </c>
      <c r="U56" s="5" t="s">
        <v>58</v>
      </c>
      <c r="V56" s="5">
        <v>10</v>
      </c>
      <c r="W56" s="5">
        <v>4</v>
      </c>
      <c r="X56" s="5" t="s">
        <v>58</v>
      </c>
      <c r="Y56" s="5" t="s">
        <v>58</v>
      </c>
      <c r="Z56" s="5" t="s">
        <v>58</v>
      </c>
      <c r="AA56" s="5" t="s">
        <v>58</v>
      </c>
      <c r="AB56" s="5">
        <v>133</v>
      </c>
      <c r="AC56" s="5" t="s">
        <v>561</v>
      </c>
      <c r="AD56" s="5" t="s">
        <v>58</v>
      </c>
      <c r="AE56" s="5" t="s">
        <v>58</v>
      </c>
      <c r="AF56" s="5" t="s">
        <v>58</v>
      </c>
      <c r="AG56" s="5" t="s">
        <v>562</v>
      </c>
      <c r="AH56" s="5">
        <v>2020</v>
      </c>
      <c r="AI56" s="5" t="s">
        <v>563</v>
      </c>
      <c r="AJ56" s="5" t="s">
        <v>58</v>
      </c>
      <c r="AK56" s="5" t="s">
        <v>58</v>
      </c>
      <c r="AL56" s="5" t="s">
        <v>58</v>
      </c>
      <c r="AM56" s="5" t="s">
        <v>58</v>
      </c>
      <c r="AN56" s="5" t="s">
        <v>58</v>
      </c>
      <c r="AO56" s="5" t="s">
        <v>58</v>
      </c>
      <c r="AP56" s="5" t="s">
        <v>58</v>
      </c>
      <c r="AQ56" s="5" t="s">
        <v>58</v>
      </c>
      <c r="AR56" s="5">
        <v>2</v>
      </c>
      <c r="AS56" s="5">
        <v>0</v>
      </c>
      <c r="AT56" s="5">
        <v>0</v>
      </c>
      <c r="AU56" s="5">
        <v>0</v>
      </c>
      <c r="AV56" s="5">
        <v>0</v>
      </c>
      <c r="AW56" s="5">
        <v>0</v>
      </c>
      <c r="AX56" s="5">
        <v>2</v>
      </c>
      <c r="AY56" s="5" t="s">
        <v>58</v>
      </c>
      <c r="AZ56" s="5" t="s">
        <v>58</v>
      </c>
      <c r="BA56" s="5" t="s">
        <v>58</v>
      </c>
      <c r="BB56" s="5" t="s">
        <v>564</v>
      </c>
      <c r="BC56" s="5" t="s">
        <v>58</v>
      </c>
      <c r="BD56" s="5" t="s">
        <v>565</v>
      </c>
      <c r="BE56" s="5" t="s">
        <v>58</v>
      </c>
      <c r="BF56" s="5" t="s">
        <v>58</v>
      </c>
    </row>
    <row r="57" spans="1:58">
      <c r="A57" s="5" t="s">
        <v>59</v>
      </c>
      <c r="B57" s="5" t="s">
        <v>566</v>
      </c>
      <c r="C57" s="5" t="s">
        <v>58</v>
      </c>
      <c r="D57" s="5" t="s">
        <v>58</v>
      </c>
      <c r="E57" s="5" t="s">
        <v>58</v>
      </c>
      <c r="F57" s="5" t="s">
        <v>567</v>
      </c>
      <c r="G57" s="5" t="s">
        <v>568</v>
      </c>
      <c r="H57" s="5" t="s">
        <v>58</v>
      </c>
      <c r="I57" s="5" t="s">
        <v>58</v>
      </c>
      <c r="J57" s="5" t="s">
        <v>569</v>
      </c>
      <c r="K57" s="5" t="s">
        <v>58</v>
      </c>
      <c r="L57" s="5" t="s">
        <v>58</v>
      </c>
      <c r="M57" s="5" t="s">
        <v>58</v>
      </c>
      <c r="N57" s="5" t="s">
        <v>58</v>
      </c>
      <c r="O57" s="5" t="s">
        <v>58</v>
      </c>
      <c r="P57" s="5" t="s">
        <v>58</v>
      </c>
      <c r="Q57" s="5" t="s">
        <v>58</v>
      </c>
      <c r="R57" s="5" t="s">
        <v>181</v>
      </c>
      <c r="S57" s="5" t="s">
        <v>58</v>
      </c>
      <c r="T57" s="5" t="s">
        <v>58</v>
      </c>
      <c r="U57" s="5" t="s">
        <v>58</v>
      </c>
      <c r="V57" s="5">
        <v>710</v>
      </c>
      <c r="W57" s="5" t="s">
        <v>58</v>
      </c>
      <c r="X57" s="5" t="s">
        <v>58</v>
      </c>
      <c r="Y57" s="5" t="s">
        <v>58</v>
      </c>
      <c r="Z57" s="5" t="s">
        <v>58</v>
      </c>
      <c r="AA57" s="5" t="s">
        <v>58</v>
      </c>
      <c r="AB57" s="5">
        <v>136277</v>
      </c>
      <c r="AC57" s="5" t="s">
        <v>570</v>
      </c>
      <c r="AD57" s="5" t="s">
        <v>58</v>
      </c>
      <c r="AE57" s="5" t="s">
        <v>58</v>
      </c>
      <c r="AF57" s="5" t="s">
        <v>58</v>
      </c>
      <c r="AG57" s="5" t="s">
        <v>571</v>
      </c>
      <c r="AH57" s="5">
        <v>2020</v>
      </c>
      <c r="AI57" s="5" t="s">
        <v>572</v>
      </c>
      <c r="AJ57" s="5" t="s">
        <v>58</v>
      </c>
      <c r="AK57" s="5" t="s">
        <v>58</v>
      </c>
      <c r="AL57" s="5" t="s">
        <v>58</v>
      </c>
      <c r="AM57" s="5" t="s">
        <v>58</v>
      </c>
      <c r="AN57" s="5" t="s">
        <v>58</v>
      </c>
      <c r="AO57" s="5" t="s">
        <v>58</v>
      </c>
      <c r="AP57" s="5" t="s">
        <v>58</v>
      </c>
      <c r="AQ57" s="5" t="s">
        <v>58</v>
      </c>
      <c r="AR57" s="5">
        <v>5</v>
      </c>
      <c r="AS57" s="5">
        <v>0</v>
      </c>
      <c r="AT57" s="5">
        <v>0</v>
      </c>
      <c r="AU57" s="5">
        <v>0</v>
      </c>
      <c r="AV57" s="5">
        <v>4</v>
      </c>
      <c r="AW57" s="5">
        <v>0</v>
      </c>
      <c r="AX57" s="5">
        <v>5</v>
      </c>
      <c r="AY57" s="5" t="s">
        <v>58</v>
      </c>
      <c r="AZ57" s="5" t="s">
        <v>58</v>
      </c>
      <c r="BA57" s="5" t="s">
        <v>185</v>
      </c>
      <c r="BB57" s="5" t="s">
        <v>186</v>
      </c>
      <c r="BC57" s="5" t="s">
        <v>58</v>
      </c>
      <c r="BD57" s="5" t="s">
        <v>573</v>
      </c>
      <c r="BE57" s="5">
        <v>31923663</v>
      </c>
      <c r="BF57" s="5" t="s">
        <v>58</v>
      </c>
    </row>
    <row r="58" spans="1:58">
      <c r="A58" s="5" t="s">
        <v>59</v>
      </c>
      <c r="B58" s="5" t="s">
        <v>574</v>
      </c>
      <c r="C58" s="5" t="s">
        <v>58</v>
      </c>
      <c r="D58" s="5" t="s">
        <v>58</v>
      </c>
      <c r="E58" s="5" t="s">
        <v>58</v>
      </c>
      <c r="F58" s="5" t="s">
        <v>362</v>
      </c>
      <c r="G58" s="5" t="s">
        <v>575</v>
      </c>
      <c r="H58" s="5" t="s">
        <v>58</v>
      </c>
      <c r="I58" s="5" t="s">
        <v>58</v>
      </c>
      <c r="J58" s="5" t="s">
        <v>576</v>
      </c>
      <c r="K58" s="5" t="s">
        <v>58</v>
      </c>
      <c r="L58" s="5" t="s">
        <v>58</v>
      </c>
      <c r="M58" s="5" t="s">
        <v>58</v>
      </c>
      <c r="N58" s="5" t="s">
        <v>58</v>
      </c>
      <c r="O58" s="5" t="s">
        <v>58</v>
      </c>
      <c r="P58" s="5" t="s">
        <v>58</v>
      </c>
      <c r="Q58" s="5" t="s">
        <v>58</v>
      </c>
      <c r="R58" s="5" t="s">
        <v>577</v>
      </c>
      <c r="S58" s="5" t="s">
        <v>58</v>
      </c>
      <c r="T58" s="5" t="s">
        <v>58</v>
      </c>
      <c r="U58" s="5" t="s">
        <v>58</v>
      </c>
      <c r="V58" s="5">
        <v>10</v>
      </c>
      <c r="W58" s="5">
        <v>3</v>
      </c>
      <c r="X58" s="5" t="s">
        <v>58</v>
      </c>
      <c r="Y58" s="5" t="s">
        <v>58</v>
      </c>
      <c r="Z58" s="5" t="s">
        <v>58</v>
      </c>
      <c r="AA58" s="5" t="s">
        <v>58</v>
      </c>
      <c r="AB58" s="5">
        <v>356</v>
      </c>
      <c r="AC58" s="5" t="s">
        <v>578</v>
      </c>
      <c r="AD58" s="5" t="s">
        <v>58</v>
      </c>
      <c r="AE58" s="5" t="s">
        <v>58</v>
      </c>
      <c r="AF58" s="5" t="s">
        <v>58</v>
      </c>
      <c r="AG58" s="5" t="s">
        <v>579</v>
      </c>
      <c r="AH58" s="5">
        <v>2020</v>
      </c>
      <c r="AI58" s="5" t="s">
        <v>580</v>
      </c>
      <c r="AJ58" s="5" t="s">
        <v>58</v>
      </c>
      <c r="AK58" s="5" t="s">
        <v>58</v>
      </c>
      <c r="AL58" s="5" t="s">
        <v>58</v>
      </c>
      <c r="AM58" s="5" t="s">
        <v>58</v>
      </c>
      <c r="AN58" s="5" t="s">
        <v>58</v>
      </c>
      <c r="AO58" s="5" t="s">
        <v>58</v>
      </c>
      <c r="AP58" s="5" t="s">
        <v>58</v>
      </c>
      <c r="AQ58" s="5" t="s">
        <v>58</v>
      </c>
      <c r="AR58" s="5">
        <v>9</v>
      </c>
      <c r="AS58" s="5">
        <v>0</v>
      </c>
      <c r="AT58" s="5">
        <v>0</v>
      </c>
      <c r="AU58" s="5">
        <v>0</v>
      </c>
      <c r="AV58" s="5">
        <v>5</v>
      </c>
      <c r="AW58" s="5">
        <v>0</v>
      </c>
      <c r="AX58" s="5">
        <v>9</v>
      </c>
      <c r="AY58" s="5" t="s">
        <v>58</v>
      </c>
      <c r="AZ58" s="5" t="s">
        <v>58</v>
      </c>
      <c r="BA58" s="5" t="s">
        <v>58</v>
      </c>
      <c r="BB58" s="5" t="s">
        <v>581</v>
      </c>
      <c r="BC58" s="5" t="s">
        <v>58</v>
      </c>
      <c r="BD58" s="5" t="s">
        <v>582</v>
      </c>
      <c r="BE58" s="5" t="s">
        <v>58</v>
      </c>
      <c r="BF58" s="5" t="s">
        <v>58</v>
      </c>
    </row>
    <row r="59" spans="1:58">
      <c r="A59" s="5" t="s">
        <v>59</v>
      </c>
      <c r="B59" s="5" t="s">
        <v>583</v>
      </c>
      <c r="C59" s="5" t="s">
        <v>58</v>
      </c>
      <c r="D59" s="5" t="s">
        <v>58</v>
      </c>
      <c r="E59" s="5" t="s">
        <v>58</v>
      </c>
      <c r="F59" s="5" t="s">
        <v>584</v>
      </c>
      <c r="G59" s="5" t="s">
        <v>585</v>
      </c>
      <c r="H59" s="5" t="s">
        <v>58</v>
      </c>
      <c r="I59" s="5" t="s">
        <v>58</v>
      </c>
      <c r="J59" s="5" t="s">
        <v>586</v>
      </c>
      <c r="K59" s="5" t="s">
        <v>58</v>
      </c>
      <c r="L59" s="5" t="s">
        <v>58</v>
      </c>
      <c r="M59" s="5" t="s">
        <v>58</v>
      </c>
      <c r="N59" s="5" t="s">
        <v>58</v>
      </c>
      <c r="O59" s="5" t="s">
        <v>58</v>
      </c>
      <c r="P59" s="5" t="s">
        <v>58</v>
      </c>
      <c r="Q59" s="5" t="s">
        <v>58</v>
      </c>
      <c r="R59" s="5" t="s">
        <v>181</v>
      </c>
      <c r="S59" s="5" t="s">
        <v>58</v>
      </c>
      <c r="T59" s="5" t="s">
        <v>58</v>
      </c>
      <c r="U59" s="5" t="s">
        <v>58</v>
      </c>
      <c r="V59" s="5">
        <v>704</v>
      </c>
      <c r="W59" s="5" t="s">
        <v>58</v>
      </c>
      <c r="X59" s="5" t="s">
        <v>58</v>
      </c>
      <c r="Y59" s="5" t="s">
        <v>58</v>
      </c>
      <c r="Z59" s="5" t="s">
        <v>58</v>
      </c>
      <c r="AA59" s="5" t="s">
        <v>58</v>
      </c>
      <c r="AB59" s="5">
        <v>135303</v>
      </c>
      <c r="AC59" s="5" t="s">
        <v>587</v>
      </c>
      <c r="AD59" s="5" t="s">
        <v>58</v>
      </c>
      <c r="AE59" s="5" t="s">
        <v>58</v>
      </c>
      <c r="AF59" s="5" t="s">
        <v>58</v>
      </c>
      <c r="AG59" s="5" t="s">
        <v>588</v>
      </c>
      <c r="AH59" s="5">
        <v>2020</v>
      </c>
      <c r="AI59" s="5" t="s">
        <v>589</v>
      </c>
      <c r="AJ59" s="5" t="s">
        <v>58</v>
      </c>
      <c r="AK59" s="5" t="s">
        <v>58</v>
      </c>
      <c r="AL59" s="5" t="s">
        <v>58</v>
      </c>
      <c r="AM59" s="5" t="s">
        <v>58</v>
      </c>
      <c r="AN59" s="5" t="s">
        <v>58</v>
      </c>
      <c r="AO59" s="5" t="s">
        <v>58</v>
      </c>
      <c r="AP59" s="5" t="s">
        <v>58</v>
      </c>
      <c r="AQ59" s="5" t="s">
        <v>58</v>
      </c>
      <c r="AR59" s="5">
        <v>88</v>
      </c>
      <c r="AS59" s="5">
        <v>1</v>
      </c>
      <c r="AT59" s="5">
        <v>0</v>
      </c>
      <c r="AU59" s="5">
        <v>0</v>
      </c>
      <c r="AV59" s="5">
        <v>49</v>
      </c>
      <c r="AW59" s="5">
        <v>0</v>
      </c>
      <c r="AX59" s="5">
        <v>90</v>
      </c>
      <c r="AY59" s="5" t="s">
        <v>58</v>
      </c>
      <c r="AZ59" s="5" t="s">
        <v>58</v>
      </c>
      <c r="BA59" s="5" t="s">
        <v>185</v>
      </c>
      <c r="BB59" s="5" t="s">
        <v>186</v>
      </c>
      <c r="BC59" s="5" t="s">
        <v>58</v>
      </c>
      <c r="BD59" s="5" t="s">
        <v>590</v>
      </c>
      <c r="BE59" s="5">
        <v>31818584</v>
      </c>
      <c r="BF59" s="5" t="s">
        <v>58</v>
      </c>
    </row>
    <row r="60" spans="1:58">
      <c r="A60" s="5" t="s">
        <v>59</v>
      </c>
      <c r="B60" s="5" t="s">
        <v>591</v>
      </c>
      <c r="C60" s="5" t="s">
        <v>58</v>
      </c>
      <c r="D60" s="5" t="s">
        <v>58</v>
      </c>
      <c r="E60" s="5" t="s">
        <v>58</v>
      </c>
      <c r="F60" s="5" t="s">
        <v>58</v>
      </c>
      <c r="G60" s="5" t="s">
        <v>592</v>
      </c>
      <c r="H60" s="5" t="s">
        <v>58</v>
      </c>
      <c r="I60" s="5" t="s">
        <v>58</v>
      </c>
      <c r="J60" s="5" t="s">
        <v>593</v>
      </c>
      <c r="K60" s="5" t="s">
        <v>58</v>
      </c>
      <c r="L60" s="5" t="s">
        <v>58</v>
      </c>
      <c r="M60" s="5" t="s">
        <v>58</v>
      </c>
      <c r="N60" s="5" t="s">
        <v>58</v>
      </c>
      <c r="O60" s="5" t="s">
        <v>58</v>
      </c>
      <c r="P60" s="5" t="s">
        <v>58</v>
      </c>
      <c r="Q60" s="5" t="s">
        <v>58</v>
      </c>
      <c r="R60" s="5" t="s">
        <v>354</v>
      </c>
      <c r="S60" s="5" t="s">
        <v>58</v>
      </c>
      <c r="T60" s="5" t="s">
        <v>58</v>
      </c>
      <c r="U60" s="5" t="s">
        <v>58</v>
      </c>
      <c r="V60" s="5">
        <v>245</v>
      </c>
      <c r="W60" s="5" t="s">
        <v>58</v>
      </c>
      <c r="X60" s="5" t="s">
        <v>58</v>
      </c>
      <c r="Y60" s="5" t="s">
        <v>58</v>
      </c>
      <c r="Z60" s="5" t="s">
        <v>58</v>
      </c>
      <c r="AA60" s="5" t="s">
        <v>58</v>
      </c>
      <c r="AB60" s="5">
        <v>118891</v>
      </c>
      <c r="AC60" s="5" t="s">
        <v>594</v>
      </c>
      <c r="AD60" s="5" t="s">
        <v>58</v>
      </c>
      <c r="AE60" s="5" t="s">
        <v>58</v>
      </c>
      <c r="AF60" s="5" t="s">
        <v>58</v>
      </c>
      <c r="AG60" s="5" t="s">
        <v>595</v>
      </c>
      <c r="AH60" s="5">
        <v>2020</v>
      </c>
      <c r="AI60" s="5" t="s">
        <v>596</v>
      </c>
      <c r="AJ60" s="5" t="s">
        <v>58</v>
      </c>
      <c r="AK60" s="5" t="s">
        <v>58</v>
      </c>
      <c r="AL60" s="5" t="s">
        <v>58</v>
      </c>
      <c r="AM60" s="5" t="s">
        <v>58</v>
      </c>
      <c r="AN60" s="5" t="s">
        <v>58</v>
      </c>
      <c r="AO60" s="5" t="s">
        <v>58</v>
      </c>
      <c r="AP60" s="5" t="s">
        <v>58</v>
      </c>
      <c r="AQ60" s="5" t="s">
        <v>58</v>
      </c>
      <c r="AR60" s="5">
        <v>16</v>
      </c>
      <c r="AS60" s="5">
        <v>0</v>
      </c>
      <c r="AT60" s="5">
        <v>0</v>
      </c>
      <c r="AU60" s="5">
        <v>0</v>
      </c>
      <c r="AV60" s="5">
        <v>1</v>
      </c>
      <c r="AW60" s="5">
        <v>0</v>
      </c>
      <c r="AX60" s="5">
        <v>16</v>
      </c>
      <c r="AY60" s="5" t="s">
        <v>58</v>
      </c>
      <c r="AZ60" s="5" t="s">
        <v>58</v>
      </c>
      <c r="BA60" s="5" t="s">
        <v>358</v>
      </c>
      <c r="BB60" s="5" t="s">
        <v>359</v>
      </c>
      <c r="BC60" s="5" t="s">
        <v>58</v>
      </c>
      <c r="BD60" s="5" t="s">
        <v>597</v>
      </c>
      <c r="BE60" s="5" t="s">
        <v>58</v>
      </c>
      <c r="BF60" s="5" t="s">
        <v>58</v>
      </c>
    </row>
    <row r="61" spans="1:58">
      <c r="A61" s="5" t="s">
        <v>59</v>
      </c>
      <c r="B61" s="5" t="s">
        <v>598</v>
      </c>
      <c r="C61" s="5" t="s">
        <v>58</v>
      </c>
      <c r="D61" s="5" t="s">
        <v>58</v>
      </c>
      <c r="E61" s="5" t="s">
        <v>58</v>
      </c>
      <c r="F61" s="5" t="s">
        <v>599</v>
      </c>
      <c r="G61" s="5" t="s">
        <v>600</v>
      </c>
      <c r="H61" s="5" t="s">
        <v>58</v>
      </c>
      <c r="I61" s="5" t="s">
        <v>58</v>
      </c>
      <c r="J61" s="5" t="s">
        <v>601</v>
      </c>
      <c r="K61" s="5" t="s">
        <v>58</v>
      </c>
      <c r="L61" s="5" t="s">
        <v>58</v>
      </c>
      <c r="M61" s="5" t="s">
        <v>58</v>
      </c>
      <c r="N61" s="5" t="s">
        <v>58</v>
      </c>
      <c r="O61" s="5" t="s">
        <v>58</v>
      </c>
      <c r="P61" s="5" t="s">
        <v>58</v>
      </c>
      <c r="Q61" s="5" t="s">
        <v>58</v>
      </c>
      <c r="R61" s="5" t="s">
        <v>602</v>
      </c>
      <c r="S61" s="5" t="s">
        <v>58</v>
      </c>
      <c r="T61" s="5" t="s">
        <v>58</v>
      </c>
      <c r="U61" s="5" t="s">
        <v>58</v>
      </c>
      <c r="V61" s="5">
        <v>94</v>
      </c>
      <c r="W61" s="5">
        <v>1</v>
      </c>
      <c r="X61" s="5" t="s">
        <v>58</v>
      </c>
      <c r="Y61" s="5" t="s">
        <v>58</v>
      </c>
      <c r="Z61" s="5">
        <v>41</v>
      </c>
      <c r="AA61" s="5">
        <v>56</v>
      </c>
      <c r="AB61" s="5" t="s">
        <v>58</v>
      </c>
      <c r="AC61" s="5" t="s">
        <v>603</v>
      </c>
      <c r="AD61" s="5" t="s">
        <v>58</v>
      </c>
      <c r="AE61" s="5" t="s">
        <v>58</v>
      </c>
      <c r="AF61" s="5" t="s">
        <v>58</v>
      </c>
      <c r="AG61" s="5" t="s">
        <v>604</v>
      </c>
      <c r="AH61" s="5">
        <v>2020</v>
      </c>
      <c r="AI61" s="5" t="s">
        <v>605</v>
      </c>
      <c r="AJ61" s="5" t="s">
        <v>58</v>
      </c>
      <c r="AK61" s="5" t="s">
        <v>58</v>
      </c>
      <c r="AL61" s="5" t="s">
        <v>58</v>
      </c>
      <c r="AM61" s="5" t="s">
        <v>58</v>
      </c>
      <c r="AN61" s="5" t="s">
        <v>58</v>
      </c>
      <c r="AO61" s="5" t="s">
        <v>58</v>
      </c>
      <c r="AP61" s="5" t="s">
        <v>58</v>
      </c>
      <c r="AQ61" s="5" t="s">
        <v>58</v>
      </c>
      <c r="AR61" s="5">
        <v>2</v>
      </c>
      <c r="AS61" s="5">
        <v>0</v>
      </c>
      <c r="AT61" s="5">
        <v>0</v>
      </c>
      <c r="AU61" s="5">
        <v>0</v>
      </c>
      <c r="AV61" s="5">
        <v>1</v>
      </c>
      <c r="AW61" s="5">
        <v>0</v>
      </c>
      <c r="AX61" s="5">
        <v>2</v>
      </c>
      <c r="AY61" s="5" t="s">
        <v>58</v>
      </c>
      <c r="AZ61" s="5" t="s">
        <v>58</v>
      </c>
      <c r="BA61" s="5" t="s">
        <v>606</v>
      </c>
      <c r="BB61" s="5" t="s">
        <v>607</v>
      </c>
      <c r="BC61" s="5" t="s">
        <v>58</v>
      </c>
      <c r="BD61" s="5" t="s">
        <v>608</v>
      </c>
      <c r="BE61" s="5" t="s">
        <v>58</v>
      </c>
      <c r="BF61" s="5" t="s">
        <v>58</v>
      </c>
    </row>
    <row r="62" spans="1:58">
      <c r="A62" s="5" t="s">
        <v>59</v>
      </c>
      <c r="B62" s="5" t="s">
        <v>609</v>
      </c>
      <c r="C62" s="5" t="s">
        <v>58</v>
      </c>
      <c r="D62" s="5" t="s">
        <v>58</v>
      </c>
      <c r="E62" s="5" t="s">
        <v>58</v>
      </c>
      <c r="F62" s="5" t="s">
        <v>610</v>
      </c>
      <c r="G62" s="5" t="s">
        <v>611</v>
      </c>
      <c r="H62" s="5" t="s">
        <v>58</v>
      </c>
      <c r="I62" s="5" t="s">
        <v>58</v>
      </c>
      <c r="J62" s="5" t="s">
        <v>612</v>
      </c>
      <c r="K62" s="5" t="s">
        <v>58</v>
      </c>
      <c r="L62" s="5" t="s">
        <v>58</v>
      </c>
      <c r="M62" s="5" t="s">
        <v>58</v>
      </c>
      <c r="N62" s="5" t="s">
        <v>58</v>
      </c>
      <c r="O62" s="5" t="s">
        <v>58</v>
      </c>
      <c r="P62" s="5" t="s">
        <v>58</v>
      </c>
      <c r="Q62" s="5" t="s">
        <v>58</v>
      </c>
      <c r="R62" s="5" t="s">
        <v>192</v>
      </c>
      <c r="S62" s="5" t="s">
        <v>58</v>
      </c>
      <c r="T62" s="5" t="s">
        <v>58</v>
      </c>
      <c r="U62" s="5" t="s">
        <v>58</v>
      </c>
      <c r="V62" s="5">
        <v>3</v>
      </c>
      <c r="W62" s="5" t="s">
        <v>58</v>
      </c>
      <c r="X62" s="5" t="s">
        <v>58</v>
      </c>
      <c r="Y62" s="5" t="s">
        <v>58</v>
      </c>
      <c r="Z62" s="5" t="s">
        <v>58</v>
      </c>
      <c r="AA62" s="5" t="s">
        <v>58</v>
      </c>
      <c r="AB62" s="5">
        <v>4</v>
      </c>
      <c r="AC62" s="5" t="s">
        <v>613</v>
      </c>
      <c r="AD62" s="5" t="s">
        <v>58</v>
      </c>
      <c r="AE62" s="5" t="s">
        <v>58</v>
      </c>
      <c r="AF62" s="5" t="s">
        <v>58</v>
      </c>
      <c r="AG62" s="5" t="s">
        <v>614</v>
      </c>
      <c r="AH62" s="5">
        <v>2020</v>
      </c>
      <c r="AI62" s="5" t="s">
        <v>615</v>
      </c>
      <c r="AJ62" s="5" t="s">
        <v>58</v>
      </c>
      <c r="AK62" s="5" t="s">
        <v>58</v>
      </c>
      <c r="AL62" s="5" t="s">
        <v>58</v>
      </c>
      <c r="AM62" s="5" t="s">
        <v>58</v>
      </c>
      <c r="AN62" s="5" t="s">
        <v>58</v>
      </c>
      <c r="AO62" s="5" t="s">
        <v>58</v>
      </c>
      <c r="AP62" s="5" t="s">
        <v>58</v>
      </c>
      <c r="AQ62" s="5" t="s">
        <v>58</v>
      </c>
      <c r="AR62" s="5">
        <v>8</v>
      </c>
      <c r="AS62" s="5">
        <v>0</v>
      </c>
      <c r="AT62" s="5">
        <v>0</v>
      </c>
      <c r="AU62" s="5">
        <v>0</v>
      </c>
      <c r="AV62" s="5">
        <v>4</v>
      </c>
      <c r="AW62" s="5">
        <v>0</v>
      </c>
      <c r="AX62" s="5">
        <v>8</v>
      </c>
      <c r="AY62" s="5" t="s">
        <v>58</v>
      </c>
      <c r="AZ62" s="5" t="s">
        <v>58</v>
      </c>
      <c r="BA62" s="5" t="s">
        <v>58</v>
      </c>
      <c r="BB62" s="5" t="s">
        <v>196</v>
      </c>
      <c r="BC62" s="5" t="s">
        <v>58</v>
      </c>
      <c r="BD62" s="5" t="s">
        <v>616</v>
      </c>
      <c r="BE62" s="5" t="s">
        <v>58</v>
      </c>
      <c r="BF62" s="5" t="s">
        <v>58</v>
      </c>
    </row>
    <row r="63" spans="1:58">
      <c r="A63" s="5" t="s">
        <v>59</v>
      </c>
      <c r="B63" s="5" t="s">
        <v>617</v>
      </c>
      <c r="C63" s="5" t="s">
        <v>58</v>
      </c>
      <c r="D63" s="5" t="s">
        <v>58</v>
      </c>
      <c r="E63" s="5" t="s">
        <v>58</v>
      </c>
      <c r="F63" s="5" t="s">
        <v>618</v>
      </c>
      <c r="G63" s="5" t="s">
        <v>619</v>
      </c>
      <c r="H63" s="5" t="s">
        <v>58</v>
      </c>
      <c r="I63" s="5" t="s">
        <v>58</v>
      </c>
      <c r="J63" s="5" t="s">
        <v>620</v>
      </c>
      <c r="K63" s="5" t="s">
        <v>58</v>
      </c>
      <c r="L63" s="5" t="s">
        <v>58</v>
      </c>
      <c r="M63" s="5" t="s">
        <v>58</v>
      </c>
      <c r="N63" s="5" t="s">
        <v>58</v>
      </c>
      <c r="O63" s="5" t="s">
        <v>58</v>
      </c>
      <c r="P63" s="5" t="s">
        <v>58</v>
      </c>
      <c r="Q63" s="5" t="s">
        <v>58</v>
      </c>
      <c r="R63" s="5" t="s">
        <v>621</v>
      </c>
      <c r="S63" s="5" t="s">
        <v>58</v>
      </c>
      <c r="T63" s="5" t="s">
        <v>58</v>
      </c>
      <c r="U63" s="5" t="s">
        <v>58</v>
      </c>
      <c r="V63" s="5">
        <v>12</v>
      </c>
      <c r="W63" s="5">
        <v>4</v>
      </c>
      <c r="X63" s="5" t="s">
        <v>58</v>
      </c>
      <c r="Y63" s="5" t="s">
        <v>58</v>
      </c>
      <c r="Z63" s="5">
        <v>504</v>
      </c>
      <c r="AA63" s="5">
        <v>513</v>
      </c>
      <c r="AB63" s="5" t="s">
        <v>58</v>
      </c>
      <c r="AC63" s="5" t="s">
        <v>622</v>
      </c>
      <c r="AD63" s="5" t="s">
        <v>58</v>
      </c>
      <c r="AE63" s="5" t="s">
        <v>623</v>
      </c>
      <c r="AF63" s="5" t="s">
        <v>58</v>
      </c>
      <c r="AG63" s="5" t="s">
        <v>562</v>
      </c>
      <c r="AH63" s="5">
        <v>2020</v>
      </c>
      <c r="AI63" s="5" t="s">
        <v>624</v>
      </c>
      <c r="AJ63" s="5" t="s">
        <v>58</v>
      </c>
      <c r="AK63" s="5" t="s">
        <v>58</v>
      </c>
      <c r="AL63" s="5" t="s">
        <v>58</v>
      </c>
      <c r="AM63" s="5" t="s">
        <v>58</v>
      </c>
      <c r="AN63" s="5" t="s">
        <v>58</v>
      </c>
      <c r="AO63" s="5" t="s">
        <v>58</v>
      </c>
      <c r="AP63" s="5" t="s">
        <v>58</v>
      </c>
      <c r="AQ63" s="5" t="s">
        <v>58</v>
      </c>
      <c r="AR63" s="5">
        <v>3</v>
      </c>
      <c r="AS63" s="5">
        <v>0</v>
      </c>
      <c r="AT63" s="5">
        <v>0</v>
      </c>
      <c r="AU63" s="5">
        <v>0</v>
      </c>
      <c r="AV63" s="5">
        <v>2</v>
      </c>
      <c r="AW63" s="5">
        <v>0</v>
      </c>
      <c r="AX63" s="5">
        <v>3</v>
      </c>
      <c r="AY63" s="5" t="s">
        <v>58</v>
      </c>
      <c r="AZ63" s="5" t="s">
        <v>58</v>
      </c>
      <c r="BA63" s="5" t="s">
        <v>625</v>
      </c>
      <c r="BB63" s="5" t="s">
        <v>626</v>
      </c>
      <c r="BC63" s="5" t="s">
        <v>58</v>
      </c>
      <c r="BD63" s="5" t="s">
        <v>627</v>
      </c>
      <c r="BE63" s="5">
        <v>31898859</v>
      </c>
      <c r="BF63" s="5" t="s">
        <v>58</v>
      </c>
    </row>
    <row r="64" spans="1:58">
      <c r="A64" s="5" t="s">
        <v>59</v>
      </c>
      <c r="B64" s="5" t="s">
        <v>628</v>
      </c>
      <c r="C64" s="5" t="s">
        <v>58</v>
      </c>
      <c r="D64" s="5" t="s">
        <v>58</v>
      </c>
      <c r="E64" s="5" t="s">
        <v>58</v>
      </c>
      <c r="F64" s="5" t="s">
        <v>629</v>
      </c>
      <c r="G64" s="5" t="s">
        <v>630</v>
      </c>
      <c r="H64" s="5" t="s">
        <v>58</v>
      </c>
      <c r="I64" s="5" t="s">
        <v>58</v>
      </c>
      <c r="J64" s="5" t="s">
        <v>631</v>
      </c>
      <c r="K64" s="5" t="s">
        <v>58</v>
      </c>
      <c r="L64" s="5" t="s">
        <v>58</v>
      </c>
      <c r="M64" s="5" t="s">
        <v>58</v>
      </c>
      <c r="N64" s="5" t="s">
        <v>58</v>
      </c>
      <c r="O64" s="5" t="s">
        <v>58</v>
      </c>
      <c r="P64" s="5" t="s">
        <v>58</v>
      </c>
      <c r="Q64" s="5" t="s">
        <v>58</v>
      </c>
      <c r="R64" s="5" t="s">
        <v>192</v>
      </c>
      <c r="S64" s="5" t="s">
        <v>58</v>
      </c>
      <c r="T64" s="5" t="s">
        <v>58</v>
      </c>
      <c r="U64" s="5" t="s">
        <v>58</v>
      </c>
      <c r="V64" s="5">
        <v>2</v>
      </c>
      <c r="W64" s="5" t="s">
        <v>58</v>
      </c>
      <c r="X64" s="5" t="s">
        <v>58</v>
      </c>
      <c r="Y64" s="5" t="s">
        <v>58</v>
      </c>
      <c r="Z64" s="5" t="s">
        <v>58</v>
      </c>
      <c r="AA64" s="5" t="s">
        <v>58</v>
      </c>
      <c r="AB64" s="5">
        <v>75</v>
      </c>
      <c r="AC64" s="5" t="s">
        <v>632</v>
      </c>
      <c r="AD64" s="5" t="s">
        <v>58</v>
      </c>
      <c r="AE64" s="5" t="s">
        <v>58</v>
      </c>
      <c r="AF64" s="5" t="s">
        <v>58</v>
      </c>
      <c r="AG64" s="5" t="s">
        <v>633</v>
      </c>
      <c r="AH64" s="5">
        <v>2020</v>
      </c>
      <c r="AI64" s="5" t="s">
        <v>634</v>
      </c>
      <c r="AJ64" s="5" t="s">
        <v>58</v>
      </c>
      <c r="AK64" s="5" t="s">
        <v>58</v>
      </c>
      <c r="AL64" s="5" t="s">
        <v>58</v>
      </c>
      <c r="AM64" s="5" t="s">
        <v>58</v>
      </c>
      <c r="AN64" s="5" t="s">
        <v>58</v>
      </c>
      <c r="AO64" s="5" t="s">
        <v>58</v>
      </c>
      <c r="AP64" s="5" t="s">
        <v>58</v>
      </c>
      <c r="AQ64" s="5" t="s">
        <v>58</v>
      </c>
      <c r="AR64" s="5">
        <v>10</v>
      </c>
      <c r="AS64" s="5">
        <v>0</v>
      </c>
      <c r="AT64" s="5">
        <v>0</v>
      </c>
      <c r="AU64" s="5">
        <v>0</v>
      </c>
      <c r="AV64" s="5">
        <v>6</v>
      </c>
      <c r="AW64" s="5">
        <v>0</v>
      </c>
      <c r="AX64" s="5">
        <v>10</v>
      </c>
      <c r="AY64" s="5" t="s">
        <v>58</v>
      </c>
      <c r="AZ64" s="5" t="s">
        <v>58</v>
      </c>
      <c r="BA64" s="5" t="s">
        <v>58</v>
      </c>
      <c r="BB64" s="5" t="s">
        <v>196</v>
      </c>
      <c r="BC64" s="5" t="s">
        <v>58</v>
      </c>
      <c r="BD64" s="5" t="s">
        <v>635</v>
      </c>
      <c r="BE64" s="5" t="s">
        <v>58</v>
      </c>
      <c r="BF64" s="5" t="s">
        <v>58</v>
      </c>
    </row>
    <row r="65" spans="1:58">
      <c r="A65" s="5" t="s">
        <v>336</v>
      </c>
      <c r="B65" s="5" t="s">
        <v>636</v>
      </c>
      <c r="C65" s="5" t="s">
        <v>58</v>
      </c>
      <c r="D65" s="5" t="s">
        <v>58</v>
      </c>
      <c r="E65" s="5" t="s">
        <v>58</v>
      </c>
      <c r="F65" s="5" t="s">
        <v>58</v>
      </c>
      <c r="G65" s="5" t="s">
        <v>637</v>
      </c>
      <c r="H65" s="5" t="s">
        <v>638</v>
      </c>
      <c r="I65" s="5" t="s">
        <v>58</v>
      </c>
      <c r="J65" s="5" t="s">
        <v>639</v>
      </c>
      <c r="K65" s="5" t="s">
        <v>58</v>
      </c>
      <c r="L65" s="5" t="s">
        <v>58</v>
      </c>
      <c r="M65" s="5" t="s">
        <v>58</v>
      </c>
      <c r="N65" s="5" t="s">
        <v>58</v>
      </c>
      <c r="O65" s="5" t="s">
        <v>58</v>
      </c>
      <c r="P65" s="5" t="s">
        <v>58</v>
      </c>
      <c r="Q65" s="5" t="s">
        <v>58</v>
      </c>
      <c r="R65" s="5" t="s">
        <v>640</v>
      </c>
      <c r="S65" s="5" t="s">
        <v>58</v>
      </c>
      <c r="T65" s="5" t="s">
        <v>341</v>
      </c>
      <c r="U65" s="5" t="s">
        <v>58</v>
      </c>
      <c r="V65" s="5">
        <v>418</v>
      </c>
      <c r="W65" s="5" t="s">
        <v>58</v>
      </c>
      <c r="X65" s="5" t="s">
        <v>58</v>
      </c>
      <c r="Y65" s="5" t="s">
        <v>58</v>
      </c>
      <c r="Z65" s="5" t="s">
        <v>58</v>
      </c>
      <c r="AA65" s="5" t="s">
        <v>58</v>
      </c>
      <c r="AB65" s="5">
        <v>12035</v>
      </c>
      <c r="AC65" s="5" t="s">
        <v>641</v>
      </c>
      <c r="AD65" s="5" t="s">
        <v>58</v>
      </c>
      <c r="AE65" s="5" t="s">
        <v>58</v>
      </c>
      <c r="AF65" s="5" t="s">
        <v>58</v>
      </c>
      <c r="AG65" s="5">
        <v>2020</v>
      </c>
      <c r="AH65" s="5">
        <v>2020</v>
      </c>
      <c r="AI65" s="5" t="s">
        <v>642</v>
      </c>
      <c r="AJ65" s="5" t="s">
        <v>58</v>
      </c>
      <c r="AK65" s="5" t="s">
        <v>58</v>
      </c>
      <c r="AL65" s="5" t="s">
        <v>58</v>
      </c>
      <c r="AM65" s="5" t="s">
        <v>58</v>
      </c>
      <c r="AN65" s="5" t="s">
        <v>643</v>
      </c>
      <c r="AO65" s="5" t="s">
        <v>644</v>
      </c>
      <c r="AP65" s="5" t="s">
        <v>645</v>
      </c>
      <c r="AQ65" s="5" t="s">
        <v>646</v>
      </c>
      <c r="AR65" s="5">
        <v>0</v>
      </c>
      <c r="AS65" s="5">
        <v>0</v>
      </c>
      <c r="AT65" s="5">
        <v>0</v>
      </c>
      <c r="AU65" s="5">
        <v>0</v>
      </c>
      <c r="AV65" s="5">
        <v>0</v>
      </c>
      <c r="AW65" s="5">
        <v>0</v>
      </c>
      <c r="AX65" s="5">
        <v>0</v>
      </c>
      <c r="AY65" s="5" t="s">
        <v>58</v>
      </c>
      <c r="AZ65" s="5" t="s">
        <v>58</v>
      </c>
      <c r="BA65" s="5" t="s">
        <v>348</v>
      </c>
      <c r="BB65" s="5" t="s">
        <v>58</v>
      </c>
      <c r="BC65" s="5" t="s">
        <v>349</v>
      </c>
      <c r="BD65" s="5" t="s">
        <v>647</v>
      </c>
      <c r="BE65" s="5" t="s">
        <v>58</v>
      </c>
      <c r="BF65" s="5" t="s">
        <v>58</v>
      </c>
    </row>
    <row r="66" spans="1:58">
      <c r="A66" s="5" t="s">
        <v>59</v>
      </c>
      <c r="B66" s="5" t="s">
        <v>648</v>
      </c>
      <c r="C66" s="5" t="s">
        <v>58</v>
      </c>
      <c r="D66" s="5" t="s">
        <v>58</v>
      </c>
      <c r="E66" s="5" t="s">
        <v>58</v>
      </c>
      <c r="F66" s="5" t="s">
        <v>58</v>
      </c>
      <c r="G66" s="5" t="s">
        <v>58</v>
      </c>
      <c r="H66" s="5" t="s">
        <v>58</v>
      </c>
      <c r="I66" s="5" t="s">
        <v>58</v>
      </c>
      <c r="J66" s="5" t="s">
        <v>649</v>
      </c>
      <c r="K66" s="5" t="s">
        <v>58</v>
      </c>
      <c r="L66" s="5" t="s">
        <v>58</v>
      </c>
      <c r="M66" s="5" t="s">
        <v>58</v>
      </c>
      <c r="N66" s="5" t="s">
        <v>58</v>
      </c>
      <c r="O66" s="5" t="s">
        <v>58</v>
      </c>
      <c r="P66" s="5" t="s">
        <v>58</v>
      </c>
      <c r="Q66" s="5" t="s">
        <v>58</v>
      </c>
      <c r="R66" s="5" t="s">
        <v>650</v>
      </c>
      <c r="S66" s="5" t="s">
        <v>58</v>
      </c>
      <c r="T66" s="5" t="s">
        <v>58</v>
      </c>
      <c r="U66" s="5" t="s">
        <v>58</v>
      </c>
      <c r="V66" s="5">
        <v>16</v>
      </c>
      <c r="W66" s="5">
        <v>39</v>
      </c>
      <c r="X66" s="5" t="s">
        <v>58</v>
      </c>
      <c r="Y66" s="5" t="s">
        <v>58</v>
      </c>
      <c r="Z66" s="5">
        <v>194</v>
      </c>
      <c r="AA66" s="5">
        <v>214</v>
      </c>
      <c r="AB66" s="5" t="s">
        <v>58</v>
      </c>
      <c r="AC66" s="5" t="s">
        <v>651</v>
      </c>
      <c r="AD66" s="5" t="s">
        <v>58</v>
      </c>
      <c r="AE66" s="5" t="s">
        <v>58</v>
      </c>
      <c r="AF66" s="5" t="s">
        <v>58</v>
      </c>
      <c r="AG66" s="5" t="s">
        <v>652</v>
      </c>
      <c r="AH66" s="5">
        <v>2020</v>
      </c>
      <c r="AI66" s="5" t="s">
        <v>653</v>
      </c>
      <c r="AJ66" s="5" t="s">
        <v>58</v>
      </c>
      <c r="AK66" s="5" t="s">
        <v>58</v>
      </c>
      <c r="AL66" s="5" t="s">
        <v>58</v>
      </c>
      <c r="AM66" s="5" t="s">
        <v>58</v>
      </c>
      <c r="AN66" s="5" t="s">
        <v>58</v>
      </c>
      <c r="AO66" s="5" t="s">
        <v>58</v>
      </c>
      <c r="AP66" s="5" t="s">
        <v>58</v>
      </c>
      <c r="AQ66" s="5" t="s">
        <v>58</v>
      </c>
      <c r="AR66" s="5">
        <v>0</v>
      </c>
      <c r="AS66" s="5">
        <v>0</v>
      </c>
      <c r="AT66" s="5">
        <v>0</v>
      </c>
      <c r="AU66" s="5">
        <v>0</v>
      </c>
      <c r="AV66" s="5">
        <v>0</v>
      </c>
      <c r="AW66" s="5">
        <v>0</v>
      </c>
      <c r="AX66" s="5">
        <v>0</v>
      </c>
      <c r="AY66" s="5" t="s">
        <v>58</v>
      </c>
      <c r="AZ66" s="5" t="s">
        <v>58</v>
      </c>
      <c r="BA66" s="5" t="s">
        <v>654</v>
      </c>
      <c r="BB66" s="5" t="s">
        <v>655</v>
      </c>
      <c r="BC66" s="5" t="s">
        <v>58</v>
      </c>
      <c r="BD66" s="5" t="s">
        <v>656</v>
      </c>
      <c r="BE66" s="5" t="s">
        <v>58</v>
      </c>
      <c r="BF66" s="5" t="s">
        <v>58</v>
      </c>
    </row>
    <row r="67" spans="1:58">
      <c r="A67" s="5" t="s">
        <v>336</v>
      </c>
      <c r="B67" s="5" t="s">
        <v>657</v>
      </c>
      <c r="C67" s="5" t="s">
        <v>58</v>
      </c>
      <c r="D67" s="5" t="s">
        <v>58</v>
      </c>
      <c r="E67" s="5" t="s">
        <v>58</v>
      </c>
      <c r="F67" s="5" t="s">
        <v>58</v>
      </c>
      <c r="G67" s="5" t="s">
        <v>58</v>
      </c>
      <c r="H67" s="5" t="s">
        <v>658</v>
      </c>
      <c r="I67" s="5" t="s">
        <v>58</v>
      </c>
      <c r="J67" s="5" t="s">
        <v>659</v>
      </c>
      <c r="K67" s="5" t="s">
        <v>58</v>
      </c>
      <c r="L67" s="5" t="s">
        <v>58</v>
      </c>
      <c r="M67" s="5" t="s">
        <v>58</v>
      </c>
      <c r="N67" s="5" t="s">
        <v>58</v>
      </c>
      <c r="O67" s="5" t="s">
        <v>58</v>
      </c>
      <c r="P67" s="5" t="s">
        <v>58</v>
      </c>
      <c r="Q67" s="5" t="s">
        <v>58</v>
      </c>
      <c r="R67" s="5" t="s">
        <v>660</v>
      </c>
      <c r="S67" s="5" t="s">
        <v>58</v>
      </c>
      <c r="T67" s="5" t="s">
        <v>341</v>
      </c>
      <c r="U67" s="5" t="s">
        <v>58</v>
      </c>
      <c r="V67" s="5">
        <v>468</v>
      </c>
      <c r="W67" s="5" t="s">
        <v>58</v>
      </c>
      <c r="X67" s="5" t="s">
        <v>58</v>
      </c>
      <c r="Y67" s="5" t="s">
        <v>58</v>
      </c>
      <c r="Z67" s="5" t="s">
        <v>58</v>
      </c>
      <c r="AA67" s="5" t="s">
        <v>58</v>
      </c>
      <c r="AB67" s="5">
        <v>12054</v>
      </c>
      <c r="AC67" s="5" t="s">
        <v>661</v>
      </c>
      <c r="AD67" s="5" t="s">
        <v>58</v>
      </c>
      <c r="AE67" s="5" t="s">
        <v>58</v>
      </c>
      <c r="AF67" s="5" t="s">
        <v>58</v>
      </c>
      <c r="AG67" s="5">
        <v>2020</v>
      </c>
      <c r="AH67" s="5">
        <v>2020</v>
      </c>
      <c r="AI67" s="5" t="s">
        <v>662</v>
      </c>
      <c r="AJ67" s="5" t="s">
        <v>58</v>
      </c>
      <c r="AK67" s="5" t="s">
        <v>58</v>
      </c>
      <c r="AL67" s="5" t="s">
        <v>58</v>
      </c>
      <c r="AM67" s="5" t="s">
        <v>58</v>
      </c>
      <c r="AN67" s="5" t="s">
        <v>663</v>
      </c>
      <c r="AO67" s="5" t="s">
        <v>664</v>
      </c>
      <c r="AP67" s="5" t="s">
        <v>665</v>
      </c>
      <c r="AQ67" s="5" t="s">
        <v>646</v>
      </c>
      <c r="AR67" s="5">
        <v>0</v>
      </c>
      <c r="AS67" s="5">
        <v>0</v>
      </c>
      <c r="AT67" s="5">
        <v>0</v>
      </c>
      <c r="AU67" s="5">
        <v>0</v>
      </c>
      <c r="AV67" s="5">
        <v>0</v>
      </c>
      <c r="AW67" s="5">
        <v>0</v>
      </c>
      <c r="AX67" s="5">
        <v>0</v>
      </c>
      <c r="AY67" s="5" t="s">
        <v>58</v>
      </c>
      <c r="AZ67" s="5" t="s">
        <v>58</v>
      </c>
      <c r="BA67" s="5" t="s">
        <v>348</v>
      </c>
      <c r="BB67" s="5" t="s">
        <v>58</v>
      </c>
      <c r="BC67" s="5" t="s">
        <v>349</v>
      </c>
      <c r="BD67" s="5" t="s">
        <v>666</v>
      </c>
      <c r="BE67" s="5" t="s">
        <v>58</v>
      </c>
      <c r="BF67" s="5" t="s">
        <v>58</v>
      </c>
    </row>
    <row r="68" spans="1:58">
      <c r="A68" s="5" t="s">
        <v>59</v>
      </c>
      <c r="B68" s="5" t="s">
        <v>667</v>
      </c>
      <c r="C68" s="5" t="s">
        <v>58</v>
      </c>
      <c r="D68" s="5" t="s">
        <v>58</v>
      </c>
      <c r="E68" s="5" t="s">
        <v>58</v>
      </c>
      <c r="F68" s="5" t="s">
        <v>668</v>
      </c>
      <c r="G68" s="5" t="s">
        <v>669</v>
      </c>
      <c r="H68" s="5" t="s">
        <v>58</v>
      </c>
      <c r="I68" s="5" t="s">
        <v>58</v>
      </c>
      <c r="J68" s="5" t="s">
        <v>670</v>
      </c>
      <c r="K68" s="5" t="s">
        <v>58</v>
      </c>
      <c r="L68" s="5" t="s">
        <v>58</v>
      </c>
      <c r="M68" s="5" t="s">
        <v>58</v>
      </c>
      <c r="N68" s="5" t="s">
        <v>58</v>
      </c>
      <c r="O68" s="5" t="s">
        <v>58</v>
      </c>
      <c r="P68" s="5" t="s">
        <v>58</v>
      </c>
      <c r="Q68" s="5" t="s">
        <v>58</v>
      </c>
      <c r="R68" s="5" t="s">
        <v>671</v>
      </c>
      <c r="S68" s="5" t="s">
        <v>58</v>
      </c>
      <c r="T68" s="5" t="s">
        <v>58</v>
      </c>
      <c r="U68" s="5" t="s">
        <v>58</v>
      </c>
      <c r="V68" s="5">
        <v>5</v>
      </c>
      <c r="W68" s="5">
        <v>1</v>
      </c>
      <c r="X68" s="5" t="s">
        <v>58</v>
      </c>
      <c r="Y68" s="5" t="s">
        <v>58</v>
      </c>
      <c r="Z68" s="5">
        <v>617</v>
      </c>
      <c r="AA68" s="5">
        <v>630</v>
      </c>
      <c r="AB68" s="5" t="s">
        <v>58</v>
      </c>
      <c r="AC68" s="5" t="s">
        <v>672</v>
      </c>
      <c r="AD68" s="5" t="s">
        <v>58</v>
      </c>
      <c r="AE68" s="5" t="s">
        <v>58</v>
      </c>
      <c r="AF68" s="5" t="s">
        <v>58</v>
      </c>
      <c r="AG68" s="5" t="s">
        <v>623</v>
      </c>
      <c r="AH68" s="5">
        <v>2020</v>
      </c>
      <c r="AI68" s="5" t="s">
        <v>673</v>
      </c>
      <c r="AJ68" s="5" t="s">
        <v>58</v>
      </c>
      <c r="AK68" s="5" t="s">
        <v>58</v>
      </c>
      <c r="AL68" s="5" t="s">
        <v>58</v>
      </c>
      <c r="AM68" s="5" t="s">
        <v>58</v>
      </c>
      <c r="AN68" s="5" t="s">
        <v>58</v>
      </c>
      <c r="AO68" s="5" t="s">
        <v>58</v>
      </c>
      <c r="AP68" s="5" t="s">
        <v>58</v>
      </c>
      <c r="AQ68" s="5" t="s">
        <v>58</v>
      </c>
      <c r="AR68" s="5">
        <v>1</v>
      </c>
      <c r="AS68" s="5">
        <v>0</v>
      </c>
      <c r="AT68" s="5">
        <v>0</v>
      </c>
      <c r="AU68" s="5">
        <v>0</v>
      </c>
      <c r="AV68" s="5">
        <v>1</v>
      </c>
      <c r="AW68" s="5">
        <v>0</v>
      </c>
      <c r="AX68" s="5">
        <v>1</v>
      </c>
      <c r="AY68" s="5" t="s">
        <v>58</v>
      </c>
      <c r="AZ68" s="5" t="s">
        <v>58</v>
      </c>
      <c r="BA68" s="5" t="s">
        <v>674</v>
      </c>
      <c r="BB68" s="5" t="s">
        <v>58</v>
      </c>
      <c r="BC68" s="5" t="s">
        <v>58</v>
      </c>
      <c r="BD68" s="5" t="s">
        <v>675</v>
      </c>
      <c r="BE68" s="5" t="s">
        <v>58</v>
      </c>
      <c r="BF68" s="5" t="s">
        <v>58</v>
      </c>
    </row>
    <row r="69" spans="1:58">
      <c r="A69" s="5" t="s">
        <v>336</v>
      </c>
      <c r="B69" s="5" t="s">
        <v>676</v>
      </c>
      <c r="C69" s="5" t="s">
        <v>58</v>
      </c>
      <c r="D69" s="5" t="s">
        <v>58</v>
      </c>
      <c r="E69" s="5" t="s">
        <v>58</v>
      </c>
      <c r="F69" s="5" t="s">
        <v>677</v>
      </c>
      <c r="G69" s="5" t="s">
        <v>678</v>
      </c>
      <c r="H69" s="5" t="s">
        <v>679</v>
      </c>
      <c r="I69" s="5" t="s">
        <v>58</v>
      </c>
      <c r="J69" s="5" t="s">
        <v>680</v>
      </c>
      <c r="K69" s="5" t="s">
        <v>58</v>
      </c>
      <c r="L69" s="5" t="s">
        <v>58</v>
      </c>
      <c r="M69" s="5" t="s">
        <v>58</v>
      </c>
      <c r="N69" s="5" t="s">
        <v>58</v>
      </c>
      <c r="O69" s="5" t="s">
        <v>58</v>
      </c>
      <c r="P69" s="5" t="s">
        <v>58</v>
      </c>
      <c r="Q69" s="5" t="s">
        <v>58</v>
      </c>
      <c r="R69" s="5" t="s">
        <v>681</v>
      </c>
      <c r="S69" s="5" t="s">
        <v>58</v>
      </c>
      <c r="T69" s="5" t="s">
        <v>341</v>
      </c>
      <c r="U69" s="5" t="s">
        <v>58</v>
      </c>
      <c r="V69" s="5">
        <v>499</v>
      </c>
      <c r="W69" s="5" t="s">
        <v>58</v>
      </c>
      <c r="X69" s="5" t="s">
        <v>58</v>
      </c>
      <c r="Y69" s="5" t="s">
        <v>58</v>
      </c>
      <c r="Z69" s="5" t="s">
        <v>58</v>
      </c>
      <c r="AA69" s="5" t="s">
        <v>58</v>
      </c>
      <c r="AB69" s="5">
        <v>12001</v>
      </c>
      <c r="AC69" s="5" t="s">
        <v>682</v>
      </c>
      <c r="AD69" s="5" t="s">
        <v>58</v>
      </c>
      <c r="AE69" s="5" t="s">
        <v>58</v>
      </c>
      <c r="AF69" s="5" t="s">
        <v>58</v>
      </c>
      <c r="AG69" s="5">
        <v>2020</v>
      </c>
      <c r="AH69" s="5">
        <v>2020</v>
      </c>
      <c r="AI69" s="5" t="s">
        <v>683</v>
      </c>
      <c r="AJ69" s="5" t="s">
        <v>58</v>
      </c>
      <c r="AK69" s="5" t="s">
        <v>58</v>
      </c>
      <c r="AL69" s="5" t="s">
        <v>58</v>
      </c>
      <c r="AM69" s="5" t="s">
        <v>58</v>
      </c>
      <c r="AN69" s="5" t="s">
        <v>684</v>
      </c>
      <c r="AO69" s="5" t="s">
        <v>685</v>
      </c>
      <c r="AP69" s="5" t="s">
        <v>686</v>
      </c>
      <c r="AQ69" s="5" t="s">
        <v>687</v>
      </c>
      <c r="AR69" s="5">
        <v>1</v>
      </c>
      <c r="AS69" s="5">
        <v>0</v>
      </c>
      <c r="AT69" s="5">
        <v>0</v>
      </c>
      <c r="AU69" s="5">
        <v>0</v>
      </c>
      <c r="AV69" s="5">
        <v>0</v>
      </c>
      <c r="AW69" s="5">
        <v>0</v>
      </c>
      <c r="AX69" s="5">
        <v>1</v>
      </c>
      <c r="AY69" s="5" t="s">
        <v>58</v>
      </c>
      <c r="AZ69" s="5" t="s">
        <v>58</v>
      </c>
      <c r="BA69" s="5" t="s">
        <v>348</v>
      </c>
      <c r="BB69" s="5" t="s">
        <v>58</v>
      </c>
      <c r="BC69" s="5" t="s">
        <v>349</v>
      </c>
      <c r="BD69" s="5" t="s">
        <v>688</v>
      </c>
      <c r="BE69" s="5" t="s">
        <v>58</v>
      </c>
      <c r="BF69" s="5" t="s">
        <v>58</v>
      </c>
    </row>
    <row r="70" spans="1:58">
      <c r="A70" s="5" t="s">
        <v>336</v>
      </c>
      <c r="B70" s="5" t="s">
        <v>689</v>
      </c>
      <c r="C70" s="5" t="s">
        <v>58</v>
      </c>
      <c r="D70" s="5" t="s">
        <v>58</v>
      </c>
      <c r="E70" s="5" t="s">
        <v>338</v>
      </c>
      <c r="F70" s="5" t="s">
        <v>690</v>
      </c>
      <c r="G70" s="5" t="s">
        <v>691</v>
      </c>
      <c r="H70" s="5" t="s">
        <v>58</v>
      </c>
      <c r="I70" s="5" t="s">
        <v>58</v>
      </c>
      <c r="J70" s="5" t="s">
        <v>692</v>
      </c>
      <c r="K70" s="5" t="s">
        <v>58</v>
      </c>
      <c r="L70" s="5" t="s">
        <v>58</v>
      </c>
      <c r="M70" s="5" t="s">
        <v>58</v>
      </c>
      <c r="N70" s="5" t="s">
        <v>58</v>
      </c>
      <c r="O70" s="5" t="s">
        <v>58</v>
      </c>
      <c r="P70" s="5" t="s">
        <v>58</v>
      </c>
      <c r="Q70" s="5" t="s">
        <v>58</v>
      </c>
      <c r="R70" s="5" t="s">
        <v>693</v>
      </c>
      <c r="S70" s="5" t="s">
        <v>58</v>
      </c>
      <c r="T70" s="5" t="s">
        <v>694</v>
      </c>
      <c r="U70" s="5" t="s">
        <v>58</v>
      </c>
      <c r="V70" s="5">
        <v>778</v>
      </c>
      <c r="W70" s="5" t="s">
        <v>58</v>
      </c>
      <c r="X70" s="5" t="s">
        <v>58</v>
      </c>
      <c r="Y70" s="5" t="s">
        <v>58</v>
      </c>
      <c r="Z70" s="5" t="s">
        <v>58</v>
      </c>
      <c r="AA70" s="5" t="s">
        <v>58</v>
      </c>
      <c r="AB70" s="5">
        <v>12068</v>
      </c>
      <c r="AC70" s="5" t="s">
        <v>695</v>
      </c>
      <c r="AD70" s="5" t="s">
        <v>58</v>
      </c>
      <c r="AE70" s="5" t="s">
        <v>58</v>
      </c>
      <c r="AF70" s="5" t="s">
        <v>58</v>
      </c>
      <c r="AG70" s="5">
        <v>2020</v>
      </c>
      <c r="AH70" s="5">
        <v>2020</v>
      </c>
      <c r="AI70" s="5" t="s">
        <v>696</v>
      </c>
      <c r="AJ70" s="5" t="s">
        <v>58</v>
      </c>
      <c r="AK70" s="5" t="s">
        <v>58</v>
      </c>
      <c r="AL70" s="5" t="s">
        <v>58</v>
      </c>
      <c r="AM70" s="5" t="s">
        <v>58</v>
      </c>
      <c r="AN70" s="5" t="s">
        <v>697</v>
      </c>
      <c r="AO70" s="5" t="s">
        <v>698</v>
      </c>
      <c r="AP70" s="5" t="s">
        <v>699</v>
      </c>
      <c r="AQ70" s="5" t="s">
        <v>700</v>
      </c>
      <c r="AR70" s="5">
        <v>0</v>
      </c>
      <c r="AS70" s="5">
        <v>0</v>
      </c>
      <c r="AT70" s="5">
        <v>0</v>
      </c>
      <c r="AU70" s="5">
        <v>0</v>
      </c>
      <c r="AV70" s="5">
        <v>0</v>
      </c>
      <c r="AW70" s="5">
        <v>0</v>
      </c>
      <c r="AX70" s="5">
        <v>0</v>
      </c>
      <c r="AY70" s="5" t="s">
        <v>58</v>
      </c>
      <c r="AZ70" s="5" t="s">
        <v>58</v>
      </c>
      <c r="BA70" s="5" t="s">
        <v>701</v>
      </c>
      <c r="BB70" s="5" t="s">
        <v>58</v>
      </c>
      <c r="BC70" s="5" t="s">
        <v>349</v>
      </c>
      <c r="BD70" s="5" t="s">
        <v>702</v>
      </c>
      <c r="BE70" s="5" t="s">
        <v>58</v>
      </c>
      <c r="BF70" s="5" t="s">
        <v>58</v>
      </c>
    </row>
    <row r="71" spans="1:58">
      <c r="A71" s="5" t="s">
        <v>336</v>
      </c>
      <c r="B71" s="5" t="s">
        <v>703</v>
      </c>
      <c r="C71" s="5" t="s">
        <v>58</v>
      </c>
      <c r="D71" s="5" t="s">
        <v>58</v>
      </c>
      <c r="E71" s="5" t="s">
        <v>338</v>
      </c>
      <c r="F71" s="5" t="s">
        <v>704</v>
      </c>
      <c r="G71" s="5" t="s">
        <v>705</v>
      </c>
      <c r="H71" s="5" t="s">
        <v>58</v>
      </c>
      <c r="I71" s="5" t="s">
        <v>58</v>
      </c>
      <c r="J71" s="5" t="s">
        <v>706</v>
      </c>
      <c r="K71" s="5" t="s">
        <v>58</v>
      </c>
      <c r="L71" s="5" t="s">
        <v>58</v>
      </c>
      <c r="M71" s="5" t="s">
        <v>58</v>
      </c>
      <c r="N71" s="5" t="s">
        <v>58</v>
      </c>
      <c r="O71" s="5" t="s">
        <v>58</v>
      </c>
      <c r="P71" s="5" t="s">
        <v>58</v>
      </c>
      <c r="Q71" s="5" t="s">
        <v>58</v>
      </c>
      <c r="R71" s="5" t="s">
        <v>707</v>
      </c>
      <c r="S71" s="5" t="s">
        <v>58</v>
      </c>
      <c r="T71" s="5" t="s">
        <v>341</v>
      </c>
      <c r="U71" s="5" t="s">
        <v>58</v>
      </c>
      <c r="V71" s="5">
        <v>498</v>
      </c>
      <c r="W71" s="5" t="s">
        <v>58</v>
      </c>
      <c r="X71" s="5" t="s">
        <v>58</v>
      </c>
      <c r="Y71" s="5" t="s">
        <v>58</v>
      </c>
      <c r="Z71" s="5" t="s">
        <v>58</v>
      </c>
      <c r="AA71" s="5" t="s">
        <v>58</v>
      </c>
      <c r="AB71" s="5">
        <v>12075</v>
      </c>
      <c r="AC71" s="5" t="s">
        <v>708</v>
      </c>
      <c r="AD71" s="5" t="s">
        <v>58</v>
      </c>
      <c r="AE71" s="5" t="s">
        <v>58</v>
      </c>
      <c r="AF71" s="5" t="s">
        <v>58</v>
      </c>
      <c r="AG71" s="5">
        <v>2020</v>
      </c>
      <c r="AH71" s="5">
        <v>2020</v>
      </c>
      <c r="AI71" s="5" t="s">
        <v>709</v>
      </c>
      <c r="AJ71" s="5" t="s">
        <v>58</v>
      </c>
      <c r="AK71" s="5" t="s">
        <v>58</v>
      </c>
      <c r="AL71" s="5" t="s">
        <v>58</v>
      </c>
      <c r="AM71" s="5" t="s">
        <v>58</v>
      </c>
      <c r="AN71" s="5" t="s">
        <v>710</v>
      </c>
      <c r="AO71" s="5" t="s">
        <v>711</v>
      </c>
      <c r="AP71" s="5" t="s">
        <v>712</v>
      </c>
      <c r="AQ71" s="5" t="s">
        <v>713</v>
      </c>
      <c r="AR71" s="5">
        <v>0</v>
      </c>
      <c r="AS71" s="5">
        <v>0</v>
      </c>
      <c r="AT71" s="5">
        <v>0</v>
      </c>
      <c r="AU71" s="5">
        <v>0</v>
      </c>
      <c r="AV71" s="5">
        <v>0</v>
      </c>
      <c r="AW71" s="5">
        <v>0</v>
      </c>
      <c r="AX71" s="5">
        <v>0</v>
      </c>
      <c r="AY71" s="5" t="s">
        <v>58</v>
      </c>
      <c r="AZ71" s="5" t="s">
        <v>58</v>
      </c>
      <c r="BA71" s="5" t="s">
        <v>348</v>
      </c>
      <c r="BB71" s="5" t="s">
        <v>58</v>
      </c>
      <c r="BC71" s="5" t="s">
        <v>349</v>
      </c>
      <c r="BD71" s="5" t="s">
        <v>714</v>
      </c>
      <c r="BE71" s="5" t="s">
        <v>58</v>
      </c>
      <c r="BF71" s="5" t="s">
        <v>58</v>
      </c>
    </row>
    <row r="72" spans="1:58">
      <c r="A72" s="5" t="s">
        <v>59</v>
      </c>
      <c r="B72" s="5" t="s">
        <v>715</v>
      </c>
      <c r="C72" s="5" t="s">
        <v>58</v>
      </c>
      <c r="D72" s="5" t="s">
        <v>58</v>
      </c>
      <c r="E72" s="5" t="s">
        <v>58</v>
      </c>
      <c r="F72" s="5" t="s">
        <v>716</v>
      </c>
      <c r="G72" s="5" t="s">
        <v>717</v>
      </c>
      <c r="H72" s="5" t="s">
        <v>58</v>
      </c>
      <c r="I72" s="5" t="s">
        <v>58</v>
      </c>
      <c r="J72" s="5" t="s">
        <v>718</v>
      </c>
      <c r="K72" s="5" t="s">
        <v>58</v>
      </c>
      <c r="L72" s="5" t="s">
        <v>58</v>
      </c>
      <c r="M72" s="5" t="s">
        <v>58</v>
      </c>
      <c r="N72" s="5" t="s">
        <v>58</v>
      </c>
      <c r="O72" s="5" t="s">
        <v>58</v>
      </c>
      <c r="P72" s="5" t="s">
        <v>58</v>
      </c>
      <c r="Q72" s="5" t="s">
        <v>58</v>
      </c>
      <c r="R72" s="5" t="s">
        <v>719</v>
      </c>
      <c r="S72" s="5" t="s">
        <v>58</v>
      </c>
      <c r="T72" s="5" t="s">
        <v>58</v>
      </c>
      <c r="U72" s="5" t="s">
        <v>58</v>
      </c>
      <c r="V72" s="5">
        <v>7</v>
      </c>
      <c r="W72" s="5" t="s">
        <v>58</v>
      </c>
      <c r="X72" s="5" t="s">
        <v>58</v>
      </c>
      <c r="Y72" s="5" t="s">
        <v>58</v>
      </c>
      <c r="Z72" s="5">
        <v>324</v>
      </c>
      <c r="AA72" s="5">
        <v>334</v>
      </c>
      <c r="AB72" s="5" t="s">
        <v>58</v>
      </c>
      <c r="AC72" s="5" t="s">
        <v>720</v>
      </c>
      <c r="AD72" s="5" t="s">
        <v>58</v>
      </c>
      <c r="AE72" s="5" t="s">
        <v>58</v>
      </c>
      <c r="AF72" s="5" t="s">
        <v>58</v>
      </c>
      <c r="AG72" s="5">
        <v>2020</v>
      </c>
      <c r="AH72" s="5">
        <v>2020</v>
      </c>
      <c r="AI72" s="5" t="s">
        <v>721</v>
      </c>
      <c r="AJ72" s="5" t="s">
        <v>58</v>
      </c>
      <c r="AK72" s="5" t="s">
        <v>58</v>
      </c>
      <c r="AL72" s="5" t="s">
        <v>58</v>
      </c>
      <c r="AM72" s="5" t="s">
        <v>58</v>
      </c>
      <c r="AN72" s="5" t="s">
        <v>58</v>
      </c>
      <c r="AO72" s="5" t="s">
        <v>58</v>
      </c>
      <c r="AP72" s="5" t="s">
        <v>58</v>
      </c>
      <c r="AQ72" s="5" t="s">
        <v>58</v>
      </c>
      <c r="AR72" s="5">
        <v>2</v>
      </c>
      <c r="AS72" s="5">
        <v>0</v>
      </c>
      <c r="AT72" s="5">
        <v>0</v>
      </c>
      <c r="AU72" s="5">
        <v>0</v>
      </c>
      <c r="AV72" s="5">
        <v>2</v>
      </c>
      <c r="AW72" s="5">
        <v>0</v>
      </c>
      <c r="AX72" s="5">
        <v>3</v>
      </c>
      <c r="AY72" s="5" t="s">
        <v>58</v>
      </c>
      <c r="AZ72" s="5" t="s">
        <v>58</v>
      </c>
      <c r="BA72" s="5" t="s">
        <v>58</v>
      </c>
      <c r="BB72" s="5" t="s">
        <v>722</v>
      </c>
      <c r="BC72" s="5" t="s">
        <v>58</v>
      </c>
      <c r="BD72" s="5" t="s">
        <v>723</v>
      </c>
      <c r="BE72" s="5">
        <v>32099820</v>
      </c>
      <c r="BF72" s="5" t="s">
        <v>58</v>
      </c>
    </row>
    <row r="73" spans="1:58">
      <c r="A73" s="5" t="s">
        <v>336</v>
      </c>
      <c r="B73" s="5" t="s">
        <v>724</v>
      </c>
      <c r="C73" s="5" t="s">
        <v>58</v>
      </c>
      <c r="D73" s="5" t="s">
        <v>58</v>
      </c>
      <c r="E73" s="5" t="s">
        <v>58</v>
      </c>
      <c r="F73" s="5" t="s">
        <v>58</v>
      </c>
      <c r="G73" s="5" t="s">
        <v>725</v>
      </c>
      <c r="H73" s="5" t="s">
        <v>638</v>
      </c>
      <c r="I73" s="5" t="s">
        <v>58</v>
      </c>
      <c r="J73" s="5" t="s">
        <v>726</v>
      </c>
      <c r="K73" s="5" t="s">
        <v>58</v>
      </c>
      <c r="L73" s="5" t="s">
        <v>58</v>
      </c>
      <c r="M73" s="5" t="s">
        <v>58</v>
      </c>
      <c r="N73" s="5" t="s">
        <v>58</v>
      </c>
      <c r="O73" s="5" t="s">
        <v>58</v>
      </c>
      <c r="P73" s="5" t="s">
        <v>58</v>
      </c>
      <c r="Q73" s="5" t="s">
        <v>58</v>
      </c>
      <c r="R73" s="5" t="s">
        <v>640</v>
      </c>
      <c r="S73" s="5" t="s">
        <v>58</v>
      </c>
      <c r="T73" s="5" t="s">
        <v>341</v>
      </c>
      <c r="U73" s="5" t="s">
        <v>58</v>
      </c>
      <c r="V73" s="5">
        <v>418</v>
      </c>
      <c r="W73" s="5" t="s">
        <v>58</v>
      </c>
      <c r="X73" s="5" t="s">
        <v>58</v>
      </c>
      <c r="Y73" s="5" t="s">
        <v>58</v>
      </c>
      <c r="Z73" s="5" t="s">
        <v>58</v>
      </c>
      <c r="AA73" s="5" t="s">
        <v>58</v>
      </c>
      <c r="AB73" s="5">
        <v>12048</v>
      </c>
      <c r="AC73" s="5" t="s">
        <v>727</v>
      </c>
      <c r="AD73" s="5" t="s">
        <v>58</v>
      </c>
      <c r="AE73" s="5" t="s">
        <v>58</v>
      </c>
      <c r="AF73" s="5" t="s">
        <v>58</v>
      </c>
      <c r="AG73" s="5">
        <v>2020</v>
      </c>
      <c r="AH73" s="5">
        <v>2020</v>
      </c>
      <c r="AI73" s="5" t="s">
        <v>728</v>
      </c>
      <c r="AJ73" s="5" t="s">
        <v>58</v>
      </c>
      <c r="AK73" s="5" t="s">
        <v>58</v>
      </c>
      <c r="AL73" s="5" t="s">
        <v>58</v>
      </c>
      <c r="AM73" s="5" t="s">
        <v>58</v>
      </c>
      <c r="AN73" s="5" t="s">
        <v>643</v>
      </c>
      <c r="AO73" s="5" t="s">
        <v>644</v>
      </c>
      <c r="AP73" s="5" t="s">
        <v>645</v>
      </c>
      <c r="AQ73" s="5" t="s">
        <v>646</v>
      </c>
      <c r="AR73" s="5">
        <v>0</v>
      </c>
      <c r="AS73" s="5">
        <v>0</v>
      </c>
      <c r="AT73" s="5">
        <v>0</v>
      </c>
      <c r="AU73" s="5">
        <v>0</v>
      </c>
      <c r="AV73" s="5">
        <v>0</v>
      </c>
      <c r="AW73" s="5">
        <v>0</v>
      </c>
      <c r="AX73" s="5">
        <v>0</v>
      </c>
      <c r="AY73" s="5" t="s">
        <v>58</v>
      </c>
      <c r="AZ73" s="5" t="s">
        <v>58</v>
      </c>
      <c r="BA73" s="5" t="s">
        <v>348</v>
      </c>
      <c r="BB73" s="5" t="s">
        <v>58</v>
      </c>
      <c r="BC73" s="5" t="s">
        <v>349</v>
      </c>
      <c r="BD73" s="5" t="s">
        <v>729</v>
      </c>
      <c r="BE73" s="5" t="s">
        <v>58</v>
      </c>
      <c r="BF73" s="5" t="s">
        <v>58</v>
      </c>
    </row>
    <row r="74" spans="1:58">
      <c r="A74" s="5" t="s">
        <v>336</v>
      </c>
      <c r="B74" s="5" t="s">
        <v>730</v>
      </c>
      <c r="C74" s="5" t="s">
        <v>58</v>
      </c>
      <c r="D74" s="5" t="s">
        <v>58</v>
      </c>
      <c r="E74" s="5" t="s">
        <v>58</v>
      </c>
      <c r="F74" s="5" t="s">
        <v>58</v>
      </c>
      <c r="G74" s="5" t="s">
        <v>731</v>
      </c>
      <c r="H74" s="5" t="s">
        <v>658</v>
      </c>
      <c r="I74" s="5" t="s">
        <v>58</v>
      </c>
      <c r="J74" s="5" t="s">
        <v>732</v>
      </c>
      <c r="K74" s="5" t="s">
        <v>58</v>
      </c>
      <c r="L74" s="5" t="s">
        <v>58</v>
      </c>
      <c r="M74" s="5" t="s">
        <v>58</v>
      </c>
      <c r="N74" s="5" t="s">
        <v>58</v>
      </c>
      <c r="O74" s="5" t="s">
        <v>58</v>
      </c>
      <c r="P74" s="5" t="s">
        <v>58</v>
      </c>
      <c r="Q74" s="5" t="s">
        <v>58</v>
      </c>
      <c r="R74" s="5" t="s">
        <v>660</v>
      </c>
      <c r="S74" s="5" t="s">
        <v>58</v>
      </c>
      <c r="T74" s="5" t="s">
        <v>341</v>
      </c>
      <c r="U74" s="5" t="s">
        <v>58</v>
      </c>
      <c r="V74" s="5">
        <v>468</v>
      </c>
      <c r="W74" s="5" t="s">
        <v>58</v>
      </c>
      <c r="X74" s="5" t="s">
        <v>58</v>
      </c>
      <c r="Y74" s="5" t="s">
        <v>58</v>
      </c>
      <c r="Z74" s="5" t="s">
        <v>58</v>
      </c>
      <c r="AA74" s="5" t="s">
        <v>58</v>
      </c>
      <c r="AB74" s="5">
        <v>12020</v>
      </c>
      <c r="AC74" s="5" t="s">
        <v>733</v>
      </c>
      <c r="AD74" s="5" t="s">
        <v>58</v>
      </c>
      <c r="AE74" s="5" t="s">
        <v>58</v>
      </c>
      <c r="AF74" s="5" t="s">
        <v>58</v>
      </c>
      <c r="AG74" s="5">
        <v>2020</v>
      </c>
      <c r="AH74" s="5">
        <v>2020</v>
      </c>
      <c r="AI74" s="5" t="s">
        <v>734</v>
      </c>
      <c r="AJ74" s="5" t="s">
        <v>58</v>
      </c>
      <c r="AK74" s="5" t="s">
        <v>58</v>
      </c>
      <c r="AL74" s="5" t="s">
        <v>58</v>
      </c>
      <c r="AM74" s="5" t="s">
        <v>58</v>
      </c>
      <c r="AN74" s="5" t="s">
        <v>663</v>
      </c>
      <c r="AO74" s="5" t="s">
        <v>664</v>
      </c>
      <c r="AP74" s="5" t="s">
        <v>665</v>
      </c>
      <c r="AQ74" s="5" t="s">
        <v>646</v>
      </c>
      <c r="AR74" s="5">
        <v>0</v>
      </c>
      <c r="AS74" s="5">
        <v>0</v>
      </c>
      <c r="AT74" s="5">
        <v>0</v>
      </c>
      <c r="AU74" s="5">
        <v>0</v>
      </c>
      <c r="AV74" s="5">
        <v>0</v>
      </c>
      <c r="AW74" s="5">
        <v>0</v>
      </c>
      <c r="AX74" s="5">
        <v>0</v>
      </c>
      <c r="AY74" s="5" t="s">
        <v>58</v>
      </c>
      <c r="AZ74" s="5" t="s">
        <v>58</v>
      </c>
      <c r="BA74" s="5" t="s">
        <v>348</v>
      </c>
      <c r="BB74" s="5" t="s">
        <v>58</v>
      </c>
      <c r="BC74" s="5" t="s">
        <v>349</v>
      </c>
      <c r="BD74" s="5" t="s">
        <v>735</v>
      </c>
      <c r="BE74" s="5" t="s">
        <v>58</v>
      </c>
      <c r="BF74" s="5" t="s">
        <v>58</v>
      </c>
    </row>
    <row r="75" spans="1:58">
      <c r="A75" s="5" t="s">
        <v>336</v>
      </c>
      <c r="B75" s="5" t="s">
        <v>736</v>
      </c>
      <c r="C75" s="5" t="s">
        <v>58</v>
      </c>
      <c r="D75" s="5" t="s">
        <v>58</v>
      </c>
      <c r="E75" s="5" t="s">
        <v>58</v>
      </c>
      <c r="F75" s="5" t="s">
        <v>58</v>
      </c>
      <c r="G75" s="5" t="s">
        <v>58</v>
      </c>
      <c r="H75" s="5" t="s">
        <v>737</v>
      </c>
      <c r="I75" s="5" t="s">
        <v>58</v>
      </c>
      <c r="J75" s="5" t="s">
        <v>738</v>
      </c>
      <c r="K75" s="5" t="s">
        <v>58</v>
      </c>
      <c r="L75" s="5" t="s">
        <v>58</v>
      </c>
      <c r="M75" s="5" t="s">
        <v>58</v>
      </c>
      <c r="N75" s="5" t="s">
        <v>58</v>
      </c>
      <c r="O75" s="5" t="s">
        <v>58</v>
      </c>
      <c r="P75" s="5" t="s">
        <v>58</v>
      </c>
      <c r="Q75" s="5" t="s">
        <v>58</v>
      </c>
      <c r="R75" s="5" t="s">
        <v>739</v>
      </c>
      <c r="S75" s="5" t="s">
        <v>58</v>
      </c>
      <c r="T75" s="5" t="s">
        <v>740</v>
      </c>
      <c r="U75" s="5" t="s">
        <v>58</v>
      </c>
      <c r="V75" s="5">
        <v>1655</v>
      </c>
      <c r="W75" s="5" t="s">
        <v>58</v>
      </c>
      <c r="X75" s="5" t="s">
        <v>58</v>
      </c>
      <c r="Y75" s="5" t="s">
        <v>58</v>
      </c>
      <c r="Z75" s="5" t="s">
        <v>58</v>
      </c>
      <c r="AA75" s="5" t="s">
        <v>58</v>
      </c>
      <c r="AB75" s="5">
        <v>12162</v>
      </c>
      <c r="AC75" s="5" t="s">
        <v>741</v>
      </c>
      <c r="AD75" s="5" t="s">
        <v>58</v>
      </c>
      <c r="AE75" s="5" t="s">
        <v>58</v>
      </c>
      <c r="AF75" s="5" t="s">
        <v>58</v>
      </c>
      <c r="AG75" s="5">
        <v>2020</v>
      </c>
      <c r="AH75" s="5">
        <v>2020</v>
      </c>
      <c r="AI75" s="5" t="s">
        <v>742</v>
      </c>
      <c r="AJ75" s="5" t="s">
        <v>58</v>
      </c>
      <c r="AK75" s="5" t="s">
        <v>58</v>
      </c>
      <c r="AL75" s="5" t="s">
        <v>58</v>
      </c>
      <c r="AM75" s="5" t="s">
        <v>58</v>
      </c>
      <c r="AN75" s="5" t="s">
        <v>743</v>
      </c>
      <c r="AO75" s="5" t="s">
        <v>744</v>
      </c>
      <c r="AP75" s="5" t="s">
        <v>745</v>
      </c>
      <c r="AQ75" s="5" t="s">
        <v>347</v>
      </c>
      <c r="AR75" s="5">
        <v>0</v>
      </c>
      <c r="AS75" s="5">
        <v>0</v>
      </c>
      <c r="AT75" s="5">
        <v>0</v>
      </c>
      <c r="AU75" s="5">
        <v>0</v>
      </c>
      <c r="AV75" s="5">
        <v>0</v>
      </c>
      <c r="AW75" s="5">
        <v>0</v>
      </c>
      <c r="AX75" s="5">
        <v>0</v>
      </c>
      <c r="AY75" s="5" t="s">
        <v>58</v>
      </c>
      <c r="AZ75" s="5" t="s">
        <v>58</v>
      </c>
      <c r="BA75" s="5" t="s">
        <v>746</v>
      </c>
      <c r="BB75" s="5" t="s">
        <v>747</v>
      </c>
      <c r="BC75" s="5" t="s">
        <v>349</v>
      </c>
      <c r="BD75" s="5" t="s">
        <v>748</v>
      </c>
      <c r="BE75" s="5" t="s">
        <v>58</v>
      </c>
      <c r="BF75" s="5" t="s">
        <v>58</v>
      </c>
    </row>
    <row r="76" spans="1:58">
      <c r="A76" s="5" t="s">
        <v>336</v>
      </c>
      <c r="B76" s="5" t="s">
        <v>749</v>
      </c>
      <c r="C76" s="5" t="s">
        <v>58</v>
      </c>
      <c r="D76" s="5" t="s">
        <v>58</v>
      </c>
      <c r="E76" s="5" t="s">
        <v>58</v>
      </c>
      <c r="F76" s="5" t="s">
        <v>58</v>
      </c>
      <c r="G76" s="5" t="s">
        <v>58</v>
      </c>
      <c r="H76" s="5" t="s">
        <v>638</v>
      </c>
      <c r="I76" s="5" t="s">
        <v>58</v>
      </c>
      <c r="J76" s="5" t="s">
        <v>750</v>
      </c>
      <c r="K76" s="5" t="s">
        <v>58</v>
      </c>
      <c r="L76" s="5" t="s">
        <v>58</v>
      </c>
      <c r="M76" s="5" t="s">
        <v>58</v>
      </c>
      <c r="N76" s="5" t="s">
        <v>58</v>
      </c>
      <c r="O76" s="5" t="s">
        <v>58</v>
      </c>
      <c r="P76" s="5" t="s">
        <v>58</v>
      </c>
      <c r="Q76" s="5" t="s">
        <v>58</v>
      </c>
      <c r="R76" s="5" t="s">
        <v>640</v>
      </c>
      <c r="S76" s="5" t="s">
        <v>58</v>
      </c>
      <c r="T76" s="5" t="s">
        <v>341</v>
      </c>
      <c r="U76" s="5" t="s">
        <v>58</v>
      </c>
      <c r="V76" s="5">
        <v>418</v>
      </c>
      <c r="W76" s="5" t="s">
        <v>58</v>
      </c>
      <c r="X76" s="5" t="s">
        <v>58</v>
      </c>
      <c r="Y76" s="5" t="s">
        <v>58</v>
      </c>
      <c r="Z76" s="5" t="s">
        <v>58</v>
      </c>
      <c r="AA76" s="5" t="s">
        <v>58</v>
      </c>
      <c r="AB76" s="5">
        <v>12047</v>
      </c>
      <c r="AC76" s="5" t="s">
        <v>751</v>
      </c>
      <c r="AD76" s="5" t="s">
        <v>58</v>
      </c>
      <c r="AE76" s="5" t="s">
        <v>58</v>
      </c>
      <c r="AF76" s="5" t="s">
        <v>58</v>
      </c>
      <c r="AG76" s="5">
        <v>2020</v>
      </c>
      <c r="AH76" s="5">
        <v>2020</v>
      </c>
      <c r="AI76" s="5" t="s">
        <v>752</v>
      </c>
      <c r="AJ76" s="5" t="s">
        <v>58</v>
      </c>
      <c r="AK76" s="5" t="s">
        <v>58</v>
      </c>
      <c r="AL76" s="5" t="s">
        <v>58</v>
      </c>
      <c r="AM76" s="5" t="s">
        <v>58</v>
      </c>
      <c r="AN76" s="5" t="s">
        <v>643</v>
      </c>
      <c r="AO76" s="5" t="s">
        <v>644</v>
      </c>
      <c r="AP76" s="5" t="s">
        <v>645</v>
      </c>
      <c r="AQ76" s="5" t="s">
        <v>646</v>
      </c>
      <c r="AR76" s="5">
        <v>1</v>
      </c>
      <c r="AS76" s="5">
        <v>0</v>
      </c>
      <c r="AT76" s="5">
        <v>0</v>
      </c>
      <c r="AU76" s="5">
        <v>0</v>
      </c>
      <c r="AV76" s="5">
        <v>1</v>
      </c>
      <c r="AW76" s="5">
        <v>0</v>
      </c>
      <c r="AX76" s="5">
        <v>1</v>
      </c>
      <c r="AY76" s="5" t="s">
        <v>58</v>
      </c>
      <c r="AZ76" s="5" t="s">
        <v>58</v>
      </c>
      <c r="BA76" s="5" t="s">
        <v>348</v>
      </c>
      <c r="BB76" s="5" t="s">
        <v>58</v>
      </c>
      <c r="BC76" s="5" t="s">
        <v>349</v>
      </c>
      <c r="BD76" s="5" t="s">
        <v>753</v>
      </c>
      <c r="BE76" s="5" t="s">
        <v>58</v>
      </c>
      <c r="BF76" s="5" t="s">
        <v>58</v>
      </c>
    </row>
    <row r="77" spans="1:58">
      <c r="A77" s="5" t="s">
        <v>336</v>
      </c>
      <c r="B77" s="5" t="s">
        <v>754</v>
      </c>
      <c r="C77" s="5" t="s">
        <v>58</v>
      </c>
      <c r="D77" s="5" t="s">
        <v>58</v>
      </c>
      <c r="E77" s="5" t="s">
        <v>58</v>
      </c>
      <c r="F77" s="5" t="s">
        <v>58</v>
      </c>
      <c r="G77" s="5" t="s">
        <v>58</v>
      </c>
      <c r="H77" s="5" t="s">
        <v>755</v>
      </c>
      <c r="I77" s="5" t="s">
        <v>58</v>
      </c>
      <c r="J77" s="5" t="s">
        <v>756</v>
      </c>
      <c r="K77" s="5" t="s">
        <v>58</v>
      </c>
      <c r="L77" s="5" t="s">
        <v>58</v>
      </c>
      <c r="M77" s="5" t="s">
        <v>58</v>
      </c>
      <c r="N77" s="5" t="s">
        <v>58</v>
      </c>
      <c r="O77" s="5" t="s">
        <v>58</v>
      </c>
      <c r="P77" s="5" t="s">
        <v>58</v>
      </c>
      <c r="Q77" s="5" t="s">
        <v>58</v>
      </c>
      <c r="R77" s="5" t="s">
        <v>757</v>
      </c>
      <c r="S77" s="5" t="s">
        <v>58</v>
      </c>
      <c r="T77" s="5" t="s">
        <v>758</v>
      </c>
      <c r="U77" s="5" t="s">
        <v>58</v>
      </c>
      <c r="V77" s="5">
        <v>8</v>
      </c>
      <c r="W77" s="5" t="s">
        <v>58</v>
      </c>
      <c r="X77" s="5" t="s">
        <v>58</v>
      </c>
      <c r="Y77" s="5" t="s">
        <v>58</v>
      </c>
      <c r="Z77" s="5">
        <v>88</v>
      </c>
      <c r="AA77" s="5">
        <v>93</v>
      </c>
      <c r="AB77" s="5" t="s">
        <v>58</v>
      </c>
      <c r="AC77" s="5" t="s">
        <v>58</v>
      </c>
      <c r="AD77" s="5" t="s">
        <v>58</v>
      </c>
      <c r="AE77" s="5" t="s">
        <v>58</v>
      </c>
      <c r="AF77" s="5" t="s">
        <v>58</v>
      </c>
      <c r="AG77" s="5">
        <v>2020</v>
      </c>
      <c r="AH77" s="5">
        <v>2020</v>
      </c>
      <c r="AI77" s="5" t="s">
        <v>759</v>
      </c>
      <c r="AJ77" s="5" t="s">
        <v>58</v>
      </c>
      <c r="AK77" s="5" t="s">
        <v>58</v>
      </c>
      <c r="AL77" s="5" t="s">
        <v>58</v>
      </c>
      <c r="AM77" s="5" t="s">
        <v>58</v>
      </c>
      <c r="AN77" s="5" t="s">
        <v>760</v>
      </c>
      <c r="AO77" s="5" t="s">
        <v>761</v>
      </c>
      <c r="AP77" s="5" t="s">
        <v>762</v>
      </c>
      <c r="AQ77" s="5" t="s">
        <v>763</v>
      </c>
      <c r="AR77" s="5">
        <v>0</v>
      </c>
      <c r="AS77" s="5">
        <v>0</v>
      </c>
      <c r="AT77" s="5">
        <v>0</v>
      </c>
      <c r="AU77" s="5">
        <v>0</v>
      </c>
      <c r="AV77" s="5">
        <v>0</v>
      </c>
      <c r="AW77" s="5">
        <v>0</v>
      </c>
      <c r="AX77" s="5">
        <v>0</v>
      </c>
      <c r="AY77" s="5" t="s">
        <v>58</v>
      </c>
      <c r="AZ77" s="5" t="s">
        <v>58</v>
      </c>
      <c r="BA77" s="5" t="s">
        <v>764</v>
      </c>
      <c r="BB77" s="5" t="s">
        <v>58</v>
      </c>
      <c r="BC77" s="5" t="s">
        <v>765</v>
      </c>
      <c r="BD77" s="5" t="s">
        <v>766</v>
      </c>
      <c r="BE77" s="5" t="s">
        <v>58</v>
      </c>
      <c r="BF77" s="5" t="s">
        <v>58</v>
      </c>
    </row>
    <row r="78" spans="1:58">
      <c r="A78" s="5" t="s">
        <v>59</v>
      </c>
      <c r="B78" s="5" t="s">
        <v>767</v>
      </c>
      <c r="C78" s="5" t="s">
        <v>58</v>
      </c>
      <c r="D78" s="5" t="s">
        <v>58</v>
      </c>
      <c r="E78" s="5" t="s">
        <v>58</v>
      </c>
      <c r="F78" s="5" t="s">
        <v>768</v>
      </c>
      <c r="G78" s="5" t="s">
        <v>769</v>
      </c>
      <c r="H78" s="5" t="s">
        <v>58</v>
      </c>
      <c r="I78" s="5" t="s">
        <v>58</v>
      </c>
      <c r="J78" s="5" t="s">
        <v>770</v>
      </c>
      <c r="K78" s="5" t="s">
        <v>58</v>
      </c>
      <c r="L78" s="5" t="s">
        <v>58</v>
      </c>
      <c r="M78" s="5" t="s">
        <v>58</v>
      </c>
      <c r="N78" s="5" t="s">
        <v>58</v>
      </c>
      <c r="O78" s="5" t="s">
        <v>58</v>
      </c>
      <c r="P78" s="5" t="s">
        <v>58</v>
      </c>
      <c r="Q78" s="5" t="s">
        <v>58</v>
      </c>
      <c r="R78" s="5" t="s">
        <v>771</v>
      </c>
      <c r="S78" s="5" t="s">
        <v>58</v>
      </c>
      <c r="T78" s="5" t="s">
        <v>58</v>
      </c>
      <c r="U78" s="5" t="s">
        <v>58</v>
      </c>
      <c r="V78" s="5">
        <v>66</v>
      </c>
      <c r="W78" s="5">
        <v>1</v>
      </c>
      <c r="X78" s="5" t="s">
        <v>58</v>
      </c>
      <c r="Y78" s="5" t="s">
        <v>58</v>
      </c>
      <c r="Z78" s="5">
        <v>214</v>
      </c>
      <c r="AA78" s="5">
        <v>224</v>
      </c>
      <c r="AB78" s="5" t="s">
        <v>58</v>
      </c>
      <c r="AC78" s="5" t="s">
        <v>772</v>
      </c>
      <c r="AD78" s="5" t="s">
        <v>58</v>
      </c>
      <c r="AE78" s="5" t="s">
        <v>773</v>
      </c>
      <c r="AF78" s="5" t="s">
        <v>58</v>
      </c>
      <c r="AG78" s="5" t="s">
        <v>774</v>
      </c>
      <c r="AH78" s="5">
        <v>2020</v>
      </c>
      <c r="AI78" s="5" t="s">
        <v>775</v>
      </c>
      <c r="AJ78" s="5" t="s">
        <v>58</v>
      </c>
      <c r="AK78" s="5" t="s">
        <v>58</v>
      </c>
      <c r="AL78" s="5" t="s">
        <v>58</v>
      </c>
      <c r="AM78" s="5" t="s">
        <v>58</v>
      </c>
      <c r="AN78" s="5" t="s">
        <v>58</v>
      </c>
      <c r="AO78" s="5" t="s">
        <v>58</v>
      </c>
      <c r="AP78" s="5" t="s">
        <v>58</v>
      </c>
      <c r="AQ78" s="5" t="s">
        <v>58</v>
      </c>
      <c r="AR78" s="5">
        <v>1</v>
      </c>
      <c r="AS78" s="5">
        <v>0</v>
      </c>
      <c r="AT78" s="5">
        <v>0</v>
      </c>
      <c r="AU78" s="5">
        <v>0</v>
      </c>
      <c r="AV78" s="5">
        <v>1</v>
      </c>
      <c r="AW78" s="5">
        <v>0</v>
      </c>
      <c r="AX78" s="5">
        <v>1</v>
      </c>
      <c r="AY78" s="5" t="s">
        <v>58</v>
      </c>
      <c r="AZ78" s="5" t="s">
        <v>58</v>
      </c>
      <c r="BA78" s="5" t="s">
        <v>776</v>
      </c>
      <c r="BB78" s="5" t="s">
        <v>777</v>
      </c>
      <c r="BC78" s="5" t="s">
        <v>58</v>
      </c>
      <c r="BD78" s="5" t="s">
        <v>778</v>
      </c>
      <c r="BE78" s="5" t="s">
        <v>58</v>
      </c>
      <c r="BF78" s="5" t="s">
        <v>58</v>
      </c>
    </row>
    <row r="79" spans="1:58">
      <c r="A79" s="5" t="s">
        <v>59</v>
      </c>
      <c r="B79" s="5" t="s">
        <v>779</v>
      </c>
      <c r="C79" s="5" t="s">
        <v>58</v>
      </c>
      <c r="D79" s="5" t="s">
        <v>58</v>
      </c>
      <c r="E79" s="5" t="s">
        <v>58</v>
      </c>
      <c r="F79" s="5" t="s">
        <v>780</v>
      </c>
      <c r="G79" s="5" t="s">
        <v>781</v>
      </c>
      <c r="H79" s="5" t="s">
        <v>58</v>
      </c>
      <c r="I79" s="5" t="s">
        <v>58</v>
      </c>
      <c r="J79" s="5" t="s">
        <v>782</v>
      </c>
      <c r="K79" s="5" t="s">
        <v>58</v>
      </c>
      <c r="L79" s="5" t="s">
        <v>58</v>
      </c>
      <c r="M79" s="5" t="s">
        <v>58</v>
      </c>
      <c r="N79" s="5" t="s">
        <v>58</v>
      </c>
      <c r="O79" s="5" t="s">
        <v>58</v>
      </c>
      <c r="P79" s="5" t="s">
        <v>58</v>
      </c>
      <c r="Q79" s="5" t="s">
        <v>58</v>
      </c>
      <c r="R79" s="5" t="s">
        <v>783</v>
      </c>
      <c r="S79" s="5" t="s">
        <v>58</v>
      </c>
      <c r="T79" s="5" t="s">
        <v>58</v>
      </c>
      <c r="U79" s="5" t="s">
        <v>58</v>
      </c>
      <c r="V79" s="5">
        <v>17</v>
      </c>
      <c r="W79" s="5">
        <v>4</v>
      </c>
      <c r="X79" s="5" t="s">
        <v>58</v>
      </c>
      <c r="Y79" s="5" t="s">
        <v>58</v>
      </c>
      <c r="Z79" s="5">
        <v>1603</v>
      </c>
      <c r="AA79" s="5">
        <v>1621</v>
      </c>
      <c r="AB79" s="5" t="s">
        <v>58</v>
      </c>
      <c r="AC79" s="5" t="s">
        <v>784</v>
      </c>
      <c r="AD79" s="5" t="s">
        <v>58</v>
      </c>
      <c r="AE79" s="5" t="s">
        <v>58</v>
      </c>
      <c r="AF79" s="5" t="s">
        <v>58</v>
      </c>
      <c r="AG79" s="5" t="s">
        <v>773</v>
      </c>
      <c r="AH79" s="5">
        <v>2019</v>
      </c>
      <c r="AI79" s="5" t="s">
        <v>785</v>
      </c>
      <c r="AJ79" s="5" t="s">
        <v>58</v>
      </c>
      <c r="AK79" s="5" t="s">
        <v>58</v>
      </c>
      <c r="AL79" s="5" t="s">
        <v>58</v>
      </c>
      <c r="AM79" s="5" t="s">
        <v>58</v>
      </c>
      <c r="AN79" s="5" t="s">
        <v>58</v>
      </c>
      <c r="AO79" s="5" t="s">
        <v>58</v>
      </c>
      <c r="AP79" s="5" t="s">
        <v>58</v>
      </c>
      <c r="AQ79" s="5" t="s">
        <v>58</v>
      </c>
      <c r="AR79" s="5">
        <v>23</v>
      </c>
      <c r="AS79" s="5">
        <v>1</v>
      </c>
      <c r="AT79" s="5">
        <v>0</v>
      </c>
      <c r="AU79" s="5">
        <v>0</v>
      </c>
      <c r="AV79" s="5">
        <v>2</v>
      </c>
      <c r="AW79" s="5">
        <v>0</v>
      </c>
      <c r="AX79" s="5">
        <v>24</v>
      </c>
      <c r="AY79" s="5" t="s">
        <v>58</v>
      </c>
      <c r="AZ79" s="5" t="s">
        <v>58</v>
      </c>
      <c r="BA79" s="5" t="s">
        <v>786</v>
      </c>
      <c r="BB79" s="5" t="s">
        <v>787</v>
      </c>
      <c r="BC79" s="5" t="s">
        <v>58</v>
      </c>
      <c r="BD79" s="5" t="s">
        <v>788</v>
      </c>
      <c r="BE79" s="5" t="s">
        <v>58</v>
      </c>
      <c r="BF79" s="5" t="s">
        <v>58</v>
      </c>
    </row>
    <row r="80" spans="1:58">
      <c r="A80" s="5" t="s">
        <v>59</v>
      </c>
      <c r="B80" s="5" t="s">
        <v>789</v>
      </c>
      <c r="C80" s="5" t="s">
        <v>58</v>
      </c>
      <c r="D80" s="5" t="s">
        <v>58</v>
      </c>
      <c r="E80" s="5" t="s">
        <v>58</v>
      </c>
      <c r="F80" s="5" t="s">
        <v>790</v>
      </c>
      <c r="G80" s="5" t="s">
        <v>791</v>
      </c>
      <c r="H80" s="5" t="s">
        <v>58</v>
      </c>
      <c r="I80" s="5" t="s">
        <v>58</v>
      </c>
      <c r="J80" s="5" t="s">
        <v>792</v>
      </c>
      <c r="K80" s="5" t="s">
        <v>58</v>
      </c>
      <c r="L80" s="5" t="s">
        <v>58</v>
      </c>
      <c r="M80" s="5" t="s">
        <v>58</v>
      </c>
      <c r="N80" s="5" t="s">
        <v>58</v>
      </c>
      <c r="O80" s="5" t="s">
        <v>58</v>
      </c>
      <c r="P80" s="5" t="s">
        <v>58</v>
      </c>
      <c r="Q80" s="5" t="s">
        <v>58</v>
      </c>
      <c r="R80" s="5" t="s">
        <v>192</v>
      </c>
      <c r="S80" s="5" t="s">
        <v>58</v>
      </c>
      <c r="T80" s="5" t="s">
        <v>58</v>
      </c>
      <c r="U80" s="5" t="s">
        <v>58</v>
      </c>
      <c r="V80" s="5">
        <v>2</v>
      </c>
      <c r="W80" s="5" t="s">
        <v>58</v>
      </c>
      <c r="X80" s="5" t="s">
        <v>58</v>
      </c>
      <c r="Y80" s="5" t="s">
        <v>58</v>
      </c>
      <c r="Z80" s="5" t="s">
        <v>58</v>
      </c>
      <c r="AA80" s="5" t="s">
        <v>58</v>
      </c>
      <c r="AB80" s="5">
        <v>65</v>
      </c>
      <c r="AC80" s="5" t="s">
        <v>793</v>
      </c>
      <c r="AD80" s="5" t="s">
        <v>58</v>
      </c>
      <c r="AE80" s="5" t="s">
        <v>58</v>
      </c>
      <c r="AF80" s="5" t="s">
        <v>58</v>
      </c>
      <c r="AG80" s="5" t="s">
        <v>794</v>
      </c>
      <c r="AH80" s="5">
        <v>2019</v>
      </c>
      <c r="AI80" s="5" t="s">
        <v>795</v>
      </c>
      <c r="AJ80" s="5" t="s">
        <v>58</v>
      </c>
      <c r="AK80" s="5" t="s">
        <v>58</v>
      </c>
      <c r="AL80" s="5" t="s">
        <v>58</v>
      </c>
      <c r="AM80" s="5" t="s">
        <v>58</v>
      </c>
      <c r="AN80" s="5" t="s">
        <v>58</v>
      </c>
      <c r="AO80" s="5" t="s">
        <v>58</v>
      </c>
      <c r="AP80" s="5" t="s">
        <v>58</v>
      </c>
      <c r="AQ80" s="5" t="s">
        <v>58</v>
      </c>
      <c r="AR80" s="5">
        <v>30</v>
      </c>
      <c r="AS80" s="5">
        <v>0</v>
      </c>
      <c r="AT80" s="5">
        <v>0</v>
      </c>
      <c r="AU80" s="5">
        <v>0</v>
      </c>
      <c r="AV80" s="5">
        <v>19</v>
      </c>
      <c r="AW80" s="5">
        <v>0</v>
      </c>
      <c r="AX80" s="5">
        <v>31</v>
      </c>
      <c r="AY80" s="5" t="s">
        <v>58</v>
      </c>
      <c r="AZ80" s="5" t="s">
        <v>58</v>
      </c>
      <c r="BA80" s="5" t="s">
        <v>58</v>
      </c>
      <c r="BB80" s="5" t="s">
        <v>196</v>
      </c>
      <c r="BC80" s="5" t="s">
        <v>58</v>
      </c>
      <c r="BD80" s="5" t="s">
        <v>796</v>
      </c>
      <c r="BE80" s="5" t="s">
        <v>58</v>
      </c>
      <c r="BF80" s="5" t="s">
        <v>58</v>
      </c>
    </row>
    <row r="81" spans="1:58">
      <c r="A81" s="5" t="s">
        <v>59</v>
      </c>
      <c r="B81" s="5" t="s">
        <v>797</v>
      </c>
      <c r="C81" s="5" t="s">
        <v>58</v>
      </c>
      <c r="D81" s="5" t="s">
        <v>58</v>
      </c>
      <c r="E81" s="5" t="s">
        <v>58</v>
      </c>
      <c r="F81" s="5" t="s">
        <v>798</v>
      </c>
      <c r="G81" s="5" t="s">
        <v>799</v>
      </c>
      <c r="H81" s="5" t="s">
        <v>58</v>
      </c>
      <c r="I81" s="5" t="s">
        <v>58</v>
      </c>
      <c r="J81" s="5" t="s">
        <v>800</v>
      </c>
      <c r="K81" s="5" t="s">
        <v>58</v>
      </c>
      <c r="L81" s="5" t="s">
        <v>58</v>
      </c>
      <c r="M81" s="5" t="s">
        <v>58</v>
      </c>
      <c r="N81" s="5" t="s">
        <v>58</v>
      </c>
      <c r="O81" s="5" t="s">
        <v>58</v>
      </c>
      <c r="P81" s="5" t="s">
        <v>58</v>
      </c>
      <c r="Q81" s="5" t="s">
        <v>58</v>
      </c>
      <c r="R81" s="5" t="s">
        <v>801</v>
      </c>
      <c r="S81" s="5" t="s">
        <v>58</v>
      </c>
      <c r="T81" s="5" t="s">
        <v>58</v>
      </c>
      <c r="U81" s="5" t="s">
        <v>58</v>
      </c>
      <c r="V81" s="5">
        <v>166</v>
      </c>
      <c r="W81" s="5" t="s">
        <v>58</v>
      </c>
      <c r="X81" s="5" t="s">
        <v>58</v>
      </c>
      <c r="Y81" s="5" t="s">
        <v>58</v>
      </c>
      <c r="Z81" s="5" t="s">
        <v>58</v>
      </c>
      <c r="AA81" s="5" t="s">
        <v>58</v>
      </c>
      <c r="AB81" s="5">
        <v>105005</v>
      </c>
      <c r="AC81" s="5" t="s">
        <v>802</v>
      </c>
      <c r="AD81" s="5" t="s">
        <v>58</v>
      </c>
      <c r="AE81" s="5" t="s">
        <v>58</v>
      </c>
      <c r="AF81" s="5" t="s">
        <v>58</v>
      </c>
      <c r="AG81" s="5" t="s">
        <v>803</v>
      </c>
      <c r="AH81" s="5">
        <v>2019</v>
      </c>
      <c r="AI81" s="5" t="s">
        <v>804</v>
      </c>
      <c r="AJ81" s="5" t="s">
        <v>58</v>
      </c>
      <c r="AK81" s="5" t="s">
        <v>58</v>
      </c>
      <c r="AL81" s="5" t="s">
        <v>58</v>
      </c>
      <c r="AM81" s="5" t="s">
        <v>58</v>
      </c>
      <c r="AN81" s="5" t="s">
        <v>58</v>
      </c>
      <c r="AO81" s="5" t="s">
        <v>58</v>
      </c>
      <c r="AP81" s="5" t="s">
        <v>58</v>
      </c>
      <c r="AQ81" s="5" t="s">
        <v>58</v>
      </c>
      <c r="AR81" s="5">
        <v>6</v>
      </c>
      <c r="AS81" s="5">
        <v>0</v>
      </c>
      <c r="AT81" s="5">
        <v>0</v>
      </c>
      <c r="AU81" s="5">
        <v>0</v>
      </c>
      <c r="AV81" s="5">
        <v>0</v>
      </c>
      <c r="AW81" s="5">
        <v>0</v>
      </c>
      <c r="AX81" s="5">
        <v>6</v>
      </c>
      <c r="AY81" s="5" t="s">
        <v>58</v>
      </c>
      <c r="AZ81" s="5" t="s">
        <v>58</v>
      </c>
      <c r="BA81" s="5" t="s">
        <v>805</v>
      </c>
      <c r="BB81" s="5" t="s">
        <v>806</v>
      </c>
      <c r="BC81" s="5" t="s">
        <v>58</v>
      </c>
      <c r="BD81" s="5" t="s">
        <v>807</v>
      </c>
      <c r="BE81" s="5" t="s">
        <v>58</v>
      </c>
      <c r="BF81" s="5" t="s">
        <v>58</v>
      </c>
    </row>
    <row r="82" spans="1:58">
      <c r="A82" s="5" t="s">
        <v>59</v>
      </c>
      <c r="B82" s="5" t="s">
        <v>808</v>
      </c>
      <c r="C82" s="5" t="s">
        <v>58</v>
      </c>
      <c r="D82" s="5" t="s">
        <v>58</v>
      </c>
      <c r="E82" s="5" t="s">
        <v>58</v>
      </c>
      <c r="F82" s="5" t="s">
        <v>809</v>
      </c>
      <c r="G82" s="5" t="s">
        <v>810</v>
      </c>
      <c r="H82" s="5" t="s">
        <v>58</v>
      </c>
      <c r="I82" s="5" t="s">
        <v>58</v>
      </c>
      <c r="J82" s="5" t="s">
        <v>811</v>
      </c>
      <c r="K82" s="5" t="s">
        <v>58</v>
      </c>
      <c r="L82" s="5" t="s">
        <v>58</v>
      </c>
      <c r="M82" s="5" t="s">
        <v>58</v>
      </c>
      <c r="N82" s="5" t="s">
        <v>58</v>
      </c>
      <c r="O82" s="5" t="s">
        <v>58</v>
      </c>
      <c r="P82" s="5" t="s">
        <v>58</v>
      </c>
      <c r="Q82" s="5" t="s">
        <v>58</v>
      </c>
      <c r="R82" s="5" t="s">
        <v>812</v>
      </c>
      <c r="S82" s="5" t="s">
        <v>58</v>
      </c>
      <c r="T82" s="5" t="s">
        <v>58</v>
      </c>
      <c r="U82" s="5" t="s">
        <v>58</v>
      </c>
      <c r="V82" s="5">
        <v>29</v>
      </c>
      <c r="W82" s="5">
        <v>20</v>
      </c>
      <c r="X82" s="5" t="s">
        <v>58</v>
      </c>
      <c r="Y82" s="5" t="s">
        <v>58</v>
      </c>
      <c r="Z82" s="5" t="s">
        <v>813</v>
      </c>
      <c r="AA82" s="5" t="s">
        <v>814</v>
      </c>
      <c r="AB82" s="5" t="s">
        <v>58</v>
      </c>
      <c r="AC82" s="5" t="s">
        <v>815</v>
      </c>
      <c r="AD82" s="5" t="s">
        <v>58</v>
      </c>
      <c r="AE82" s="5" t="s">
        <v>58</v>
      </c>
      <c r="AF82" s="5" t="s">
        <v>58</v>
      </c>
      <c r="AG82" s="5" t="s">
        <v>816</v>
      </c>
      <c r="AH82" s="5">
        <v>2019</v>
      </c>
      <c r="AI82" s="5" t="s">
        <v>58</v>
      </c>
      <c r="AJ82" s="5" t="s">
        <v>58</v>
      </c>
      <c r="AK82" s="5" t="s">
        <v>58</v>
      </c>
      <c r="AL82" s="5" t="s">
        <v>58</v>
      </c>
      <c r="AM82" s="5" t="s">
        <v>58</v>
      </c>
      <c r="AN82" s="5" t="s">
        <v>58</v>
      </c>
      <c r="AO82" s="5" t="s">
        <v>58</v>
      </c>
      <c r="AP82" s="5" t="s">
        <v>58</v>
      </c>
      <c r="AQ82" s="5" t="s">
        <v>58</v>
      </c>
      <c r="AR82" s="5">
        <v>9</v>
      </c>
      <c r="AS82" s="5">
        <v>0</v>
      </c>
      <c r="AT82" s="5">
        <v>0</v>
      </c>
      <c r="AU82" s="5">
        <v>0</v>
      </c>
      <c r="AV82" s="5">
        <v>6</v>
      </c>
      <c r="AW82" s="5">
        <v>0</v>
      </c>
      <c r="AX82" s="5">
        <v>9</v>
      </c>
      <c r="AY82" s="5" t="s">
        <v>58</v>
      </c>
      <c r="AZ82" s="5" t="s">
        <v>58</v>
      </c>
      <c r="BA82" s="5" t="s">
        <v>817</v>
      </c>
      <c r="BB82" s="5" t="s">
        <v>818</v>
      </c>
      <c r="BC82" s="5" t="s">
        <v>58</v>
      </c>
      <c r="BD82" s="5" t="s">
        <v>819</v>
      </c>
      <c r="BE82" s="5">
        <v>31639346</v>
      </c>
      <c r="BF82" s="5" t="s">
        <v>58</v>
      </c>
    </row>
    <row r="83" spans="1:58">
      <c r="A83" s="5" t="s">
        <v>59</v>
      </c>
      <c r="B83" s="5" t="s">
        <v>820</v>
      </c>
      <c r="C83" s="5" t="s">
        <v>58</v>
      </c>
      <c r="D83" s="5" t="s">
        <v>58</v>
      </c>
      <c r="E83" s="5" t="s">
        <v>58</v>
      </c>
      <c r="F83" s="5" t="s">
        <v>821</v>
      </c>
      <c r="G83" s="5" t="s">
        <v>822</v>
      </c>
      <c r="H83" s="5" t="s">
        <v>58</v>
      </c>
      <c r="I83" s="5" t="s">
        <v>58</v>
      </c>
      <c r="J83" s="5" t="s">
        <v>823</v>
      </c>
      <c r="K83" s="5" t="s">
        <v>58</v>
      </c>
      <c r="L83" s="5" t="s">
        <v>58</v>
      </c>
      <c r="M83" s="5" t="s">
        <v>58</v>
      </c>
      <c r="N83" s="5" t="s">
        <v>58</v>
      </c>
      <c r="O83" s="5" t="s">
        <v>58</v>
      </c>
      <c r="P83" s="5" t="s">
        <v>58</v>
      </c>
      <c r="Q83" s="5" t="s">
        <v>58</v>
      </c>
      <c r="R83" s="5" t="s">
        <v>824</v>
      </c>
      <c r="S83" s="5" t="s">
        <v>58</v>
      </c>
      <c r="T83" s="5" t="s">
        <v>58</v>
      </c>
      <c r="U83" s="5" t="s">
        <v>58</v>
      </c>
      <c r="V83" s="5">
        <v>1</v>
      </c>
      <c r="W83" s="5">
        <v>10</v>
      </c>
      <c r="X83" s="5" t="s">
        <v>58</v>
      </c>
      <c r="Y83" s="5" t="s">
        <v>58</v>
      </c>
      <c r="Z83" s="5" t="s">
        <v>58</v>
      </c>
      <c r="AA83" s="5" t="s">
        <v>58</v>
      </c>
      <c r="AB83" s="5">
        <v>101004</v>
      </c>
      <c r="AC83" s="5" t="s">
        <v>825</v>
      </c>
      <c r="AD83" s="5" t="s">
        <v>58</v>
      </c>
      <c r="AE83" s="5" t="s">
        <v>58</v>
      </c>
      <c r="AF83" s="5" t="s">
        <v>58</v>
      </c>
      <c r="AG83" s="5" t="s">
        <v>826</v>
      </c>
      <c r="AH83" s="5">
        <v>2019</v>
      </c>
      <c r="AI83" s="5" t="s">
        <v>827</v>
      </c>
      <c r="AJ83" s="5" t="s">
        <v>58</v>
      </c>
      <c r="AK83" s="5" t="s">
        <v>58</v>
      </c>
      <c r="AL83" s="5" t="s">
        <v>58</v>
      </c>
      <c r="AM83" s="5" t="s">
        <v>58</v>
      </c>
      <c r="AN83" s="5" t="s">
        <v>58</v>
      </c>
      <c r="AO83" s="5" t="s">
        <v>58</v>
      </c>
      <c r="AP83" s="5" t="s">
        <v>58</v>
      </c>
      <c r="AQ83" s="5" t="s">
        <v>58</v>
      </c>
      <c r="AR83" s="5">
        <v>3</v>
      </c>
      <c r="AS83" s="5">
        <v>0</v>
      </c>
      <c r="AT83" s="5">
        <v>0</v>
      </c>
      <c r="AU83" s="5">
        <v>0</v>
      </c>
      <c r="AV83" s="5">
        <v>1</v>
      </c>
      <c r="AW83" s="5">
        <v>0</v>
      </c>
      <c r="AX83" s="5">
        <v>3</v>
      </c>
      <c r="AY83" s="5" t="s">
        <v>58</v>
      </c>
      <c r="AZ83" s="5" t="s">
        <v>58</v>
      </c>
      <c r="BA83" s="5" t="s">
        <v>828</v>
      </c>
      <c r="BB83" s="5" t="s">
        <v>58</v>
      </c>
      <c r="BC83" s="5" t="s">
        <v>58</v>
      </c>
      <c r="BD83" s="5" t="s">
        <v>829</v>
      </c>
      <c r="BE83" s="5" t="s">
        <v>58</v>
      </c>
      <c r="BF83" s="5" t="s">
        <v>58</v>
      </c>
    </row>
    <row r="84" spans="1:58">
      <c r="A84" s="5" t="s">
        <v>59</v>
      </c>
      <c r="B84" s="5" t="s">
        <v>830</v>
      </c>
      <c r="C84" s="5" t="s">
        <v>58</v>
      </c>
      <c r="D84" s="5" t="s">
        <v>58</v>
      </c>
      <c r="E84" s="5" t="s">
        <v>58</v>
      </c>
      <c r="F84" s="5" t="s">
        <v>58</v>
      </c>
      <c r="G84" s="5" t="s">
        <v>58</v>
      </c>
      <c r="H84" s="5" t="s">
        <v>58</v>
      </c>
      <c r="I84" s="5" t="s">
        <v>58</v>
      </c>
      <c r="J84" s="5" t="s">
        <v>831</v>
      </c>
      <c r="K84" s="5" t="s">
        <v>58</v>
      </c>
      <c r="L84" s="5" t="s">
        <v>58</v>
      </c>
      <c r="M84" s="5" t="s">
        <v>58</v>
      </c>
      <c r="N84" s="5" t="s">
        <v>58</v>
      </c>
      <c r="O84" s="5" t="s">
        <v>58</v>
      </c>
      <c r="P84" s="5" t="s">
        <v>58</v>
      </c>
      <c r="Q84" s="5" t="s">
        <v>58</v>
      </c>
      <c r="R84" s="5" t="s">
        <v>832</v>
      </c>
      <c r="S84" s="5" t="s">
        <v>58</v>
      </c>
      <c r="T84" s="5" t="s">
        <v>58</v>
      </c>
      <c r="U84" s="5" t="s">
        <v>58</v>
      </c>
      <c r="V84" s="5">
        <v>24</v>
      </c>
      <c r="W84" s="5">
        <v>10</v>
      </c>
      <c r="X84" s="5" t="s">
        <v>58</v>
      </c>
      <c r="Y84" s="5" t="s">
        <v>58</v>
      </c>
      <c r="Z84" s="5">
        <v>1816</v>
      </c>
      <c r="AA84" s="5">
        <v>1816</v>
      </c>
      <c r="AB84" s="5" t="s">
        <v>58</v>
      </c>
      <c r="AC84" s="5" t="s">
        <v>833</v>
      </c>
      <c r="AD84" s="5" t="s">
        <v>58</v>
      </c>
      <c r="AE84" s="5" t="s">
        <v>58</v>
      </c>
      <c r="AF84" s="5" t="s">
        <v>58</v>
      </c>
      <c r="AG84" s="5" t="s">
        <v>826</v>
      </c>
      <c r="AH84" s="5">
        <v>2019</v>
      </c>
      <c r="AI84" s="5" t="s">
        <v>58</v>
      </c>
      <c r="AJ84" s="5" t="s">
        <v>58</v>
      </c>
      <c r="AK84" s="5" t="s">
        <v>58</v>
      </c>
      <c r="AL84" s="5" t="s">
        <v>58</v>
      </c>
      <c r="AM84" s="5" t="s">
        <v>58</v>
      </c>
      <c r="AN84" s="5" t="s">
        <v>58</v>
      </c>
      <c r="AO84" s="5" t="s">
        <v>58</v>
      </c>
      <c r="AP84" s="5" t="s">
        <v>58</v>
      </c>
      <c r="AQ84" s="5" t="s">
        <v>58</v>
      </c>
      <c r="AR84" s="5">
        <v>0</v>
      </c>
      <c r="AS84" s="5">
        <v>0</v>
      </c>
      <c r="AT84" s="5">
        <v>0</v>
      </c>
      <c r="AU84" s="5">
        <v>0</v>
      </c>
      <c r="AV84" s="5">
        <v>0</v>
      </c>
      <c r="AW84" s="5">
        <v>0</v>
      </c>
      <c r="AX84" s="5">
        <v>0</v>
      </c>
      <c r="AY84" s="5" t="s">
        <v>58</v>
      </c>
      <c r="AZ84" s="5" t="s">
        <v>58</v>
      </c>
      <c r="BA84" s="5" t="s">
        <v>834</v>
      </c>
      <c r="BB84" s="5" t="s">
        <v>835</v>
      </c>
      <c r="BC84" s="5" t="s">
        <v>58</v>
      </c>
      <c r="BD84" s="5" t="s">
        <v>836</v>
      </c>
      <c r="BE84" s="5" t="s">
        <v>58</v>
      </c>
      <c r="BF84" s="5" t="s">
        <v>58</v>
      </c>
    </row>
    <row r="85" spans="1:58">
      <c r="A85" s="5" t="s">
        <v>59</v>
      </c>
      <c r="B85" s="5" t="s">
        <v>837</v>
      </c>
      <c r="C85" s="5" t="s">
        <v>58</v>
      </c>
      <c r="D85" s="5" t="s">
        <v>58</v>
      </c>
      <c r="E85" s="5" t="s">
        <v>58</v>
      </c>
      <c r="F85" s="5" t="s">
        <v>838</v>
      </c>
      <c r="G85" s="5" t="s">
        <v>839</v>
      </c>
      <c r="H85" s="5" t="s">
        <v>58</v>
      </c>
      <c r="I85" s="5" t="s">
        <v>58</v>
      </c>
      <c r="J85" s="5" t="s">
        <v>840</v>
      </c>
      <c r="K85" s="5" t="s">
        <v>58</v>
      </c>
      <c r="L85" s="5" t="s">
        <v>58</v>
      </c>
      <c r="M85" s="5" t="s">
        <v>58</v>
      </c>
      <c r="N85" s="5" t="s">
        <v>58</v>
      </c>
      <c r="O85" s="5" t="s">
        <v>58</v>
      </c>
      <c r="P85" s="5" t="s">
        <v>58</v>
      </c>
      <c r="Q85" s="5" t="s">
        <v>58</v>
      </c>
      <c r="R85" s="5" t="s">
        <v>841</v>
      </c>
      <c r="S85" s="5" t="s">
        <v>58</v>
      </c>
      <c r="T85" s="5" t="s">
        <v>58</v>
      </c>
      <c r="U85" s="5" t="s">
        <v>58</v>
      </c>
      <c r="V85" s="5">
        <v>144</v>
      </c>
      <c r="W85" s="5" t="s">
        <v>262</v>
      </c>
      <c r="X85" s="5" t="s">
        <v>58</v>
      </c>
      <c r="Y85" s="5" t="s">
        <v>58</v>
      </c>
      <c r="Z85" s="5">
        <v>33</v>
      </c>
      <c r="AA85" s="5">
        <v>40</v>
      </c>
      <c r="AB85" s="5" t="s">
        <v>58</v>
      </c>
      <c r="AC85" s="5" t="s">
        <v>842</v>
      </c>
      <c r="AD85" s="5" t="s">
        <v>58</v>
      </c>
      <c r="AE85" s="5" t="s">
        <v>843</v>
      </c>
      <c r="AF85" s="5" t="s">
        <v>58</v>
      </c>
      <c r="AG85" s="5" t="s">
        <v>604</v>
      </c>
      <c r="AH85" s="5">
        <v>2020</v>
      </c>
      <c r="AI85" s="5" t="s">
        <v>844</v>
      </c>
      <c r="AJ85" s="5" t="s">
        <v>58</v>
      </c>
      <c r="AK85" s="5" t="s">
        <v>58</v>
      </c>
      <c r="AL85" s="5" t="s">
        <v>58</v>
      </c>
      <c r="AM85" s="5" t="s">
        <v>58</v>
      </c>
      <c r="AN85" s="5" t="s">
        <v>58</v>
      </c>
      <c r="AO85" s="5" t="s">
        <v>58</v>
      </c>
      <c r="AP85" s="5" t="s">
        <v>58</v>
      </c>
      <c r="AQ85" s="5" t="s">
        <v>58</v>
      </c>
      <c r="AR85" s="5">
        <v>3</v>
      </c>
      <c r="AS85" s="5">
        <v>0</v>
      </c>
      <c r="AT85" s="5">
        <v>0</v>
      </c>
      <c r="AU85" s="5">
        <v>0</v>
      </c>
      <c r="AV85" s="5">
        <v>3</v>
      </c>
      <c r="AW85" s="5">
        <v>0</v>
      </c>
      <c r="AX85" s="5">
        <v>3</v>
      </c>
      <c r="AY85" s="5" t="s">
        <v>58</v>
      </c>
      <c r="AZ85" s="5" t="s">
        <v>58</v>
      </c>
      <c r="BA85" s="5" t="s">
        <v>845</v>
      </c>
      <c r="BB85" s="5" t="s">
        <v>846</v>
      </c>
      <c r="BC85" s="5" t="s">
        <v>58</v>
      </c>
      <c r="BD85" s="5" t="s">
        <v>847</v>
      </c>
      <c r="BE85" s="5" t="s">
        <v>58</v>
      </c>
      <c r="BF85" s="5" t="s">
        <v>58</v>
      </c>
    </row>
    <row r="86" spans="1:58">
      <c r="A86" s="5" t="s">
        <v>59</v>
      </c>
      <c r="B86" s="5" t="s">
        <v>848</v>
      </c>
      <c r="C86" s="5" t="s">
        <v>58</v>
      </c>
      <c r="D86" s="5" t="s">
        <v>58</v>
      </c>
      <c r="E86" s="5" t="s">
        <v>58</v>
      </c>
      <c r="F86" s="5" t="s">
        <v>849</v>
      </c>
      <c r="G86" s="5" t="s">
        <v>850</v>
      </c>
      <c r="H86" s="5" t="s">
        <v>58</v>
      </c>
      <c r="I86" s="5" t="s">
        <v>58</v>
      </c>
      <c r="J86" s="5" t="s">
        <v>851</v>
      </c>
      <c r="K86" s="5" t="s">
        <v>58</v>
      </c>
      <c r="L86" s="5" t="s">
        <v>58</v>
      </c>
      <c r="M86" s="5" t="s">
        <v>58</v>
      </c>
      <c r="N86" s="5" t="s">
        <v>58</v>
      </c>
      <c r="O86" s="5" t="s">
        <v>58</v>
      </c>
      <c r="P86" s="5" t="s">
        <v>58</v>
      </c>
      <c r="Q86" s="5" t="s">
        <v>58</v>
      </c>
      <c r="R86" s="5" t="s">
        <v>852</v>
      </c>
      <c r="S86" s="5" t="s">
        <v>58</v>
      </c>
      <c r="T86" s="5" t="s">
        <v>58</v>
      </c>
      <c r="U86" s="5" t="s">
        <v>58</v>
      </c>
      <c r="V86" s="5">
        <v>11</v>
      </c>
      <c r="W86" s="5">
        <v>9</v>
      </c>
      <c r="X86" s="5" t="s">
        <v>58</v>
      </c>
      <c r="Y86" s="5" t="s">
        <v>58</v>
      </c>
      <c r="Z86" s="5">
        <v>1056</v>
      </c>
      <c r="AA86" s="5">
        <v>1074</v>
      </c>
      <c r="AB86" s="5" t="s">
        <v>58</v>
      </c>
      <c r="AC86" s="5" t="s">
        <v>853</v>
      </c>
      <c r="AD86" s="5" t="s">
        <v>58</v>
      </c>
      <c r="AE86" s="5" t="s">
        <v>58</v>
      </c>
      <c r="AF86" s="5" t="s">
        <v>58</v>
      </c>
      <c r="AG86" s="5" t="s">
        <v>843</v>
      </c>
      <c r="AH86" s="5">
        <v>2019</v>
      </c>
      <c r="AI86" s="5" t="s">
        <v>854</v>
      </c>
      <c r="AJ86" s="5" t="s">
        <v>58</v>
      </c>
      <c r="AK86" s="5" t="s">
        <v>58</v>
      </c>
      <c r="AL86" s="5" t="s">
        <v>58</v>
      </c>
      <c r="AM86" s="5" t="s">
        <v>58</v>
      </c>
      <c r="AN86" s="5" t="s">
        <v>58</v>
      </c>
      <c r="AO86" s="5" t="s">
        <v>58</v>
      </c>
      <c r="AP86" s="5" t="s">
        <v>58</v>
      </c>
      <c r="AQ86" s="5" t="s">
        <v>58</v>
      </c>
      <c r="AR86" s="5">
        <v>14</v>
      </c>
      <c r="AS86" s="5">
        <v>0</v>
      </c>
      <c r="AT86" s="5">
        <v>0</v>
      </c>
      <c r="AU86" s="5">
        <v>0</v>
      </c>
      <c r="AV86" s="5">
        <v>5</v>
      </c>
      <c r="AW86" s="5">
        <v>0</v>
      </c>
      <c r="AX86" s="5">
        <v>14</v>
      </c>
      <c r="AY86" s="5" t="s">
        <v>58</v>
      </c>
      <c r="AZ86" s="5" t="s">
        <v>58</v>
      </c>
      <c r="BA86" s="5" t="s">
        <v>855</v>
      </c>
      <c r="BB86" s="5" t="s">
        <v>856</v>
      </c>
      <c r="BC86" s="5" t="s">
        <v>58</v>
      </c>
      <c r="BD86" s="5" t="s">
        <v>857</v>
      </c>
      <c r="BE86" s="5" t="s">
        <v>58</v>
      </c>
      <c r="BF86" s="5" t="s">
        <v>58</v>
      </c>
    </row>
    <row r="87" spans="1:58">
      <c r="A87" s="5" t="s">
        <v>59</v>
      </c>
      <c r="B87" s="5" t="s">
        <v>858</v>
      </c>
      <c r="C87" s="5" t="s">
        <v>58</v>
      </c>
      <c r="D87" s="5" t="s">
        <v>58</v>
      </c>
      <c r="E87" s="5" t="s">
        <v>58</v>
      </c>
      <c r="F87" s="5" t="s">
        <v>859</v>
      </c>
      <c r="G87" s="5" t="s">
        <v>860</v>
      </c>
      <c r="H87" s="5" t="s">
        <v>58</v>
      </c>
      <c r="I87" s="5" t="s">
        <v>58</v>
      </c>
      <c r="J87" s="5" t="s">
        <v>861</v>
      </c>
      <c r="K87" s="5" t="s">
        <v>58</v>
      </c>
      <c r="L87" s="5" t="s">
        <v>58</v>
      </c>
      <c r="M87" s="5" t="s">
        <v>58</v>
      </c>
      <c r="N87" s="5" t="s">
        <v>58</v>
      </c>
      <c r="O87" s="5" t="s">
        <v>58</v>
      </c>
      <c r="P87" s="5" t="s">
        <v>58</v>
      </c>
      <c r="Q87" s="5" t="s">
        <v>58</v>
      </c>
      <c r="R87" s="5" t="s">
        <v>862</v>
      </c>
      <c r="S87" s="5" t="s">
        <v>58</v>
      </c>
      <c r="T87" s="5" t="s">
        <v>58</v>
      </c>
      <c r="U87" s="5" t="s">
        <v>58</v>
      </c>
      <c r="V87" s="5">
        <v>22</v>
      </c>
      <c r="W87" s="5">
        <v>3</v>
      </c>
      <c r="X87" s="5" t="s">
        <v>58</v>
      </c>
      <c r="Y87" s="5" t="s">
        <v>58</v>
      </c>
      <c r="Z87" s="5">
        <v>903</v>
      </c>
      <c r="AA87" s="5">
        <v>907</v>
      </c>
      <c r="AB87" s="5" t="s">
        <v>58</v>
      </c>
      <c r="AC87" s="5" t="s">
        <v>863</v>
      </c>
      <c r="AD87" s="5" t="s">
        <v>58</v>
      </c>
      <c r="AE87" s="5" t="s">
        <v>58</v>
      </c>
      <c r="AF87" s="5" t="s">
        <v>58</v>
      </c>
      <c r="AG87" s="5" t="s">
        <v>843</v>
      </c>
      <c r="AH87" s="5">
        <v>2019</v>
      </c>
      <c r="AI87" s="5" t="s">
        <v>864</v>
      </c>
      <c r="AJ87" s="5" t="s">
        <v>58</v>
      </c>
      <c r="AK87" s="5" t="s">
        <v>58</v>
      </c>
      <c r="AL87" s="5" t="s">
        <v>58</v>
      </c>
      <c r="AM87" s="5" t="s">
        <v>58</v>
      </c>
      <c r="AN87" s="5" t="s">
        <v>58</v>
      </c>
      <c r="AO87" s="5" t="s">
        <v>58</v>
      </c>
      <c r="AP87" s="5" t="s">
        <v>58</v>
      </c>
      <c r="AQ87" s="5" t="s">
        <v>58</v>
      </c>
      <c r="AR87" s="5">
        <v>1</v>
      </c>
      <c r="AS87" s="5">
        <v>0</v>
      </c>
      <c r="AT87" s="5">
        <v>0</v>
      </c>
      <c r="AU87" s="5">
        <v>0</v>
      </c>
      <c r="AV87" s="5">
        <v>1</v>
      </c>
      <c r="AW87" s="5">
        <v>0</v>
      </c>
      <c r="AX87" s="5">
        <v>1</v>
      </c>
      <c r="AY87" s="5" t="s">
        <v>58</v>
      </c>
      <c r="AZ87" s="5" t="s">
        <v>58</v>
      </c>
      <c r="BA87" s="5" t="s">
        <v>865</v>
      </c>
      <c r="BB87" s="5" t="s">
        <v>866</v>
      </c>
      <c r="BC87" s="5" t="s">
        <v>58</v>
      </c>
      <c r="BD87" s="5" t="s">
        <v>867</v>
      </c>
      <c r="BE87" s="5" t="s">
        <v>58</v>
      </c>
      <c r="BF87" s="5" t="s">
        <v>58</v>
      </c>
    </row>
    <row r="88" spans="1:58">
      <c r="A88" s="5" t="s">
        <v>59</v>
      </c>
      <c r="B88" s="5" t="s">
        <v>868</v>
      </c>
      <c r="C88" s="5" t="s">
        <v>58</v>
      </c>
      <c r="D88" s="5" t="s">
        <v>58</v>
      </c>
      <c r="E88" s="5" t="s">
        <v>58</v>
      </c>
      <c r="F88" s="5" t="s">
        <v>869</v>
      </c>
      <c r="G88" s="5" t="s">
        <v>870</v>
      </c>
      <c r="H88" s="5" t="s">
        <v>58</v>
      </c>
      <c r="I88" s="5" t="s">
        <v>58</v>
      </c>
      <c r="J88" s="5" t="s">
        <v>871</v>
      </c>
      <c r="K88" s="5" t="s">
        <v>58</v>
      </c>
      <c r="L88" s="5" t="s">
        <v>58</v>
      </c>
      <c r="M88" s="5" t="s">
        <v>58</v>
      </c>
      <c r="N88" s="5" t="s">
        <v>58</v>
      </c>
      <c r="O88" s="5" t="s">
        <v>58</v>
      </c>
      <c r="P88" s="5" t="s">
        <v>58</v>
      </c>
      <c r="Q88" s="5" t="s">
        <v>58</v>
      </c>
      <c r="R88" s="5" t="s">
        <v>872</v>
      </c>
      <c r="S88" s="5" t="s">
        <v>58</v>
      </c>
      <c r="T88" s="5" t="s">
        <v>58</v>
      </c>
      <c r="U88" s="5" t="s">
        <v>58</v>
      </c>
      <c r="V88" s="5">
        <v>50</v>
      </c>
      <c r="W88" s="5">
        <v>17</v>
      </c>
      <c r="X88" s="5" t="s">
        <v>58</v>
      </c>
      <c r="Y88" s="5" t="s">
        <v>58</v>
      </c>
      <c r="Z88" s="5">
        <v>2089</v>
      </c>
      <c r="AA88" s="5">
        <v>2105</v>
      </c>
      <c r="AB88" s="5" t="s">
        <v>58</v>
      </c>
      <c r="AC88" s="5" t="s">
        <v>873</v>
      </c>
      <c r="AD88" s="5" t="s">
        <v>58</v>
      </c>
      <c r="AE88" s="5" t="s">
        <v>874</v>
      </c>
      <c r="AF88" s="5" t="s">
        <v>58</v>
      </c>
      <c r="AG88" s="5" t="s">
        <v>875</v>
      </c>
      <c r="AH88" s="5">
        <v>2019</v>
      </c>
      <c r="AI88" s="5" t="s">
        <v>876</v>
      </c>
      <c r="AJ88" s="5" t="s">
        <v>58</v>
      </c>
      <c r="AK88" s="5" t="s">
        <v>58</v>
      </c>
      <c r="AL88" s="5" t="s">
        <v>58</v>
      </c>
      <c r="AM88" s="5" t="s">
        <v>58</v>
      </c>
      <c r="AN88" s="5" t="s">
        <v>58</v>
      </c>
      <c r="AO88" s="5" t="s">
        <v>58</v>
      </c>
      <c r="AP88" s="5" t="s">
        <v>58</v>
      </c>
      <c r="AQ88" s="5" t="s">
        <v>58</v>
      </c>
      <c r="AR88" s="5">
        <v>1</v>
      </c>
      <c r="AS88" s="5">
        <v>0</v>
      </c>
      <c r="AT88" s="5">
        <v>0</v>
      </c>
      <c r="AU88" s="5">
        <v>0</v>
      </c>
      <c r="AV88" s="5">
        <v>1</v>
      </c>
      <c r="AW88" s="5">
        <v>0</v>
      </c>
      <c r="AX88" s="5">
        <v>1</v>
      </c>
      <c r="AY88" s="5" t="s">
        <v>58</v>
      </c>
      <c r="AZ88" s="5" t="s">
        <v>58</v>
      </c>
      <c r="BA88" s="5" t="s">
        <v>877</v>
      </c>
      <c r="BB88" s="5" t="s">
        <v>878</v>
      </c>
      <c r="BC88" s="5" t="s">
        <v>58</v>
      </c>
      <c r="BD88" s="5" t="s">
        <v>879</v>
      </c>
      <c r="BE88" s="5" t="s">
        <v>58</v>
      </c>
      <c r="BF88" s="5" t="s">
        <v>58</v>
      </c>
    </row>
    <row r="89" spans="1:58">
      <c r="A89" s="5" t="s">
        <v>59</v>
      </c>
      <c r="B89" s="5" t="s">
        <v>880</v>
      </c>
      <c r="C89" s="5" t="s">
        <v>58</v>
      </c>
      <c r="D89" s="5" t="s">
        <v>58</v>
      </c>
      <c r="E89" s="5" t="s">
        <v>58</v>
      </c>
      <c r="F89" s="5" t="s">
        <v>881</v>
      </c>
      <c r="G89" s="5" t="s">
        <v>882</v>
      </c>
      <c r="H89" s="5" t="s">
        <v>58</v>
      </c>
      <c r="I89" s="5" t="s">
        <v>58</v>
      </c>
      <c r="J89" s="5" t="s">
        <v>883</v>
      </c>
      <c r="K89" s="5" t="s">
        <v>58</v>
      </c>
      <c r="L89" s="5" t="s">
        <v>58</v>
      </c>
      <c r="M89" s="5" t="s">
        <v>58</v>
      </c>
      <c r="N89" s="5" t="s">
        <v>58</v>
      </c>
      <c r="O89" s="5" t="s">
        <v>58</v>
      </c>
      <c r="P89" s="5" t="s">
        <v>58</v>
      </c>
      <c r="Q89" s="5" t="s">
        <v>58</v>
      </c>
      <c r="R89" s="5" t="s">
        <v>401</v>
      </c>
      <c r="S89" s="5" t="s">
        <v>58</v>
      </c>
      <c r="T89" s="5" t="s">
        <v>58</v>
      </c>
      <c r="U89" s="5" t="s">
        <v>58</v>
      </c>
      <c r="V89" s="5">
        <v>7</v>
      </c>
      <c r="W89" s="5" t="s">
        <v>58</v>
      </c>
      <c r="X89" s="5" t="s">
        <v>58</v>
      </c>
      <c r="Y89" s="5" t="s">
        <v>58</v>
      </c>
      <c r="Z89" s="5" t="s">
        <v>58</v>
      </c>
      <c r="AA89" s="5" t="s">
        <v>58</v>
      </c>
      <c r="AB89" s="5" t="s">
        <v>884</v>
      </c>
      <c r="AC89" s="5" t="s">
        <v>885</v>
      </c>
      <c r="AD89" s="5" t="s">
        <v>58</v>
      </c>
      <c r="AE89" s="5" t="s">
        <v>58</v>
      </c>
      <c r="AF89" s="5" t="s">
        <v>58</v>
      </c>
      <c r="AG89" s="5" t="s">
        <v>886</v>
      </c>
      <c r="AH89" s="5">
        <v>2019</v>
      </c>
      <c r="AI89" s="5" t="s">
        <v>887</v>
      </c>
      <c r="AJ89" s="5" t="s">
        <v>58</v>
      </c>
      <c r="AK89" s="5" t="s">
        <v>58</v>
      </c>
      <c r="AL89" s="5" t="s">
        <v>58</v>
      </c>
      <c r="AM89" s="5" t="s">
        <v>58</v>
      </c>
      <c r="AN89" s="5" t="s">
        <v>58</v>
      </c>
      <c r="AO89" s="5" t="s">
        <v>58</v>
      </c>
      <c r="AP89" s="5" t="s">
        <v>58</v>
      </c>
      <c r="AQ89" s="5" t="s">
        <v>58</v>
      </c>
      <c r="AR89" s="5">
        <v>0</v>
      </c>
      <c r="AS89" s="5">
        <v>0</v>
      </c>
      <c r="AT89" s="5">
        <v>0</v>
      </c>
      <c r="AU89" s="5">
        <v>0</v>
      </c>
      <c r="AV89" s="5">
        <v>0</v>
      </c>
      <c r="AW89" s="5">
        <v>0</v>
      </c>
      <c r="AX89" s="5">
        <v>0</v>
      </c>
      <c r="AY89" s="5" t="s">
        <v>58</v>
      </c>
      <c r="AZ89" s="5" t="s">
        <v>58</v>
      </c>
      <c r="BA89" s="5" t="s">
        <v>406</v>
      </c>
      <c r="BB89" s="5" t="s">
        <v>58</v>
      </c>
      <c r="BC89" s="5" t="s">
        <v>58</v>
      </c>
      <c r="BD89" s="5" t="s">
        <v>888</v>
      </c>
      <c r="BE89" s="5">
        <v>31410312</v>
      </c>
      <c r="BF89" s="5" t="s">
        <v>58</v>
      </c>
    </row>
    <row r="90" spans="1:58">
      <c r="A90" s="5" t="s">
        <v>59</v>
      </c>
      <c r="B90" s="5" t="s">
        <v>889</v>
      </c>
      <c r="C90" s="5" t="s">
        <v>58</v>
      </c>
      <c r="D90" s="5" t="s">
        <v>58</v>
      </c>
      <c r="E90" s="5" t="s">
        <v>58</v>
      </c>
      <c r="F90" s="5" t="s">
        <v>58</v>
      </c>
      <c r="G90" s="5" t="s">
        <v>890</v>
      </c>
      <c r="H90" s="5" t="s">
        <v>58</v>
      </c>
      <c r="I90" s="5" t="s">
        <v>58</v>
      </c>
      <c r="J90" s="5" t="s">
        <v>891</v>
      </c>
      <c r="K90" s="5" t="s">
        <v>58</v>
      </c>
      <c r="L90" s="5" t="s">
        <v>58</v>
      </c>
      <c r="M90" s="5" t="s">
        <v>58</v>
      </c>
      <c r="N90" s="5" t="s">
        <v>58</v>
      </c>
      <c r="O90" s="5" t="s">
        <v>58</v>
      </c>
      <c r="P90" s="5" t="s">
        <v>58</v>
      </c>
      <c r="Q90" s="5" t="s">
        <v>58</v>
      </c>
      <c r="R90" s="5" t="s">
        <v>892</v>
      </c>
      <c r="S90" s="5" t="s">
        <v>58</v>
      </c>
      <c r="T90" s="5" t="s">
        <v>58</v>
      </c>
      <c r="U90" s="5" t="s">
        <v>58</v>
      </c>
      <c r="V90" s="5">
        <v>49</v>
      </c>
      <c r="W90" s="5">
        <v>4</v>
      </c>
      <c r="X90" s="5" t="s">
        <v>58</v>
      </c>
      <c r="Y90" s="5" t="s">
        <v>58</v>
      </c>
      <c r="Z90" s="5" t="s">
        <v>58</v>
      </c>
      <c r="AA90" s="5" t="s">
        <v>58</v>
      </c>
      <c r="AB90" s="5" t="s">
        <v>893</v>
      </c>
      <c r="AC90" s="5" t="s">
        <v>894</v>
      </c>
      <c r="AD90" s="5" t="s">
        <v>58</v>
      </c>
      <c r="AE90" s="5" t="s">
        <v>58</v>
      </c>
      <c r="AF90" s="5" t="s">
        <v>58</v>
      </c>
      <c r="AG90" s="5" t="s">
        <v>874</v>
      </c>
      <c r="AH90" s="5">
        <v>2019</v>
      </c>
      <c r="AI90" s="5" t="s">
        <v>895</v>
      </c>
      <c r="AJ90" s="5" t="s">
        <v>58</v>
      </c>
      <c r="AK90" s="5" t="s">
        <v>58</v>
      </c>
      <c r="AL90" s="5" t="s">
        <v>58</v>
      </c>
      <c r="AM90" s="5" t="s">
        <v>58</v>
      </c>
      <c r="AN90" s="5" t="s">
        <v>58</v>
      </c>
      <c r="AO90" s="5" t="s">
        <v>58</v>
      </c>
      <c r="AP90" s="5" t="s">
        <v>58</v>
      </c>
      <c r="AQ90" s="5" t="s">
        <v>58</v>
      </c>
      <c r="AR90" s="5">
        <v>4</v>
      </c>
      <c r="AS90" s="5">
        <v>0</v>
      </c>
      <c r="AT90" s="5">
        <v>0</v>
      </c>
      <c r="AU90" s="5">
        <v>0</v>
      </c>
      <c r="AV90" s="5">
        <v>2</v>
      </c>
      <c r="AW90" s="5">
        <v>0</v>
      </c>
      <c r="AX90" s="5">
        <v>4</v>
      </c>
      <c r="AY90" s="5" t="s">
        <v>58</v>
      </c>
      <c r="AZ90" s="5" t="s">
        <v>58</v>
      </c>
      <c r="BA90" s="5" t="s">
        <v>896</v>
      </c>
      <c r="BB90" s="5" t="s">
        <v>897</v>
      </c>
      <c r="BC90" s="5" t="s">
        <v>58</v>
      </c>
      <c r="BD90" s="5" t="s">
        <v>898</v>
      </c>
      <c r="BE90" s="5" t="s">
        <v>58</v>
      </c>
      <c r="BF90" s="5" t="s">
        <v>58</v>
      </c>
    </row>
    <row r="91" spans="1:58">
      <c r="A91" s="5" t="s">
        <v>59</v>
      </c>
      <c r="B91" s="5" t="s">
        <v>899</v>
      </c>
      <c r="C91" s="5" t="s">
        <v>58</v>
      </c>
      <c r="D91" s="5" t="s">
        <v>58</v>
      </c>
      <c r="E91" s="5" t="s">
        <v>58</v>
      </c>
      <c r="F91" s="5" t="s">
        <v>900</v>
      </c>
      <c r="G91" s="5" t="s">
        <v>901</v>
      </c>
      <c r="H91" s="5" t="s">
        <v>58</v>
      </c>
      <c r="I91" s="5" t="s">
        <v>58</v>
      </c>
      <c r="J91" s="5" t="s">
        <v>902</v>
      </c>
      <c r="K91" s="5" t="s">
        <v>58</v>
      </c>
      <c r="L91" s="5" t="s">
        <v>58</v>
      </c>
      <c r="M91" s="5" t="s">
        <v>58</v>
      </c>
      <c r="N91" s="5" t="s">
        <v>58</v>
      </c>
      <c r="O91" s="5" t="s">
        <v>58</v>
      </c>
      <c r="P91" s="5" t="s">
        <v>58</v>
      </c>
      <c r="Q91" s="5" t="s">
        <v>58</v>
      </c>
      <c r="R91" s="5" t="s">
        <v>903</v>
      </c>
      <c r="S91" s="5" t="s">
        <v>58</v>
      </c>
      <c r="T91" s="5" t="s">
        <v>58</v>
      </c>
      <c r="U91" s="5" t="s">
        <v>58</v>
      </c>
      <c r="V91" s="5">
        <v>10</v>
      </c>
      <c r="W91" s="5">
        <v>8</v>
      </c>
      <c r="X91" s="5" t="s">
        <v>58</v>
      </c>
      <c r="Y91" s="5" t="s">
        <v>58</v>
      </c>
      <c r="Z91" s="5">
        <v>2099</v>
      </c>
      <c r="AA91" s="5">
        <v>2117</v>
      </c>
      <c r="AB91" s="5" t="s">
        <v>58</v>
      </c>
      <c r="AC91" s="5" t="s">
        <v>904</v>
      </c>
      <c r="AD91" s="5" t="s">
        <v>58</v>
      </c>
      <c r="AE91" s="5" t="s">
        <v>58</v>
      </c>
      <c r="AF91" s="5" t="s">
        <v>58</v>
      </c>
      <c r="AG91" s="5" t="s">
        <v>874</v>
      </c>
      <c r="AH91" s="5">
        <v>2019</v>
      </c>
      <c r="AI91" s="5" t="s">
        <v>905</v>
      </c>
      <c r="AJ91" s="5" t="s">
        <v>58</v>
      </c>
      <c r="AK91" s="5" t="s">
        <v>58</v>
      </c>
      <c r="AL91" s="5" t="s">
        <v>58</v>
      </c>
      <c r="AM91" s="5" t="s">
        <v>58</v>
      </c>
      <c r="AN91" s="5" t="s">
        <v>58</v>
      </c>
      <c r="AO91" s="5" t="s">
        <v>58</v>
      </c>
      <c r="AP91" s="5" t="s">
        <v>58</v>
      </c>
      <c r="AQ91" s="5" t="s">
        <v>58</v>
      </c>
      <c r="AR91" s="5">
        <v>44</v>
      </c>
      <c r="AS91" s="5">
        <v>0</v>
      </c>
      <c r="AT91" s="5">
        <v>0</v>
      </c>
      <c r="AU91" s="5">
        <v>0</v>
      </c>
      <c r="AV91" s="5">
        <v>7</v>
      </c>
      <c r="AW91" s="5">
        <v>0</v>
      </c>
      <c r="AX91" s="5">
        <v>44</v>
      </c>
      <c r="AY91" s="5" t="s">
        <v>58</v>
      </c>
      <c r="AZ91" s="5" t="s">
        <v>58</v>
      </c>
      <c r="BA91" s="5" t="s">
        <v>906</v>
      </c>
      <c r="BB91" s="5" t="s">
        <v>907</v>
      </c>
      <c r="BC91" s="5" t="s">
        <v>58</v>
      </c>
      <c r="BD91" s="5" t="s">
        <v>908</v>
      </c>
      <c r="BE91" s="5" t="s">
        <v>58</v>
      </c>
      <c r="BF91" s="5" t="s">
        <v>58</v>
      </c>
    </row>
    <row r="92" spans="1:58">
      <c r="A92" s="5" t="s">
        <v>59</v>
      </c>
      <c r="B92" s="5" t="s">
        <v>909</v>
      </c>
      <c r="C92" s="5" t="s">
        <v>58</v>
      </c>
      <c r="D92" s="5" t="s">
        <v>58</v>
      </c>
      <c r="E92" s="5" t="s">
        <v>58</v>
      </c>
      <c r="F92" s="5" t="s">
        <v>910</v>
      </c>
      <c r="G92" s="5" t="s">
        <v>911</v>
      </c>
      <c r="H92" s="5" t="s">
        <v>58</v>
      </c>
      <c r="I92" s="5" t="s">
        <v>58</v>
      </c>
      <c r="J92" s="5" t="s">
        <v>912</v>
      </c>
      <c r="K92" s="5" t="s">
        <v>58</v>
      </c>
      <c r="L92" s="5" t="s">
        <v>58</v>
      </c>
      <c r="M92" s="5" t="s">
        <v>58</v>
      </c>
      <c r="N92" s="5" t="s">
        <v>58</v>
      </c>
      <c r="O92" s="5" t="s">
        <v>58</v>
      </c>
      <c r="P92" s="5" t="s">
        <v>58</v>
      </c>
      <c r="Q92" s="5" t="s">
        <v>58</v>
      </c>
      <c r="R92" s="5" t="s">
        <v>913</v>
      </c>
      <c r="S92" s="5" t="s">
        <v>58</v>
      </c>
      <c r="T92" s="5" t="s">
        <v>58</v>
      </c>
      <c r="U92" s="5" t="s">
        <v>58</v>
      </c>
      <c r="V92" s="5">
        <v>55</v>
      </c>
      <c r="W92" s="5">
        <v>4</v>
      </c>
      <c r="X92" s="5" t="s">
        <v>58</v>
      </c>
      <c r="Y92" s="5" t="s">
        <v>58</v>
      </c>
      <c r="Z92" s="5">
        <v>543</v>
      </c>
      <c r="AA92" s="5">
        <v>559</v>
      </c>
      <c r="AB92" s="5" t="s">
        <v>914</v>
      </c>
      <c r="AC92" s="5" t="s">
        <v>915</v>
      </c>
      <c r="AD92" s="5" t="s">
        <v>58</v>
      </c>
      <c r="AE92" s="5" t="s">
        <v>58</v>
      </c>
      <c r="AF92" s="5" t="s">
        <v>58</v>
      </c>
      <c r="AG92" s="5" t="s">
        <v>874</v>
      </c>
      <c r="AH92" s="5">
        <v>2019</v>
      </c>
      <c r="AI92" s="5" t="s">
        <v>916</v>
      </c>
      <c r="AJ92" s="5" t="s">
        <v>58</v>
      </c>
      <c r="AK92" s="5" t="s">
        <v>58</v>
      </c>
      <c r="AL92" s="5" t="s">
        <v>58</v>
      </c>
      <c r="AM92" s="5" t="s">
        <v>58</v>
      </c>
      <c r="AN92" s="5" t="s">
        <v>58</v>
      </c>
      <c r="AO92" s="5" t="s">
        <v>58</v>
      </c>
      <c r="AP92" s="5" t="s">
        <v>58</v>
      </c>
      <c r="AQ92" s="5" t="s">
        <v>58</v>
      </c>
      <c r="AR92" s="5">
        <v>9</v>
      </c>
      <c r="AS92" s="5">
        <v>0</v>
      </c>
      <c r="AT92" s="5">
        <v>0</v>
      </c>
      <c r="AU92" s="5">
        <v>0</v>
      </c>
      <c r="AV92" s="5">
        <v>5</v>
      </c>
      <c r="AW92" s="5">
        <v>0</v>
      </c>
      <c r="AX92" s="5">
        <v>9</v>
      </c>
      <c r="AY92" s="5" t="s">
        <v>58</v>
      </c>
      <c r="AZ92" s="5" t="s">
        <v>58</v>
      </c>
      <c r="BA92" s="5" t="s">
        <v>917</v>
      </c>
      <c r="BB92" s="5" t="s">
        <v>918</v>
      </c>
      <c r="BC92" s="5" t="s">
        <v>58</v>
      </c>
      <c r="BD92" s="5" t="s">
        <v>919</v>
      </c>
      <c r="BE92" s="5" t="s">
        <v>58</v>
      </c>
      <c r="BF92" s="5" t="s">
        <v>58</v>
      </c>
    </row>
    <row r="93" spans="1:58">
      <c r="A93" s="5" t="s">
        <v>59</v>
      </c>
      <c r="B93" s="5" t="s">
        <v>920</v>
      </c>
      <c r="C93" s="5" t="s">
        <v>58</v>
      </c>
      <c r="D93" s="5" t="s">
        <v>58</v>
      </c>
      <c r="E93" s="5" t="s">
        <v>58</v>
      </c>
      <c r="F93" s="5" t="s">
        <v>921</v>
      </c>
      <c r="G93" s="5" t="s">
        <v>922</v>
      </c>
      <c r="H93" s="5" t="s">
        <v>58</v>
      </c>
      <c r="I93" s="5" t="s">
        <v>58</v>
      </c>
      <c r="J93" s="5" t="s">
        <v>923</v>
      </c>
      <c r="K93" s="5" t="s">
        <v>58</v>
      </c>
      <c r="L93" s="5" t="s">
        <v>58</v>
      </c>
      <c r="M93" s="5" t="s">
        <v>58</v>
      </c>
      <c r="N93" s="5" t="s">
        <v>58</v>
      </c>
      <c r="O93" s="5" t="s">
        <v>58</v>
      </c>
      <c r="P93" s="5" t="s">
        <v>58</v>
      </c>
      <c r="Q93" s="5" t="s">
        <v>58</v>
      </c>
      <c r="R93" s="5" t="s">
        <v>924</v>
      </c>
      <c r="S93" s="5" t="s">
        <v>58</v>
      </c>
      <c r="T93" s="5" t="s">
        <v>58</v>
      </c>
      <c r="U93" s="5" t="s">
        <v>58</v>
      </c>
      <c r="V93" s="5">
        <v>221</v>
      </c>
      <c r="W93" s="5" t="s">
        <v>58</v>
      </c>
      <c r="X93" s="5" t="s">
        <v>58</v>
      </c>
      <c r="Y93" s="5" t="s">
        <v>58</v>
      </c>
      <c r="Z93" s="5">
        <v>377</v>
      </c>
      <c r="AA93" s="5">
        <v>387</v>
      </c>
      <c r="AB93" s="5" t="s">
        <v>58</v>
      </c>
      <c r="AC93" s="5" t="s">
        <v>925</v>
      </c>
      <c r="AD93" s="5" t="s">
        <v>58</v>
      </c>
      <c r="AE93" s="5" t="s">
        <v>58</v>
      </c>
      <c r="AF93" s="5" t="s">
        <v>58</v>
      </c>
      <c r="AG93" s="5" t="s">
        <v>926</v>
      </c>
      <c r="AH93" s="5">
        <v>2019</v>
      </c>
      <c r="AI93" s="5" t="s">
        <v>927</v>
      </c>
      <c r="AJ93" s="5" t="s">
        <v>58</v>
      </c>
      <c r="AK93" s="5" t="s">
        <v>58</v>
      </c>
      <c r="AL93" s="5" t="s">
        <v>58</v>
      </c>
      <c r="AM93" s="5" t="s">
        <v>58</v>
      </c>
      <c r="AN93" s="5" t="s">
        <v>58</v>
      </c>
      <c r="AO93" s="5" t="s">
        <v>58</v>
      </c>
      <c r="AP93" s="5" t="s">
        <v>58</v>
      </c>
      <c r="AQ93" s="5" t="s">
        <v>58</v>
      </c>
      <c r="AR93" s="5">
        <v>2</v>
      </c>
      <c r="AS93" s="5">
        <v>0</v>
      </c>
      <c r="AT93" s="5">
        <v>0</v>
      </c>
      <c r="AU93" s="5">
        <v>0</v>
      </c>
      <c r="AV93" s="5">
        <v>0</v>
      </c>
      <c r="AW93" s="5">
        <v>0</v>
      </c>
      <c r="AX93" s="5">
        <v>2</v>
      </c>
      <c r="AY93" s="5" t="s">
        <v>58</v>
      </c>
      <c r="AZ93" s="5" t="s">
        <v>58</v>
      </c>
      <c r="BA93" s="5" t="s">
        <v>928</v>
      </c>
      <c r="BB93" s="5" t="s">
        <v>929</v>
      </c>
      <c r="BC93" s="5" t="s">
        <v>58</v>
      </c>
      <c r="BD93" s="5" t="s">
        <v>930</v>
      </c>
      <c r="BE93" s="5" t="s">
        <v>58</v>
      </c>
      <c r="BF93" s="5" t="s">
        <v>58</v>
      </c>
    </row>
    <row r="94" spans="1:58">
      <c r="A94" s="5" t="s">
        <v>59</v>
      </c>
      <c r="B94" s="5" t="s">
        <v>931</v>
      </c>
      <c r="C94" s="5" t="s">
        <v>58</v>
      </c>
      <c r="D94" s="5" t="s">
        <v>58</v>
      </c>
      <c r="E94" s="5" t="s">
        <v>58</v>
      </c>
      <c r="F94" s="5" t="s">
        <v>58</v>
      </c>
      <c r="G94" s="5" t="s">
        <v>58</v>
      </c>
      <c r="H94" s="5" t="s">
        <v>58</v>
      </c>
      <c r="I94" s="5" t="s">
        <v>58</v>
      </c>
      <c r="J94" s="5" t="s">
        <v>932</v>
      </c>
      <c r="K94" s="5" t="s">
        <v>58</v>
      </c>
      <c r="L94" s="5" t="s">
        <v>58</v>
      </c>
      <c r="M94" s="5" t="s">
        <v>58</v>
      </c>
      <c r="N94" s="5" t="s">
        <v>58</v>
      </c>
      <c r="O94" s="5" t="s">
        <v>58</v>
      </c>
      <c r="P94" s="5" t="s">
        <v>58</v>
      </c>
      <c r="Q94" s="5" t="s">
        <v>58</v>
      </c>
      <c r="R94" s="5" t="s">
        <v>933</v>
      </c>
      <c r="S94" s="5" t="s">
        <v>58</v>
      </c>
      <c r="T94" s="5" t="s">
        <v>58</v>
      </c>
      <c r="U94" s="5" t="s">
        <v>58</v>
      </c>
      <c r="V94" s="5">
        <v>66</v>
      </c>
      <c r="W94" s="5">
        <v>4</v>
      </c>
      <c r="X94" s="5" t="s">
        <v>58</v>
      </c>
      <c r="Y94" s="5" t="s">
        <v>58</v>
      </c>
      <c r="Z94" s="5">
        <v>545</v>
      </c>
      <c r="AA94" s="5">
        <v>558</v>
      </c>
      <c r="AB94" s="5" t="s">
        <v>58</v>
      </c>
      <c r="AC94" s="5" t="s">
        <v>934</v>
      </c>
      <c r="AD94" s="5" t="s">
        <v>58</v>
      </c>
      <c r="AE94" s="5" t="s">
        <v>935</v>
      </c>
      <c r="AF94" s="5" t="s">
        <v>58</v>
      </c>
      <c r="AG94" s="5" t="s">
        <v>936</v>
      </c>
      <c r="AH94" s="5">
        <v>2020</v>
      </c>
      <c r="AI94" s="5" t="s">
        <v>937</v>
      </c>
      <c r="AJ94" s="5" t="s">
        <v>58</v>
      </c>
      <c r="AK94" s="5" t="s">
        <v>58</v>
      </c>
      <c r="AL94" s="5" t="s">
        <v>58</v>
      </c>
      <c r="AM94" s="5" t="s">
        <v>58</v>
      </c>
      <c r="AN94" s="5" t="s">
        <v>58</v>
      </c>
      <c r="AO94" s="5" t="s">
        <v>58</v>
      </c>
      <c r="AP94" s="5" t="s">
        <v>58</v>
      </c>
      <c r="AQ94" s="5" t="s">
        <v>58</v>
      </c>
      <c r="AR94" s="5">
        <v>3</v>
      </c>
      <c r="AS94" s="5">
        <v>0</v>
      </c>
      <c r="AT94" s="5">
        <v>0</v>
      </c>
      <c r="AU94" s="5">
        <v>0</v>
      </c>
      <c r="AV94" s="5">
        <v>1</v>
      </c>
      <c r="AW94" s="5">
        <v>0</v>
      </c>
      <c r="AX94" s="5">
        <v>3</v>
      </c>
      <c r="AY94" s="5" t="s">
        <v>58</v>
      </c>
      <c r="AZ94" s="5" t="s">
        <v>58</v>
      </c>
      <c r="BA94" s="5" t="s">
        <v>938</v>
      </c>
      <c r="BB94" s="5" t="s">
        <v>939</v>
      </c>
      <c r="BC94" s="5" t="s">
        <v>58</v>
      </c>
      <c r="BD94" s="5" t="s">
        <v>940</v>
      </c>
      <c r="BE94" s="5" t="s">
        <v>58</v>
      </c>
      <c r="BF94" s="5" t="s">
        <v>58</v>
      </c>
    </row>
    <row r="95" spans="1:58">
      <c r="A95" s="5" t="s">
        <v>59</v>
      </c>
      <c r="B95" s="5" t="s">
        <v>941</v>
      </c>
      <c r="C95" s="5" t="s">
        <v>58</v>
      </c>
      <c r="D95" s="5" t="s">
        <v>58</v>
      </c>
      <c r="E95" s="5" t="s">
        <v>58</v>
      </c>
      <c r="F95" s="5" t="s">
        <v>942</v>
      </c>
      <c r="G95" s="5" t="s">
        <v>943</v>
      </c>
      <c r="H95" s="5" t="s">
        <v>58</v>
      </c>
      <c r="I95" s="5" t="s">
        <v>58</v>
      </c>
      <c r="J95" s="5" t="s">
        <v>944</v>
      </c>
      <c r="K95" s="5" t="s">
        <v>58</v>
      </c>
      <c r="L95" s="5" t="s">
        <v>58</v>
      </c>
      <c r="M95" s="5" t="s">
        <v>58</v>
      </c>
      <c r="N95" s="5" t="s">
        <v>58</v>
      </c>
      <c r="O95" s="5" t="s">
        <v>58</v>
      </c>
      <c r="P95" s="5" t="s">
        <v>58</v>
      </c>
      <c r="Q95" s="5" t="s">
        <v>58</v>
      </c>
      <c r="R95" s="5" t="s">
        <v>945</v>
      </c>
      <c r="S95" s="5" t="s">
        <v>58</v>
      </c>
      <c r="T95" s="5" t="s">
        <v>58</v>
      </c>
      <c r="U95" s="5" t="s">
        <v>58</v>
      </c>
      <c r="V95" s="5">
        <v>237</v>
      </c>
      <c r="W95" s="5" t="s">
        <v>58</v>
      </c>
      <c r="X95" s="5" t="s">
        <v>58</v>
      </c>
      <c r="Y95" s="5" t="s">
        <v>58</v>
      </c>
      <c r="Z95" s="5">
        <v>281</v>
      </c>
      <c r="AA95" s="5">
        <v>288</v>
      </c>
      <c r="AB95" s="5" t="s">
        <v>58</v>
      </c>
      <c r="AC95" s="5" t="s">
        <v>946</v>
      </c>
      <c r="AD95" s="5" t="s">
        <v>58</v>
      </c>
      <c r="AE95" s="5" t="s">
        <v>58</v>
      </c>
      <c r="AF95" s="5" t="s">
        <v>58</v>
      </c>
      <c r="AG95" s="5" t="s">
        <v>947</v>
      </c>
      <c r="AH95" s="5">
        <v>2019</v>
      </c>
      <c r="AI95" s="5" t="s">
        <v>948</v>
      </c>
      <c r="AJ95" s="5" t="s">
        <v>58</v>
      </c>
      <c r="AK95" s="5" t="s">
        <v>58</v>
      </c>
      <c r="AL95" s="5" t="s">
        <v>58</v>
      </c>
      <c r="AM95" s="5" t="s">
        <v>58</v>
      </c>
      <c r="AN95" s="5" t="s">
        <v>58</v>
      </c>
      <c r="AO95" s="5" t="s">
        <v>58</v>
      </c>
      <c r="AP95" s="5" t="s">
        <v>58</v>
      </c>
      <c r="AQ95" s="5" t="s">
        <v>58</v>
      </c>
      <c r="AR95" s="5">
        <v>35</v>
      </c>
      <c r="AS95" s="5">
        <v>1</v>
      </c>
      <c r="AT95" s="5">
        <v>0</v>
      </c>
      <c r="AU95" s="5">
        <v>0</v>
      </c>
      <c r="AV95" s="5">
        <v>19</v>
      </c>
      <c r="AW95" s="5">
        <v>0</v>
      </c>
      <c r="AX95" s="5">
        <v>36</v>
      </c>
      <c r="AY95" s="5" t="s">
        <v>58</v>
      </c>
      <c r="AZ95" s="5" t="s">
        <v>58</v>
      </c>
      <c r="BA95" s="5" t="s">
        <v>949</v>
      </c>
      <c r="BB95" s="5" t="s">
        <v>950</v>
      </c>
      <c r="BC95" s="5" t="s">
        <v>58</v>
      </c>
      <c r="BD95" s="5" t="s">
        <v>951</v>
      </c>
      <c r="BE95" s="5">
        <v>30802752</v>
      </c>
      <c r="BF95" s="5" t="s">
        <v>58</v>
      </c>
    </row>
    <row r="96" spans="1:58">
      <c r="A96" s="5" t="s">
        <v>59</v>
      </c>
      <c r="B96" s="5" t="s">
        <v>529</v>
      </c>
      <c r="C96" s="5" t="s">
        <v>58</v>
      </c>
      <c r="D96" s="5" t="s">
        <v>58</v>
      </c>
      <c r="E96" s="5" t="s">
        <v>58</v>
      </c>
      <c r="F96" s="5" t="s">
        <v>362</v>
      </c>
      <c r="G96" s="5" t="s">
        <v>952</v>
      </c>
      <c r="H96" s="5" t="s">
        <v>58</v>
      </c>
      <c r="I96" s="5" t="s">
        <v>58</v>
      </c>
      <c r="J96" s="5" t="s">
        <v>953</v>
      </c>
      <c r="K96" s="5" t="s">
        <v>58</v>
      </c>
      <c r="L96" s="5" t="s">
        <v>58</v>
      </c>
      <c r="M96" s="5" t="s">
        <v>58</v>
      </c>
      <c r="N96" s="5" t="s">
        <v>58</v>
      </c>
      <c r="O96" s="5" t="s">
        <v>58</v>
      </c>
      <c r="P96" s="5" t="s">
        <v>58</v>
      </c>
      <c r="Q96" s="5" t="s">
        <v>58</v>
      </c>
      <c r="R96" s="5" t="s">
        <v>954</v>
      </c>
      <c r="S96" s="5" t="s">
        <v>58</v>
      </c>
      <c r="T96" s="5" t="s">
        <v>58</v>
      </c>
      <c r="U96" s="5" t="s">
        <v>58</v>
      </c>
      <c r="V96" s="5">
        <v>20</v>
      </c>
      <c r="W96" s="5">
        <v>9</v>
      </c>
      <c r="X96" s="5" t="s">
        <v>58</v>
      </c>
      <c r="Y96" s="5" t="s">
        <v>58</v>
      </c>
      <c r="Z96" s="5" t="s">
        <v>58</v>
      </c>
      <c r="AA96" s="5" t="s">
        <v>58</v>
      </c>
      <c r="AB96" s="5">
        <v>2247</v>
      </c>
      <c r="AC96" s="5" t="s">
        <v>955</v>
      </c>
      <c r="AD96" s="5" t="s">
        <v>58</v>
      </c>
      <c r="AE96" s="5" t="s">
        <v>58</v>
      </c>
      <c r="AF96" s="5" t="s">
        <v>58</v>
      </c>
      <c r="AG96" s="5" t="s">
        <v>947</v>
      </c>
      <c r="AH96" s="5">
        <v>2019</v>
      </c>
      <c r="AI96" s="5" t="s">
        <v>956</v>
      </c>
      <c r="AJ96" s="5" t="s">
        <v>58</v>
      </c>
      <c r="AK96" s="5" t="s">
        <v>58</v>
      </c>
      <c r="AL96" s="5" t="s">
        <v>58</v>
      </c>
      <c r="AM96" s="5" t="s">
        <v>58</v>
      </c>
      <c r="AN96" s="5" t="s">
        <v>58</v>
      </c>
      <c r="AO96" s="5" t="s">
        <v>58</v>
      </c>
      <c r="AP96" s="5" t="s">
        <v>58</v>
      </c>
      <c r="AQ96" s="5" t="s">
        <v>58</v>
      </c>
      <c r="AR96" s="5">
        <v>11</v>
      </c>
      <c r="AS96" s="5">
        <v>0</v>
      </c>
      <c r="AT96" s="5">
        <v>0</v>
      </c>
      <c r="AU96" s="5">
        <v>0</v>
      </c>
      <c r="AV96" s="5">
        <v>6</v>
      </c>
      <c r="AW96" s="5">
        <v>0</v>
      </c>
      <c r="AX96" s="5">
        <v>11</v>
      </c>
      <c r="AY96" s="5" t="s">
        <v>58</v>
      </c>
      <c r="AZ96" s="5" t="s">
        <v>58</v>
      </c>
      <c r="BA96" s="5" t="s">
        <v>58</v>
      </c>
      <c r="BB96" s="5" t="s">
        <v>957</v>
      </c>
      <c r="BC96" s="5" t="s">
        <v>58</v>
      </c>
      <c r="BD96" s="5" t="s">
        <v>958</v>
      </c>
      <c r="BE96" s="5">
        <v>31067720</v>
      </c>
      <c r="BF96" s="5" t="s">
        <v>58</v>
      </c>
    </row>
    <row r="97" spans="1:58">
      <c r="A97" s="5" t="s">
        <v>59</v>
      </c>
      <c r="B97" s="5" t="s">
        <v>959</v>
      </c>
      <c r="C97" s="5" t="s">
        <v>58</v>
      </c>
      <c r="D97" s="5" t="s">
        <v>58</v>
      </c>
      <c r="E97" s="5" t="s">
        <v>58</v>
      </c>
      <c r="F97" s="5" t="s">
        <v>960</v>
      </c>
      <c r="G97" s="5" t="s">
        <v>961</v>
      </c>
      <c r="H97" s="5" t="s">
        <v>58</v>
      </c>
      <c r="I97" s="5" t="s">
        <v>58</v>
      </c>
      <c r="J97" s="5" t="s">
        <v>962</v>
      </c>
      <c r="K97" s="5" t="s">
        <v>58</v>
      </c>
      <c r="L97" s="5" t="s">
        <v>58</v>
      </c>
      <c r="M97" s="5" t="s">
        <v>58</v>
      </c>
      <c r="N97" s="5" t="s">
        <v>58</v>
      </c>
      <c r="O97" s="5" t="s">
        <v>58</v>
      </c>
      <c r="P97" s="5" t="s">
        <v>58</v>
      </c>
      <c r="Q97" s="5" t="s">
        <v>58</v>
      </c>
      <c r="R97" s="5" t="s">
        <v>963</v>
      </c>
      <c r="S97" s="5" t="s">
        <v>58</v>
      </c>
      <c r="T97" s="5" t="s">
        <v>58</v>
      </c>
      <c r="U97" s="5" t="s">
        <v>58</v>
      </c>
      <c r="V97" s="5">
        <v>105</v>
      </c>
      <c r="W97" s="5" t="s">
        <v>58</v>
      </c>
      <c r="X97" s="5" t="s">
        <v>58</v>
      </c>
      <c r="Y97" s="5" t="s">
        <v>58</v>
      </c>
      <c r="Z97" s="5">
        <v>499</v>
      </c>
      <c r="AA97" s="5">
        <v>512</v>
      </c>
      <c r="AB97" s="5" t="s">
        <v>58</v>
      </c>
      <c r="AC97" s="5" t="s">
        <v>964</v>
      </c>
      <c r="AD97" s="5" t="s">
        <v>58</v>
      </c>
      <c r="AE97" s="5" t="s">
        <v>58</v>
      </c>
      <c r="AF97" s="5" t="s">
        <v>58</v>
      </c>
      <c r="AG97" s="5" t="s">
        <v>965</v>
      </c>
      <c r="AH97" s="5">
        <v>2019</v>
      </c>
      <c r="AI97" s="5" t="s">
        <v>966</v>
      </c>
      <c r="AJ97" s="5" t="s">
        <v>58</v>
      </c>
      <c r="AK97" s="5" t="s">
        <v>58</v>
      </c>
      <c r="AL97" s="5" t="s">
        <v>58</v>
      </c>
      <c r="AM97" s="5" t="s">
        <v>58</v>
      </c>
      <c r="AN97" s="5" t="s">
        <v>58</v>
      </c>
      <c r="AO97" s="5" t="s">
        <v>58</v>
      </c>
      <c r="AP97" s="5" t="s">
        <v>58</v>
      </c>
      <c r="AQ97" s="5" t="s">
        <v>58</v>
      </c>
      <c r="AR97" s="5">
        <v>23</v>
      </c>
      <c r="AS97" s="5">
        <v>0</v>
      </c>
      <c r="AT97" s="5">
        <v>0</v>
      </c>
      <c r="AU97" s="5">
        <v>0</v>
      </c>
      <c r="AV97" s="5">
        <v>6</v>
      </c>
      <c r="AW97" s="5">
        <v>0</v>
      </c>
      <c r="AX97" s="5">
        <v>23</v>
      </c>
      <c r="AY97" s="5" t="s">
        <v>58</v>
      </c>
      <c r="AZ97" s="5" t="s">
        <v>58</v>
      </c>
      <c r="BA97" s="5" t="s">
        <v>967</v>
      </c>
      <c r="BB97" s="5" t="s">
        <v>968</v>
      </c>
      <c r="BC97" s="5" t="s">
        <v>58</v>
      </c>
      <c r="BD97" s="5" t="s">
        <v>969</v>
      </c>
      <c r="BE97" s="5" t="s">
        <v>58</v>
      </c>
      <c r="BF97" s="5" t="s">
        <v>58</v>
      </c>
    </row>
    <row r="98" spans="1:58">
      <c r="A98" s="5" t="s">
        <v>59</v>
      </c>
      <c r="B98" s="5" t="s">
        <v>970</v>
      </c>
      <c r="C98" s="5" t="s">
        <v>58</v>
      </c>
      <c r="D98" s="5" t="s">
        <v>58</v>
      </c>
      <c r="E98" s="5" t="s">
        <v>58</v>
      </c>
      <c r="F98" s="5" t="s">
        <v>971</v>
      </c>
      <c r="G98" s="5" t="s">
        <v>972</v>
      </c>
      <c r="H98" s="5" t="s">
        <v>58</v>
      </c>
      <c r="I98" s="5" t="s">
        <v>58</v>
      </c>
      <c r="J98" s="5" t="s">
        <v>973</v>
      </c>
      <c r="K98" s="5" t="s">
        <v>58</v>
      </c>
      <c r="L98" s="5" t="s">
        <v>58</v>
      </c>
      <c r="M98" s="5" t="s">
        <v>58</v>
      </c>
      <c r="N98" s="5" t="s">
        <v>58</v>
      </c>
      <c r="O98" s="5" t="s">
        <v>58</v>
      </c>
      <c r="P98" s="5" t="s">
        <v>58</v>
      </c>
      <c r="Q98" s="5" t="s">
        <v>58</v>
      </c>
      <c r="R98" s="5" t="s">
        <v>122</v>
      </c>
      <c r="S98" s="5" t="s">
        <v>58</v>
      </c>
      <c r="T98" s="5" t="s">
        <v>58</v>
      </c>
      <c r="U98" s="5" t="s">
        <v>58</v>
      </c>
      <c r="V98" s="5">
        <v>101</v>
      </c>
      <c r="W98" s="5" t="s">
        <v>58</v>
      </c>
      <c r="X98" s="5" t="s">
        <v>58</v>
      </c>
      <c r="Y98" s="5" t="s">
        <v>58</v>
      </c>
      <c r="Z98" s="5">
        <v>45</v>
      </c>
      <c r="AA98" s="5">
        <v>61</v>
      </c>
      <c r="AB98" s="5" t="s">
        <v>58</v>
      </c>
      <c r="AC98" s="5" t="s">
        <v>974</v>
      </c>
      <c r="AD98" s="5" t="s">
        <v>58</v>
      </c>
      <c r="AE98" s="5" t="s">
        <v>58</v>
      </c>
      <c r="AF98" s="5" t="s">
        <v>58</v>
      </c>
      <c r="AG98" s="5" t="s">
        <v>975</v>
      </c>
      <c r="AH98" s="5">
        <v>2019</v>
      </c>
      <c r="AI98" s="5" t="s">
        <v>976</v>
      </c>
      <c r="AJ98" s="5" t="s">
        <v>58</v>
      </c>
      <c r="AK98" s="5" t="s">
        <v>58</v>
      </c>
      <c r="AL98" s="5" t="s">
        <v>58</v>
      </c>
      <c r="AM98" s="5" t="s">
        <v>58</v>
      </c>
      <c r="AN98" s="5" t="s">
        <v>58</v>
      </c>
      <c r="AO98" s="5" t="s">
        <v>58</v>
      </c>
      <c r="AP98" s="5" t="s">
        <v>58</v>
      </c>
      <c r="AQ98" s="5" t="s">
        <v>58</v>
      </c>
      <c r="AR98" s="5">
        <v>4</v>
      </c>
      <c r="AS98" s="5">
        <v>0</v>
      </c>
      <c r="AT98" s="5">
        <v>0</v>
      </c>
      <c r="AU98" s="5">
        <v>0</v>
      </c>
      <c r="AV98" s="5">
        <v>0</v>
      </c>
      <c r="AW98" s="5">
        <v>0</v>
      </c>
      <c r="AX98" s="5">
        <v>4</v>
      </c>
      <c r="AY98" s="5" t="s">
        <v>58</v>
      </c>
      <c r="AZ98" s="5" t="s">
        <v>58</v>
      </c>
      <c r="BA98" s="5" t="s">
        <v>125</v>
      </c>
      <c r="BB98" s="5" t="s">
        <v>126</v>
      </c>
      <c r="BC98" s="5" t="s">
        <v>58</v>
      </c>
      <c r="BD98" s="5" t="s">
        <v>977</v>
      </c>
      <c r="BE98" s="5" t="s">
        <v>58</v>
      </c>
      <c r="BF98" s="5" t="s">
        <v>58</v>
      </c>
    </row>
    <row r="99" spans="1:58">
      <c r="A99" s="5" t="s">
        <v>59</v>
      </c>
      <c r="B99" s="5" t="s">
        <v>978</v>
      </c>
      <c r="C99" s="5" t="s">
        <v>58</v>
      </c>
      <c r="D99" s="5" t="s">
        <v>58</v>
      </c>
      <c r="E99" s="5" t="s">
        <v>58</v>
      </c>
      <c r="F99" s="5" t="s">
        <v>979</v>
      </c>
      <c r="G99" s="5" t="s">
        <v>980</v>
      </c>
      <c r="H99" s="5" t="s">
        <v>58</v>
      </c>
      <c r="I99" s="5" t="s">
        <v>58</v>
      </c>
      <c r="J99" s="5" t="s">
        <v>981</v>
      </c>
      <c r="K99" s="5" t="s">
        <v>58</v>
      </c>
      <c r="L99" s="5" t="s">
        <v>58</v>
      </c>
      <c r="M99" s="5" t="s">
        <v>58</v>
      </c>
      <c r="N99" s="5" t="s">
        <v>58</v>
      </c>
      <c r="O99" s="5" t="s">
        <v>58</v>
      </c>
      <c r="P99" s="5" t="s">
        <v>58</v>
      </c>
      <c r="Q99" s="5" t="s">
        <v>58</v>
      </c>
      <c r="R99" s="5" t="s">
        <v>982</v>
      </c>
      <c r="S99" s="5" t="s">
        <v>58</v>
      </c>
      <c r="T99" s="5" t="s">
        <v>58</v>
      </c>
      <c r="U99" s="5" t="s">
        <v>58</v>
      </c>
      <c r="V99" s="5">
        <v>10</v>
      </c>
      <c r="W99" s="5">
        <v>4</v>
      </c>
      <c r="X99" s="5" t="s">
        <v>58</v>
      </c>
      <c r="Y99" s="5" t="s">
        <v>58</v>
      </c>
      <c r="Z99" s="5" t="s">
        <v>58</v>
      </c>
      <c r="AA99" s="5" t="s">
        <v>58</v>
      </c>
      <c r="AB99" s="5">
        <v>111</v>
      </c>
      <c r="AC99" s="5" t="s">
        <v>983</v>
      </c>
      <c r="AD99" s="5" t="s">
        <v>58</v>
      </c>
      <c r="AE99" s="5" t="s">
        <v>58</v>
      </c>
      <c r="AF99" s="5" t="s">
        <v>58</v>
      </c>
      <c r="AG99" s="5" t="s">
        <v>975</v>
      </c>
      <c r="AH99" s="5">
        <v>2019</v>
      </c>
      <c r="AI99" s="5" t="s">
        <v>984</v>
      </c>
      <c r="AJ99" s="5" t="s">
        <v>58</v>
      </c>
      <c r="AK99" s="5" t="s">
        <v>58</v>
      </c>
      <c r="AL99" s="5" t="s">
        <v>58</v>
      </c>
      <c r="AM99" s="5" t="s">
        <v>58</v>
      </c>
      <c r="AN99" s="5" t="s">
        <v>58</v>
      </c>
      <c r="AO99" s="5" t="s">
        <v>58</v>
      </c>
      <c r="AP99" s="5" t="s">
        <v>58</v>
      </c>
      <c r="AQ99" s="5" t="s">
        <v>58</v>
      </c>
      <c r="AR99" s="5">
        <v>11</v>
      </c>
      <c r="AS99" s="5">
        <v>0</v>
      </c>
      <c r="AT99" s="5">
        <v>0</v>
      </c>
      <c r="AU99" s="5">
        <v>0</v>
      </c>
      <c r="AV99" s="5">
        <v>8</v>
      </c>
      <c r="AW99" s="5">
        <v>0</v>
      </c>
      <c r="AX99" s="5">
        <v>11</v>
      </c>
      <c r="AY99" s="5" t="s">
        <v>58</v>
      </c>
      <c r="AZ99" s="5" t="s">
        <v>58</v>
      </c>
      <c r="BA99" s="5" t="s">
        <v>985</v>
      </c>
      <c r="BB99" s="5" t="s">
        <v>58</v>
      </c>
      <c r="BC99" s="5" t="s">
        <v>58</v>
      </c>
      <c r="BD99" s="5" t="s">
        <v>986</v>
      </c>
      <c r="BE99" s="5">
        <v>31010115</v>
      </c>
      <c r="BF99" s="5" t="s">
        <v>58</v>
      </c>
    </row>
    <row r="100" spans="1:58">
      <c r="A100" s="5" t="s">
        <v>59</v>
      </c>
      <c r="B100" s="5" t="s">
        <v>987</v>
      </c>
      <c r="C100" s="5" t="s">
        <v>58</v>
      </c>
      <c r="D100" s="5" t="s">
        <v>58</v>
      </c>
      <c r="E100" s="5" t="s">
        <v>58</v>
      </c>
      <c r="F100" s="5" t="s">
        <v>58</v>
      </c>
      <c r="G100" s="5" t="s">
        <v>58</v>
      </c>
      <c r="H100" s="5" t="s">
        <v>58</v>
      </c>
      <c r="I100" s="5" t="s">
        <v>58</v>
      </c>
      <c r="J100" s="5" t="s">
        <v>988</v>
      </c>
      <c r="K100" s="5" t="s">
        <v>58</v>
      </c>
      <c r="L100" s="5" t="s">
        <v>58</v>
      </c>
      <c r="M100" s="5" t="s">
        <v>58</v>
      </c>
      <c r="N100" s="5" t="s">
        <v>58</v>
      </c>
      <c r="O100" s="5" t="s">
        <v>58</v>
      </c>
      <c r="P100" s="5" t="s">
        <v>58</v>
      </c>
      <c r="Q100" s="5" t="s">
        <v>58</v>
      </c>
      <c r="R100" s="5" t="s">
        <v>484</v>
      </c>
      <c r="S100" s="5" t="s">
        <v>58</v>
      </c>
      <c r="T100" s="5" t="s">
        <v>58</v>
      </c>
      <c r="U100" s="5" t="s">
        <v>58</v>
      </c>
      <c r="V100" s="5">
        <v>16</v>
      </c>
      <c r="W100" s="5">
        <v>4</v>
      </c>
      <c r="X100" s="5" t="s">
        <v>58</v>
      </c>
      <c r="Y100" s="5" t="s">
        <v>58</v>
      </c>
      <c r="Z100" s="5">
        <v>2017</v>
      </c>
      <c r="AA100" s="5">
        <v>2030</v>
      </c>
      <c r="AB100" s="5" t="s">
        <v>58</v>
      </c>
      <c r="AC100" s="5" t="s">
        <v>989</v>
      </c>
      <c r="AD100" s="5" t="s">
        <v>58</v>
      </c>
      <c r="AE100" s="5" t="s">
        <v>58</v>
      </c>
      <c r="AF100" s="5" t="s">
        <v>58</v>
      </c>
      <c r="AG100" s="5" t="s">
        <v>975</v>
      </c>
      <c r="AH100" s="5">
        <v>2019</v>
      </c>
      <c r="AI100" s="5" t="s">
        <v>990</v>
      </c>
      <c r="AJ100" s="5" t="s">
        <v>58</v>
      </c>
      <c r="AK100" s="5" t="s">
        <v>58</v>
      </c>
      <c r="AL100" s="5" t="s">
        <v>58</v>
      </c>
      <c r="AM100" s="5" t="s">
        <v>58</v>
      </c>
      <c r="AN100" s="5" t="s">
        <v>58</v>
      </c>
      <c r="AO100" s="5" t="s">
        <v>58</v>
      </c>
      <c r="AP100" s="5" t="s">
        <v>58</v>
      </c>
      <c r="AQ100" s="5" t="s">
        <v>58</v>
      </c>
      <c r="AR100" s="5">
        <v>5</v>
      </c>
      <c r="AS100" s="5">
        <v>1</v>
      </c>
      <c r="AT100" s="5">
        <v>0</v>
      </c>
      <c r="AU100" s="5">
        <v>0</v>
      </c>
      <c r="AV100" s="5">
        <v>2</v>
      </c>
      <c r="AW100" s="5">
        <v>0</v>
      </c>
      <c r="AX100" s="5">
        <v>6</v>
      </c>
      <c r="AY100" s="5" t="s">
        <v>58</v>
      </c>
      <c r="AZ100" s="5" t="s">
        <v>58</v>
      </c>
      <c r="BA100" s="5" t="s">
        <v>487</v>
      </c>
      <c r="BB100" s="5" t="s">
        <v>488</v>
      </c>
      <c r="BC100" s="5" t="s">
        <v>58</v>
      </c>
      <c r="BD100" s="5" t="s">
        <v>991</v>
      </c>
      <c r="BE100" s="5" t="s">
        <v>58</v>
      </c>
      <c r="BF100" s="5" t="s">
        <v>58</v>
      </c>
    </row>
    <row r="101" spans="1:58">
      <c r="A101" s="5" t="s">
        <v>59</v>
      </c>
      <c r="B101" s="5" t="s">
        <v>992</v>
      </c>
      <c r="C101" s="5" t="s">
        <v>58</v>
      </c>
      <c r="D101" s="5" t="s">
        <v>58</v>
      </c>
      <c r="E101" s="5" t="s">
        <v>58</v>
      </c>
      <c r="F101" s="5" t="s">
        <v>993</v>
      </c>
      <c r="G101" s="5" t="s">
        <v>994</v>
      </c>
      <c r="H101" s="5" t="s">
        <v>58</v>
      </c>
      <c r="I101" s="5" t="s">
        <v>58</v>
      </c>
      <c r="J101" s="5" t="s">
        <v>995</v>
      </c>
      <c r="K101" s="5" t="s">
        <v>58</v>
      </c>
      <c r="L101" s="5" t="s">
        <v>58</v>
      </c>
      <c r="M101" s="5" t="s">
        <v>58</v>
      </c>
      <c r="N101" s="5" t="s">
        <v>58</v>
      </c>
      <c r="O101" s="5" t="s">
        <v>58</v>
      </c>
      <c r="P101" s="5" t="s">
        <v>58</v>
      </c>
      <c r="Q101" s="5" t="s">
        <v>58</v>
      </c>
      <c r="R101" s="5" t="s">
        <v>996</v>
      </c>
      <c r="S101" s="5" t="s">
        <v>58</v>
      </c>
      <c r="T101" s="5" t="s">
        <v>58</v>
      </c>
      <c r="U101" s="5" t="s">
        <v>58</v>
      </c>
      <c r="V101" s="5">
        <v>51</v>
      </c>
      <c r="W101" s="5">
        <v>2</v>
      </c>
      <c r="X101" s="5" t="s">
        <v>58</v>
      </c>
      <c r="Y101" s="5" t="s">
        <v>58</v>
      </c>
      <c r="Z101" s="5">
        <v>559</v>
      </c>
      <c r="AA101" s="5">
        <v>565</v>
      </c>
      <c r="AB101" s="5" t="s">
        <v>58</v>
      </c>
      <c r="AC101" s="5" t="s">
        <v>997</v>
      </c>
      <c r="AD101" s="5" t="s">
        <v>58</v>
      </c>
      <c r="AE101" s="5" t="s">
        <v>58</v>
      </c>
      <c r="AF101" s="5" t="s">
        <v>58</v>
      </c>
      <c r="AG101" s="5" t="s">
        <v>975</v>
      </c>
      <c r="AH101" s="5">
        <v>2019</v>
      </c>
      <c r="AI101" s="5" t="s">
        <v>998</v>
      </c>
      <c r="AJ101" s="5" t="s">
        <v>58</v>
      </c>
      <c r="AK101" s="5" t="s">
        <v>58</v>
      </c>
      <c r="AL101" s="5" t="s">
        <v>58</v>
      </c>
      <c r="AM101" s="5" t="s">
        <v>58</v>
      </c>
      <c r="AN101" s="5" t="s">
        <v>58</v>
      </c>
      <c r="AO101" s="5" t="s">
        <v>58</v>
      </c>
      <c r="AP101" s="5" t="s">
        <v>58</v>
      </c>
      <c r="AQ101" s="5" t="s">
        <v>58</v>
      </c>
      <c r="AR101" s="5">
        <v>2</v>
      </c>
      <c r="AS101" s="5">
        <v>1</v>
      </c>
      <c r="AT101" s="5">
        <v>0</v>
      </c>
      <c r="AU101" s="5">
        <v>0</v>
      </c>
      <c r="AV101" s="5">
        <v>2</v>
      </c>
      <c r="AW101" s="5">
        <v>0</v>
      </c>
      <c r="AX101" s="5">
        <v>3</v>
      </c>
      <c r="AY101" s="5" t="s">
        <v>58</v>
      </c>
      <c r="AZ101" s="5" t="s">
        <v>58</v>
      </c>
      <c r="BA101" s="5" t="s">
        <v>999</v>
      </c>
      <c r="BB101" s="5" t="s">
        <v>58</v>
      </c>
      <c r="BC101" s="5" t="s">
        <v>58</v>
      </c>
      <c r="BD101" s="5" t="s">
        <v>1000</v>
      </c>
      <c r="BE101" s="5" t="s">
        <v>58</v>
      </c>
      <c r="BF101" s="5" t="s">
        <v>58</v>
      </c>
    </row>
    <row r="102" spans="1:58">
      <c r="A102" s="5" t="s">
        <v>59</v>
      </c>
      <c r="B102" s="5" t="s">
        <v>1001</v>
      </c>
      <c r="C102" s="5" t="s">
        <v>58</v>
      </c>
      <c r="D102" s="5" t="s">
        <v>58</v>
      </c>
      <c r="E102" s="5" t="s">
        <v>58</v>
      </c>
      <c r="F102" s="5" t="s">
        <v>1002</v>
      </c>
      <c r="G102" s="5" t="s">
        <v>1003</v>
      </c>
      <c r="H102" s="5" t="s">
        <v>58</v>
      </c>
      <c r="I102" s="5" t="s">
        <v>58</v>
      </c>
      <c r="J102" s="5" t="s">
        <v>1004</v>
      </c>
      <c r="K102" s="5" t="s">
        <v>58</v>
      </c>
      <c r="L102" s="5" t="s">
        <v>58</v>
      </c>
      <c r="M102" s="5" t="s">
        <v>58</v>
      </c>
      <c r="N102" s="5" t="s">
        <v>58</v>
      </c>
      <c r="O102" s="5" t="s">
        <v>58</v>
      </c>
      <c r="P102" s="5" t="s">
        <v>58</v>
      </c>
      <c r="Q102" s="5" t="s">
        <v>58</v>
      </c>
      <c r="R102" s="5" t="s">
        <v>954</v>
      </c>
      <c r="S102" s="5" t="s">
        <v>58</v>
      </c>
      <c r="T102" s="5" t="s">
        <v>58</v>
      </c>
      <c r="U102" s="5" t="s">
        <v>58</v>
      </c>
      <c r="V102" s="5">
        <v>20</v>
      </c>
      <c r="W102" s="5">
        <v>7</v>
      </c>
      <c r="X102" s="5" t="s">
        <v>58</v>
      </c>
      <c r="Y102" s="5" t="s">
        <v>58</v>
      </c>
      <c r="Z102" s="5" t="s">
        <v>58</v>
      </c>
      <c r="AA102" s="5" t="s">
        <v>58</v>
      </c>
      <c r="AB102" s="5">
        <v>1764</v>
      </c>
      <c r="AC102" s="5" t="s">
        <v>1005</v>
      </c>
      <c r="AD102" s="5" t="s">
        <v>58</v>
      </c>
      <c r="AE102" s="5" t="s">
        <v>58</v>
      </c>
      <c r="AF102" s="5" t="s">
        <v>58</v>
      </c>
      <c r="AG102" s="5" t="s">
        <v>975</v>
      </c>
      <c r="AH102" s="5">
        <v>2019</v>
      </c>
      <c r="AI102" s="5" t="s">
        <v>1006</v>
      </c>
      <c r="AJ102" s="5" t="s">
        <v>58</v>
      </c>
      <c r="AK102" s="5" t="s">
        <v>58</v>
      </c>
      <c r="AL102" s="5" t="s">
        <v>58</v>
      </c>
      <c r="AM102" s="5" t="s">
        <v>58</v>
      </c>
      <c r="AN102" s="5" t="s">
        <v>58</v>
      </c>
      <c r="AO102" s="5" t="s">
        <v>58</v>
      </c>
      <c r="AP102" s="5" t="s">
        <v>58</v>
      </c>
      <c r="AQ102" s="5" t="s">
        <v>58</v>
      </c>
      <c r="AR102" s="5">
        <v>10</v>
      </c>
      <c r="AS102" s="5">
        <v>0</v>
      </c>
      <c r="AT102" s="5">
        <v>0</v>
      </c>
      <c r="AU102" s="5">
        <v>0</v>
      </c>
      <c r="AV102" s="5">
        <v>6</v>
      </c>
      <c r="AW102" s="5">
        <v>0</v>
      </c>
      <c r="AX102" s="5">
        <v>10</v>
      </c>
      <c r="AY102" s="5" t="s">
        <v>58</v>
      </c>
      <c r="AZ102" s="5" t="s">
        <v>58</v>
      </c>
      <c r="BA102" s="5" t="s">
        <v>957</v>
      </c>
      <c r="BB102" s="5" t="s">
        <v>58</v>
      </c>
      <c r="BC102" s="5" t="s">
        <v>58</v>
      </c>
      <c r="BD102" s="5" t="s">
        <v>1007</v>
      </c>
      <c r="BE102" s="5">
        <v>30974772</v>
      </c>
      <c r="BF102" s="5" t="s">
        <v>58</v>
      </c>
    </row>
    <row r="103" spans="1:58">
      <c r="A103" s="5" t="s">
        <v>59</v>
      </c>
      <c r="B103" s="5" t="s">
        <v>1008</v>
      </c>
      <c r="C103" s="5" t="s">
        <v>58</v>
      </c>
      <c r="D103" s="5" t="s">
        <v>58</v>
      </c>
      <c r="E103" s="5" t="s">
        <v>58</v>
      </c>
      <c r="F103" s="5" t="s">
        <v>1009</v>
      </c>
      <c r="G103" s="5" t="s">
        <v>1010</v>
      </c>
      <c r="H103" s="5" t="s">
        <v>58</v>
      </c>
      <c r="I103" s="5" t="s">
        <v>58</v>
      </c>
      <c r="J103" s="5" t="s">
        <v>1011</v>
      </c>
      <c r="K103" s="5" t="s">
        <v>58</v>
      </c>
      <c r="L103" s="5" t="s">
        <v>58</v>
      </c>
      <c r="M103" s="5" t="s">
        <v>58</v>
      </c>
      <c r="N103" s="5" t="s">
        <v>58</v>
      </c>
      <c r="O103" s="5" t="s">
        <v>58</v>
      </c>
      <c r="P103" s="5" t="s">
        <v>58</v>
      </c>
      <c r="Q103" s="5" t="s">
        <v>58</v>
      </c>
      <c r="R103" s="5" t="s">
        <v>192</v>
      </c>
      <c r="S103" s="5" t="s">
        <v>58</v>
      </c>
      <c r="T103" s="5" t="s">
        <v>58</v>
      </c>
      <c r="U103" s="5" t="s">
        <v>58</v>
      </c>
      <c r="V103" s="5">
        <v>2</v>
      </c>
      <c r="W103" s="5" t="s">
        <v>58</v>
      </c>
      <c r="X103" s="5" t="s">
        <v>58</v>
      </c>
      <c r="Y103" s="5" t="s">
        <v>58</v>
      </c>
      <c r="Z103" s="5" t="s">
        <v>58</v>
      </c>
      <c r="AA103" s="5" t="s">
        <v>58</v>
      </c>
      <c r="AB103" s="5">
        <v>2</v>
      </c>
      <c r="AC103" s="5" t="s">
        <v>1012</v>
      </c>
      <c r="AD103" s="5" t="s">
        <v>58</v>
      </c>
      <c r="AE103" s="5" t="s">
        <v>58</v>
      </c>
      <c r="AF103" s="5" t="s">
        <v>58</v>
      </c>
      <c r="AG103" s="5" t="s">
        <v>1013</v>
      </c>
      <c r="AH103" s="5">
        <v>2019</v>
      </c>
      <c r="AI103" s="5" t="s">
        <v>1014</v>
      </c>
      <c r="AJ103" s="5" t="s">
        <v>58</v>
      </c>
      <c r="AK103" s="5" t="s">
        <v>58</v>
      </c>
      <c r="AL103" s="5" t="s">
        <v>58</v>
      </c>
      <c r="AM103" s="5" t="s">
        <v>58</v>
      </c>
      <c r="AN103" s="5" t="s">
        <v>58</v>
      </c>
      <c r="AO103" s="5" t="s">
        <v>58</v>
      </c>
      <c r="AP103" s="5" t="s">
        <v>58</v>
      </c>
      <c r="AQ103" s="5" t="s">
        <v>58</v>
      </c>
      <c r="AR103" s="5">
        <v>3</v>
      </c>
      <c r="AS103" s="5">
        <v>0</v>
      </c>
      <c r="AT103" s="5">
        <v>0</v>
      </c>
      <c r="AU103" s="5">
        <v>0</v>
      </c>
      <c r="AV103" s="5">
        <v>3</v>
      </c>
      <c r="AW103" s="5">
        <v>0</v>
      </c>
      <c r="AX103" s="5">
        <v>3</v>
      </c>
      <c r="AY103" s="5" t="s">
        <v>58</v>
      </c>
      <c r="AZ103" s="5" t="s">
        <v>58</v>
      </c>
      <c r="BA103" s="5" t="s">
        <v>58</v>
      </c>
      <c r="BB103" s="5" t="s">
        <v>196</v>
      </c>
      <c r="BC103" s="5" t="s">
        <v>58</v>
      </c>
      <c r="BD103" s="5" t="s">
        <v>1015</v>
      </c>
      <c r="BE103" s="5" t="s">
        <v>58</v>
      </c>
      <c r="BF103" s="5" t="s">
        <v>58</v>
      </c>
    </row>
    <row r="104" spans="1:58">
      <c r="A104" s="5" t="s">
        <v>59</v>
      </c>
      <c r="B104" s="5" t="s">
        <v>1016</v>
      </c>
      <c r="C104" s="5" t="s">
        <v>58</v>
      </c>
      <c r="D104" s="5" t="s">
        <v>58</v>
      </c>
      <c r="E104" s="5" t="s">
        <v>58</v>
      </c>
      <c r="F104" s="5" t="s">
        <v>1017</v>
      </c>
      <c r="G104" s="5" t="s">
        <v>1018</v>
      </c>
      <c r="H104" s="5" t="s">
        <v>58</v>
      </c>
      <c r="I104" s="5" t="s">
        <v>58</v>
      </c>
      <c r="J104" s="5" t="s">
        <v>1019</v>
      </c>
      <c r="K104" s="5" t="s">
        <v>58</v>
      </c>
      <c r="L104" s="5" t="s">
        <v>58</v>
      </c>
      <c r="M104" s="5" t="s">
        <v>58</v>
      </c>
      <c r="N104" s="5" t="s">
        <v>58</v>
      </c>
      <c r="O104" s="5" t="s">
        <v>58</v>
      </c>
      <c r="P104" s="5" t="s">
        <v>58</v>
      </c>
      <c r="Q104" s="5" t="s">
        <v>58</v>
      </c>
      <c r="R104" s="5" t="s">
        <v>1020</v>
      </c>
      <c r="S104" s="5" t="s">
        <v>58</v>
      </c>
      <c r="T104" s="5" t="s">
        <v>58</v>
      </c>
      <c r="U104" s="5" t="s">
        <v>58</v>
      </c>
      <c r="V104" s="5">
        <v>366</v>
      </c>
      <c r="W104" s="5" t="s">
        <v>58</v>
      </c>
      <c r="X104" s="5" t="s">
        <v>58</v>
      </c>
      <c r="Y104" s="5" t="s">
        <v>58</v>
      </c>
      <c r="Z104" s="5">
        <v>636</v>
      </c>
      <c r="AA104" s="5">
        <v>642</v>
      </c>
      <c r="AB104" s="5" t="s">
        <v>58</v>
      </c>
      <c r="AC104" s="5" t="s">
        <v>1021</v>
      </c>
      <c r="AD104" s="5" t="s">
        <v>58</v>
      </c>
      <c r="AE104" s="5" t="s">
        <v>58</v>
      </c>
      <c r="AF104" s="5" t="s">
        <v>58</v>
      </c>
      <c r="AG104" s="5" t="s">
        <v>1013</v>
      </c>
      <c r="AH104" s="5">
        <v>2019</v>
      </c>
      <c r="AI104" s="5" t="s">
        <v>1022</v>
      </c>
      <c r="AJ104" s="5" t="s">
        <v>58</v>
      </c>
      <c r="AK104" s="5" t="s">
        <v>58</v>
      </c>
      <c r="AL104" s="5" t="s">
        <v>58</v>
      </c>
      <c r="AM104" s="5" t="s">
        <v>58</v>
      </c>
      <c r="AN104" s="5" t="s">
        <v>58</v>
      </c>
      <c r="AO104" s="5" t="s">
        <v>58</v>
      </c>
      <c r="AP104" s="5" t="s">
        <v>58</v>
      </c>
      <c r="AQ104" s="5" t="s">
        <v>58</v>
      </c>
      <c r="AR104" s="5">
        <v>21</v>
      </c>
      <c r="AS104" s="5">
        <v>0</v>
      </c>
      <c r="AT104" s="5">
        <v>0</v>
      </c>
      <c r="AU104" s="5">
        <v>0</v>
      </c>
      <c r="AV104" s="5">
        <v>14</v>
      </c>
      <c r="AW104" s="5">
        <v>1</v>
      </c>
      <c r="AX104" s="5">
        <v>21</v>
      </c>
      <c r="AY104" s="5" t="s">
        <v>58</v>
      </c>
      <c r="AZ104" s="5" t="s">
        <v>58</v>
      </c>
      <c r="BA104" s="5" t="s">
        <v>1023</v>
      </c>
      <c r="BB104" s="5" t="s">
        <v>1024</v>
      </c>
      <c r="BC104" s="5" t="s">
        <v>58</v>
      </c>
      <c r="BD104" s="5" t="s">
        <v>1025</v>
      </c>
      <c r="BE104" s="5">
        <v>30579230</v>
      </c>
      <c r="BF104" s="5" t="s">
        <v>58</v>
      </c>
    </row>
    <row r="105" spans="1:58">
      <c r="A105" s="5" t="s">
        <v>59</v>
      </c>
      <c r="B105" s="5" t="s">
        <v>1026</v>
      </c>
      <c r="C105" s="5" t="s">
        <v>58</v>
      </c>
      <c r="D105" s="5" t="s">
        <v>58</v>
      </c>
      <c r="E105" s="5" t="s">
        <v>58</v>
      </c>
      <c r="F105" s="5" t="s">
        <v>1027</v>
      </c>
      <c r="G105" s="5" t="s">
        <v>1028</v>
      </c>
      <c r="H105" s="5" t="s">
        <v>58</v>
      </c>
      <c r="I105" s="5" t="s">
        <v>58</v>
      </c>
      <c r="J105" s="5" t="s">
        <v>1029</v>
      </c>
      <c r="K105" s="5" t="s">
        <v>58</v>
      </c>
      <c r="L105" s="5" t="s">
        <v>58</v>
      </c>
      <c r="M105" s="5" t="s">
        <v>58</v>
      </c>
      <c r="N105" s="5" t="s">
        <v>58</v>
      </c>
      <c r="O105" s="5" t="s">
        <v>58</v>
      </c>
      <c r="P105" s="5" t="s">
        <v>58</v>
      </c>
      <c r="Q105" s="5" t="s">
        <v>58</v>
      </c>
      <c r="R105" s="5" t="s">
        <v>93</v>
      </c>
      <c r="S105" s="5" t="s">
        <v>58</v>
      </c>
      <c r="T105" s="5" t="s">
        <v>58</v>
      </c>
      <c r="U105" s="5" t="s">
        <v>58</v>
      </c>
      <c r="V105" s="5">
        <v>170</v>
      </c>
      <c r="W105" s="5" t="s">
        <v>58</v>
      </c>
      <c r="X105" s="5" t="s">
        <v>58</v>
      </c>
      <c r="Y105" s="5" t="s">
        <v>58</v>
      </c>
      <c r="Z105" s="5">
        <v>63</v>
      </c>
      <c r="AA105" s="5">
        <v>76</v>
      </c>
      <c r="AB105" s="5" t="s">
        <v>58</v>
      </c>
      <c r="AC105" s="5" t="s">
        <v>1030</v>
      </c>
      <c r="AD105" s="5" t="s">
        <v>58</v>
      </c>
      <c r="AE105" s="5" t="s">
        <v>58</v>
      </c>
      <c r="AF105" s="5" t="s">
        <v>58</v>
      </c>
      <c r="AG105" s="5" t="s">
        <v>1031</v>
      </c>
      <c r="AH105" s="5">
        <v>2019</v>
      </c>
      <c r="AI105" s="5" t="s">
        <v>1032</v>
      </c>
      <c r="AJ105" s="5" t="s">
        <v>58</v>
      </c>
      <c r="AK105" s="5" t="s">
        <v>58</v>
      </c>
      <c r="AL105" s="5" t="s">
        <v>58</v>
      </c>
      <c r="AM105" s="5" t="s">
        <v>58</v>
      </c>
      <c r="AN105" s="5" t="s">
        <v>58</v>
      </c>
      <c r="AO105" s="5" t="s">
        <v>58</v>
      </c>
      <c r="AP105" s="5" t="s">
        <v>58</v>
      </c>
      <c r="AQ105" s="5" t="s">
        <v>58</v>
      </c>
      <c r="AR105" s="5">
        <v>23</v>
      </c>
      <c r="AS105" s="5">
        <v>0</v>
      </c>
      <c r="AT105" s="5">
        <v>0</v>
      </c>
      <c r="AU105" s="5">
        <v>0</v>
      </c>
      <c r="AV105" s="5">
        <v>5</v>
      </c>
      <c r="AW105" s="5">
        <v>0</v>
      </c>
      <c r="AX105" s="5">
        <v>23</v>
      </c>
      <c r="AY105" s="5" t="s">
        <v>58</v>
      </c>
      <c r="AZ105" s="5" t="s">
        <v>58</v>
      </c>
      <c r="BA105" s="5" t="s">
        <v>96</v>
      </c>
      <c r="BB105" s="5" t="s">
        <v>97</v>
      </c>
      <c r="BC105" s="5" t="s">
        <v>58</v>
      </c>
      <c r="BD105" s="5" t="s">
        <v>1033</v>
      </c>
      <c r="BE105" s="5" t="s">
        <v>58</v>
      </c>
      <c r="BF105" s="5" t="s">
        <v>58</v>
      </c>
    </row>
    <row r="106" spans="1:58">
      <c r="A106" s="5" t="s">
        <v>59</v>
      </c>
      <c r="B106" s="5" t="s">
        <v>1034</v>
      </c>
      <c r="C106" s="5" t="s">
        <v>58</v>
      </c>
      <c r="D106" s="5" t="s">
        <v>58</v>
      </c>
      <c r="E106" s="5" t="s">
        <v>58</v>
      </c>
      <c r="F106" s="5" t="s">
        <v>1035</v>
      </c>
      <c r="G106" s="5" t="s">
        <v>1036</v>
      </c>
      <c r="H106" s="5" t="s">
        <v>58</v>
      </c>
      <c r="I106" s="5" t="s">
        <v>58</v>
      </c>
      <c r="J106" s="5" t="s">
        <v>1037</v>
      </c>
      <c r="K106" s="5" t="s">
        <v>58</v>
      </c>
      <c r="L106" s="5" t="s">
        <v>58</v>
      </c>
      <c r="M106" s="5" t="s">
        <v>58</v>
      </c>
      <c r="N106" s="5" t="s">
        <v>58</v>
      </c>
      <c r="O106" s="5" t="s">
        <v>58</v>
      </c>
      <c r="P106" s="5" t="s">
        <v>58</v>
      </c>
      <c r="Q106" s="5" t="s">
        <v>58</v>
      </c>
      <c r="R106" s="5" t="s">
        <v>1038</v>
      </c>
      <c r="S106" s="5" t="s">
        <v>58</v>
      </c>
      <c r="T106" s="5" t="s">
        <v>58</v>
      </c>
      <c r="U106" s="5" t="s">
        <v>58</v>
      </c>
      <c r="V106" s="5">
        <v>18</v>
      </c>
      <c r="W106" s="5">
        <v>1</v>
      </c>
      <c r="X106" s="5" t="s">
        <v>58</v>
      </c>
      <c r="Y106" s="5" t="s">
        <v>58</v>
      </c>
      <c r="Z106" s="5">
        <v>153</v>
      </c>
      <c r="AA106" s="5">
        <v>182</v>
      </c>
      <c r="AB106" s="5" t="s">
        <v>58</v>
      </c>
      <c r="AC106" s="5" t="s">
        <v>1039</v>
      </c>
      <c r="AD106" s="5" t="s">
        <v>58</v>
      </c>
      <c r="AE106" s="5" t="s">
        <v>58</v>
      </c>
      <c r="AF106" s="5" t="s">
        <v>58</v>
      </c>
      <c r="AG106" s="5" t="s">
        <v>1031</v>
      </c>
      <c r="AH106" s="5">
        <v>2019</v>
      </c>
      <c r="AI106" s="5" t="s">
        <v>1040</v>
      </c>
      <c r="AJ106" s="5" t="s">
        <v>58</v>
      </c>
      <c r="AK106" s="5" t="s">
        <v>58</v>
      </c>
      <c r="AL106" s="5" t="s">
        <v>58</v>
      </c>
      <c r="AM106" s="5" t="s">
        <v>58</v>
      </c>
      <c r="AN106" s="5" t="s">
        <v>58</v>
      </c>
      <c r="AO106" s="5" t="s">
        <v>58</v>
      </c>
      <c r="AP106" s="5" t="s">
        <v>58</v>
      </c>
      <c r="AQ106" s="5" t="s">
        <v>58</v>
      </c>
      <c r="AR106" s="5">
        <v>32</v>
      </c>
      <c r="AS106" s="5">
        <v>2</v>
      </c>
      <c r="AT106" s="5">
        <v>0</v>
      </c>
      <c r="AU106" s="5">
        <v>0</v>
      </c>
      <c r="AV106" s="5">
        <v>5</v>
      </c>
      <c r="AW106" s="5">
        <v>0</v>
      </c>
      <c r="AX106" s="5">
        <v>34</v>
      </c>
      <c r="AY106" s="5" t="s">
        <v>58</v>
      </c>
      <c r="AZ106" s="5" t="s">
        <v>58</v>
      </c>
      <c r="BA106" s="5" t="s">
        <v>1041</v>
      </c>
      <c r="BB106" s="5" t="s">
        <v>1042</v>
      </c>
      <c r="BC106" s="5" t="s">
        <v>58</v>
      </c>
      <c r="BD106" s="5" t="s">
        <v>1043</v>
      </c>
      <c r="BE106" s="5" t="s">
        <v>58</v>
      </c>
      <c r="BF106" s="5" t="s">
        <v>58</v>
      </c>
    </row>
    <row r="107" spans="1:58">
      <c r="A107" s="5" t="s">
        <v>59</v>
      </c>
      <c r="B107" s="5" t="s">
        <v>1044</v>
      </c>
      <c r="C107" s="5" t="s">
        <v>58</v>
      </c>
      <c r="D107" s="5" t="s">
        <v>58</v>
      </c>
      <c r="E107" s="5" t="s">
        <v>58</v>
      </c>
      <c r="F107" s="5" t="s">
        <v>1045</v>
      </c>
      <c r="G107" s="5" t="s">
        <v>58</v>
      </c>
      <c r="H107" s="5" t="s">
        <v>58</v>
      </c>
      <c r="I107" s="5" t="s">
        <v>58</v>
      </c>
      <c r="J107" s="5" t="s">
        <v>1046</v>
      </c>
      <c r="K107" s="5" t="s">
        <v>58</v>
      </c>
      <c r="L107" s="5" t="s">
        <v>58</v>
      </c>
      <c r="M107" s="5" t="s">
        <v>58</v>
      </c>
      <c r="N107" s="5" t="s">
        <v>58</v>
      </c>
      <c r="O107" s="5" t="s">
        <v>58</v>
      </c>
      <c r="P107" s="5" t="s">
        <v>58</v>
      </c>
      <c r="Q107" s="5" t="s">
        <v>58</v>
      </c>
      <c r="R107" s="5" t="s">
        <v>1047</v>
      </c>
      <c r="S107" s="5" t="s">
        <v>58</v>
      </c>
      <c r="T107" s="5" t="s">
        <v>58</v>
      </c>
      <c r="U107" s="5" t="s">
        <v>58</v>
      </c>
      <c r="V107" s="5">
        <v>76</v>
      </c>
      <c r="W107" s="5">
        <v>1</v>
      </c>
      <c r="X107" s="5" t="s">
        <v>58</v>
      </c>
      <c r="Y107" s="5" t="s">
        <v>58</v>
      </c>
      <c r="Z107" s="5">
        <v>148</v>
      </c>
      <c r="AA107" s="5">
        <v>154</v>
      </c>
      <c r="AB107" s="5" t="s">
        <v>58</v>
      </c>
      <c r="AC107" s="5" t="s">
        <v>1048</v>
      </c>
      <c r="AD107" s="5" t="s">
        <v>58</v>
      </c>
      <c r="AE107" s="5" t="s">
        <v>58</v>
      </c>
      <c r="AF107" s="5" t="s">
        <v>58</v>
      </c>
      <c r="AG107" s="5" t="s">
        <v>1031</v>
      </c>
      <c r="AH107" s="5">
        <v>2019</v>
      </c>
      <c r="AI107" s="5" t="s">
        <v>1049</v>
      </c>
      <c r="AJ107" s="5" t="s">
        <v>58</v>
      </c>
      <c r="AK107" s="5" t="s">
        <v>58</v>
      </c>
      <c r="AL107" s="5" t="s">
        <v>58</v>
      </c>
      <c r="AM107" s="5" t="s">
        <v>58</v>
      </c>
      <c r="AN107" s="5" t="s">
        <v>58</v>
      </c>
      <c r="AO107" s="5" t="s">
        <v>58</v>
      </c>
      <c r="AP107" s="5" t="s">
        <v>58</v>
      </c>
      <c r="AQ107" s="5" t="s">
        <v>58</v>
      </c>
      <c r="AR107" s="5">
        <v>2</v>
      </c>
      <c r="AS107" s="5">
        <v>0</v>
      </c>
      <c r="AT107" s="5">
        <v>0</v>
      </c>
      <c r="AU107" s="5">
        <v>0</v>
      </c>
      <c r="AV107" s="5">
        <v>1</v>
      </c>
      <c r="AW107" s="5">
        <v>0</v>
      </c>
      <c r="AX107" s="5">
        <v>2</v>
      </c>
      <c r="AY107" s="5" t="s">
        <v>58</v>
      </c>
      <c r="AZ107" s="5" t="s">
        <v>58</v>
      </c>
      <c r="BA107" s="5" t="s">
        <v>1050</v>
      </c>
      <c r="BB107" s="5" t="s">
        <v>1051</v>
      </c>
      <c r="BC107" s="5" t="s">
        <v>58</v>
      </c>
      <c r="BD107" s="5" t="s">
        <v>1052</v>
      </c>
      <c r="BE107" s="5" t="s">
        <v>58</v>
      </c>
      <c r="BF107" s="5" t="s">
        <v>58</v>
      </c>
    </row>
    <row r="108" spans="1:58">
      <c r="A108" s="5" t="s">
        <v>59</v>
      </c>
      <c r="B108" s="5" t="s">
        <v>1053</v>
      </c>
      <c r="C108" s="5" t="s">
        <v>58</v>
      </c>
      <c r="D108" s="5" t="s">
        <v>58</v>
      </c>
      <c r="E108" s="5" t="s">
        <v>58</v>
      </c>
      <c r="F108" s="5" t="s">
        <v>1054</v>
      </c>
      <c r="G108" s="5" t="s">
        <v>1055</v>
      </c>
      <c r="H108" s="5" t="s">
        <v>58</v>
      </c>
      <c r="I108" s="5" t="s">
        <v>58</v>
      </c>
      <c r="J108" s="5" t="s">
        <v>1056</v>
      </c>
      <c r="K108" s="5" t="s">
        <v>58</v>
      </c>
      <c r="L108" s="5" t="s">
        <v>58</v>
      </c>
      <c r="M108" s="5" t="s">
        <v>58</v>
      </c>
      <c r="N108" s="5" t="s">
        <v>58</v>
      </c>
      <c r="O108" s="5" t="s">
        <v>58</v>
      </c>
      <c r="P108" s="5" t="s">
        <v>58</v>
      </c>
      <c r="Q108" s="5" t="s">
        <v>58</v>
      </c>
      <c r="R108" s="5" t="s">
        <v>181</v>
      </c>
      <c r="S108" s="5" t="s">
        <v>58</v>
      </c>
      <c r="T108" s="5" t="s">
        <v>58</v>
      </c>
      <c r="U108" s="5" t="s">
        <v>58</v>
      </c>
      <c r="V108" s="5">
        <v>652</v>
      </c>
      <c r="W108" s="5" t="s">
        <v>58</v>
      </c>
      <c r="X108" s="5" t="s">
        <v>58</v>
      </c>
      <c r="Y108" s="5" t="s">
        <v>58</v>
      </c>
      <c r="Z108" s="5">
        <v>573</v>
      </c>
      <c r="AA108" s="5">
        <v>582</v>
      </c>
      <c r="AB108" s="5" t="s">
        <v>58</v>
      </c>
      <c r="AC108" s="5" t="s">
        <v>1057</v>
      </c>
      <c r="AD108" s="5" t="s">
        <v>58</v>
      </c>
      <c r="AE108" s="5" t="s">
        <v>58</v>
      </c>
      <c r="AF108" s="5" t="s">
        <v>58</v>
      </c>
      <c r="AG108" s="5" t="s">
        <v>1058</v>
      </c>
      <c r="AH108" s="5">
        <v>2019</v>
      </c>
      <c r="AI108" s="5" t="s">
        <v>1059</v>
      </c>
      <c r="AJ108" s="5" t="s">
        <v>58</v>
      </c>
      <c r="AK108" s="5" t="s">
        <v>58</v>
      </c>
      <c r="AL108" s="5" t="s">
        <v>58</v>
      </c>
      <c r="AM108" s="5" t="s">
        <v>58</v>
      </c>
      <c r="AN108" s="5" t="s">
        <v>58</v>
      </c>
      <c r="AO108" s="5" t="s">
        <v>58</v>
      </c>
      <c r="AP108" s="5" t="s">
        <v>58</v>
      </c>
      <c r="AQ108" s="5" t="s">
        <v>58</v>
      </c>
      <c r="AR108" s="5">
        <v>3</v>
      </c>
      <c r="AS108" s="5">
        <v>0</v>
      </c>
      <c r="AT108" s="5">
        <v>0</v>
      </c>
      <c r="AU108" s="5">
        <v>0</v>
      </c>
      <c r="AV108" s="5">
        <v>1</v>
      </c>
      <c r="AW108" s="5">
        <v>0</v>
      </c>
      <c r="AX108" s="5">
        <v>3</v>
      </c>
      <c r="AY108" s="5" t="s">
        <v>58</v>
      </c>
      <c r="AZ108" s="5" t="s">
        <v>58</v>
      </c>
      <c r="BA108" s="5" t="s">
        <v>185</v>
      </c>
      <c r="BB108" s="5" t="s">
        <v>186</v>
      </c>
      <c r="BC108" s="5" t="s">
        <v>58</v>
      </c>
      <c r="BD108" s="5" t="s">
        <v>1060</v>
      </c>
      <c r="BE108" s="5">
        <v>30368186</v>
      </c>
      <c r="BF108" s="5" t="s">
        <v>58</v>
      </c>
    </row>
    <row r="109" spans="1:58">
      <c r="A109" s="5" t="s">
        <v>59</v>
      </c>
      <c r="B109" s="5" t="s">
        <v>1061</v>
      </c>
      <c r="C109" s="5" t="s">
        <v>58</v>
      </c>
      <c r="D109" s="5" t="s">
        <v>58</v>
      </c>
      <c r="E109" s="5" t="s">
        <v>58</v>
      </c>
      <c r="F109" s="5" t="s">
        <v>58</v>
      </c>
      <c r="G109" s="5" t="s">
        <v>58</v>
      </c>
      <c r="H109" s="5" t="s">
        <v>58</v>
      </c>
      <c r="I109" s="5" t="s">
        <v>58</v>
      </c>
      <c r="J109" s="5" t="s">
        <v>1062</v>
      </c>
      <c r="K109" s="5" t="s">
        <v>58</v>
      </c>
      <c r="L109" s="5" t="s">
        <v>58</v>
      </c>
      <c r="M109" s="5" t="s">
        <v>58</v>
      </c>
      <c r="N109" s="5" t="s">
        <v>58</v>
      </c>
      <c r="O109" s="5" t="s">
        <v>58</v>
      </c>
      <c r="P109" s="5" t="s">
        <v>58</v>
      </c>
      <c r="Q109" s="5" t="s">
        <v>58</v>
      </c>
      <c r="R109" s="5" t="s">
        <v>1063</v>
      </c>
      <c r="S109" s="5" t="s">
        <v>58</v>
      </c>
      <c r="T109" s="5" t="s">
        <v>58</v>
      </c>
      <c r="U109" s="5" t="s">
        <v>58</v>
      </c>
      <c r="V109" s="5">
        <v>26</v>
      </c>
      <c r="W109" s="5" t="s">
        <v>58</v>
      </c>
      <c r="X109" s="5" t="s">
        <v>58</v>
      </c>
      <c r="Y109" s="5" t="s">
        <v>58</v>
      </c>
      <c r="Z109" s="5" t="s">
        <v>58</v>
      </c>
      <c r="AA109" s="5" t="s">
        <v>58</v>
      </c>
      <c r="AB109" s="5">
        <v>5</v>
      </c>
      <c r="AC109" s="5" t="s">
        <v>1064</v>
      </c>
      <c r="AD109" s="5" t="s">
        <v>58</v>
      </c>
      <c r="AE109" s="5" t="s">
        <v>58</v>
      </c>
      <c r="AF109" s="5" t="s">
        <v>58</v>
      </c>
      <c r="AG109" s="5" t="s">
        <v>1065</v>
      </c>
      <c r="AH109" s="5">
        <v>2019</v>
      </c>
      <c r="AI109" s="5" t="s">
        <v>1066</v>
      </c>
      <c r="AJ109" s="5" t="s">
        <v>58</v>
      </c>
      <c r="AK109" s="5" t="s">
        <v>58</v>
      </c>
      <c r="AL109" s="5" t="s">
        <v>58</v>
      </c>
      <c r="AM109" s="5" t="s">
        <v>58</v>
      </c>
      <c r="AN109" s="5" t="s">
        <v>58</v>
      </c>
      <c r="AO109" s="5" t="s">
        <v>58</v>
      </c>
      <c r="AP109" s="5" t="s">
        <v>58</v>
      </c>
      <c r="AQ109" s="5" t="s">
        <v>58</v>
      </c>
      <c r="AR109" s="5">
        <v>3</v>
      </c>
      <c r="AS109" s="5">
        <v>0</v>
      </c>
      <c r="AT109" s="5">
        <v>0</v>
      </c>
      <c r="AU109" s="5">
        <v>0</v>
      </c>
      <c r="AV109" s="5">
        <v>1</v>
      </c>
      <c r="AW109" s="5">
        <v>0</v>
      </c>
      <c r="AX109" s="5">
        <v>3</v>
      </c>
      <c r="AY109" s="5" t="s">
        <v>58</v>
      </c>
      <c r="AZ109" s="5" t="s">
        <v>58</v>
      </c>
      <c r="BA109" s="5" t="s">
        <v>1067</v>
      </c>
      <c r="BB109" s="5" t="s">
        <v>1068</v>
      </c>
      <c r="BC109" s="5" t="s">
        <v>58</v>
      </c>
      <c r="BD109" s="5" t="s">
        <v>1069</v>
      </c>
      <c r="BE109" s="5" t="s">
        <v>58</v>
      </c>
      <c r="BF109" s="5" t="s">
        <v>58</v>
      </c>
    </row>
    <row r="110" spans="1:58">
      <c r="A110" s="5" t="s">
        <v>59</v>
      </c>
      <c r="B110" s="5" t="s">
        <v>1070</v>
      </c>
      <c r="C110" s="5" t="s">
        <v>58</v>
      </c>
      <c r="D110" s="5" t="s">
        <v>58</v>
      </c>
      <c r="E110" s="5" t="s">
        <v>58</v>
      </c>
      <c r="F110" s="5" t="s">
        <v>1071</v>
      </c>
      <c r="G110" s="5" t="s">
        <v>1072</v>
      </c>
      <c r="H110" s="5" t="s">
        <v>58</v>
      </c>
      <c r="I110" s="5" t="s">
        <v>58</v>
      </c>
      <c r="J110" s="5" t="s">
        <v>1073</v>
      </c>
      <c r="K110" s="5" t="s">
        <v>58</v>
      </c>
      <c r="L110" s="5" t="s">
        <v>58</v>
      </c>
      <c r="M110" s="5" t="s">
        <v>58</v>
      </c>
      <c r="N110" s="5" t="s">
        <v>58</v>
      </c>
      <c r="O110" s="5" t="s">
        <v>58</v>
      </c>
      <c r="P110" s="5" t="s">
        <v>58</v>
      </c>
      <c r="Q110" s="5" t="s">
        <v>58</v>
      </c>
      <c r="R110" s="5" t="s">
        <v>1074</v>
      </c>
      <c r="S110" s="5" t="s">
        <v>58</v>
      </c>
      <c r="T110" s="5" t="s">
        <v>58</v>
      </c>
      <c r="U110" s="5" t="s">
        <v>58</v>
      </c>
      <c r="V110" s="5">
        <v>2019</v>
      </c>
      <c r="W110" s="5" t="s">
        <v>58</v>
      </c>
      <c r="X110" s="5" t="s">
        <v>58</v>
      </c>
      <c r="Y110" s="5" t="s">
        <v>58</v>
      </c>
      <c r="Z110" s="5" t="s">
        <v>58</v>
      </c>
      <c r="AA110" s="5" t="s">
        <v>58</v>
      </c>
      <c r="AB110" s="5">
        <v>7685451</v>
      </c>
      <c r="AC110" s="5" t="s">
        <v>1075</v>
      </c>
      <c r="AD110" s="5" t="s">
        <v>58</v>
      </c>
      <c r="AE110" s="5" t="s">
        <v>58</v>
      </c>
      <c r="AF110" s="5" t="s">
        <v>58</v>
      </c>
      <c r="AG110" s="5" t="s">
        <v>1076</v>
      </c>
      <c r="AH110" s="5">
        <v>2019</v>
      </c>
      <c r="AI110" s="5" t="s">
        <v>1077</v>
      </c>
      <c r="AJ110" s="5" t="s">
        <v>58</v>
      </c>
      <c r="AK110" s="5" t="s">
        <v>58</v>
      </c>
      <c r="AL110" s="5" t="s">
        <v>58</v>
      </c>
      <c r="AM110" s="5" t="s">
        <v>58</v>
      </c>
      <c r="AN110" s="5" t="s">
        <v>58</v>
      </c>
      <c r="AO110" s="5" t="s">
        <v>58</v>
      </c>
      <c r="AP110" s="5" t="s">
        <v>58</v>
      </c>
      <c r="AQ110" s="5" t="s">
        <v>58</v>
      </c>
      <c r="AR110" s="5">
        <v>3</v>
      </c>
      <c r="AS110" s="5">
        <v>0</v>
      </c>
      <c r="AT110" s="5">
        <v>0</v>
      </c>
      <c r="AU110" s="5">
        <v>0</v>
      </c>
      <c r="AV110" s="5">
        <v>3</v>
      </c>
      <c r="AW110" s="5">
        <v>0</v>
      </c>
      <c r="AX110" s="5">
        <v>4</v>
      </c>
      <c r="AY110" s="5" t="s">
        <v>58</v>
      </c>
      <c r="AZ110" s="5" t="s">
        <v>58</v>
      </c>
      <c r="BA110" s="5" t="s">
        <v>1078</v>
      </c>
      <c r="BB110" s="5" t="s">
        <v>1079</v>
      </c>
      <c r="BC110" s="5" t="s">
        <v>58</v>
      </c>
      <c r="BD110" s="5" t="s">
        <v>1080</v>
      </c>
      <c r="BE110" s="5" t="s">
        <v>58</v>
      </c>
      <c r="BF110" s="5" t="s">
        <v>58</v>
      </c>
    </row>
    <row r="111" spans="1:58">
      <c r="A111" s="5" t="s">
        <v>59</v>
      </c>
      <c r="B111" s="5" t="s">
        <v>1081</v>
      </c>
      <c r="C111" s="5" t="s">
        <v>58</v>
      </c>
      <c r="D111" s="5" t="s">
        <v>58</v>
      </c>
      <c r="E111" s="5" t="s">
        <v>58</v>
      </c>
      <c r="F111" s="5" t="s">
        <v>1082</v>
      </c>
      <c r="G111" s="5" t="s">
        <v>1083</v>
      </c>
      <c r="H111" s="5" t="s">
        <v>58</v>
      </c>
      <c r="I111" s="5" t="s">
        <v>58</v>
      </c>
      <c r="J111" s="5" t="s">
        <v>1084</v>
      </c>
      <c r="K111" s="5" t="s">
        <v>58</v>
      </c>
      <c r="L111" s="5" t="s">
        <v>58</v>
      </c>
      <c r="M111" s="5" t="s">
        <v>58</v>
      </c>
      <c r="N111" s="5" t="s">
        <v>58</v>
      </c>
      <c r="O111" s="5" t="s">
        <v>58</v>
      </c>
      <c r="P111" s="5" t="s">
        <v>58</v>
      </c>
      <c r="Q111" s="5" t="s">
        <v>58</v>
      </c>
      <c r="R111" s="5" t="s">
        <v>1085</v>
      </c>
      <c r="S111" s="5" t="s">
        <v>58</v>
      </c>
      <c r="T111" s="5" t="s">
        <v>58</v>
      </c>
      <c r="U111" s="5" t="s">
        <v>58</v>
      </c>
      <c r="V111" s="5">
        <v>58</v>
      </c>
      <c r="W111" s="5">
        <v>2</v>
      </c>
      <c r="X111" s="5" t="s">
        <v>58</v>
      </c>
      <c r="Y111" s="5" t="s">
        <v>58</v>
      </c>
      <c r="Z111" s="5">
        <v>695</v>
      </c>
      <c r="AA111" s="5">
        <v>703</v>
      </c>
      <c r="AB111" s="5" t="s">
        <v>58</v>
      </c>
      <c r="AC111" s="5" t="s">
        <v>1086</v>
      </c>
      <c r="AD111" s="5" t="s">
        <v>58</v>
      </c>
      <c r="AE111" s="5" t="s">
        <v>58</v>
      </c>
      <c r="AF111" s="5" t="s">
        <v>58</v>
      </c>
      <c r="AG111" s="5" t="s">
        <v>1087</v>
      </c>
      <c r="AH111" s="5">
        <v>2019</v>
      </c>
      <c r="AI111" s="5" t="s">
        <v>1088</v>
      </c>
      <c r="AJ111" s="5" t="s">
        <v>58</v>
      </c>
      <c r="AK111" s="5" t="s">
        <v>58</v>
      </c>
      <c r="AL111" s="5" t="s">
        <v>58</v>
      </c>
      <c r="AM111" s="5" t="s">
        <v>58</v>
      </c>
      <c r="AN111" s="5" t="s">
        <v>1089</v>
      </c>
      <c r="AO111" s="5" t="s">
        <v>1090</v>
      </c>
      <c r="AP111" s="5" t="s">
        <v>1091</v>
      </c>
      <c r="AQ111" s="5" t="s">
        <v>700</v>
      </c>
      <c r="AR111" s="5">
        <v>49</v>
      </c>
      <c r="AS111" s="5">
        <v>0</v>
      </c>
      <c r="AT111" s="5">
        <v>0</v>
      </c>
      <c r="AU111" s="5">
        <v>0</v>
      </c>
      <c r="AV111" s="5">
        <v>25</v>
      </c>
      <c r="AW111" s="5">
        <v>0</v>
      </c>
      <c r="AX111" s="5">
        <v>49</v>
      </c>
      <c r="AY111" s="5" t="s">
        <v>58</v>
      </c>
      <c r="AZ111" s="5" t="s">
        <v>58</v>
      </c>
      <c r="BA111" s="5" t="s">
        <v>1092</v>
      </c>
      <c r="BB111" s="5" t="s">
        <v>58</v>
      </c>
      <c r="BC111" s="5" t="s">
        <v>58</v>
      </c>
      <c r="BD111" s="5" t="s">
        <v>1093</v>
      </c>
      <c r="BE111" s="5" t="s">
        <v>58</v>
      </c>
      <c r="BF111" s="5" t="s">
        <v>58</v>
      </c>
    </row>
    <row r="112" spans="1:58">
      <c r="A112" s="5" t="s">
        <v>59</v>
      </c>
      <c r="B112" s="5" t="s">
        <v>1094</v>
      </c>
      <c r="C112" s="5" t="s">
        <v>58</v>
      </c>
      <c r="D112" s="5" t="s">
        <v>58</v>
      </c>
      <c r="E112" s="5" t="s">
        <v>58</v>
      </c>
      <c r="F112" s="5" t="s">
        <v>58</v>
      </c>
      <c r="G112" s="5" t="s">
        <v>1095</v>
      </c>
      <c r="H112" s="5" t="s">
        <v>58</v>
      </c>
      <c r="I112" s="5" t="s">
        <v>58</v>
      </c>
      <c r="J112" s="5" t="s">
        <v>1096</v>
      </c>
      <c r="K112" s="5" t="s">
        <v>58</v>
      </c>
      <c r="L112" s="5" t="s">
        <v>58</v>
      </c>
      <c r="M112" s="5" t="s">
        <v>58</v>
      </c>
      <c r="N112" s="5" t="s">
        <v>58</v>
      </c>
      <c r="O112" s="5" t="s">
        <v>58</v>
      </c>
      <c r="P112" s="5" t="s">
        <v>58</v>
      </c>
      <c r="Q112" s="5" t="s">
        <v>58</v>
      </c>
      <c r="R112" s="5" t="s">
        <v>1097</v>
      </c>
      <c r="S112" s="5" t="s">
        <v>58</v>
      </c>
      <c r="T112" s="5" t="s">
        <v>58</v>
      </c>
      <c r="U112" s="5" t="s">
        <v>58</v>
      </c>
      <c r="V112" s="5">
        <v>13</v>
      </c>
      <c r="W112" s="5">
        <v>1</v>
      </c>
      <c r="X112" s="5" t="s">
        <v>58</v>
      </c>
      <c r="Y112" s="5" t="s">
        <v>58</v>
      </c>
      <c r="Z112" s="5">
        <v>318</v>
      </c>
      <c r="AA112" s="5">
        <v>323</v>
      </c>
      <c r="AB112" s="5" t="s">
        <v>58</v>
      </c>
      <c r="AC112" s="5" t="s">
        <v>1098</v>
      </c>
      <c r="AD112" s="5" t="s">
        <v>58</v>
      </c>
      <c r="AE112" s="5" t="s">
        <v>58</v>
      </c>
      <c r="AF112" s="5" t="s">
        <v>58</v>
      </c>
      <c r="AG112" s="5">
        <v>2019</v>
      </c>
      <c r="AH112" s="5">
        <v>2019</v>
      </c>
      <c r="AI112" s="5" t="s">
        <v>1099</v>
      </c>
      <c r="AJ112" s="5" t="s">
        <v>58</v>
      </c>
      <c r="AK112" s="5" t="s">
        <v>58</v>
      </c>
      <c r="AL112" s="5" t="s">
        <v>58</v>
      </c>
      <c r="AM112" s="5" t="s">
        <v>58</v>
      </c>
      <c r="AN112" s="5" t="s">
        <v>58</v>
      </c>
      <c r="AO112" s="5" t="s">
        <v>58</v>
      </c>
      <c r="AP112" s="5" t="s">
        <v>58</v>
      </c>
      <c r="AQ112" s="5" t="s">
        <v>58</v>
      </c>
      <c r="AR112" s="5">
        <v>0</v>
      </c>
      <c r="AS112" s="5">
        <v>0</v>
      </c>
      <c r="AT112" s="5">
        <v>0</v>
      </c>
      <c r="AU112" s="5">
        <v>0</v>
      </c>
      <c r="AV112" s="5">
        <v>0</v>
      </c>
      <c r="AW112" s="5">
        <v>0</v>
      </c>
      <c r="AX112" s="5">
        <v>0</v>
      </c>
      <c r="AY112" s="5" t="s">
        <v>58</v>
      </c>
      <c r="AZ112" s="5" t="s">
        <v>58</v>
      </c>
      <c r="BA112" s="5" t="s">
        <v>1100</v>
      </c>
      <c r="BB112" s="5" t="s">
        <v>58</v>
      </c>
      <c r="BC112" s="5" t="s">
        <v>58</v>
      </c>
      <c r="BD112" s="5" t="s">
        <v>1101</v>
      </c>
      <c r="BE112" s="5" t="s">
        <v>58</v>
      </c>
      <c r="BF112" s="5" t="s">
        <v>58</v>
      </c>
    </row>
    <row r="113" spans="1:58">
      <c r="A113" s="5" t="s">
        <v>59</v>
      </c>
      <c r="B113" s="5" t="s">
        <v>1102</v>
      </c>
      <c r="C113" s="5" t="s">
        <v>58</v>
      </c>
      <c r="D113" s="5" t="s">
        <v>58</v>
      </c>
      <c r="E113" s="5" t="s">
        <v>58</v>
      </c>
      <c r="F113" s="5" t="s">
        <v>1103</v>
      </c>
      <c r="G113" s="5" t="s">
        <v>1104</v>
      </c>
      <c r="H113" s="5" t="s">
        <v>58</v>
      </c>
      <c r="I113" s="5" t="s">
        <v>58</v>
      </c>
      <c r="J113" s="5" t="s">
        <v>1105</v>
      </c>
      <c r="K113" s="5" t="s">
        <v>58</v>
      </c>
      <c r="L113" s="5" t="s">
        <v>58</v>
      </c>
      <c r="M113" s="5" t="s">
        <v>58</v>
      </c>
      <c r="N113" s="5" t="s">
        <v>58</v>
      </c>
      <c r="O113" s="5" t="s">
        <v>58</v>
      </c>
      <c r="P113" s="5" t="s">
        <v>58</v>
      </c>
      <c r="Q113" s="5" t="s">
        <v>58</v>
      </c>
      <c r="R113" s="5" t="s">
        <v>1106</v>
      </c>
      <c r="S113" s="5" t="s">
        <v>58</v>
      </c>
      <c r="T113" s="5" t="s">
        <v>58</v>
      </c>
      <c r="U113" s="5" t="s">
        <v>58</v>
      </c>
      <c r="V113" s="5">
        <v>15</v>
      </c>
      <c r="W113" s="5">
        <v>1</v>
      </c>
      <c r="X113" s="5" t="s">
        <v>58</v>
      </c>
      <c r="Y113" s="5" t="s">
        <v>58</v>
      </c>
      <c r="Z113" s="5">
        <v>85</v>
      </c>
      <c r="AA113" s="5">
        <v>87</v>
      </c>
      <c r="AB113" s="5" t="s">
        <v>58</v>
      </c>
      <c r="AC113" s="5" t="s">
        <v>58</v>
      </c>
      <c r="AD113" s="5" t="s">
        <v>58</v>
      </c>
      <c r="AE113" s="5" t="s">
        <v>58</v>
      </c>
      <c r="AF113" s="5" t="s">
        <v>58</v>
      </c>
      <c r="AG113" s="5" t="s">
        <v>1107</v>
      </c>
      <c r="AH113" s="5">
        <v>2019</v>
      </c>
      <c r="AI113" s="5" t="s">
        <v>1108</v>
      </c>
      <c r="AJ113" s="5" t="s">
        <v>58</v>
      </c>
      <c r="AK113" s="5" t="s">
        <v>58</v>
      </c>
      <c r="AL113" s="5" t="s">
        <v>58</v>
      </c>
      <c r="AM113" s="5" t="s">
        <v>58</v>
      </c>
      <c r="AN113" s="5" t="s">
        <v>58</v>
      </c>
      <c r="AO113" s="5" t="s">
        <v>58</v>
      </c>
      <c r="AP113" s="5" t="s">
        <v>58</v>
      </c>
      <c r="AQ113" s="5" t="s">
        <v>58</v>
      </c>
      <c r="AR113" s="5">
        <v>0</v>
      </c>
      <c r="AS113" s="5">
        <v>0</v>
      </c>
      <c r="AT113" s="5">
        <v>0</v>
      </c>
      <c r="AU113" s="5">
        <v>0</v>
      </c>
      <c r="AV113" s="5">
        <v>0</v>
      </c>
      <c r="AW113" s="5">
        <v>0</v>
      </c>
      <c r="AX113" s="5">
        <v>0</v>
      </c>
      <c r="AY113" s="5" t="s">
        <v>58</v>
      </c>
      <c r="AZ113" s="5" t="s">
        <v>58</v>
      </c>
      <c r="BA113" s="5" t="s">
        <v>1109</v>
      </c>
      <c r="BB113" s="5" t="s">
        <v>1110</v>
      </c>
      <c r="BC113" s="5" t="s">
        <v>58</v>
      </c>
      <c r="BD113" s="5" t="s">
        <v>1111</v>
      </c>
      <c r="BE113" s="5" t="s">
        <v>58</v>
      </c>
      <c r="BF113" s="5" t="s">
        <v>58</v>
      </c>
    </row>
    <row r="114" spans="1:58">
      <c r="A114" s="5" t="s">
        <v>59</v>
      </c>
      <c r="B114" s="5" t="s">
        <v>1112</v>
      </c>
      <c r="C114" s="5" t="s">
        <v>58</v>
      </c>
      <c r="D114" s="5" t="s">
        <v>58</v>
      </c>
      <c r="E114" s="5" t="s">
        <v>58</v>
      </c>
      <c r="F114" s="5" t="s">
        <v>58</v>
      </c>
      <c r="G114" s="5" t="s">
        <v>58</v>
      </c>
      <c r="H114" s="5" t="s">
        <v>58</v>
      </c>
      <c r="I114" s="5" t="s">
        <v>58</v>
      </c>
      <c r="J114" s="5" t="s">
        <v>1113</v>
      </c>
      <c r="K114" s="5" t="s">
        <v>58</v>
      </c>
      <c r="L114" s="5" t="s">
        <v>58</v>
      </c>
      <c r="M114" s="5" t="s">
        <v>58</v>
      </c>
      <c r="N114" s="5" t="s">
        <v>58</v>
      </c>
      <c r="O114" s="5" t="s">
        <v>58</v>
      </c>
      <c r="P114" s="5" t="s">
        <v>58</v>
      </c>
      <c r="Q114" s="5" t="s">
        <v>58</v>
      </c>
      <c r="R114" s="5" t="s">
        <v>1114</v>
      </c>
      <c r="S114" s="5" t="s">
        <v>58</v>
      </c>
      <c r="T114" s="5" t="s">
        <v>58</v>
      </c>
      <c r="U114" s="5" t="s">
        <v>58</v>
      </c>
      <c r="V114" s="5">
        <v>41</v>
      </c>
      <c r="W114" s="5">
        <v>3</v>
      </c>
      <c r="X114" s="5" t="s">
        <v>58</v>
      </c>
      <c r="Y114" s="5" t="s">
        <v>58</v>
      </c>
      <c r="Z114" s="5">
        <v>524</v>
      </c>
      <c r="AA114" s="5">
        <v>536</v>
      </c>
      <c r="AB114" s="5" t="s">
        <v>58</v>
      </c>
      <c r="AC114" s="5" t="s">
        <v>1115</v>
      </c>
      <c r="AD114" s="5" t="s">
        <v>58</v>
      </c>
      <c r="AE114" s="5" t="s">
        <v>58</v>
      </c>
      <c r="AF114" s="5" t="s">
        <v>58</v>
      </c>
      <c r="AG114" s="5">
        <v>2019</v>
      </c>
      <c r="AH114" s="5">
        <v>2019</v>
      </c>
      <c r="AI114" s="5" t="s">
        <v>1116</v>
      </c>
      <c r="AJ114" s="5" t="s">
        <v>58</v>
      </c>
      <c r="AK114" s="5" t="s">
        <v>58</v>
      </c>
      <c r="AL114" s="5" t="s">
        <v>58</v>
      </c>
      <c r="AM114" s="5" t="s">
        <v>58</v>
      </c>
      <c r="AN114" s="5" t="s">
        <v>58</v>
      </c>
      <c r="AO114" s="5" t="s">
        <v>58</v>
      </c>
      <c r="AP114" s="5" t="s">
        <v>58</v>
      </c>
      <c r="AQ114" s="5" t="s">
        <v>58</v>
      </c>
      <c r="AR114" s="5">
        <v>1</v>
      </c>
      <c r="AS114" s="5">
        <v>0</v>
      </c>
      <c r="AT114" s="5">
        <v>0</v>
      </c>
      <c r="AU114" s="5">
        <v>0</v>
      </c>
      <c r="AV114" s="5">
        <v>0</v>
      </c>
      <c r="AW114" s="5">
        <v>0</v>
      </c>
      <c r="AX114" s="5">
        <v>1</v>
      </c>
      <c r="AY114" s="5" t="s">
        <v>58</v>
      </c>
      <c r="AZ114" s="5" t="s">
        <v>58</v>
      </c>
      <c r="BA114" s="5" t="s">
        <v>1117</v>
      </c>
      <c r="BB114" s="5" t="s">
        <v>58</v>
      </c>
      <c r="BC114" s="5" t="s">
        <v>58</v>
      </c>
      <c r="BD114" s="5" t="s">
        <v>1118</v>
      </c>
      <c r="BE114" s="5" t="s">
        <v>58</v>
      </c>
      <c r="BF114" s="5" t="s">
        <v>58</v>
      </c>
    </row>
    <row r="115" spans="1:58">
      <c r="A115" s="5" t="s">
        <v>336</v>
      </c>
      <c r="B115" s="5" t="s">
        <v>1119</v>
      </c>
      <c r="C115" s="5" t="s">
        <v>58</v>
      </c>
      <c r="D115" s="5" t="s">
        <v>58</v>
      </c>
      <c r="E115" s="5" t="s">
        <v>338</v>
      </c>
      <c r="F115" s="5" t="s">
        <v>58</v>
      </c>
      <c r="G115" s="5" t="s">
        <v>58</v>
      </c>
      <c r="H115" s="5" t="s">
        <v>58</v>
      </c>
      <c r="I115" s="5" t="s">
        <v>58</v>
      </c>
      <c r="J115" s="5" t="s">
        <v>1120</v>
      </c>
      <c r="K115" s="5" t="s">
        <v>58</v>
      </c>
      <c r="L115" s="5" t="s">
        <v>58</v>
      </c>
      <c r="M115" s="5" t="s">
        <v>58</v>
      </c>
      <c r="N115" s="5" t="s">
        <v>58</v>
      </c>
      <c r="O115" s="5" t="s">
        <v>58</v>
      </c>
      <c r="P115" s="5" t="s">
        <v>58</v>
      </c>
      <c r="Q115" s="5" t="s">
        <v>58</v>
      </c>
      <c r="R115" s="5" t="s">
        <v>1121</v>
      </c>
      <c r="S115" s="5" t="s">
        <v>58</v>
      </c>
      <c r="T115" s="5" t="s">
        <v>341</v>
      </c>
      <c r="U115" s="5" t="s">
        <v>58</v>
      </c>
      <c r="V115" s="5">
        <v>250</v>
      </c>
      <c r="W115" s="5" t="s">
        <v>58</v>
      </c>
      <c r="X115" s="5" t="s">
        <v>58</v>
      </c>
      <c r="Y115" s="5" t="s">
        <v>58</v>
      </c>
      <c r="Z115" s="5" t="s">
        <v>58</v>
      </c>
      <c r="AA115" s="5" t="s">
        <v>58</v>
      </c>
      <c r="AB115" s="5">
        <v>12052</v>
      </c>
      <c r="AC115" s="5" t="s">
        <v>1122</v>
      </c>
      <c r="AD115" s="5" t="s">
        <v>58</v>
      </c>
      <c r="AE115" s="5" t="s">
        <v>58</v>
      </c>
      <c r="AF115" s="5" t="s">
        <v>58</v>
      </c>
      <c r="AG115" s="5">
        <v>2019</v>
      </c>
      <c r="AH115" s="5">
        <v>2019</v>
      </c>
      <c r="AI115" s="5" t="s">
        <v>1123</v>
      </c>
      <c r="AJ115" s="5" t="s">
        <v>58</v>
      </c>
      <c r="AK115" s="5" t="s">
        <v>58</v>
      </c>
      <c r="AL115" s="5" t="s">
        <v>58</v>
      </c>
      <c r="AM115" s="5" t="s">
        <v>58</v>
      </c>
      <c r="AN115" s="5" t="s">
        <v>1124</v>
      </c>
      <c r="AO115" s="5" t="s">
        <v>1125</v>
      </c>
      <c r="AP115" s="5" t="s">
        <v>58</v>
      </c>
      <c r="AQ115" s="5" t="s">
        <v>1126</v>
      </c>
      <c r="AR115" s="5">
        <v>0</v>
      </c>
      <c r="AS115" s="5">
        <v>0</v>
      </c>
      <c r="AT115" s="5">
        <v>0</v>
      </c>
      <c r="AU115" s="5">
        <v>0</v>
      </c>
      <c r="AV115" s="5">
        <v>0</v>
      </c>
      <c r="AW115" s="5">
        <v>0</v>
      </c>
      <c r="AX115" s="5">
        <v>0</v>
      </c>
      <c r="AY115" s="5" t="s">
        <v>58</v>
      </c>
      <c r="AZ115" s="5" t="s">
        <v>58</v>
      </c>
      <c r="BA115" s="5" t="s">
        <v>348</v>
      </c>
      <c r="BB115" s="5" t="s">
        <v>58</v>
      </c>
      <c r="BC115" s="5" t="s">
        <v>349</v>
      </c>
      <c r="BD115" s="5" t="s">
        <v>1127</v>
      </c>
      <c r="BE115" s="5" t="s">
        <v>58</v>
      </c>
      <c r="BF115" s="5" t="s">
        <v>58</v>
      </c>
    </row>
    <row r="116" spans="1:58">
      <c r="A116" s="5" t="s">
        <v>59</v>
      </c>
      <c r="B116" s="5" t="s">
        <v>1128</v>
      </c>
      <c r="C116" s="5" t="s">
        <v>58</v>
      </c>
      <c r="D116" s="5" t="s">
        <v>58</v>
      </c>
      <c r="E116" s="5" t="s">
        <v>58</v>
      </c>
      <c r="F116" s="5" t="s">
        <v>1129</v>
      </c>
      <c r="G116" s="5" t="s">
        <v>58</v>
      </c>
      <c r="H116" s="5" t="s">
        <v>58</v>
      </c>
      <c r="I116" s="5" t="s">
        <v>58</v>
      </c>
      <c r="J116" s="5" t="s">
        <v>1130</v>
      </c>
      <c r="K116" s="5" t="s">
        <v>58</v>
      </c>
      <c r="L116" s="5" t="s">
        <v>58</v>
      </c>
      <c r="M116" s="5" t="s">
        <v>58</v>
      </c>
      <c r="N116" s="5" t="s">
        <v>58</v>
      </c>
      <c r="O116" s="5" t="s">
        <v>58</v>
      </c>
      <c r="P116" s="5" t="s">
        <v>58</v>
      </c>
      <c r="Q116" s="5" t="s">
        <v>58</v>
      </c>
      <c r="R116" s="5" t="s">
        <v>1131</v>
      </c>
      <c r="S116" s="5" t="s">
        <v>58</v>
      </c>
      <c r="T116" s="5" t="s">
        <v>58</v>
      </c>
      <c r="U116" s="5" t="s">
        <v>58</v>
      </c>
      <c r="V116" s="5">
        <v>269</v>
      </c>
      <c r="W116" s="5" t="s">
        <v>58</v>
      </c>
      <c r="X116" s="5" t="s">
        <v>58</v>
      </c>
      <c r="Y116" s="5" t="s">
        <v>58</v>
      </c>
      <c r="Z116" s="5">
        <v>527</v>
      </c>
      <c r="AA116" s="5">
        <v>541</v>
      </c>
      <c r="AB116" s="5" t="s">
        <v>58</v>
      </c>
      <c r="AC116" s="5" t="s">
        <v>1132</v>
      </c>
      <c r="AD116" s="5" t="s">
        <v>58</v>
      </c>
      <c r="AE116" s="5" t="s">
        <v>58</v>
      </c>
      <c r="AF116" s="5" t="s">
        <v>58</v>
      </c>
      <c r="AG116" s="5" t="s">
        <v>1133</v>
      </c>
      <c r="AH116" s="5">
        <v>2018</v>
      </c>
      <c r="AI116" s="5" t="s">
        <v>1134</v>
      </c>
      <c r="AJ116" s="5" t="s">
        <v>58</v>
      </c>
      <c r="AK116" s="5" t="s">
        <v>58</v>
      </c>
      <c r="AL116" s="5" t="s">
        <v>58</v>
      </c>
      <c r="AM116" s="5" t="s">
        <v>58</v>
      </c>
      <c r="AN116" s="5" t="s">
        <v>58</v>
      </c>
      <c r="AO116" s="5" t="s">
        <v>58</v>
      </c>
      <c r="AP116" s="5" t="s">
        <v>58</v>
      </c>
      <c r="AQ116" s="5" t="s">
        <v>58</v>
      </c>
      <c r="AR116" s="5">
        <v>49</v>
      </c>
      <c r="AS116" s="5">
        <v>1</v>
      </c>
      <c r="AT116" s="5">
        <v>1</v>
      </c>
      <c r="AU116" s="5">
        <v>0</v>
      </c>
      <c r="AV116" s="5">
        <v>29</v>
      </c>
      <c r="AW116" s="5">
        <v>1</v>
      </c>
      <c r="AX116" s="5">
        <v>51</v>
      </c>
      <c r="AY116" s="5" t="s">
        <v>58</v>
      </c>
      <c r="AZ116" s="5" t="s">
        <v>58</v>
      </c>
      <c r="BA116" s="5" t="s">
        <v>1135</v>
      </c>
      <c r="BB116" s="5" t="s">
        <v>1136</v>
      </c>
      <c r="BC116" s="5" t="s">
        <v>58</v>
      </c>
      <c r="BD116" s="5" t="s">
        <v>1137</v>
      </c>
      <c r="BE116" s="5">
        <v>30100469</v>
      </c>
      <c r="BF116" s="5" t="s">
        <v>58</v>
      </c>
    </row>
    <row r="117" spans="1:58">
      <c r="A117" s="5" t="s">
        <v>59</v>
      </c>
      <c r="B117" s="5" t="s">
        <v>1138</v>
      </c>
      <c r="C117" s="5" t="s">
        <v>58</v>
      </c>
      <c r="D117" s="5" t="s">
        <v>58</v>
      </c>
      <c r="E117" s="5" t="s">
        <v>58</v>
      </c>
      <c r="F117" s="5" t="s">
        <v>58</v>
      </c>
      <c r="G117" s="5" t="s">
        <v>1139</v>
      </c>
      <c r="H117" s="5" t="s">
        <v>58</v>
      </c>
      <c r="I117" s="5" t="s">
        <v>58</v>
      </c>
      <c r="J117" s="5" t="s">
        <v>1140</v>
      </c>
      <c r="K117" s="5" t="s">
        <v>58</v>
      </c>
      <c r="L117" s="5" t="s">
        <v>58</v>
      </c>
      <c r="M117" s="5" t="s">
        <v>58</v>
      </c>
      <c r="N117" s="5" t="s">
        <v>58</v>
      </c>
      <c r="O117" s="5" t="s">
        <v>58</v>
      </c>
      <c r="P117" s="5" t="s">
        <v>58</v>
      </c>
      <c r="Q117" s="5" t="s">
        <v>58</v>
      </c>
      <c r="R117" s="5" t="s">
        <v>1141</v>
      </c>
      <c r="S117" s="5" t="s">
        <v>58</v>
      </c>
      <c r="T117" s="5" t="s">
        <v>58</v>
      </c>
      <c r="U117" s="5" t="s">
        <v>58</v>
      </c>
      <c r="V117" s="5">
        <v>6</v>
      </c>
      <c r="W117" s="5">
        <v>12</v>
      </c>
      <c r="X117" s="5" t="s">
        <v>58</v>
      </c>
      <c r="Y117" s="5" t="s">
        <v>58</v>
      </c>
      <c r="Z117" s="5">
        <v>16064</v>
      </c>
      <c r="AA117" s="5">
        <v>16072</v>
      </c>
      <c r="AB117" s="5" t="s">
        <v>58</v>
      </c>
      <c r="AC117" s="5" t="s">
        <v>1142</v>
      </c>
      <c r="AD117" s="5" t="s">
        <v>58</v>
      </c>
      <c r="AE117" s="5" t="s">
        <v>58</v>
      </c>
      <c r="AF117" s="5" t="s">
        <v>58</v>
      </c>
      <c r="AG117" s="5" t="s">
        <v>1143</v>
      </c>
      <c r="AH117" s="5">
        <v>2018</v>
      </c>
      <c r="AI117" s="5" t="s">
        <v>1144</v>
      </c>
      <c r="AJ117" s="5" t="s">
        <v>58</v>
      </c>
      <c r="AK117" s="5" t="s">
        <v>58</v>
      </c>
      <c r="AL117" s="5" t="s">
        <v>58</v>
      </c>
      <c r="AM117" s="5" t="s">
        <v>58</v>
      </c>
      <c r="AN117" s="5" t="s">
        <v>58</v>
      </c>
      <c r="AO117" s="5" t="s">
        <v>58</v>
      </c>
      <c r="AP117" s="5" t="s">
        <v>58</v>
      </c>
      <c r="AQ117" s="5" t="s">
        <v>58</v>
      </c>
      <c r="AR117" s="5">
        <v>9</v>
      </c>
      <c r="AS117" s="5">
        <v>0</v>
      </c>
      <c r="AT117" s="5">
        <v>0</v>
      </c>
      <c r="AU117" s="5">
        <v>0</v>
      </c>
      <c r="AV117" s="5">
        <v>4</v>
      </c>
      <c r="AW117" s="5">
        <v>0</v>
      </c>
      <c r="AX117" s="5">
        <v>9</v>
      </c>
      <c r="AY117" s="5" t="s">
        <v>58</v>
      </c>
      <c r="AZ117" s="5" t="s">
        <v>58</v>
      </c>
      <c r="BA117" s="5" t="s">
        <v>1145</v>
      </c>
      <c r="BB117" s="5" t="s">
        <v>58</v>
      </c>
      <c r="BC117" s="5" t="s">
        <v>58</v>
      </c>
      <c r="BD117" s="5" t="s">
        <v>1146</v>
      </c>
      <c r="BE117" s="5" t="s">
        <v>58</v>
      </c>
      <c r="BF117" s="5" t="s">
        <v>58</v>
      </c>
    </row>
    <row r="118" spans="1:58">
      <c r="A118" s="5" t="s">
        <v>59</v>
      </c>
      <c r="B118" s="5" t="s">
        <v>1147</v>
      </c>
      <c r="C118" s="5" t="s">
        <v>58</v>
      </c>
      <c r="D118" s="5" t="s">
        <v>58</v>
      </c>
      <c r="E118" s="5" t="s">
        <v>58</v>
      </c>
      <c r="F118" s="5" t="s">
        <v>58</v>
      </c>
      <c r="G118" s="5" t="s">
        <v>58</v>
      </c>
      <c r="H118" s="5" t="s">
        <v>58</v>
      </c>
      <c r="I118" s="5" t="s">
        <v>58</v>
      </c>
      <c r="J118" s="5" t="s">
        <v>1148</v>
      </c>
      <c r="K118" s="5" t="s">
        <v>58</v>
      </c>
      <c r="L118" s="5" t="s">
        <v>58</v>
      </c>
      <c r="M118" s="5" t="s">
        <v>58</v>
      </c>
      <c r="N118" s="5" t="s">
        <v>58</v>
      </c>
      <c r="O118" s="5" t="s">
        <v>58</v>
      </c>
      <c r="P118" s="5" t="s">
        <v>58</v>
      </c>
      <c r="Q118" s="5" t="s">
        <v>58</v>
      </c>
      <c r="R118" s="5" t="s">
        <v>913</v>
      </c>
      <c r="S118" s="5" t="s">
        <v>58</v>
      </c>
      <c r="T118" s="5" t="s">
        <v>58</v>
      </c>
      <c r="U118" s="5" t="s">
        <v>58</v>
      </c>
      <c r="V118" s="5">
        <v>54</v>
      </c>
      <c r="W118" s="5">
        <v>6</v>
      </c>
      <c r="X118" s="5" t="s">
        <v>58</v>
      </c>
      <c r="Y118" s="5" t="s">
        <v>58</v>
      </c>
      <c r="Z118" s="5">
        <v>915</v>
      </c>
      <c r="AA118" s="5">
        <v>930</v>
      </c>
      <c r="AB118" s="5" t="s">
        <v>58</v>
      </c>
      <c r="AC118" s="5" t="s">
        <v>1149</v>
      </c>
      <c r="AD118" s="5" t="s">
        <v>58</v>
      </c>
      <c r="AE118" s="5" t="s">
        <v>58</v>
      </c>
      <c r="AF118" s="5" t="s">
        <v>58</v>
      </c>
      <c r="AG118" s="5" t="s">
        <v>1143</v>
      </c>
      <c r="AH118" s="5">
        <v>2018</v>
      </c>
      <c r="AI118" s="5" t="s">
        <v>1150</v>
      </c>
      <c r="AJ118" s="5" t="s">
        <v>58</v>
      </c>
      <c r="AK118" s="5" t="s">
        <v>58</v>
      </c>
      <c r="AL118" s="5" t="s">
        <v>58</v>
      </c>
      <c r="AM118" s="5" t="s">
        <v>58</v>
      </c>
      <c r="AN118" s="5" t="s">
        <v>58</v>
      </c>
      <c r="AO118" s="5" t="s">
        <v>58</v>
      </c>
      <c r="AP118" s="5" t="s">
        <v>58</v>
      </c>
      <c r="AQ118" s="5" t="s">
        <v>58</v>
      </c>
      <c r="AR118" s="5">
        <v>0</v>
      </c>
      <c r="AS118" s="5">
        <v>0</v>
      </c>
      <c r="AT118" s="5">
        <v>0</v>
      </c>
      <c r="AU118" s="5">
        <v>0</v>
      </c>
      <c r="AV118" s="5">
        <v>0</v>
      </c>
      <c r="AW118" s="5">
        <v>0</v>
      </c>
      <c r="AX118" s="5">
        <v>0</v>
      </c>
      <c r="AY118" s="5" t="s">
        <v>58</v>
      </c>
      <c r="AZ118" s="5" t="s">
        <v>58</v>
      </c>
      <c r="BA118" s="5" t="s">
        <v>917</v>
      </c>
      <c r="BB118" s="5" t="s">
        <v>918</v>
      </c>
      <c r="BC118" s="5" t="s">
        <v>58</v>
      </c>
      <c r="BD118" s="5" t="s">
        <v>1151</v>
      </c>
      <c r="BE118" s="5" t="s">
        <v>58</v>
      </c>
      <c r="BF118" s="5" t="s">
        <v>58</v>
      </c>
    </row>
    <row r="119" spans="1:58">
      <c r="A119" s="5" t="s">
        <v>59</v>
      </c>
      <c r="B119" s="5" t="s">
        <v>1152</v>
      </c>
      <c r="C119" s="5" t="s">
        <v>58</v>
      </c>
      <c r="D119" s="5" t="s">
        <v>58</v>
      </c>
      <c r="E119" s="5" t="s">
        <v>58</v>
      </c>
      <c r="F119" s="5" t="s">
        <v>1153</v>
      </c>
      <c r="G119" s="5" t="s">
        <v>1154</v>
      </c>
      <c r="H119" s="5" t="s">
        <v>58</v>
      </c>
      <c r="I119" s="5" t="s">
        <v>58</v>
      </c>
      <c r="J119" s="5" t="s">
        <v>1155</v>
      </c>
      <c r="K119" s="5" t="s">
        <v>58</v>
      </c>
      <c r="L119" s="5" t="s">
        <v>58</v>
      </c>
      <c r="M119" s="5" t="s">
        <v>58</v>
      </c>
      <c r="N119" s="5" t="s">
        <v>58</v>
      </c>
      <c r="O119" s="5" t="s">
        <v>58</v>
      </c>
      <c r="P119" s="5" t="s">
        <v>58</v>
      </c>
      <c r="Q119" s="5" t="s">
        <v>58</v>
      </c>
      <c r="R119" s="5" t="s">
        <v>1156</v>
      </c>
      <c r="S119" s="5" t="s">
        <v>58</v>
      </c>
      <c r="T119" s="5" t="s">
        <v>58</v>
      </c>
      <c r="U119" s="5" t="s">
        <v>58</v>
      </c>
      <c r="V119" s="5">
        <v>112</v>
      </c>
      <c r="W119" s="5">
        <v>3</v>
      </c>
      <c r="X119" s="5" t="s">
        <v>58</v>
      </c>
      <c r="Y119" s="5" t="s">
        <v>58</v>
      </c>
      <c r="Z119" s="5">
        <v>317</v>
      </c>
      <c r="AA119" s="5">
        <v>333</v>
      </c>
      <c r="AB119" s="5" t="s">
        <v>58</v>
      </c>
      <c r="AC119" s="5" t="s">
        <v>1157</v>
      </c>
      <c r="AD119" s="5" t="s">
        <v>58</v>
      </c>
      <c r="AE119" s="5" t="s">
        <v>58</v>
      </c>
      <c r="AF119" s="5" t="s">
        <v>58</v>
      </c>
      <c r="AG119" s="5" t="s">
        <v>1143</v>
      </c>
      <c r="AH119" s="5">
        <v>2018</v>
      </c>
      <c r="AI119" s="5" t="s">
        <v>1158</v>
      </c>
      <c r="AJ119" s="5" t="s">
        <v>58</v>
      </c>
      <c r="AK119" s="5" t="s">
        <v>58</v>
      </c>
      <c r="AL119" s="5" t="s">
        <v>58</v>
      </c>
      <c r="AM119" s="5" t="s">
        <v>58</v>
      </c>
      <c r="AN119" s="5" t="s">
        <v>58</v>
      </c>
      <c r="AO119" s="5" t="s">
        <v>58</v>
      </c>
      <c r="AP119" s="5" t="s">
        <v>58</v>
      </c>
      <c r="AQ119" s="5" t="s">
        <v>58</v>
      </c>
      <c r="AR119" s="5">
        <v>2</v>
      </c>
      <c r="AS119" s="5">
        <v>0</v>
      </c>
      <c r="AT119" s="5">
        <v>0</v>
      </c>
      <c r="AU119" s="5">
        <v>0</v>
      </c>
      <c r="AV119" s="5">
        <v>2</v>
      </c>
      <c r="AW119" s="5">
        <v>0</v>
      </c>
      <c r="AX119" s="5">
        <v>2</v>
      </c>
      <c r="AY119" s="5" t="s">
        <v>58</v>
      </c>
      <c r="AZ119" s="5" t="s">
        <v>58</v>
      </c>
      <c r="BA119" s="5" t="s">
        <v>1159</v>
      </c>
      <c r="BB119" s="5" t="s">
        <v>1160</v>
      </c>
      <c r="BC119" s="5" t="s">
        <v>58</v>
      </c>
      <c r="BD119" s="5" t="s">
        <v>1161</v>
      </c>
      <c r="BE119" s="5" t="s">
        <v>58</v>
      </c>
      <c r="BF119" s="5" t="s">
        <v>58</v>
      </c>
    </row>
    <row r="120" spans="1:58">
      <c r="A120" s="5" t="s">
        <v>59</v>
      </c>
      <c r="B120" s="5" t="s">
        <v>1162</v>
      </c>
      <c r="C120" s="5" t="s">
        <v>58</v>
      </c>
      <c r="D120" s="5" t="s">
        <v>58</v>
      </c>
      <c r="E120" s="5" t="s">
        <v>58</v>
      </c>
      <c r="F120" s="5" t="s">
        <v>58</v>
      </c>
      <c r="G120" s="5" t="s">
        <v>58</v>
      </c>
      <c r="H120" s="5" t="s">
        <v>58</v>
      </c>
      <c r="I120" s="5" t="s">
        <v>58</v>
      </c>
      <c r="J120" s="5" t="s">
        <v>1163</v>
      </c>
      <c r="K120" s="5" t="s">
        <v>58</v>
      </c>
      <c r="L120" s="5" t="s">
        <v>58</v>
      </c>
      <c r="M120" s="5" t="s">
        <v>58</v>
      </c>
      <c r="N120" s="5" t="s">
        <v>58</v>
      </c>
      <c r="O120" s="5" t="s">
        <v>58</v>
      </c>
      <c r="P120" s="5" t="s">
        <v>58</v>
      </c>
      <c r="Q120" s="5" t="s">
        <v>58</v>
      </c>
      <c r="R120" s="5" t="s">
        <v>913</v>
      </c>
      <c r="S120" s="5" t="s">
        <v>58</v>
      </c>
      <c r="T120" s="5" t="s">
        <v>58</v>
      </c>
      <c r="U120" s="5" t="s">
        <v>58</v>
      </c>
      <c r="V120" s="5">
        <v>54</v>
      </c>
      <c r="W120" s="5">
        <v>5</v>
      </c>
      <c r="X120" s="5" t="s">
        <v>58</v>
      </c>
      <c r="Y120" s="5" t="s">
        <v>58</v>
      </c>
      <c r="Z120" s="5">
        <v>794</v>
      </c>
      <c r="AA120" s="5">
        <v>804</v>
      </c>
      <c r="AB120" s="5" t="s">
        <v>58</v>
      </c>
      <c r="AC120" s="5" t="s">
        <v>1164</v>
      </c>
      <c r="AD120" s="5" t="s">
        <v>58</v>
      </c>
      <c r="AE120" s="5" t="s">
        <v>58</v>
      </c>
      <c r="AF120" s="5" t="s">
        <v>58</v>
      </c>
      <c r="AG120" s="5" t="s">
        <v>1165</v>
      </c>
      <c r="AH120" s="5">
        <v>2018</v>
      </c>
      <c r="AI120" s="5" t="s">
        <v>1166</v>
      </c>
      <c r="AJ120" s="5" t="s">
        <v>58</v>
      </c>
      <c r="AK120" s="5" t="s">
        <v>58</v>
      </c>
      <c r="AL120" s="5" t="s">
        <v>58</v>
      </c>
      <c r="AM120" s="5" t="s">
        <v>58</v>
      </c>
      <c r="AN120" s="5" t="s">
        <v>58</v>
      </c>
      <c r="AO120" s="5" t="s">
        <v>58</v>
      </c>
      <c r="AP120" s="5" t="s">
        <v>58</v>
      </c>
      <c r="AQ120" s="5" t="s">
        <v>58</v>
      </c>
      <c r="AR120" s="5">
        <v>2</v>
      </c>
      <c r="AS120" s="5">
        <v>0</v>
      </c>
      <c r="AT120" s="5">
        <v>0</v>
      </c>
      <c r="AU120" s="5">
        <v>0</v>
      </c>
      <c r="AV120" s="5">
        <v>1</v>
      </c>
      <c r="AW120" s="5">
        <v>0</v>
      </c>
      <c r="AX120" s="5">
        <v>2</v>
      </c>
      <c r="AY120" s="5" t="s">
        <v>58</v>
      </c>
      <c r="AZ120" s="5" t="s">
        <v>58</v>
      </c>
      <c r="BA120" s="5" t="s">
        <v>917</v>
      </c>
      <c r="BB120" s="5" t="s">
        <v>918</v>
      </c>
      <c r="BC120" s="5" t="s">
        <v>58</v>
      </c>
      <c r="BD120" s="5" t="s">
        <v>1167</v>
      </c>
      <c r="BE120" s="5" t="s">
        <v>58</v>
      </c>
      <c r="BF120" s="5" t="s">
        <v>58</v>
      </c>
    </row>
    <row r="121" spans="1:58">
      <c r="A121" s="5" t="s">
        <v>59</v>
      </c>
      <c r="B121" s="5" t="s">
        <v>1168</v>
      </c>
      <c r="C121" s="5" t="s">
        <v>58</v>
      </c>
      <c r="D121" s="5" t="s">
        <v>58</v>
      </c>
      <c r="E121" s="5" t="s">
        <v>58</v>
      </c>
      <c r="F121" s="5" t="s">
        <v>58</v>
      </c>
      <c r="G121" s="5" t="s">
        <v>1169</v>
      </c>
      <c r="H121" s="5" t="s">
        <v>58</v>
      </c>
      <c r="I121" s="5" t="s">
        <v>58</v>
      </c>
      <c r="J121" s="5" t="s">
        <v>1170</v>
      </c>
      <c r="K121" s="5" t="s">
        <v>58</v>
      </c>
      <c r="L121" s="5" t="s">
        <v>58</v>
      </c>
      <c r="M121" s="5" t="s">
        <v>58</v>
      </c>
      <c r="N121" s="5" t="s">
        <v>58</v>
      </c>
      <c r="O121" s="5" t="s">
        <v>58</v>
      </c>
      <c r="P121" s="5" t="s">
        <v>58</v>
      </c>
      <c r="Q121" s="5" t="s">
        <v>58</v>
      </c>
      <c r="R121" s="5" t="s">
        <v>163</v>
      </c>
      <c r="S121" s="5" t="s">
        <v>58</v>
      </c>
      <c r="T121" s="5" t="s">
        <v>58</v>
      </c>
      <c r="U121" s="5" t="s">
        <v>58</v>
      </c>
      <c r="V121" s="5">
        <v>6</v>
      </c>
      <c r="W121" s="5">
        <v>4</v>
      </c>
      <c r="X121" s="5" t="s">
        <v>58</v>
      </c>
      <c r="Y121" s="5" t="s">
        <v>58</v>
      </c>
      <c r="Z121" s="5">
        <v>4044</v>
      </c>
      <c r="AA121" s="5">
        <v>4053</v>
      </c>
      <c r="AB121" s="5" t="s">
        <v>58</v>
      </c>
      <c r="AC121" s="5" t="s">
        <v>1171</v>
      </c>
      <c r="AD121" s="5" t="s">
        <v>58</v>
      </c>
      <c r="AE121" s="5" t="s">
        <v>58</v>
      </c>
      <c r="AF121" s="5" t="s">
        <v>58</v>
      </c>
      <c r="AG121" s="5" t="s">
        <v>1172</v>
      </c>
      <c r="AH121" s="5">
        <v>2018</v>
      </c>
      <c r="AI121" s="5" t="s">
        <v>1173</v>
      </c>
      <c r="AJ121" s="5" t="s">
        <v>58</v>
      </c>
      <c r="AK121" s="5" t="s">
        <v>58</v>
      </c>
      <c r="AL121" s="5" t="s">
        <v>58</v>
      </c>
      <c r="AM121" s="5" t="s">
        <v>58</v>
      </c>
      <c r="AN121" s="5" t="s">
        <v>58</v>
      </c>
      <c r="AO121" s="5" t="s">
        <v>58</v>
      </c>
      <c r="AP121" s="5" t="s">
        <v>58</v>
      </c>
      <c r="AQ121" s="5" t="s">
        <v>58</v>
      </c>
      <c r="AR121" s="5">
        <v>4</v>
      </c>
      <c r="AS121" s="5">
        <v>0</v>
      </c>
      <c r="AT121" s="5">
        <v>0</v>
      </c>
      <c r="AU121" s="5">
        <v>0</v>
      </c>
      <c r="AV121" s="5">
        <v>0</v>
      </c>
      <c r="AW121" s="5">
        <v>0</v>
      </c>
      <c r="AX121" s="5">
        <v>4</v>
      </c>
      <c r="AY121" s="5" t="s">
        <v>58</v>
      </c>
      <c r="AZ121" s="5" t="s">
        <v>58</v>
      </c>
      <c r="BA121" s="5" t="s">
        <v>58</v>
      </c>
      <c r="BB121" s="5" t="s">
        <v>166</v>
      </c>
      <c r="BC121" s="5" t="s">
        <v>58</v>
      </c>
      <c r="BD121" s="5" t="s">
        <v>1174</v>
      </c>
      <c r="BE121" s="5" t="s">
        <v>58</v>
      </c>
      <c r="BF121" s="5" t="s">
        <v>58</v>
      </c>
    </row>
    <row r="122" spans="1:58">
      <c r="A122" s="5" t="s">
        <v>59</v>
      </c>
      <c r="B122" s="5" t="s">
        <v>1175</v>
      </c>
      <c r="C122" s="5" t="s">
        <v>58</v>
      </c>
      <c r="D122" s="5" t="s">
        <v>58</v>
      </c>
      <c r="E122" s="5" t="s">
        <v>58</v>
      </c>
      <c r="F122" s="5" t="s">
        <v>58</v>
      </c>
      <c r="G122" s="5" t="s">
        <v>58</v>
      </c>
      <c r="H122" s="5" t="s">
        <v>58</v>
      </c>
      <c r="I122" s="5" t="s">
        <v>58</v>
      </c>
      <c r="J122" s="5" t="s">
        <v>1176</v>
      </c>
      <c r="K122" s="5" t="s">
        <v>58</v>
      </c>
      <c r="L122" s="5" t="s">
        <v>58</v>
      </c>
      <c r="M122" s="5" t="s">
        <v>58</v>
      </c>
      <c r="N122" s="5" t="s">
        <v>58</v>
      </c>
      <c r="O122" s="5" t="s">
        <v>58</v>
      </c>
      <c r="P122" s="5" t="s">
        <v>58</v>
      </c>
      <c r="Q122" s="5" t="s">
        <v>58</v>
      </c>
      <c r="R122" s="5" t="s">
        <v>1177</v>
      </c>
      <c r="S122" s="5" t="s">
        <v>58</v>
      </c>
      <c r="T122" s="5" t="s">
        <v>58</v>
      </c>
      <c r="U122" s="5" t="s">
        <v>58</v>
      </c>
      <c r="V122" s="5">
        <v>229</v>
      </c>
      <c r="W122" s="5">
        <v>7</v>
      </c>
      <c r="X122" s="5" t="s">
        <v>58</v>
      </c>
      <c r="Y122" s="5" t="s">
        <v>58</v>
      </c>
      <c r="Z122" s="5" t="s">
        <v>58</v>
      </c>
      <c r="AA122" s="5" t="s">
        <v>58</v>
      </c>
      <c r="AB122" s="5">
        <v>225</v>
      </c>
      <c r="AC122" s="5" t="s">
        <v>1178</v>
      </c>
      <c r="AD122" s="5" t="s">
        <v>58</v>
      </c>
      <c r="AE122" s="5" t="s">
        <v>58</v>
      </c>
      <c r="AF122" s="5" t="s">
        <v>58</v>
      </c>
      <c r="AG122" s="5" t="s">
        <v>1179</v>
      </c>
      <c r="AH122" s="5">
        <v>2018</v>
      </c>
      <c r="AI122" s="5" t="s">
        <v>1180</v>
      </c>
      <c r="AJ122" s="5" t="s">
        <v>58</v>
      </c>
      <c r="AK122" s="5" t="s">
        <v>58</v>
      </c>
      <c r="AL122" s="5" t="s">
        <v>58</v>
      </c>
      <c r="AM122" s="5" t="s">
        <v>58</v>
      </c>
      <c r="AN122" s="5" t="s">
        <v>58</v>
      </c>
      <c r="AO122" s="5" t="s">
        <v>58</v>
      </c>
      <c r="AP122" s="5" t="s">
        <v>58</v>
      </c>
      <c r="AQ122" s="5" t="s">
        <v>58</v>
      </c>
      <c r="AR122" s="5">
        <v>129</v>
      </c>
      <c r="AS122" s="5">
        <v>1</v>
      </c>
      <c r="AT122" s="5">
        <v>0</v>
      </c>
      <c r="AU122" s="5">
        <v>0</v>
      </c>
      <c r="AV122" s="5">
        <v>39</v>
      </c>
      <c r="AW122" s="5">
        <v>2</v>
      </c>
      <c r="AX122" s="5">
        <v>131</v>
      </c>
      <c r="AY122" s="5" t="s">
        <v>58</v>
      </c>
      <c r="AZ122" s="5" t="s">
        <v>58</v>
      </c>
      <c r="BA122" s="5" t="s">
        <v>1181</v>
      </c>
      <c r="BB122" s="5" t="s">
        <v>1182</v>
      </c>
      <c r="BC122" s="5" t="s">
        <v>58</v>
      </c>
      <c r="BD122" s="5" t="s">
        <v>1183</v>
      </c>
      <c r="BE122" s="5" t="s">
        <v>58</v>
      </c>
      <c r="BF122" s="5" t="s">
        <v>58</v>
      </c>
    </row>
    <row r="123" spans="1:58">
      <c r="A123" s="5" t="s">
        <v>59</v>
      </c>
      <c r="B123" s="5" t="s">
        <v>1184</v>
      </c>
      <c r="C123" s="5" t="s">
        <v>58</v>
      </c>
      <c r="D123" s="5" t="s">
        <v>58</v>
      </c>
      <c r="E123" s="5" t="s">
        <v>58</v>
      </c>
      <c r="F123" s="5" t="s">
        <v>58</v>
      </c>
      <c r="G123" s="5" t="s">
        <v>1185</v>
      </c>
      <c r="H123" s="5" t="s">
        <v>58</v>
      </c>
      <c r="I123" s="5" t="s">
        <v>58</v>
      </c>
      <c r="J123" s="5" t="s">
        <v>1186</v>
      </c>
      <c r="K123" s="5" t="s">
        <v>58</v>
      </c>
      <c r="L123" s="5" t="s">
        <v>58</v>
      </c>
      <c r="M123" s="5" t="s">
        <v>58</v>
      </c>
      <c r="N123" s="5" t="s">
        <v>58</v>
      </c>
      <c r="O123" s="5" t="s">
        <v>58</v>
      </c>
      <c r="P123" s="5" t="s">
        <v>58</v>
      </c>
      <c r="Q123" s="5" t="s">
        <v>58</v>
      </c>
      <c r="R123" s="5" t="s">
        <v>1114</v>
      </c>
      <c r="S123" s="5" t="s">
        <v>58</v>
      </c>
      <c r="T123" s="5" t="s">
        <v>58</v>
      </c>
      <c r="U123" s="5" t="s">
        <v>58</v>
      </c>
      <c r="V123" s="5">
        <v>40</v>
      </c>
      <c r="W123" s="5">
        <v>2</v>
      </c>
      <c r="X123" s="5" t="s">
        <v>58</v>
      </c>
      <c r="Y123" s="5" t="s">
        <v>58</v>
      </c>
      <c r="Z123" s="5">
        <v>242</v>
      </c>
      <c r="AA123" s="5">
        <v>248</v>
      </c>
      <c r="AB123" s="5" t="s">
        <v>58</v>
      </c>
      <c r="AC123" s="5" t="s">
        <v>1187</v>
      </c>
      <c r="AD123" s="5" t="s">
        <v>58</v>
      </c>
      <c r="AE123" s="5" t="s">
        <v>58</v>
      </c>
      <c r="AF123" s="5" t="s">
        <v>58</v>
      </c>
      <c r="AG123" s="5" t="s">
        <v>1188</v>
      </c>
      <c r="AH123" s="5">
        <v>2018</v>
      </c>
      <c r="AI123" s="5" t="s">
        <v>1189</v>
      </c>
      <c r="AJ123" s="5" t="s">
        <v>58</v>
      </c>
      <c r="AK123" s="5" t="s">
        <v>58</v>
      </c>
      <c r="AL123" s="5" t="s">
        <v>58</v>
      </c>
      <c r="AM123" s="5" t="s">
        <v>58</v>
      </c>
      <c r="AN123" s="5" t="s">
        <v>58</v>
      </c>
      <c r="AO123" s="5" t="s">
        <v>58</v>
      </c>
      <c r="AP123" s="5" t="s">
        <v>58</v>
      </c>
      <c r="AQ123" s="5" t="s">
        <v>58</v>
      </c>
      <c r="AR123" s="5">
        <v>4</v>
      </c>
      <c r="AS123" s="5">
        <v>0</v>
      </c>
      <c r="AT123" s="5">
        <v>0</v>
      </c>
      <c r="AU123" s="5">
        <v>0</v>
      </c>
      <c r="AV123" s="5">
        <v>0</v>
      </c>
      <c r="AW123" s="5">
        <v>0</v>
      </c>
      <c r="AX123" s="5">
        <v>4</v>
      </c>
      <c r="AY123" s="5" t="s">
        <v>58</v>
      </c>
      <c r="AZ123" s="5" t="s">
        <v>58</v>
      </c>
      <c r="BA123" s="5" t="s">
        <v>1117</v>
      </c>
      <c r="BB123" s="5" t="s">
        <v>58</v>
      </c>
      <c r="BC123" s="5" t="s">
        <v>58</v>
      </c>
      <c r="BD123" s="5" t="s">
        <v>1190</v>
      </c>
      <c r="BE123" s="5" t="s">
        <v>58</v>
      </c>
      <c r="BF123" s="5" t="s">
        <v>58</v>
      </c>
    </row>
    <row r="124" spans="1:58">
      <c r="A124" s="5" t="s">
        <v>59</v>
      </c>
      <c r="B124" s="5" t="s">
        <v>1191</v>
      </c>
      <c r="C124" s="5" t="s">
        <v>58</v>
      </c>
      <c r="D124" s="5" t="s">
        <v>58</v>
      </c>
      <c r="E124" s="5" t="s">
        <v>58</v>
      </c>
      <c r="F124" s="5" t="s">
        <v>1192</v>
      </c>
      <c r="G124" s="5" t="s">
        <v>1193</v>
      </c>
      <c r="H124" s="5" t="s">
        <v>58</v>
      </c>
      <c r="I124" s="5" t="s">
        <v>58</v>
      </c>
      <c r="J124" s="5" t="s">
        <v>1194</v>
      </c>
      <c r="K124" s="5" t="s">
        <v>58</v>
      </c>
      <c r="L124" s="5" t="s">
        <v>58</v>
      </c>
      <c r="M124" s="5" t="s">
        <v>58</v>
      </c>
      <c r="N124" s="5" t="s">
        <v>58</v>
      </c>
      <c r="O124" s="5" t="s">
        <v>58</v>
      </c>
      <c r="P124" s="5" t="s">
        <v>58</v>
      </c>
      <c r="Q124" s="5" t="s">
        <v>58</v>
      </c>
      <c r="R124" s="5" t="s">
        <v>1114</v>
      </c>
      <c r="S124" s="5" t="s">
        <v>58</v>
      </c>
      <c r="T124" s="5" t="s">
        <v>58</v>
      </c>
      <c r="U124" s="5" t="s">
        <v>58</v>
      </c>
      <c r="V124" s="5">
        <v>40</v>
      </c>
      <c r="W124" s="5">
        <v>2</v>
      </c>
      <c r="X124" s="5" t="s">
        <v>58</v>
      </c>
      <c r="Y124" s="5" t="s">
        <v>58</v>
      </c>
      <c r="Z124" s="5">
        <v>257</v>
      </c>
      <c r="AA124" s="5">
        <v>266</v>
      </c>
      <c r="AB124" s="5" t="s">
        <v>58</v>
      </c>
      <c r="AC124" s="5" t="s">
        <v>1195</v>
      </c>
      <c r="AD124" s="5" t="s">
        <v>58</v>
      </c>
      <c r="AE124" s="5" t="s">
        <v>58</v>
      </c>
      <c r="AF124" s="5" t="s">
        <v>58</v>
      </c>
      <c r="AG124" s="5" t="s">
        <v>1188</v>
      </c>
      <c r="AH124" s="5">
        <v>2018</v>
      </c>
      <c r="AI124" s="5" t="s">
        <v>1196</v>
      </c>
      <c r="AJ124" s="5" t="s">
        <v>58</v>
      </c>
      <c r="AK124" s="5" t="s">
        <v>58</v>
      </c>
      <c r="AL124" s="5" t="s">
        <v>58</v>
      </c>
      <c r="AM124" s="5" t="s">
        <v>58</v>
      </c>
      <c r="AN124" s="5" t="s">
        <v>58</v>
      </c>
      <c r="AO124" s="5" t="s">
        <v>58</v>
      </c>
      <c r="AP124" s="5" t="s">
        <v>58</v>
      </c>
      <c r="AQ124" s="5" t="s">
        <v>58</v>
      </c>
      <c r="AR124" s="5">
        <v>2</v>
      </c>
      <c r="AS124" s="5">
        <v>0</v>
      </c>
      <c r="AT124" s="5">
        <v>0</v>
      </c>
      <c r="AU124" s="5">
        <v>0</v>
      </c>
      <c r="AV124" s="5">
        <v>1</v>
      </c>
      <c r="AW124" s="5">
        <v>0</v>
      </c>
      <c r="AX124" s="5">
        <v>2</v>
      </c>
      <c r="AY124" s="5" t="s">
        <v>58</v>
      </c>
      <c r="AZ124" s="5" t="s">
        <v>58</v>
      </c>
      <c r="BA124" s="5" t="s">
        <v>1117</v>
      </c>
      <c r="BB124" s="5" t="s">
        <v>58</v>
      </c>
      <c r="BC124" s="5" t="s">
        <v>58</v>
      </c>
      <c r="BD124" s="5" t="s">
        <v>1197</v>
      </c>
      <c r="BE124" s="5" t="s">
        <v>58</v>
      </c>
      <c r="BF124" s="5" t="s">
        <v>58</v>
      </c>
    </row>
    <row r="125" spans="1:58">
      <c r="A125" s="5" t="s">
        <v>59</v>
      </c>
      <c r="B125" s="5" t="s">
        <v>1198</v>
      </c>
      <c r="C125" s="5" t="s">
        <v>58</v>
      </c>
      <c r="D125" s="5" t="s">
        <v>58</v>
      </c>
      <c r="E125" s="5" t="s">
        <v>58</v>
      </c>
      <c r="F125" s="5" t="s">
        <v>58</v>
      </c>
      <c r="G125" s="5" t="s">
        <v>58</v>
      </c>
      <c r="H125" s="5" t="s">
        <v>58</v>
      </c>
      <c r="I125" s="5" t="s">
        <v>58</v>
      </c>
      <c r="J125" s="5" t="s">
        <v>1199</v>
      </c>
      <c r="K125" s="5" t="s">
        <v>58</v>
      </c>
      <c r="L125" s="5" t="s">
        <v>58</v>
      </c>
      <c r="M125" s="5" t="s">
        <v>58</v>
      </c>
      <c r="N125" s="5" t="s">
        <v>58</v>
      </c>
      <c r="O125" s="5" t="s">
        <v>58</v>
      </c>
      <c r="P125" s="5" t="s">
        <v>58</v>
      </c>
      <c r="Q125" s="5" t="s">
        <v>58</v>
      </c>
      <c r="R125" s="5" t="s">
        <v>1200</v>
      </c>
      <c r="S125" s="5" t="s">
        <v>58</v>
      </c>
      <c r="T125" s="5" t="s">
        <v>58</v>
      </c>
      <c r="U125" s="5" t="s">
        <v>58</v>
      </c>
      <c r="V125" s="5">
        <v>100</v>
      </c>
      <c r="W125" s="5">
        <v>5</v>
      </c>
      <c r="X125" s="5" t="s">
        <v>58</v>
      </c>
      <c r="Y125" s="5" t="s">
        <v>58</v>
      </c>
      <c r="Z125" s="5">
        <v>677</v>
      </c>
      <c r="AA125" s="5">
        <v>682</v>
      </c>
      <c r="AB125" s="5" t="s">
        <v>58</v>
      </c>
      <c r="AC125" s="5" t="s">
        <v>1201</v>
      </c>
      <c r="AD125" s="5" t="s">
        <v>58</v>
      </c>
      <c r="AE125" s="5" t="s">
        <v>58</v>
      </c>
      <c r="AF125" s="5" t="s">
        <v>58</v>
      </c>
      <c r="AG125" s="5" t="s">
        <v>1202</v>
      </c>
      <c r="AH125" s="5">
        <v>2018</v>
      </c>
      <c r="AI125" s="5" t="s">
        <v>1203</v>
      </c>
      <c r="AJ125" s="5" t="s">
        <v>58</v>
      </c>
      <c r="AK125" s="5" t="s">
        <v>58</v>
      </c>
      <c r="AL125" s="5" t="s">
        <v>58</v>
      </c>
      <c r="AM125" s="5" t="s">
        <v>58</v>
      </c>
      <c r="AN125" s="5" t="s">
        <v>58</v>
      </c>
      <c r="AO125" s="5" t="s">
        <v>58</v>
      </c>
      <c r="AP125" s="5" t="s">
        <v>58</v>
      </c>
      <c r="AQ125" s="5" t="s">
        <v>58</v>
      </c>
      <c r="AR125" s="5">
        <v>10</v>
      </c>
      <c r="AS125" s="5">
        <v>1</v>
      </c>
      <c r="AT125" s="5">
        <v>0</v>
      </c>
      <c r="AU125" s="5">
        <v>0</v>
      </c>
      <c r="AV125" s="5">
        <v>6</v>
      </c>
      <c r="AW125" s="5">
        <v>0</v>
      </c>
      <c r="AX125" s="5">
        <v>11</v>
      </c>
      <c r="AY125" s="5" t="s">
        <v>58</v>
      </c>
      <c r="AZ125" s="5" t="s">
        <v>58</v>
      </c>
      <c r="BA125" s="5" t="s">
        <v>1204</v>
      </c>
      <c r="BB125" s="5" t="s">
        <v>1205</v>
      </c>
      <c r="BC125" s="5" t="s">
        <v>58</v>
      </c>
      <c r="BD125" s="5" t="s">
        <v>1206</v>
      </c>
      <c r="BE125" s="5">
        <v>29516138</v>
      </c>
      <c r="BF125" s="5" t="s">
        <v>58</v>
      </c>
    </row>
    <row r="126" spans="1:58">
      <c r="A126" s="5" t="s">
        <v>59</v>
      </c>
      <c r="B126" s="5" t="s">
        <v>1207</v>
      </c>
      <c r="C126" s="5" t="s">
        <v>58</v>
      </c>
      <c r="D126" s="5" t="s">
        <v>58</v>
      </c>
      <c r="E126" s="5" t="s">
        <v>58</v>
      </c>
      <c r="F126" s="5" t="s">
        <v>1208</v>
      </c>
      <c r="G126" s="5" t="s">
        <v>1209</v>
      </c>
      <c r="H126" s="5" t="s">
        <v>58</v>
      </c>
      <c r="I126" s="5" t="s">
        <v>58</v>
      </c>
      <c r="J126" s="5" t="s">
        <v>1210</v>
      </c>
      <c r="K126" s="5" t="s">
        <v>58</v>
      </c>
      <c r="L126" s="5" t="s">
        <v>58</v>
      </c>
      <c r="M126" s="5" t="s">
        <v>58</v>
      </c>
      <c r="N126" s="5" t="s">
        <v>58</v>
      </c>
      <c r="O126" s="5" t="s">
        <v>58</v>
      </c>
      <c r="P126" s="5" t="s">
        <v>58</v>
      </c>
      <c r="Q126" s="5" t="s">
        <v>58</v>
      </c>
      <c r="R126" s="5" t="s">
        <v>242</v>
      </c>
      <c r="S126" s="5" t="s">
        <v>58</v>
      </c>
      <c r="T126" s="5" t="s">
        <v>58</v>
      </c>
      <c r="U126" s="5" t="s">
        <v>58</v>
      </c>
      <c r="V126" s="5">
        <v>26</v>
      </c>
      <c r="W126" s="5">
        <v>5</v>
      </c>
      <c r="X126" s="5" t="s">
        <v>58</v>
      </c>
      <c r="Y126" s="5" t="s">
        <v>58</v>
      </c>
      <c r="Z126" s="5">
        <v>1844</v>
      </c>
      <c r="AA126" s="5">
        <v>1853</v>
      </c>
      <c r="AB126" s="5" t="s">
        <v>58</v>
      </c>
      <c r="AC126" s="5" t="s">
        <v>1211</v>
      </c>
      <c r="AD126" s="5" t="s">
        <v>58</v>
      </c>
      <c r="AE126" s="5" t="s">
        <v>58</v>
      </c>
      <c r="AF126" s="5" t="s">
        <v>58</v>
      </c>
      <c r="AG126" s="5" t="s">
        <v>1202</v>
      </c>
      <c r="AH126" s="5">
        <v>2018</v>
      </c>
      <c r="AI126" s="5" t="s">
        <v>1212</v>
      </c>
      <c r="AJ126" s="5" t="s">
        <v>58</v>
      </c>
      <c r="AK126" s="5" t="s">
        <v>58</v>
      </c>
      <c r="AL126" s="5" t="s">
        <v>58</v>
      </c>
      <c r="AM126" s="5" t="s">
        <v>58</v>
      </c>
      <c r="AN126" s="5" t="s">
        <v>58</v>
      </c>
      <c r="AO126" s="5" t="s">
        <v>58</v>
      </c>
      <c r="AP126" s="5" t="s">
        <v>58</v>
      </c>
      <c r="AQ126" s="5" t="s">
        <v>58</v>
      </c>
      <c r="AR126" s="5">
        <v>9</v>
      </c>
      <c r="AS126" s="5">
        <v>0</v>
      </c>
      <c r="AT126" s="5">
        <v>0</v>
      </c>
      <c r="AU126" s="5">
        <v>0</v>
      </c>
      <c r="AV126" s="5">
        <v>1</v>
      </c>
      <c r="AW126" s="5">
        <v>0</v>
      </c>
      <c r="AX126" s="5">
        <v>9</v>
      </c>
      <c r="AY126" s="5" t="s">
        <v>58</v>
      </c>
      <c r="AZ126" s="5" t="s">
        <v>58</v>
      </c>
      <c r="BA126" s="5" t="s">
        <v>245</v>
      </c>
      <c r="BB126" s="5" t="s">
        <v>246</v>
      </c>
      <c r="BC126" s="5" t="s">
        <v>58</v>
      </c>
      <c r="BD126" s="5" t="s">
        <v>1213</v>
      </c>
      <c r="BE126" s="5" t="s">
        <v>58</v>
      </c>
      <c r="BF126" s="5" t="s">
        <v>58</v>
      </c>
    </row>
    <row r="127" spans="1:58">
      <c r="A127" s="5" t="s">
        <v>59</v>
      </c>
      <c r="B127" s="5" t="s">
        <v>1214</v>
      </c>
      <c r="C127" s="5" t="s">
        <v>58</v>
      </c>
      <c r="D127" s="5" t="s">
        <v>58</v>
      </c>
      <c r="E127" s="5" t="s">
        <v>58</v>
      </c>
      <c r="F127" s="5" t="s">
        <v>1215</v>
      </c>
      <c r="G127" s="5" t="s">
        <v>1216</v>
      </c>
      <c r="H127" s="5" t="s">
        <v>58</v>
      </c>
      <c r="I127" s="5" t="s">
        <v>58</v>
      </c>
      <c r="J127" s="5" t="s">
        <v>1217</v>
      </c>
      <c r="K127" s="5" t="s">
        <v>58</v>
      </c>
      <c r="L127" s="5" t="s">
        <v>58</v>
      </c>
      <c r="M127" s="5" t="s">
        <v>58</v>
      </c>
      <c r="N127" s="5" t="s">
        <v>58</v>
      </c>
      <c r="O127" s="5" t="s">
        <v>58</v>
      </c>
      <c r="P127" s="5" t="s">
        <v>58</v>
      </c>
      <c r="Q127" s="5" t="s">
        <v>58</v>
      </c>
      <c r="R127" s="5" t="s">
        <v>1156</v>
      </c>
      <c r="S127" s="5" t="s">
        <v>58</v>
      </c>
      <c r="T127" s="5" t="s">
        <v>58</v>
      </c>
      <c r="U127" s="5" t="s">
        <v>58</v>
      </c>
      <c r="V127" s="5">
        <v>111</v>
      </c>
      <c r="W127" s="5">
        <v>1</v>
      </c>
      <c r="X127" s="5" t="s">
        <v>58</v>
      </c>
      <c r="Y127" s="5" t="s">
        <v>58</v>
      </c>
      <c r="Z127" s="5">
        <v>73</v>
      </c>
      <c r="AA127" s="5">
        <v>86</v>
      </c>
      <c r="AB127" s="5" t="s">
        <v>58</v>
      </c>
      <c r="AC127" s="5" t="s">
        <v>1218</v>
      </c>
      <c r="AD127" s="5" t="s">
        <v>58</v>
      </c>
      <c r="AE127" s="5" t="s">
        <v>58</v>
      </c>
      <c r="AF127" s="5" t="s">
        <v>58</v>
      </c>
      <c r="AG127" s="5" t="s">
        <v>1202</v>
      </c>
      <c r="AH127" s="5">
        <v>2018</v>
      </c>
      <c r="AI127" s="5" t="s">
        <v>1219</v>
      </c>
      <c r="AJ127" s="5" t="s">
        <v>58</v>
      </c>
      <c r="AK127" s="5" t="s">
        <v>58</v>
      </c>
      <c r="AL127" s="5" t="s">
        <v>58</v>
      </c>
      <c r="AM127" s="5" t="s">
        <v>58</v>
      </c>
      <c r="AN127" s="5" t="s">
        <v>58</v>
      </c>
      <c r="AO127" s="5" t="s">
        <v>58</v>
      </c>
      <c r="AP127" s="5" t="s">
        <v>58</v>
      </c>
      <c r="AQ127" s="5" t="s">
        <v>58</v>
      </c>
      <c r="AR127" s="5">
        <v>12</v>
      </c>
      <c r="AS127" s="5">
        <v>0</v>
      </c>
      <c r="AT127" s="5">
        <v>0</v>
      </c>
      <c r="AU127" s="5">
        <v>0</v>
      </c>
      <c r="AV127" s="5">
        <v>5</v>
      </c>
      <c r="AW127" s="5">
        <v>0</v>
      </c>
      <c r="AX127" s="5">
        <v>12</v>
      </c>
      <c r="AY127" s="5" t="s">
        <v>58</v>
      </c>
      <c r="AZ127" s="5" t="s">
        <v>58</v>
      </c>
      <c r="BA127" s="5" t="s">
        <v>1159</v>
      </c>
      <c r="BB127" s="5" t="s">
        <v>1160</v>
      </c>
      <c r="BC127" s="5" t="s">
        <v>58</v>
      </c>
      <c r="BD127" s="5" t="s">
        <v>1220</v>
      </c>
      <c r="BE127" s="5" t="s">
        <v>58</v>
      </c>
      <c r="BF127" s="5" t="s">
        <v>58</v>
      </c>
    </row>
    <row r="128" spans="1:58">
      <c r="A128" s="5" t="s">
        <v>59</v>
      </c>
      <c r="B128" s="5" t="s">
        <v>1221</v>
      </c>
      <c r="C128" s="5" t="s">
        <v>58</v>
      </c>
      <c r="D128" s="5" t="s">
        <v>58</v>
      </c>
      <c r="E128" s="5" t="s">
        <v>58</v>
      </c>
      <c r="F128" s="5" t="s">
        <v>1222</v>
      </c>
      <c r="G128" s="5" t="s">
        <v>1223</v>
      </c>
      <c r="H128" s="5" t="s">
        <v>58</v>
      </c>
      <c r="I128" s="5" t="s">
        <v>58</v>
      </c>
      <c r="J128" s="5" t="s">
        <v>1224</v>
      </c>
      <c r="K128" s="5" t="s">
        <v>58</v>
      </c>
      <c r="L128" s="5" t="s">
        <v>58</v>
      </c>
      <c r="M128" s="5" t="s">
        <v>58</v>
      </c>
      <c r="N128" s="5" t="s">
        <v>58</v>
      </c>
      <c r="O128" s="5" t="s">
        <v>58</v>
      </c>
      <c r="P128" s="5" t="s">
        <v>58</v>
      </c>
      <c r="Q128" s="5" t="s">
        <v>58</v>
      </c>
      <c r="R128" s="5" t="s">
        <v>1225</v>
      </c>
      <c r="S128" s="5" t="s">
        <v>58</v>
      </c>
      <c r="T128" s="5" t="s">
        <v>58</v>
      </c>
      <c r="U128" s="5" t="s">
        <v>58</v>
      </c>
      <c r="V128" s="5">
        <v>20</v>
      </c>
      <c r="W128" s="5">
        <v>2</v>
      </c>
      <c r="X128" s="5" t="s">
        <v>58</v>
      </c>
      <c r="Y128" s="5" t="s">
        <v>58</v>
      </c>
      <c r="Z128" s="5">
        <v>787</v>
      </c>
      <c r="AA128" s="5">
        <v>799</v>
      </c>
      <c r="AB128" s="5" t="s">
        <v>58</v>
      </c>
      <c r="AC128" s="5" t="s">
        <v>1226</v>
      </c>
      <c r="AD128" s="5" t="s">
        <v>58</v>
      </c>
      <c r="AE128" s="5" t="s">
        <v>58</v>
      </c>
      <c r="AF128" s="5" t="s">
        <v>58</v>
      </c>
      <c r="AG128" s="5" t="s">
        <v>1227</v>
      </c>
      <c r="AH128" s="5">
        <v>2018</v>
      </c>
      <c r="AI128" s="5" t="s">
        <v>1228</v>
      </c>
      <c r="AJ128" s="5" t="s">
        <v>58</v>
      </c>
      <c r="AK128" s="5" t="s">
        <v>58</v>
      </c>
      <c r="AL128" s="5" t="s">
        <v>58</v>
      </c>
      <c r="AM128" s="5" t="s">
        <v>58</v>
      </c>
      <c r="AN128" s="5" t="s">
        <v>58</v>
      </c>
      <c r="AO128" s="5" t="s">
        <v>58</v>
      </c>
      <c r="AP128" s="5" t="s">
        <v>58</v>
      </c>
      <c r="AQ128" s="5" t="s">
        <v>58</v>
      </c>
      <c r="AR128" s="5">
        <v>3</v>
      </c>
      <c r="AS128" s="5">
        <v>0</v>
      </c>
      <c r="AT128" s="5">
        <v>0</v>
      </c>
      <c r="AU128" s="5">
        <v>0</v>
      </c>
      <c r="AV128" s="5">
        <v>2</v>
      </c>
      <c r="AW128" s="5">
        <v>0</v>
      </c>
      <c r="AX128" s="5">
        <v>3</v>
      </c>
      <c r="AY128" s="5" t="s">
        <v>58</v>
      </c>
      <c r="AZ128" s="5" t="s">
        <v>58</v>
      </c>
      <c r="BA128" s="5" t="s">
        <v>1229</v>
      </c>
      <c r="BB128" s="5" t="s">
        <v>1230</v>
      </c>
      <c r="BC128" s="5" t="s">
        <v>58</v>
      </c>
      <c r="BD128" s="5" t="s">
        <v>1231</v>
      </c>
      <c r="BE128" s="5" t="s">
        <v>58</v>
      </c>
      <c r="BF128" s="5" t="s">
        <v>58</v>
      </c>
    </row>
    <row r="129" spans="1:58">
      <c r="A129" s="5" t="s">
        <v>59</v>
      </c>
      <c r="B129" s="5" t="s">
        <v>1232</v>
      </c>
      <c r="C129" s="5" t="s">
        <v>58</v>
      </c>
      <c r="D129" s="5" t="s">
        <v>58</v>
      </c>
      <c r="E129" s="5" t="s">
        <v>58</v>
      </c>
      <c r="F129" s="5" t="s">
        <v>1233</v>
      </c>
      <c r="G129" s="5" t="s">
        <v>58</v>
      </c>
      <c r="H129" s="5" t="s">
        <v>58</v>
      </c>
      <c r="I129" s="5" t="s">
        <v>58</v>
      </c>
      <c r="J129" s="5" t="s">
        <v>1234</v>
      </c>
      <c r="K129" s="5" t="s">
        <v>58</v>
      </c>
      <c r="L129" s="5" t="s">
        <v>58</v>
      </c>
      <c r="M129" s="5" t="s">
        <v>58</v>
      </c>
      <c r="N129" s="5" t="s">
        <v>58</v>
      </c>
      <c r="O129" s="5" t="s">
        <v>58</v>
      </c>
      <c r="P129" s="5" t="s">
        <v>58</v>
      </c>
      <c r="Q129" s="5" t="s">
        <v>58</v>
      </c>
      <c r="R129" s="5" t="s">
        <v>354</v>
      </c>
      <c r="S129" s="5" t="s">
        <v>58</v>
      </c>
      <c r="T129" s="5" t="s">
        <v>58</v>
      </c>
      <c r="U129" s="5" t="s">
        <v>58</v>
      </c>
      <c r="V129" s="5">
        <v>178</v>
      </c>
      <c r="W129" s="5" t="s">
        <v>58</v>
      </c>
      <c r="X129" s="5" t="s">
        <v>58</v>
      </c>
      <c r="Y129" s="5" t="s">
        <v>58</v>
      </c>
      <c r="Z129" s="5">
        <v>675</v>
      </c>
      <c r="AA129" s="5">
        <v>687</v>
      </c>
      <c r="AB129" s="5" t="s">
        <v>58</v>
      </c>
      <c r="AC129" s="5" t="s">
        <v>1235</v>
      </c>
      <c r="AD129" s="5" t="s">
        <v>58</v>
      </c>
      <c r="AE129" s="5" t="s">
        <v>58</v>
      </c>
      <c r="AF129" s="5" t="s">
        <v>58</v>
      </c>
      <c r="AG129" s="5" t="s">
        <v>1236</v>
      </c>
      <c r="AH129" s="5">
        <v>2018</v>
      </c>
      <c r="AI129" s="5" t="s">
        <v>1237</v>
      </c>
      <c r="AJ129" s="5" t="s">
        <v>58</v>
      </c>
      <c r="AK129" s="5" t="s">
        <v>58</v>
      </c>
      <c r="AL129" s="5" t="s">
        <v>58</v>
      </c>
      <c r="AM129" s="5" t="s">
        <v>58</v>
      </c>
      <c r="AN129" s="5" t="s">
        <v>58</v>
      </c>
      <c r="AO129" s="5" t="s">
        <v>58</v>
      </c>
      <c r="AP129" s="5" t="s">
        <v>58</v>
      </c>
      <c r="AQ129" s="5" t="s">
        <v>58</v>
      </c>
      <c r="AR129" s="5">
        <v>12</v>
      </c>
      <c r="AS129" s="5">
        <v>0</v>
      </c>
      <c r="AT129" s="5">
        <v>0</v>
      </c>
      <c r="AU129" s="5">
        <v>0</v>
      </c>
      <c r="AV129" s="5">
        <v>6</v>
      </c>
      <c r="AW129" s="5">
        <v>0</v>
      </c>
      <c r="AX129" s="5">
        <v>12</v>
      </c>
      <c r="AY129" s="5" t="s">
        <v>58</v>
      </c>
      <c r="AZ129" s="5" t="s">
        <v>58</v>
      </c>
      <c r="BA129" s="5" t="s">
        <v>358</v>
      </c>
      <c r="BB129" s="5" t="s">
        <v>359</v>
      </c>
      <c r="BC129" s="5" t="s">
        <v>58</v>
      </c>
      <c r="BD129" s="5" t="s">
        <v>1238</v>
      </c>
      <c r="BE129" s="5" t="s">
        <v>58</v>
      </c>
      <c r="BF129" s="5" t="s">
        <v>58</v>
      </c>
    </row>
    <row r="130" spans="1:58">
      <c r="A130" s="5" t="s">
        <v>59</v>
      </c>
      <c r="B130" s="5" t="s">
        <v>1239</v>
      </c>
      <c r="C130" s="5" t="s">
        <v>58</v>
      </c>
      <c r="D130" s="5" t="s">
        <v>58</v>
      </c>
      <c r="E130" s="5" t="s">
        <v>58</v>
      </c>
      <c r="F130" s="5" t="s">
        <v>1240</v>
      </c>
      <c r="G130" s="5" t="s">
        <v>1241</v>
      </c>
      <c r="H130" s="5" t="s">
        <v>58</v>
      </c>
      <c r="I130" s="5" t="s">
        <v>58</v>
      </c>
      <c r="J130" s="5" t="s">
        <v>1242</v>
      </c>
      <c r="K130" s="5" t="s">
        <v>58</v>
      </c>
      <c r="L130" s="5" t="s">
        <v>58</v>
      </c>
      <c r="M130" s="5" t="s">
        <v>58</v>
      </c>
      <c r="N130" s="5" t="s">
        <v>58</v>
      </c>
      <c r="O130" s="5" t="s">
        <v>58</v>
      </c>
      <c r="P130" s="5" t="s">
        <v>58</v>
      </c>
      <c r="Q130" s="5" t="s">
        <v>58</v>
      </c>
      <c r="R130" s="5" t="s">
        <v>155</v>
      </c>
      <c r="S130" s="5" t="s">
        <v>58</v>
      </c>
      <c r="T130" s="5" t="s">
        <v>58</v>
      </c>
      <c r="U130" s="5" t="s">
        <v>58</v>
      </c>
      <c r="V130" s="5">
        <v>47</v>
      </c>
      <c r="W130" s="5">
        <v>3</v>
      </c>
      <c r="X130" s="5" t="s">
        <v>58</v>
      </c>
      <c r="Y130" s="5" t="s">
        <v>58</v>
      </c>
      <c r="Z130" s="5">
        <v>523</v>
      </c>
      <c r="AA130" s="5">
        <v>530</v>
      </c>
      <c r="AB130" s="5" t="s">
        <v>58</v>
      </c>
      <c r="AC130" s="5" t="s">
        <v>1243</v>
      </c>
      <c r="AD130" s="5" t="s">
        <v>58</v>
      </c>
      <c r="AE130" s="5" t="s">
        <v>58</v>
      </c>
      <c r="AF130" s="5" t="s">
        <v>58</v>
      </c>
      <c r="AG130" s="5" t="s">
        <v>1244</v>
      </c>
      <c r="AH130" s="5">
        <v>2018</v>
      </c>
      <c r="AI130" s="5" t="s">
        <v>1245</v>
      </c>
      <c r="AJ130" s="5" t="s">
        <v>58</v>
      </c>
      <c r="AK130" s="5" t="s">
        <v>58</v>
      </c>
      <c r="AL130" s="5" t="s">
        <v>58</v>
      </c>
      <c r="AM130" s="5" t="s">
        <v>58</v>
      </c>
      <c r="AN130" s="5" t="s">
        <v>58</v>
      </c>
      <c r="AO130" s="5" t="s">
        <v>58</v>
      </c>
      <c r="AP130" s="5" t="s">
        <v>58</v>
      </c>
      <c r="AQ130" s="5" t="s">
        <v>58</v>
      </c>
      <c r="AR130" s="5">
        <v>3</v>
      </c>
      <c r="AS130" s="5">
        <v>0</v>
      </c>
      <c r="AT130" s="5">
        <v>0</v>
      </c>
      <c r="AU130" s="5">
        <v>0</v>
      </c>
      <c r="AV130" s="5">
        <v>0</v>
      </c>
      <c r="AW130" s="5">
        <v>0</v>
      </c>
      <c r="AX130" s="5">
        <v>3</v>
      </c>
      <c r="AY130" s="5" t="s">
        <v>58</v>
      </c>
      <c r="AZ130" s="5" t="s">
        <v>58</v>
      </c>
      <c r="BA130" s="5" t="s">
        <v>158</v>
      </c>
      <c r="BB130" s="5" t="s">
        <v>58</v>
      </c>
      <c r="BC130" s="5" t="s">
        <v>58</v>
      </c>
      <c r="BD130" s="5" t="s">
        <v>1246</v>
      </c>
      <c r="BE130" s="5" t="s">
        <v>58</v>
      </c>
      <c r="BF130" s="5" t="s">
        <v>58</v>
      </c>
    </row>
    <row r="131" spans="1:58">
      <c r="A131" s="5" t="s">
        <v>336</v>
      </c>
      <c r="B131" s="5" t="s">
        <v>1247</v>
      </c>
      <c r="C131" s="5" t="s">
        <v>58</v>
      </c>
      <c r="D131" s="5" t="s">
        <v>58</v>
      </c>
      <c r="E131" s="5" t="s">
        <v>58</v>
      </c>
      <c r="F131" s="5" t="s">
        <v>58</v>
      </c>
      <c r="G131" s="5" t="s">
        <v>58</v>
      </c>
      <c r="H131" s="5" t="s">
        <v>1248</v>
      </c>
      <c r="I131" s="5" t="s">
        <v>58</v>
      </c>
      <c r="J131" s="5" t="s">
        <v>1249</v>
      </c>
      <c r="K131" s="5" t="s">
        <v>58</v>
      </c>
      <c r="L131" s="5" t="s">
        <v>58</v>
      </c>
      <c r="M131" s="5" t="s">
        <v>58</v>
      </c>
      <c r="N131" s="5" t="s">
        <v>58</v>
      </c>
      <c r="O131" s="5" t="s">
        <v>58</v>
      </c>
      <c r="P131" s="5" t="s">
        <v>58</v>
      </c>
      <c r="Q131" s="5" t="s">
        <v>58</v>
      </c>
      <c r="R131" s="5" t="s">
        <v>1250</v>
      </c>
      <c r="S131" s="5" t="s">
        <v>58</v>
      </c>
      <c r="T131" s="5" t="s">
        <v>341</v>
      </c>
      <c r="U131" s="5" t="s">
        <v>58</v>
      </c>
      <c r="V131" s="5">
        <v>183</v>
      </c>
      <c r="W131" s="5" t="s">
        <v>58</v>
      </c>
      <c r="X131" s="5" t="s">
        <v>58</v>
      </c>
      <c r="Y131" s="5" t="s">
        <v>58</v>
      </c>
      <c r="Z131" s="5" t="s">
        <v>58</v>
      </c>
      <c r="AA131" s="5" t="s">
        <v>58</v>
      </c>
      <c r="AB131" s="5">
        <v>12020</v>
      </c>
      <c r="AC131" s="5" t="s">
        <v>1251</v>
      </c>
      <c r="AD131" s="5" t="s">
        <v>58</v>
      </c>
      <c r="AE131" s="5" t="s">
        <v>58</v>
      </c>
      <c r="AF131" s="5" t="s">
        <v>58</v>
      </c>
      <c r="AG131" s="5">
        <v>2018</v>
      </c>
      <c r="AH131" s="5">
        <v>2018</v>
      </c>
      <c r="AI131" s="5" t="s">
        <v>1252</v>
      </c>
      <c r="AJ131" s="5" t="s">
        <v>58</v>
      </c>
      <c r="AK131" s="5" t="s">
        <v>58</v>
      </c>
      <c r="AL131" s="5" t="s">
        <v>58</v>
      </c>
      <c r="AM131" s="5" t="s">
        <v>58</v>
      </c>
      <c r="AN131" s="5" t="s">
        <v>1253</v>
      </c>
      <c r="AO131" s="5" t="s">
        <v>1254</v>
      </c>
      <c r="AP131" s="5" t="s">
        <v>1255</v>
      </c>
      <c r="AQ131" s="5" t="s">
        <v>1256</v>
      </c>
      <c r="AR131" s="5">
        <v>1</v>
      </c>
      <c r="AS131" s="5">
        <v>0</v>
      </c>
      <c r="AT131" s="5">
        <v>0</v>
      </c>
      <c r="AU131" s="5">
        <v>0</v>
      </c>
      <c r="AV131" s="5">
        <v>0</v>
      </c>
      <c r="AW131" s="5">
        <v>0</v>
      </c>
      <c r="AX131" s="5">
        <v>1</v>
      </c>
      <c r="AY131" s="5" t="s">
        <v>58</v>
      </c>
      <c r="AZ131" s="5" t="s">
        <v>58</v>
      </c>
      <c r="BA131" s="5" t="s">
        <v>348</v>
      </c>
      <c r="BB131" s="5" t="s">
        <v>58</v>
      </c>
      <c r="BC131" s="5" t="s">
        <v>349</v>
      </c>
      <c r="BD131" s="5" t="s">
        <v>1257</v>
      </c>
      <c r="BE131" s="5" t="s">
        <v>58</v>
      </c>
      <c r="BF131" s="5" t="s">
        <v>58</v>
      </c>
    </row>
    <row r="132" spans="1:58">
      <c r="A132" s="5" t="s">
        <v>59</v>
      </c>
      <c r="B132" s="5" t="s">
        <v>1258</v>
      </c>
      <c r="C132" s="5" t="s">
        <v>58</v>
      </c>
      <c r="D132" s="5" t="s">
        <v>58</v>
      </c>
      <c r="E132" s="5" t="s">
        <v>58</v>
      </c>
      <c r="F132" s="5" t="s">
        <v>58</v>
      </c>
      <c r="G132" s="5" t="s">
        <v>58</v>
      </c>
      <c r="H132" s="5" t="s">
        <v>58</v>
      </c>
      <c r="I132" s="5" t="s">
        <v>58</v>
      </c>
      <c r="J132" s="5" t="s">
        <v>1259</v>
      </c>
      <c r="K132" s="5" t="s">
        <v>58</v>
      </c>
      <c r="L132" s="5" t="s">
        <v>58</v>
      </c>
      <c r="M132" s="5" t="s">
        <v>58</v>
      </c>
      <c r="N132" s="5" t="s">
        <v>58</v>
      </c>
      <c r="O132" s="5" t="s">
        <v>58</v>
      </c>
      <c r="P132" s="5" t="s">
        <v>58</v>
      </c>
      <c r="Q132" s="5" t="s">
        <v>58</v>
      </c>
      <c r="R132" s="5" t="s">
        <v>1260</v>
      </c>
      <c r="S132" s="5" t="s">
        <v>58</v>
      </c>
      <c r="T132" s="5" t="s">
        <v>58</v>
      </c>
      <c r="U132" s="5" t="s">
        <v>58</v>
      </c>
      <c r="V132" s="5">
        <v>78</v>
      </c>
      <c r="W132" s="5">
        <v>1</v>
      </c>
      <c r="X132" s="5" t="s">
        <v>58</v>
      </c>
      <c r="Y132" s="5" t="s">
        <v>58</v>
      </c>
      <c r="Z132" s="5">
        <v>86</v>
      </c>
      <c r="AA132" s="5">
        <v>95</v>
      </c>
      <c r="AB132" s="5" t="s">
        <v>58</v>
      </c>
      <c r="AC132" s="5" t="s">
        <v>1261</v>
      </c>
      <c r="AD132" s="5" t="s">
        <v>58</v>
      </c>
      <c r="AE132" s="5" t="s">
        <v>58</v>
      </c>
      <c r="AF132" s="5" t="s">
        <v>58</v>
      </c>
      <c r="AG132" s="5" t="s">
        <v>1262</v>
      </c>
      <c r="AH132" s="5">
        <v>2018</v>
      </c>
      <c r="AI132" s="5" t="s">
        <v>1263</v>
      </c>
      <c r="AJ132" s="5" t="s">
        <v>58</v>
      </c>
      <c r="AK132" s="5" t="s">
        <v>58</v>
      </c>
      <c r="AL132" s="5" t="s">
        <v>58</v>
      </c>
      <c r="AM132" s="5" t="s">
        <v>58</v>
      </c>
      <c r="AN132" s="5" t="s">
        <v>58</v>
      </c>
      <c r="AO132" s="5" t="s">
        <v>58</v>
      </c>
      <c r="AP132" s="5" t="s">
        <v>58</v>
      </c>
      <c r="AQ132" s="5" t="s">
        <v>58</v>
      </c>
      <c r="AR132" s="5">
        <v>0</v>
      </c>
      <c r="AS132" s="5">
        <v>0</v>
      </c>
      <c r="AT132" s="5">
        <v>0</v>
      </c>
      <c r="AU132" s="5">
        <v>0</v>
      </c>
      <c r="AV132" s="5">
        <v>0</v>
      </c>
      <c r="AW132" s="5">
        <v>0</v>
      </c>
      <c r="AX132" s="5">
        <v>0</v>
      </c>
      <c r="AY132" s="5" t="s">
        <v>58</v>
      </c>
      <c r="AZ132" s="5" t="s">
        <v>58</v>
      </c>
      <c r="BA132" s="5" t="s">
        <v>1264</v>
      </c>
      <c r="BB132" s="5" t="s">
        <v>58</v>
      </c>
      <c r="BC132" s="5" t="s">
        <v>58</v>
      </c>
      <c r="BD132" s="5" t="s">
        <v>1265</v>
      </c>
      <c r="BE132" s="5" t="s">
        <v>58</v>
      </c>
      <c r="BF132" s="5" t="s">
        <v>58</v>
      </c>
    </row>
    <row r="133" spans="1:58">
      <c r="A133" s="5" t="s">
        <v>59</v>
      </c>
      <c r="B133" s="5" t="s">
        <v>1266</v>
      </c>
      <c r="C133" s="5" t="s">
        <v>58</v>
      </c>
      <c r="D133" s="5" t="s">
        <v>58</v>
      </c>
      <c r="E133" s="5" t="s">
        <v>58</v>
      </c>
      <c r="F133" s="5" t="s">
        <v>58</v>
      </c>
      <c r="G133" s="5" t="s">
        <v>58</v>
      </c>
      <c r="H133" s="5" t="s">
        <v>58</v>
      </c>
      <c r="I133" s="5" t="s">
        <v>58</v>
      </c>
      <c r="J133" s="5" t="s">
        <v>1267</v>
      </c>
      <c r="K133" s="5" t="s">
        <v>58</v>
      </c>
      <c r="L133" s="5" t="s">
        <v>58</v>
      </c>
      <c r="M133" s="5" t="s">
        <v>58</v>
      </c>
      <c r="N133" s="5" t="s">
        <v>58</v>
      </c>
      <c r="O133" s="5" t="s">
        <v>58</v>
      </c>
      <c r="P133" s="5" t="s">
        <v>58</v>
      </c>
      <c r="Q133" s="5" t="s">
        <v>58</v>
      </c>
      <c r="R133" s="5" t="s">
        <v>330</v>
      </c>
      <c r="S133" s="5" t="s">
        <v>58</v>
      </c>
      <c r="T133" s="5" t="s">
        <v>58</v>
      </c>
      <c r="U133" s="5" t="s">
        <v>58</v>
      </c>
      <c r="V133" s="5">
        <v>27</v>
      </c>
      <c r="W133" s="5">
        <v>5</v>
      </c>
      <c r="X133" s="5" t="s">
        <v>58</v>
      </c>
      <c r="Y133" s="5" t="s">
        <v>58</v>
      </c>
      <c r="Z133" s="5">
        <v>2163</v>
      </c>
      <c r="AA133" s="5">
        <v>2170</v>
      </c>
      <c r="AB133" s="5" t="s">
        <v>58</v>
      </c>
      <c r="AC133" s="5" t="s">
        <v>1268</v>
      </c>
      <c r="AD133" s="5" t="s">
        <v>58</v>
      </c>
      <c r="AE133" s="5" t="s">
        <v>58</v>
      </c>
      <c r="AF133" s="5" t="s">
        <v>58</v>
      </c>
      <c r="AG133" s="5">
        <v>2018</v>
      </c>
      <c r="AH133" s="5">
        <v>2018</v>
      </c>
      <c r="AI133" s="5" t="s">
        <v>1269</v>
      </c>
      <c r="AJ133" s="5" t="s">
        <v>58</v>
      </c>
      <c r="AK133" s="5" t="s">
        <v>58</v>
      </c>
      <c r="AL133" s="5" t="s">
        <v>58</v>
      </c>
      <c r="AM133" s="5" t="s">
        <v>58</v>
      </c>
      <c r="AN133" s="5" t="s">
        <v>58</v>
      </c>
      <c r="AO133" s="5" t="s">
        <v>58</v>
      </c>
      <c r="AP133" s="5" t="s">
        <v>58</v>
      </c>
      <c r="AQ133" s="5" t="s">
        <v>58</v>
      </c>
      <c r="AR133" s="5">
        <v>3</v>
      </c>
      <c r="AS133" s="5">
        <v>0</v>
      </c>
      <c r="AT133" s="5">
        <v>0</v>
      </c>
      <c r="AU133" s="5">
        <v>0</v>
      </c>
      <c r="AV133" s="5">
        <v>3</v>
      </c>
      <c r="AW133" s="5">
        <v>0</v>
      </c>
      <c r="AX133" s="5">
        <v>3</v>
      </c>
      <c r="AY133" s="5" t="s">
        <v>58</v>
      </c>
      <c r="AZ133" s="5" t="s">
        <v>58</v>
      </c>
      <c r="BA133" s="5" t="s">
        <v>333</v>
      </c>
      <c r="BB133" s="5" t="s">
        <v>334</v>
      </c>
      <c r="BC133" s="5" t="s">
        <v>58</v>
      </c>
      <c r="BD133" s="5" t="s">
        <v>1270</v>
      </c>
      <c r="BE133" s="5" t="s">
        <v>58</v>
      </c>
      <c r="BF133" s="5" t="s">
        <v>58</v>
      </c>
    </row>
    <row r="134" spans="1:58">
      <c r="A134" s="5" t="s">
        <v>336</v>
      </c>
      <c r="B134" s="5" t="s">
        <v>1271</v>
      </c>
      <c r="C134" s="5" t="s">
        <v>58</v>
      </c>
      <c r="D134" s="5" t="s">
        <v>58</v>
      </c>
      <c r="E134" s="5" t="s">
        <v>58</v>
      </c>
      <c r="F134" s="5" t="s">
        <v>58</v>
      </c>
      <c r="G134" s="5" t="s">
        <v>725</v>
      </c>
      <c r="H134" s="5" t="s">
        <v>1272</v>
      </c>
      <c r="I134" s="5" t="s">
        <v>58</v>
      </c>
      <c r="J134" s="5" t="s">
        <v>1273</v>
      </c>
      <c r="K134" s="5" t="s">
        <v>58</v>
      </c>
      <c r="L134" s="5" t="s">
        <v>58</v>
      </c>
      <c r="M134" s="5" t="s">
        <v>58</v>
      </c>
      <c r="N134" s="5" t="s">
        <v>58</v>
      </c>
      <c r="O134" s="5" t="s">
        <v>58</v>
      </c>
      <c r="P134" s="5" t="s">
        <v>58</v>
      </c>
      <c r="Q134" s="5" t="s">
        <v>58</v>
      </c>
      <c r="R134" s="5" t="s">
        <v>1274</v>
      </c>
      <c r="S134" s="5" t="s">
        <v>58</v>
      </c>
      <c r="T134" s="5" t="s">
        <v>341</v>
      </c>
      <c r="U134" s="5" t="s">
        <v>58</v>
      </c>
      <c r="V134" s="5">
        <v>196</v>
      </c>
      <c r="W134" s="5" t="s">
        <v>58</v>
      </c>
      <c r="X134" s="5" t="s">
        <v>58</v>
      </c>
      <c r="Y134" s="5" t="s">
        <v>58</v>
      </c>
      <c r="Z134" s="5" t="s">
        <v>58</v>
      </c>
      <c r="AA134" s="5" t="s">
        <v>58</v>
      </c>
      <c r="AB134" s="5">
        <v>12004</v>
      </c>
      <c r="AC134" s="5" t="s">
        <v>1275</v>
      </c>
      <c r="AD134" s="5" t="s">
        <v>58</v>
      </c>
      <c r="AE134" s="5" t="s">
        <v>58</v>
      </c>
      <c r="AF134" s="5" t="s">
        <v>58</v>
      </c>
      <c r="AG134" s="5">
        <v>2018</v>
      </c>
      <c r="AH134" s="5">
        <v>2018</v>
      </c>
      <c r="AI134" s="5" t="s">
        <v>1276</v>
      </c>
      <c r="AJ134" s="5" t="s">
        <v>58</v>
      </c>
      <c r="AK134" s="5" t="s">
        <v>58</v>
      </c>
      <c r="AL134" s="5" t="s">
        <v>58</v>
      </c>
      <c r="AM134" s="5" t="s">
        <v>58</v>
      </c>
      <c r="AN134" s="5" t="s">
        <v>1277</v>
      </c>
      <c r="AO134" s="5" t="s">
        <v>1278</v>
      </c>
      <c r="AP134" s="5" t="s">
        <v>1279</v>
      </c>
      <c r="AQ134" s="5" t="s">
        <v>1280</v>
      </c>
      <c r="AR134" s="5">
        <v>2</v>
      </c>
      <c r="AS134" s="5">
        <v>0</v>
      </c>
      <c r="AT134" s="5">
        <v>0</v>
      </c>
      <c r="AU134" s="5">
        <v>0</v>
      </c>
      <c r="AV134" s="5">
        <v>0</v>
      </c>
      <c r="AW134" s="5">
        <v>0</v>
      </c>
      <c r="AX134" s="5">
        <v>2</v>
      </c>
      <c r="AY134" s="5" t="s">
        <v>58</v>
      </c>
      <c r="AZ134" s="5" t="s">
        <v>58</v>
      </c>
      <c r="BA134" s="5" t="s">
        <v>348</v>
      </c>
      <c r="BB134" s="5" t="s">
        <v>58</v>
      </c>
      <c r="BC134" s="5" t="s">
        <v>349</v>
      </c>
      <c r="BD134" s="5" t="s">
        <v>1281</v>
      </c>
      <c r="BE134" s="5" t="s">
        <v>58</v>
      </c>
      <c r="BF134" s="5" t="s">
        <v>58</v>
      </c>
    </row>
    <row r="135" spans="1:58">
      <c r="A135" s="5" t="s">
        <v>1282</v>
      </c>
      <c r="B135" s="5" t="s">
        <v>1283</v>
      </c>
      <c r="C135" s="5" t="s">
        <v>58</v>
      </c>
      <c r="D135" s="5" t="s">
        <v>58</v>
      </c>
      <c r="E135" s="5" t="s">
        <v>58</v>
      </c>
      <c r="F135" s="5" t="s">
        <v>58</v>
      </c>
      <c r="G135" s="5" t="s">
        <v>58</v>
      </c>
      <c r="H135" s="5" t="s">
        <v>1284</v>
      </c>
      <c r="I135" s="5" t="s">
        <v>58</v>
      </c>
      <c r="J135" s="5" t="s">
        <v>1285</v>
      </c>
      <c r="K135" s="5" t="s">
        <v>58</v>
      </c>
      <c r="L135" s="5" t="s">
        <v>58</v>
      </c>
      <c r="M135" s="5" t="s">
        <v>58</v>
      </c>
      <c r="N135" s="5" t="s">
        <v>58</v>
      </c>
      <c r="O135" s="5" t="s">
        <v>58</v>
      </c>
      <c r="P135" s="5" t="s">
        <v>58</v>
      </c>
      <c r="Q135" s="5" t="s">
        <v>58</v>
      </c>
      <c r="R135" s="5" t="s">
        <v>1286</v>
      </c>
      <c r="S135" s="5" t="s">
        <v>58</v>
      </c>
      <c r="T135" s="5" t="s">
        <v>1287</v>
      </c>
      <c r="U135" s="5" t="s">
        <v>58</v>
      </c>
      <c r="V135" s="5">
        <v>152</v>
      </c>
      <c r="W135" s="5" t="s">
        <v>58</v>
      </c>
      <c r="X135" s="5" t="s">
        <v>58</v>
      </c>
      <c r="Y135" s="5" t="s">
        <v>58</v>
      </c>
      <c r="Z135" s="5">
        <v>149</v>
      </c>
      <c r="AA135" s="5">
        <v>243</v>
      </c>
      <c r="AB135" s="5" t="s">
        <v>58</v>
      </c>
      <c r="AC135" s="5" t="s">
        <v>1288</v>
      </c>
      <c r="AD135" s="5" t="s">
        <v>58</v>
      </c>
      <c r="AE135" s="5" t="s">
        <v>58</v>
      </c>
      <c r="AF135" s="5" t="s">
        <v>58</v>
      </c>
      <c r="AG135" s="5">
        <v>2018</v>
      </c>
      <c r="AH135" s="5">
        <v>2018</v>
      </c>
      <c r="AI135" s="5" t="s">
        <v>1289</v>
      </c>
      <c r="AJ135" s="5" t="s">
        <v>58</v>
      </c>
      <c r="AK135" s="5" t="s">
        <v>58</v>
      </c>
      <c r="AL135" s="5" t="s">
        <v>58</v>
      </c>
      <c r="AM135" s="5" t="s">
        <v>58</v>
      </c>
      <c r="AN135" s="5" t="s">
        <v>58</v>
      </c>
      <c r="AO135" s="5" t="s">
        <v>58</v>
      </c>
      <c r="AP135" s="5" t="s">
        <v>58</v>
      </c>
      <c r="AQ135" s="5" t="s">
        <v>58</v>
      </c>
      <c r="AR135" s="5">
        <v>4</v>
      </c>
      <c r="AS135" s="5">
        <v>0</v>
      </c>
      <c r="AT135" s="5">
        <v>0</v>
      </c>
      <c r="AU135" s="5">
        <v>0</v>
      </c>
      <c r="AV135" s="5">
        <v>2</v>
      </c>
      <c r="AW135" s="5">
        <v>0</v>
      </c>
      <c r="AX135" s="5">
        <v>4</v>
      </c>
      <c r="AY135" s="5" t="s">
        <v>58</v>
      </c>
      <c r="AZ135" s="5" t="s">
        <v>58</v>
      </c>
      <c r="BA135" s="5" t="s">
        <v>1290</v>
      </c>
      <c r="BB135" s="5" t="s">
        <v>1291</v>
      </c>
      <c r="BC135" s="5" t="s">
        <v>1292</v>
      </c>
      <c r="BD135" s="5" t="s">
        <v>1293</v>
      </c>
      <c r="BE135" s="5" t="s">
        <v>58</v>
      </c>
      <c r="BF135" s="5" t="s">
        <v>58</v>
      </c>
    </row>
    <row r="136" spans="1:58">
      <c r="A136" s="5" t="s">
        <v>336</v>
      </c>
      <c r="B136" s="5" t="s">
        <v>1294</v>
      </c>
      <c r="C136" s="5" t="s">
        <v>58</v>
      </c>
      <c r="D136" s="5" t="s">
        <v>58</v>
      </c>
      <c r="E136" s="5" t="s">
        <v>338</v>
      </c>
      <c r="F136" s="5" t="s">
        <v>1295</v>
      </c>
      <c r="G136" s="5" t="s">
        <v>1296</v>
      </c>
      <c r="H136" s="5" t="s">
        <v>58</v>
      </c>
      <c r="I136" s="5" t="s">
        <v>58</v>
      </c>
      <c r="J136" s="5" t="s">
        <v>1297</v>
      </c>
      <c r="K136" s="5" t="s">
        <v>58</v>
      </c>
      <c r="L136" s="5" t="s">
        <v>58</v>
      </c>
      <c r="M136" s="5" t="s">
        <v>58</v>
      </c>
      <c r="N136" s="5" t="s">
        <v>58</v>
      </c>
      <c r="O136" s="5" t="s">
        <v>58</v>
      </c>
      <c r="P136" s="5" t="s">
        <v>58</v>
      </c>
      <c r="Q136" s="5" t="s">
        <v>58</v>
      </c>
      <c r="R136" s="5" t="s">
        <v>1298</v>
      </c>
      <c r="S136" s="5" t="s">
        <v>58</v>
      </c>
      <c r="T136" s="5" t="s">
        <v>694</v>
      </c>
      <c r="U136" s="5" t="s">
        <v>58</v>
      </c>
      <c r="V136" s="5">
        <v>309</v>
      </c>
      <c r="W136" s="5" t="s">
        <v>58</v>
      </c>
      <c r="X136" s="5" t="s">
        <v>58</v>
      </c>
      <c r="Y136" s="5" t="s">
        <v>58</v>
      </c>
      <c r="Z136" s="5" t="s">
        <v>58</v>
      </c>
      <c r="AA136" s="5" t="s">
        <v>58</v>
      </c>
      <c r="AB136" s="5">
        <v>12093</v>
      </c>
      <c r="AC136" s="5" t="s">
        <v>1299</v>
      </c>
      <c r="AD136" s="5" t="s">
        <v>58</v>
      </c>
      <c r="AE136" s="5" t="s">
        <v>58</v>
      </c>
      <c r="AF136" s="5" t="s">
        <v>58</v>
      </c>
      <c r="AG136" s="5">
        <v>2018</v>
      </c>
      <c r="AH136" s="5">
        <v>2018</v>
      </c>
      <c r="AI136" s="5" t="s">
        <v>1300</v>
      </c>
      <c r="AJ136" s="5" t="s">
        <v>58</v>
      </c>
      <c r="AK136" s="5" t="s">
        <v>58</v>
      </c>
      <c r="AL136" s="5" t="s">
        <v>58</v>
      </c>
      <c r="AM136" s="5" t="s">
        <v>58</v>
      </c>
      <c r="AN136" s="5" t="s">
        <v>1301</v>
      </c>
      <c r="AO136" s="5" t="s">
        <v>1302</v>
      </c>
      <c r="AP136" s="5" t="s">
        <v>1303</v>
      </c>
      <c r="AQ136" s="5" t="s">
        <v>1304</v>
      </c>
      <c r="AR136" s="5">
        <v>9</v>
      </c>
      <c r="AS136" s="5">
        <v>0</v>
      </c>
      <c r="AT136" s="5">
        <v>0</v>
      </c>
      <c r="AU136" s="5">
        <v>0</v>
      </c>
      <c r="AV136" s="5">
        <v>0</v>
      </c>
      <c r="AW136" s="5">
        <v>0</v>
      </c>
      <c r="AX136" s="5">
        <v>9</v>
      </c>
      <c r="AY136" s="5" t="s">
        <v>58</v>
      </c>
      <c r="AZ136" s="5" t="s">
        <v>58</v>
      </c>
      <c r="BA136" s="5" t="s">
        <v>701</v>
      </c>
      <c r="BB136" s="5" t="s">
        <v>58</v>
      </c>
      <c r="BC136" s="5" t="s">
        <v>349</v>
      </c>
      <c r="BD136" s="5" t="s">
        <v>1305</v>
      </c>
      <c r="BE136" s="5" t="s">
        <v>58</v>
      </c>
      <c r="BF136" s="5" t="s">
        <v>58</v>
      </c>
    </row>
    <row r="137" spans="1:58">
      <c r="A137" s="5" t="s">
        <v>59</v>
      </c>
      <c r="B137" s="5" t="s">
        <v>1306</v>
      </c>
      <c r="C137" s="5" t="s">
        <v>58</v>
      </c>
      <c r="D137" s="5" t="s">
        <v>58</v>
      </c>
      <c r="E137" s="5" t="s">
        <v>58</v>
      </c>
      <c r="F137" s="5" t="s">
        <v>1307</v>
      </c>
      <c r="G137" s="5" t="s">
        <v>1308</v>
      </c>
      <c r="H137" s="5" t="s">
        <v>58</v>
      </c>
      <c r="I137" s="5" t="s">
        <v>58</v>
      </c>
      <c r="J137" s="5" t="s">
        <v>1309</v>
      </c>
      <c r="K137" s="5" t="s">
        <v>58</v>
      </c>
      <c r="L137" s="5" t="s">
        <v>58</v>
      </c>
      <c r="M137" s="5" t="s">
        <v>58</v>
      </c>
      <c r="N137" s="5" t="s">
        <v>58</v>
      </c>
      <c r="O137" s="5" t="s">
        <v>58</v>
      </c>
      <c r="P137" s="5" t="s">
        <v>58</v>
      </c>
      <c r="Q137" s="5" t="s">
        <v>58</v>
      </c>
      <c r="R137" s="5" t="s">
        <v>1310</v>
      </c>
      <c r="S137" s="5" t="s">
        <v>58</v>
      </c>
      <c r="T137" s="5" t="s">
        <v>58</v>
      </c>
      <c r="U137" s="5" t="s">
        <v>58</v>
      </c>
      <c r="V137" s="5">
        <v>12</v>
      </c>
      <c r="W137" s="5">
        <v>3</v>
      </c>
      <c r="X137" s="5" t="s">
        <v>58</v>
      </c>
      <c r="Y137" s="5" t="s">
        <v>58</v>
      </c>
      <c r="Z137" s="5">
        <v>460</v>
      </c>
      <c r="AA137" s="5">
        <v>468</v>
      </c>
      <c r="AB137" s="5" t="s">
        <v>58</v>
      </c>
      <c r="AC137" s="5" t="s">
        <v>1311</v>
      </c>
      <c r="AD137" s="5" t="s">
        <v>58</v>
      </c>
      <c r="AE137" s="5" t="s">
        <v>58</v>
      </c>
      <c r="AF137" s="5" t="s">
        <v>58</v>
      </c>
      <c r="AG137" s="5" t="s">
        <v>1312</v>
      </c>
      <c r="AH137" s="5">
        <v>2017</v>
      </c>
      <c r="AI137" s="5" t="s">
        <v>1313</v>
      </c>
      <c r="AJ137" s="5" t="s">
        <v>58</v>
      </c>
      <c r="AK137" s="5" t="s">
        <v>58</v>
      </c>
      <c r="AL137" s="5" t="s">
        <v>58</v>
      </c>
      <c r="AM137" s="5" t="s">
        <v>58</v>
      </c>
      <c r="AN137" s="5" t="s">
        <v>58</v>
      </c>
      <c r="AO137" s="5" t="s">
        <v>58</v>
      </c>
      <c r="AP137" s="5" t="s">
        <v>58</v>
      </c>
      <c r="AQ137" s="5" t="s">
        <v>58</v>
      </c>
      <c r="AR137" s="5">
        <v>10</v>
      </c>
      <c r="AS137" s="5">
        <v>0</v>
      </c>
      <c r="AT137" s="5">
        <v>0</v>
      </c>
      <c r="AU137" s="5">
        <v>0</v>
      </c>
      <c r="AV137" s="5">
        <v>1</v>
      </c>
      <c r="AW137" s="5">
        <v>0</v>
      </c>
      <c r="AX137" s="5">
        <v>10</v>
      </c>
      <c r="AY137" s="5" t="s">
        <v>58</v>
      </c>
      <c r="AZ137" s="5" t="s">
        <v>58</v>
      </c>
      <c r="BA137" s="5" t="s">
        <v>1314</v>
      </c>
      <c r="BB137" s="5" t="s">
        <v>58</v>
      </c>
      <c r="BC137" s="5" t="s">
        <v>58</v>
      </c>
      <c r="BD137" s="5" t="s">
        <v>1315</v>
      </c>
      <c r="BE137" s="5" t="s">
        <v>58</v>
      </c>
      <c r="BF137" s="5" t="s">
        <v>58</v>
      </c>
    </row>
    <row r="138" spans="1:58">
      <c r="A138" s="5" t="s">
        <v>59</v>
      </c>
      <c r="B138" s="5" t="s">
        <v>1316</v>
      </c>
      <c r="C138" s="5" t="s">
        <v>58</v>
      </c>
      <c r="D138" s="5" t="s">
        <v>58</v>
      </c>
      <c r="E138" s="5" t="s">
        <v>58</v>
      </c>
      <c r="F138" s="5" t="s">
        <v>1317</v>
      </c>
      <c r="G138" s="5" t="s">
        <v>58</v>
      </c>
      <c r="H138" s="5" t="s">
        <v>58</v>
      </c>
      <c r="I138" s="5" t="s">
        <v>58</v>
      </c>
      <c r="J138" s="5" t="s">
        <v>1318</v>
      </c>
      <c r="K138" s="5" t="s">
        <v>58</v>
      </c>
      <c r="L138" s="5" t="s">
        <v>58</v>
      </c>
      <c r="M138" s="5" t="s">
        <v>58</v>
      </c>
      <c r="N138" s="5" t="s">
        <v>58</v>
      </c>
      <c r="O138" s="5" t="s">
        <v>58</v>
      </c>
      <c r="P138" s="5" t="s">
        <v>58</v>
      </c>
      <c r="Q138" s="5" t="s">
        <v>58</v>
      </c>
      <c r="R138" s="5" t="s">
        <v>1319</v>
      </c>
      <c r="S138" s="5" t="s">
        <v>58</v>
      </c>
      <c r="T138" s="5" t="s">
        <v>58</v>
      </c>
      <c r="U138" s="5" t="s">
        <v>58</v>
      </c>
      <c r="V138" s="5">
        <v>37</v>
      </c>
      <c r="W138" s="5">
        <v>6</v>
      </c>
      <c r="X138" s="5" t="s">
        <v>58</v>
      </c>
      <c r="Y138" s="5" t="s">
        <v>58</v>
      </c>
      <c r="Z138" s="5" t="s">
        <v>58</v>
      </c>
      <c r="AA138" s="5" t="s">
        <v>58</v>
      </c>
      <c r="AB138" s="5">
        <v>62</v>
      </c>
      <c r="AC138" s="5" t="s">
        <v>1320</v>
      </c>
      <c r="AD138" s="5" t="s">
        <v>58</v>
      </c>
      <c r="AE138" s="5" t="s">
        <v>58</v>
      </c>
      <c r="AF138" s="5" t="s">
        <v>58</v>
      </c>
      <c r="AG138" s="5" t="s">
        <v>1312</v>
      </c>
      <c r="AH138" s="5">
        <v>2017</v>
      </c>
      <c r="AI138" s="5" t="s">
        <v>1321</v>
      </c>
      <c r="AJ138" s="5" t="s">
        <v>58</v>
      </c>
      <c r="AK138" s="5" t="s">
        <v>58</v>
      </c>
      <c r="AL138" s="5" t="s">
        <v>58</v>
      </c>
      <c r="AM138" s="5" t="s">
        <v>58</v>
      </c>
      <c r="AN138" s="5" t="s">
        <v>58</v>
      </c>
      <c r="AO138" s="5" t="s">
        <v>58</v>
      </c>
      <c r="AP138" s="5" t="s">
        <v>58</v>
      </c>
      <c r="AQ138" s="5" t="s">
        <v>58</v>
      </c>
      <c r="AR138" s="5">
        <v>9</v>
      </c>
      <c r="AS138" s="5">
        <v>0</v>
      </c>
      <c r="AT138" s="5">
        <v>0</v>
      </c>
      <c r="AU138" s="5">
        <v>0</v>
      </c>
      <c r="AV138" s="5">
        <v>4</v>
      </c>
      <c r="AW138" s="5">
        <v>0</v>
      </c>
      <c r="AX138" s="5">
        <v>9</v>
      </c>
      <c r="AY138" s="5" t="s">
        <v>58</v>
      </c>
      <c r="AZ138" s="5" t="s">
        <v>58</v>
      </c>
      <c r="BA138" s="5" t="s">
        <v>1322</v>
      </c>
      <c r="BB138" s="5" t="s">
        <v>1323</v>
      </c>
      <c r="BC138" s="5" t="s">
        <v>58</v>
      </c>
      <c r="BD138" s="5" t="s">
        <v>1324</v>
      </c>
      <c r="BE138" s="5" t="s">
        <v>58</v>
      </c>
      <c r="BF138" s="5" t="s">
        <v>58</v>
      </c>
    </row>
    <row r="139" spans="1:58">
      <c r="A139" s="5" t="s">
        <v>59</v>
      </c>
      <c r="B139" s="5" t="s">
        <v>1325</v>
      </c>
      <c r="C139" s="5" t="s">
        <v>58</v>
      </c>
      <c r="D139" s="5" t="s">
        <v>58</v>
      </c>
      <c r="E139" s="5" t="s">
        <v>58</v>
      </c>
      <c r="F139" s="5" t="s">
        <v>1326</v>
      </c>
      <c r="G139" s="5" t="s">
        <v>1327</v>
      </c>
      <c r="H139" s="5" t="s">
        <v>58</v>
      </c>
      <c r="I139" s="5" t="s">
        <v>58</v>
      </c>
      <c r="J139" s="5" t="s">
        <v>1328</v>
      </c>
      <c r="K139" s="5" t="s">
        <v>58</v>
      </c>
      <c r="L139" s="5" t="s">
        <v>58</v>
      </c>
      <c r="M139" s="5" t="s">
        <v>58</v>
      </c>
      <c r="N139" s="5" t="s">
        <v>58</v>
      </c>
      <c r="O139" s="5" t="s">
        <v>58</v>
      </c>
      <c r="P139" s="5" t="s">
        <v>58</v>
      </c>
      <c r="Q139" s="5" t="s">
        <v>58</v>
      </c>
      <c r="R139" s="5" t="s">
        <v>1329</v>
      </c>
      <c r="S139" s="5" t="s">
        <v>58</v>
      </c>
      <c r="T139" s="5" t="s">
        <v>58</v>
      </c>
      <c r="U139" s="5" t="s">
        <v>58</v>
      </c>
      <c r="V139" s="5">
        <v>20</v>
      </c>
      <c r="W139" s="5" t="s">
        <v>58</v>
      </c>
      <c r="X139" s="5" t="s">
        <v>58</v>
      </c>
      <c r="Y139" s="5" t="s">
        <v>58</v>
      </c>
      <c r="Z139" s="5">
        <v>8</v>
      </c>
      <c r="AA139" s="5">
        <v>21</v>
      </c>
      <c r="AB139" s="5" t="s">
        <v>58</v>
      </c>
      <c r="AC139" s="5" t="s">
        <v>1330</v>
      </c>
      <c r="AD139" s="5" t="s">
        <v>58</v>
      </c>
      <c r="AE139" s="5" t="s">
        <v>58</v>
      </c>
      <c r="AF139" s="5" t="s">
        <v>58</v>
      </c>
      <c r="AG139" s="5" t="s">
        <v>1312</v>
      </c>
      <c r="AH139" s="5">
        <v>2017</v>
      </c>
      <c r="AI139" s="5" t="s">
        <v>1331</v>
      </c>
      <c r="AJ139" s="5" t="s">
        <v>58</v>
      </c>
      <c r="AK139" s="5" t="s">
        <v>58</v>
      </c>
      <c r="AL139" s="5" t="s">
        <v>58</v>
      </c>
      <c r="AM139" s="5" t="s">
        <v>58</v>
      </c>
      <c r="AN139" s="5" t="s">
        <v>58</v>
      </c>
      <c r="AO139" s="5" t="s">
        <v>58</v>
      </c>
      <c r="AP139" s="5" t="s">
        <v>58</v>
      </c>
      <c r="AQ139" s="5" t="s">
        <v>58</v>
      </c>
      <c r="AR139" s="5">
        <v>105</v>
      </c>
      <c r="AS139" s="5">
        <v>2</v>
      </c>
      <c r="AT139" s="5">
        <v>0</v>
      </c>
      <c r="AU139" s="5">
        <v>0</v>
      </c>
      <c r="AV139" s="5">
        <v>49</v>
      </c>
      <c r="AW139" s="5">
        <v>0</v>
      </c>
      <c r="AX139" s="5">
        <v>107</v>
      </c>
      <c r="AY139" s="5" t="s">
        <v>58</v>
      </c>
      <c r="AZ139" s="5" t="s">
        <v>58</v>
      </c>
      <c r="BA139" s="5" t="s">
        <v>1332</v>
      </c>
      <c r="BB139" s="5" t="s">
        <v>58</v>
      </c>
      <c r="BC139" s="5" t="s">
        <v>58</v>
      </c>
      <c r="BD139" s="5" t="s">
        <v>1333</v>
      </c>
      <c r="BE139" s="5" t="s">
        <v>58</v>
      </c>
      <c r="BF139" s="5" t="s">
        <v>58</v>
      </c>
    </row>
    <row r="140" spans="1:58">
      <c r="A140" s="5" t="s">
        <v>59</v>
      </c>
      <c r="B140" s="5" t="s">
        <v>1334</v>
      </c>
      <c r="C140" s="5" t="s">
        <v>58</v>
      </c>
      <c r="D140" s="5" t="s">
        <v>58</v>
      </c>
      <c r="E140" s="5" t="s">
        <v>58</v>
      </c>
      <c r="F140" s="5" t="s">
        <v>1335</v>
      </c>
      <c r="G140" s="5" t="s">
        <v>1336</v>
      </c>
      <c r="H140" s="5" t="s">
        <v>58</v>
      </c>
      <c r="I140" s="5" t="s">
        <v>58</v>
      </c>
      <c r="J140" s="5" t="s">
        <v>1337</v>
      </c>
      <c r="K140" s="5" t="s">
        <v>58</v>
      </c>
      <c r="L140" s="5" t="s">
        <v>58</v>
      </c>
      <c r="M140" s="5" t="s">
        <v>58</v>
      </c>
      <c r="N140" s="5" t="s">
        <v>58</v>
      </c>
      <c r="O140" s="5" t="s">
        <v>58</v>
      </c>
      <c r="P140" s="5" t="s">
        <v>58</v>
      </c>
      <c r="Q140" s="5" t="s">
        <v>58</v>
      </c>
      <c r="R140" s="5" t="s">
        <v>1338</v>
      </c>
      <c r="S140" s="5" t="s">
        <v>58</v>
      </c>
      <c r="T140" s="5" t="s">
        <v>58</v>
      </c>
      <c r="U140" s="5" t="s">
        <v>58</v>
      </c>
      <c r="V140" s="5">
        <v>189</v>
      </c>
      <c r="W140" s="5">
        <v>11</v>
      </c>
      <c r="X140" s="5" t="s">
        <v>58</v>
      </c>
      <c r="Y140" s="5" t="s">
        <v>58</v>
      </c>
      <c r="Z140" s="5" t="s">
        <v>58</v>
      </c>
      <c r="AA140" s="5" t="s">
        <v>58</v>
      </c>
      <c r="AB140" s="5">
        <v>560</v>
      </c>
      <c r="AC140" s="5" t="s">
        <v>1339</v>
      </c>
      <c r="AD140" s="5" t="s">
        <v>58</v>
      </c>
      <c r="AE140" s="5" t="s">
        <v>58</v>
      </c>
      <c r="AF140" s="5" t="s">
        <v>58</v>
      </c>
      <c r="AG140" s="5" t="s">
        <v>1340</v>
      </c>
      <c r="AH140" s="5">
        <v>2017</v>
      </c>
      <c r="AI140" s="5" t="s">
        <v>1341</v>
      </c>
      <c r="AJ140" s="5" t="s">
        <v>58</v>
      </c>
      <c r="AK140" s="5" t="s">
        <v>58</v>
      </c>
      <c r="AL140" s="5" t="s">
        <v>58</v>
      </c>
      <c r="AM140" s="5" t="s">
        <v>58</v>
      </c>
      <c r="AN140" s="5" t="s">
        <v>58</v>
      </c>
      <c r="AO140" s="5" t="s">
        <v>58</v>
      </c>
      <c r="AP140" s="5" t="s">
        <v>58</v>
      </c>
      <c r="AQ140" s="5" t="s">
        <v>58</v>
      </c>
      <c r="AR140" s="5">
        <v>12</v>
      </c>
      <c r="AS140" s="5">
        <v>0</v>
      </c>
      <c r="AT140" s="5">
        <v>0</v>
      </c>
      <c r="AU140" s="5">
        <v>0</v>
      </c>
      <c r="AV140" s="5">
        <v>7</v>
      </c>
      <c r="AW140" s="5">
        <v>0</v>
      </c>
      <c r="AX140" s="5">
        <v>12</v>
      </c>
      <c r="AY140" s="5" t="s">
        <v>58</v>
      </c>
      <c r="AZ140" s="5" t="s">
        <v>58</v>
      </c>
      <c r="BA140" s="5" t="s">
        <v>1342</v>
      </c>
      <c r="BB140" s="5" t="s">
        <v>1343</v>
      </c>
      <c r="BC140" s="5" t="s">
        <v>58</v>
      </c>
      <c r="BD140" s="5" t="s">
        <v>1344</v>
      </c>
      <c r="BE140" s="5">
        <v>29034408</v>
      </c>
      <c r="BF140" s="5" t="s">
        <v>58</v>
      </c>
    </row>
    <row r="141" spans="1:58">
      <c r="A141" s="5" t="s">
        <v>59</v>
      </c>
      <c r="B141" s="5" t="s">
        <v>1345</v>
      </c>
      <c r="C141" s="5" t="s">
        <v>58</v>
      </c>
      <c r="D141" s="5" t="s">
        <v>58</v>
      </c>
      <c r="E141" s="5" t="s">
        <v>58</v>
      </c>
      <c r="F141" s="5" t="s">
        <v>58</v>
      </c>
      <c r="G141" s="5" t="s">
        <v>58</v>
      </c>
      <c r="H141" s="5" t="s">
        <v>58</v>
      </c>
      <c r="I141" s="5" t="s">
        <v>58</v>
      </c>
      <c r="J141" s="5" t="s">
        <v>1346</v>
      </c>
      <c r="K141" s="5" t="s">
        <v>58</v>
      </c>
      <c r="L141" s="5" t="s">
        <v>58</v>
      </c>
      <c r="M141" s="5" t="s">
        <v>58</v>
      </c>
      <c r="N141" s="5" t="s">
        <v>58</v>
      </c>
      <c r="O141" s="5" t="s">
        <v>58</v>
      </c>
      <c r="P141" s="5" t="s">
        <v>58</v>
      </c>
      <c r="Q141" s="5" t="s">
        <v>58</v>
      </c>
      <c r="R141" s="5" t="s">
        <v>1338</v>
      </c>
      <c r="S141" s="5" t="s">
        <v>58</v>
      </c>
      <c r="T141" s="5" t="s">
        <v>58</v>
      </c>
      <c r="U141" s="5" t="s">
        <v>58</v>
      </c>
      <c r="V141" s="5">
        <v>189</v>
      </c>
      <c r="W141" s="5">
        <v>11</v>
      </c>
      <c r="X141" s="5" t="s">
        <v>58</v>
      </c>
      <c r="Y141" s="5" t="s">
        <v>58</v>
      </c>
      <c r="Z141" s="5" t="s">
        <v>58</v>
      </c>
      <c r="AA141" s="5" t="s">
        <v>58</v>
      </c>
      <c r="AB141" s="5">
        <v>551</v>
      </c>
      <c r="AC141" s="5" t="s">
        <v>1347</v>
      </c>
      <c r="AD141" s="5" t="s">
        <v>58</v>
      </c>
      <c r="AE141" s="5" t="s">
        <v>58</v>
      </c>
      <c r="AF141" s="5" t="s">
        <v>58</v>
      </c>
      <c r="AG141" s="5" t="s">
        <v>1340</v>
      </c>
      <c r="AH141" s="5">
        <v>2017</v>
      </c>
      <c r="AI141" s="5" t="s">
        <v>1348</v>
      </c>
      <c r="AJ141" s="5" t="s">
        <v>58</v>
      </c>
      <c r="AK141" s="5" t="s">
        <v>58</v>
      </c>
      <c r="AL141" s="5" t="s">
        <v>58</v>
      </c>
      <c r="AM141" s="5" t="s">
        <v>58</v>
      </c>
      <c r="AN141" s="5" t="s">
        <v>58</v>
      </c>
      <c r="AO141" s="5" t="s">
        <v>58</v>
      </c>
      <c r="AP141" s="5" t="s">
        <v>58</v>
      </c>
      <c r="AQ141" s="5" t="s">
        <v>58</v>
      </c>
      <c r="AR141" s="5">
        <v>1</v>
      </c>
      <c r="AS141" s="5">
        <v>0</v>
      </c>
      <c r="AT141" s="5">
        <v>0</v>
      </c>
      <c r="AU141" s="5">
        <v>0</v>
      </c>
      <c r="AV141" s="5">
        <v>1</v>
      </c>
      <c r="AW141" s="5">
        <v>0</v>
      </c>
      <c r="AX141" s="5">
        <v>1</v>
      </c>
      <c r="AY141" s="5" t="s">
        <v>58</v>
      </c>
      <c r="AZ141" s="5" t="s">
        <v>58</v>
      </c>
      <c r="BA141" s="5" t="s">
        <v>1342</v>
      </c>
      <c r="BB141" s="5" t="s">
        <v>1343</v>
      </c>
      <c r="BC141" s="5" t="s">
        <v>58</v>
      </c>
      <c r="BD141" s="5" t="s">
        <v>1349</v>
      </c>
      <c r="BE141" s="5">
        <v>29022154</v>
      </c>
      <c r="BF141" s="5" t="s">
        <v>58</v>
      </c>
    </row>
    <row r="142" spans="1:58">
      <c r="A142" s="5" t="s">
        <v>59</v>
      </c>
      <c r="B142" s="5" t="s">
        <v>1350</v>
      </c>
      <c r="C142" s="5" t="s">
        <v>58</v>
      </c>
      <c r="D142" s="5" t="s">
        <v>58</v>
      </c>
      <c r="E142" s="5" t="s">
        <v>58</v>
      </c>
      <c r="F142" s="5" t="s">
        <v>1351</v>
      </c>
      <c r="G142" s="5" t="s">
        <v>1352</v>
      </c>
      <c r="H142" s="5" t="s">
        <v>58</v>
      </c>
      <c r="I142" s="5" t="s">
        <v>58</v>
      </c>
      <c r="J142" s="5" t="s">
        <v>1353</v>
      </c>
      <c r="K142" s="5" t="s">
        <v>58</v>
      </c>
      <c r="L142" s="5" t="s">
        <v>58</v>
      </c>
      <c r="M142" s="5" t="s">
        <v>58</v>
      </c>
      <c r="N142" s="5" t="s">
        <v>58</v>
      </c>
      <c r="O142" s="5" t="s">
        <v>58</v>
      </c>
      <c r="P142" s="5" t="s">
        <v>58</v>
      </c>
      <c r="Q142" s="5" t="s">
        <v>58</v>
      </c>
      <c r="R142" s="5" t="s">
        <v>201</v>
      </c>
      <c r="S142" s="5" t="s">
        <v>58</v>
      </c>
      <c r="T142" s="5" t="s">
        <v>58</v>
      </c>
      <c r="U142" s="5" t="s">
        <v>58</v>
      </c>
      <c r="V142" s="5">
        <v>12</v>
      </c>
      <c r="W142" s="5">
        <v>10</v>
      </c>
      <c r="X142" s="5" t="s">
        <v>58</v>
      </c>
      <c r="Y142" s="5" t="s">
        <v>58</v>
      </c>
      <c r="Z142" s="5" t="s">
        <v>58</v>
      </c>
      <c r="AA142" s="5" t="s">
        <v>58</v>
      </c>
      <c r="AB142" s="5">
        <v>104007</v>
      </c>
      <c r="AC142" s="5" t="s">
        <v>1354</v>
      </c>
      <c r="AD142" s="5" t="s">
        <v>58</v>
      </c>
      <c r="AE142" s="5" t="s">
        <v>58</v>
      </c>
      <c r="AF142" s="5" t="s">
        <v>58</v>
      </c>
      <c r="AG142" s="5" t="s">
        <v>1355</v>
      </c>
      <c r="AH142" s="5">
        <v>2017</v>
      </c>
      <c r="AI142" s="5" t="s">
        <v>1356</v>
      </c>
      <c r="AJ142" s="5" t="s">
        <v>58</v>
      </c>
      <c r="AK142" s="5" t="s">
        <v>58</v>
      </c>
      <c r="AL142" s="5" t="s">
        <v>58</v>
      </c>
      <c r="AM142" s="5" t="s">
        <v>58</v>
      </c>
      <c r="AN142" s="5" t="s">
        <v>58</v>
      </c>
      <c r="AO142" s="5" t="s">
        <v>58</v>
      </c>
      <c r="AP142" s="5" t="s">
        <v>58</v>
      </c>
      <c r="AQ142" s="5" t="s">
        <v>58</v>
      </c>
      <c r="AR142" s="5">
        <v>23</v>
      </c>
      <c r="AS142" s="5">
        <v>0</v>
      </c>
      <c r="AT142" s="5">
        <v>0</v>
      </c>
      <c r="AU142" s="5">
        <v>0</v>
      </c>
      <c r="AV142" s="5">
        <v>14</v>
      </c>
      <c r="AW142" s="5">
        <v>0</v>
      </c>
      <c r="AX142" s="5">
        <v>23</v>
      </c>
      <c r="AY142" s="5" t="s">
        <v>58</v>
      </c>
      <c r="AZ142" s="5" t="s">
        <v>58</v>
      </c>
      <c r="BA142" s="5" t="s">
        <v>205</v>
      </c>
      <c r="BB142" s="5" t="s">
        <v>58</v>
      </c>
      <c r="BC142" s="5" t="s">
        <v>58</v>
      </c>
      <c r="BD142" s="5" t="s">
        <v>1357</v>
      </c>
      <c r="BE142" s="5" t="s">
        <v>58</v>
      </c>
      <c r="BF142" s="5" t="s">
        <v>58</v>
      </c>
    </row>
    <row r="143" spans="1:58">
      <c r="A143" s="5" t="s">
        <v>59</v>
      </c>
      <c r="B143" s="5" t="s">
        <v>1358</v>
      </c>
      <c r="C143" s="5" t="s">
        <v>58</v>
      </c>
      <c r="D143" s="5" t="s">
        <v>58</v>
      </c>
      <c r="E143" s="5" t="s">
        <v>58</v>
      </c>
      <c r="F143" s="5" t="s">
        <v>58</v>
      </c>
      <c r="G143" s="5" t="s">
        <v>1359</v>
      </c>
      <c r="H143" s="5" t="s">
        <v>58</v>
      </c>
      <c r="I143" s="5" t="s">
        <v>58</v>
      </c>
      <c r="J143" s="5" t="s">
        <v>1360</v>
      </c>
      <c r="K143" s="5" t="s">
        <v>58</v>
      </c>
      <c r="L143" s="5" t="s">
        <v>58</v>
      </c>
      <c r="M143" s="5" t="s">
        <v>58</v>
      </c>
      <c r="N143" s="5" t="s">
        <v>58</v>
      </c>
      <c r="O143" s="5" t="s">
        <v>58</v>
      </c>
      <c r="P143" s="5" t="s">
        <v>58</v>
      </c>
      <c r="Q143" s="5" t="s">
        <v>58</v>
      </c>
      <c r="R143" s="5" t="s">
        <v>1361</v>
      </c>
      <c r="S143" s="5" t="s">
        <v>58</v>
      </c>
      <c r="T143" s="5" t="s">
        <v>58</v>
      </c>
      <c r="U143" s="5" t="s">
        <v>58</v>
      </c>
      <c r="V143" s="5">
        <v>184</v>
      </c>
      <c r="W143" s="5" t="s">
        <v>58</v>
      </c>
      <c r="X143" s="5" t="s">
        <v>58</v>
      </c>
      <c r="Y143" s="5" t="s">
        <v>58</v>
      </c>
      <c r="Z143" s="5">
        <v>857</v>
      </c>
      <c r="AA143" s="5">
        <v>865</v>
      </c>
      <c r="AB143" s="5" t="s">
        <v>58</v>
      </c>
      <c r="AC143" s="5" t="s">
        <v>1362</v>
      </c>
      <c r="AD143" s="5" t="s">
        <v>58</v>
      </c>
      <c r="AE143" s="5" t="s">
        <v>58</v>
      </c>
      <c r="AF143" s="5" t="s">
        <v>58</v>
      </c>
      <c r="AG143" s="5" t="s">
        <v>1355</v>
      </c>
      <c r="AH143" s="5">
        <v>2017</v>
      </c>
      <c r="AI143" s="5" t="s">
        <v>1363</v>
      </c>
      <c r="AJ143" s="5" t="s">
        <v>58</v>
      </c>
      <c r="AK143" s="5" t="s">
        <v>58</v>
      </c>
      <c r="AL143" s="5" t="s">
        <v>58</v>
      </c>
      <c r="AM143" s="5" t="s">
        <v>58</v>
      </c>
      <c r="AN143" s="5" t="s">
        <v>58</v>
      </c>
      <c r="AO143" s="5" t="s">
        <v>58</v>
      </c>
      <c r="AP143" s="5" t="s">
        <v>58</v>
      </c>
      <c r="AQ143" s="5" t="s">
        <v>58</v>
      </c>
      <c r="AR143" s="5">
        <v>18</v>
      </c>
      <c r="AS143" s="5">
        <v>1</v>
      </c>
      <c r="AT143" s="5">
        <v>0</v>
      </c>
      <c r="AU143" s="5">
        <v>0</v>
      </c>
      <c r="AV143" s="5">
        <v>8</v>
      </c>
      <c r="AW143" s="5">
        <v>0</v>
      </c>
      <c r="AX143" s="5">
        <v>19</v>
      </c>
      <c r="AY143" s="5" t="s">
        <v>58</v>
      </c>
      <c r="AZ143" s="5" t="s">
        <v>58</v>
      </c>
      <c r="BA143" s="5" t="s">
        <v>1364</v>
      </c>
      <c r="BB143" s="5" t="s">
        <v>1365</v>
      </c>
      <c r="BC143" s="5" t="s">
        <v>58</v>
      </c>
      <c r="BD143" s="5" t="s">
        <v>1366</v>
      </c>
      <c r="BE143" s="5">
        <v>28646768</v>
      </c>
      <c r="BF143" s="5" t="s">
        <v>58</v>
      </c>
    </row>
    <row r="144" spans="1:58">
      <c r="A144" s="5" t="s">
        <v>59</v>
      </c>
      <c r="B144" s="5" t="s">
        <v>1367</v>
      </c>
      <c r="C144" s="5" t="s">
        <v>58</v>
      </c>
      <c r="D144" s="5" t="s">
        <v>58</v>
      </c>
      <c r="E144" s="5" t="s">
        <v>58</v>
      </c>
      <c r="F144" s="5" t="s">
        <v>1368</v>
      </c>
      <c r="G144" s="5" t="s">
        <v>1369</v>
      </c>
      <c r="H144" s="5" t="s">
        <v>58</v>
      </c>
      <c r="I144" s="5" t="s">
        <v>58</v>
      </c>
      <c r="J144" s="5" t="s">
        <v>1370</v>
      </c>
      <c r="K144" s="5" t="s">
        <v>58</v>
      </c>
      <c r="L144" s="5" t="s">
        <v>58</v>
      </c>
      <c r="M144" s="5" t="s">
        <v>58</v>
      </c>
      <c r="N144" s="5" t="s">
        <v>58</v>
      </c>
      <c r="O144" s="5" t="s">
        <v>58</v>
      </c>
      <c r="P144" s="5" t="s">
        <v>58</v>
      </c>
      <c r="Q144" s="5" t="s">
        <v>58</v>
      </c>
      <c r="R144" s="5" t="s">
        <v>1371</v>
      </c>
      <c r="S144" s="5" t="s">
        <v>58</v>
      </c>
      <c r="T144" s="5" t="s">
        <v>58</v>
      </c>
      <c r="U144" s="5" t="s">
        <v>58</v>
      </c>
      <c r="V144" s="5">
        <v>135</v>
      </c>
      <c r="W144" s="5" t="s">
        <v>58</v>
      </c>
      <c r="X144" s="5" t="s">
        <v>58</v>
      </c>
      <c r="Y144" s="5" t="s">
        <v>58</v>
      </c>
      <c r="Z144" s="5">
        <v>220</v>
      </c>
      <c r="AA144" s="5">
        <v>226</v>
      </c>
      <c r="AB144" s="5" t="s">
        <v>58</v>
      </c>
      <c r="AC144" s="5" t="s">
        <v>1372</v>
      </c>
      <c r="AD144" s="5" t="s">
        <v>58</v>
      </c>
      <c r="AE144" s="5" t="s">
        <v>58</v>
      </c>
      <c r="AF144" s="5" t="s">
        <v>58</v>
      </c>
      <c r="AG144" s="5" t="s">
        <v>1373</v>
      </c>
      <c r="AH144" s="5">
        <v>2017</v>
      </c>
      <c r="AI144" s="5" t="s">
        <v>1374</v>
      </c>
      <c r="AJ144" s="5" t="s">
        <v>58</v>
      </c>
      <c r="AK144" s="5" t="s">
        <v>58</v>
      </c>
      <c r="AL144" s="5" t="s">
        <v>58</v>
      </c>
      <c r="AM144" s="5" t="s">
        <v>58</v>
      </c>
      <c r="AN144" s="5" t="s">
        <v>58</v>
      </c>
      <c r="AO144" s="5" t="s">
        <v>58</v>
      </c>
      <c r="AP144" s="5" t="s">
        <v>58</v>
      </c>
      <c r="AQ144" s="5" t="s">
        <v>58</v>
      </c>
      <c r="AR144" s="5">
        <v>30</v>
      </c>
      <c r="AS144" s="5">
        <v>2</v>
      </c>
      <c r="AT144" s="5">
        <v>0</v>
      </c>
      <c r="AU144" s="5">
        <v>0</v>
      </c>
      <c r="AV144" s="5">
        <v>0</v>
      </c>
      <c r="AW144" s="5">
        <v>3</v>
      </c>
      <c r="AX144" s="5">
        <v>32</v>
      </c>
      <c r="AY144" s="5" t="s">
        <v>58</v>
      </c>
      <c r="AZ144" s="5" t="s">
        <v>58</v>
      </c>
      <c r="BA144" s="5" t="s">
        <v>1375</v>
      </c>
      <c r="BB144" s="5" t="s">
        <v>1376</v>
      </c>
      <c r="BC144" s="5" t="s">
        <v>58</v>
      </c>
      <c r="BD144" s="5" t="s">
        <v>1377</v>
      </c>
      <c r="BE144" s="5" t="s">
        <v>58</v>
      </c>
      <c r="BF144" s="5" t="s">
        <v>58</v>
      </c>
    </row>
    <row r="145" spans="1:58">
      <c r="A145" s="5" t="s">
        <v>59</v>
      </c>
      <c r="B145" s="5" t="s">
        <v>1378</v>
      </c>
      <c r="C145" s="5" t="s">
        <v>58</v>
      </c>
      <c r="D145" s="5" t="s">
        <v>58</v>
      </c>
      <c r="E145" s="5" t="s">
        <v>58</v>
      </c>
      <c r="F145" s="5" t="s">
        <v>1379</v>
      </c>
      <c r="G145" s="5" t="s">
        <v>1380</v>
      </c>
      <c r="H145" s="5" t="s">
        <v>58</v>
      </c>
      <c r="I145" s="5" t="s">
        <v>58</v>
      </c>
      <c r="J145" s="5" t="s">
        <v>1381</v>
      </c>
      <c r="K145" s="5" t="s">
        <v>58</v>
      </c>
      <c r="L145" s="5" t="s">
        <v>58</v>
      </c>
      <c r="M145" s="5" t="s">
        <v>58</v>
      </c>
      <c r="N145" s="5" t="s">
        <v>58</v>
      </c>
      <c r="O145" s="5" t="s">
        <v>58</v>
      </c>
      <c r="P145" s="5" t="s">
        <v>58</v>
      </c>
      <c r="Q145" s="5" t="s">
        <v>58</v>
      </c>
      <c r="R145" s="5" t="s">
        <v>963</v>
      </c>
      <c r="S145" s="5" t="s">
        <v>58</v>
      </c>
      <c r="T145" s="5" t="s">
        <v>58</v>
      </c>
      <c r="U145" s="5" t="s">
        <v>58</v>
      </c>
      <c r="V145" s="5">
        <v>76</v>
      </c>
      <c r="W145" s="5" t="s">
        <v>58</v>
      </c>
      <c r="X145" s="5" t="s">
        <v>58</v>
      </c>
      <c r="Y145" s="5" t="s">
        <v>58</v>
      </c>
      <c r="Z145" s="5">
        <v>608</v>
      </c>
      <c r="AA145" s="5">
        <v>619</v>
      </c>
      <c r="AB145" s="5" t="s">
        <v>58</v>
      </c>
      <c r="AC145" s="5" t="s">
        <v>1382</v>
      </c>
      <c r="AD145" s="5" t="s">
        <v>58</v>
      </c>
      <c r="AE145" s="5" t="s">
        <v>58</v>
      </c>
      <c r="AF145" s="5" t="s">
        <v>58</v>
      </c>
      <c r="AG145" s="5" t="s">
        <v>1383</v>
      </c>
      <c r="AH145" s="5">
        <v>2017</v>
      </c>
      <c r="AI145" s="5" t="s">
        <v>1384</v>
      </c>
      <c r="AJ145" s="5" t="s">
        <v>58</v>
      </c>
      <c r="AK145" s="5" t="s">
        <v>58</v>
      </c>
      <c r="AL145" s="5" t="s">
        <v>58</v>
      </c>
      <c r="AM145" s="5" t="s">
        <v>58</v>
      </c>
      <c r="AN145" s="5" t="s">
        <v>58</v>
      </c>
      <c r="AO145" s="5" t="s">
        <v>58</v>
      </c>
      <c r="AP145" s="5" t="s">
        <v>58</v>
      </c>
      <c r="AQ145" s="5" t="s">
        <v>58</v>
      </c>
      <c r="AR145" s="5">
        <v>71</v>
      </c>
      <c r="AS145" s="5">
        <v>1</v>
      </c>
      <c r="AT145" s="5">
        <v>0</v>
      </c>
      <c r="AU145" s="5">
        <v>0</v>
      </c>
      <c r="AV145" s="5">
        <v>23</v>
      </c>
      <c r="AW145" s="5">
        <v>0</v>
      </c>
      <c r="AX145" s="5">
        <v>72</v>
      </c>
      <c r="AY145" s="5" t="s">
        <v>58</v>
      </c>
      <c r="AZ145" s="5" t="s">
        <v>58</v>
      </c>
      <c r="BA145" s="5" t="s">
        <v>967</v>
      </c>
      <c r="BB145" s="5" t="s">
        <v>968</v>
      </c>
      <c r="BC145" s="5" t="s">
        <v>58</v>
      </c>
      <c r="BD145" s="5" t="s">
        <v>1385</v>
      </c>
      <c r="BE145" s="5" t="s">
        <v>58</v>
      </c>
      <c r="BF145" s="5" t="s">
        <v>58</v>
      </c>
    </row>
    <row r="146" spans="1:58">
      <c r="A146" s="5" t="s">
        <v>59</v>
      </c>
      <c r="B146" s="5" t="s">
        <v>1386</v>
      </c>
      <c r="C146" s="5" t="s">
        <v>58</v>
      </c>
      <c r="D146" s="5" t="s">
        <v>58</v>
      </c>
      <c r="E146" s="5" t="s">
        <v>58</v>
      </c>
      <c r="F146" s="5" t="s">
        <v>1387</v>
      </c>
      <c r="G146" s="5" t="s">
        <v>1388</v>
      </c>
      <c r="H146" s="5" t="s">
        <v>58</v>
      </c>
      <c r="I146" s="5" t="s">
        <v>58</v>
      </c>
      <c r="J146" s="5" t="s">
        <v>1389</v>
      </c>
      <c r="K146" s="5" t="s">
        <v>58</v>
      </c>
      <c r="L146" s="5" t="s">
        <v>58</v>
      </c>
      <c r="M146" s="5" t="s">
        <v>58</v>
      </c>
      <c r="N146" s="5" t="s">
        <v>58</v>
      </c>
      <c r="O146" s="5" t="s">
        <v>58</v>
      </c>
      <c r="P146" s="5" t="s">
        <v>58</v>
      </c>
      <c r="Q146" s="5" t="s">
        <v>58</v>
      </c>
      <c r="R146" s="5" t="s">
        <v>1390</v>
      </c>
      <c r="S146" s="5" t="s">
        <v>58</v>
      </c>
      <c r="T146" s="5" t="s">
        <v>58</v>
      </c>
      <c r="U146" s="5" t="s">
        <v>58</v>
      </c>
      <c r="V146" s="5">
        <v>73</v>
      </c>
      <c r="W146" s="5">
        <v>8</v>
      </c>
      <c r="X146" s="5" t="s">
        <v>58</v>
      </c>
      <c r="Y146" s="5" t="s">
        <v>58</v>
      </c>
      <c r="Z146" s="5">
        <v>1737</v>
      </c>
      <c r="AA146" s="5">
        <v>1742</v>
      </c>
      <c r="AB146" s="5" t="s">
        <v>58</v>
      </c>
      <c r="AC146" s="5" t="s">
        <v>1391</v>
      </c>
      <c r="AD146" s="5" t="s">
        <v>58</v>
      </c>
      <c r="AE146" s="5" t="s">
        <v>58</v>
      </c>
      <c r="AF146" s="5" t="s">
        <v>58</v>
      </c>
      <c r="AG146" s="5" t="s">
        <v>1392</v>
      </c>
      <c r="AH146" s="5">
        <v>2017</v>
      </c>
      <c r="AI146" s="5" t="s">
        <v>1393</v>
      </c>
      <c r="AJ146" s="5" t="s">
        <v>58</v>
      </c>
      <c r="AK146" s="5" t="s">
        <v>58</v>
      </c>
      <c r="AL146" s="5" t="s">
        <v>58</v>
      </c>
      <c r="AM146" s="5" t="s">
        <v>58</v>
      </c>
      <c r="AN146" s="5" t="s">
        <v>58</v>
      </c>
      <c r="AO146" s="5" t="s">
        <v>58</v>
      </c>
      <c r="AP146" s="5" t="s">
        <v>58</v>
      </c>
      <c r="AQ146" s="5" t="s">
        <v>58</v>
      </c>
      <c r="AR146" s="5">
        <v>2</v>
      </c>
      <c r="AS146" s="5">
        <v>0</v>
      </c>
      <c r="AT146" s="5">
        <v>0</v>
      </c>
      <c r="AU146" s="5">
        <v>0</v>
      </c>
      <c r="AV146" s="5">
        <v>2</v>
      </c>
      <c r="AW146" s="5">
        <v>0</v>
      </c>
      <c r="AX146" s="5">
        <v>2</v>
      </c>
      <c r="AY146" s="5" t="s">
        <v>58</v>
      </c>
      <c r="AZ146" s="5" t="s">
        <v>58</v>
      </c>
      <c r="BA146" s="5" t="s">
        <v>1394</v>
      </c>
      <c r="BB146" s="5" t="s">
        <v>1395</v>
      </c>
      <c r="BC146" s="5" t="s">
        <v>58</v>
      </c>
      <c r="BD146" s="5" t="s">
        <v>1396</v>
      </c>
      <c r="BE146" s="5">
        <v>28094903</v>
      </c>
      <c r="BF146" s="5" t="s">
        <v>58</v>
      </c>
    </row>
    <row r="147" spans="1:58">
      <c r="A147" s="5" t="s">
        <v>59</v>
      </c>
      <c r="B147" s="5" t="s">
        <v>1397</v>
      </c>
      <c r="C147" s="5" t="s">
        <v>58</v>
      </c>
      <c r="D147" s="5" t="s">
        <v>58</v>
      </c>
      <c r="E147" s="5" t="s">
        <v>58</v>
      </c>
      <c r="F147" s="5" t="s">
        <v>1398</v>
      </c>
      <c r="G147" s="5" t="s">
        <v>1399</v>
      </c>
      <c r="H147" s="5" t="s">
        <v>58</v>
      </c>
      <c r="I147" s="5" t="s">
        <v>58</v>
      </c>
      <c r="J147" s="5" t="s">
        <v>1400</v>
      </c>
      <c r="K147" s="5" t="s">
        <v>58</v>
      </c>
      <c r="L147" s="5" t="s">
        <v>58</v>
      </c>
      <c r="M147" s="5" t="s">
        <v>58</v>
      </c>
      <c r="N147" s="5" t="s">
        <v>58</v>
      </c>
      <c r="O147" s="5" t="s">
        <v>58</v>
      </c>
      <c r="P147" s="5" t="s">
        <v>58</v>
      </c>
      <c r="Q147" s="5" t="s">
        <v>58</v>
      </c>
      <c r="R147" s="5" t="s">
        <v>1401</v>
      </c>
      <c r="S147" s="5" t="s">
        <v>58</v>
      </c>
      <c r="T147" s="5" t="s">
        <v>58</v>
      </c>
      <c r="U147" s="5" t="s">
        <v>58</v>
      </c>
      <c r="V147" s="5">
        <v>98</v>
      </c>
      <c r="W147" s="5">
        <v>7</v>
      </c>
      <c r="X147" s="5" t="s">
        <v>58</v>
      </c>
      <c r="Y147" s="5" t="s">
        <v>58</v>
      </c>
      <c r="Z147" s="5">
        <v>1945</v>
      </c>
      <c r="AA147" s="5">
        <v>1956</v>
      </c>
      <c r="AB147" s="5" t="s">
        <v>58</v>
      </c>
      <c r="AC147" s="5" t="s">
        <v>1402</v>
      </c>
      <c r="AD147" s="5" t="s">
        <v>58</v>
      </c>
      <c r="AE147" s="5" t="s">
        <v>58</v>
      </c>
      <c r="AF147" s="5" t="s">
        <v>58</v>
      </c>
      <c r="AG147" s="5" t="s">
        <v>1403</v>
      </c>
      <c r="AH147" s="5">
        <v>2017</v>
      </c>
      <c r="AI147" s="5" t="s">
        <v>1404</v>
      </c>
      <c r="AJ147" s="5" t="s">
        <v>58</v>
      </c>
      <c r="AK147" s="5" t="s">
        <v>58</v>
      </c>
      <c r="AL147" s="5" t="s">
        <v>58</v>
      </c>
      <c r="AM147" s="5" t="s">
        <v>58</v>
      </c>
      <c r="AN147" s="5" t="s">
        <v>58</v>
      </c>
      <c r="AO147" s="5" t="s">
        <v>58</v>
      </c>
      <c r="AP147" s="5" t="s">
        <v>58</v>
      </c>
      <c r="AQ147" s="5" t="s">
        <v>58</v>
      </c>
      <c r="AR147" s="5">
        <v>9</v>
      </c>
      <c r="AS147" s="5">
        <v>0</v>
      </c>
      <c r="AT147" s="5">
        <v>0</v>
      </c>
      <c r="AU147" s="5">
        <v>0</v>
      </c>
      <c r="AV147" s="5">
        <v>8</v>
      </c>
      <c r="AW147" s="5">
        <v>0</v>
      </c>
      <c r="AX147" s="5">
        <v>11</v>
      </c>
      <c r="AY147" s="5" t="s">
        <v>58</v>
      </c>
      <c r="AZ147" s="5" t="s">
        <v>58</v>
      </c>
      <c r="BA147" s="5" t="s">
        <v>1405</v>
      </c>
      <c r="BB147" s="5" t="s">
        <v>1406</v>
      </c>
      <c r="BC147" s="5" t="s">
        <v>58</v>
      </c>
      <c r="BD147" s="5" t="s">
        <v>1407</v>
      </c>
      <c r="BE147" s="5">
        <v>28464275</v>
      </c>
      <c r="BF147" s="5" t="s">
        <v>58</v>
      </c>
    </row>
    <row r="148" spans="1:58">
      <c r="A148" s="5" t="s">
        <v>59</v>
      </c>
      <c r="B148" s="5" t="s">
        <v>1408</v>
      </c>
      <c r="C148" s="5" t="s">
        <v>58</v>
      </c>
      <c r="D148" s="5" t="s">
        <v>58</v>
      </c>
      <c r="E148" s="5" t="s">
        <v>58</v>
      </c>
      <c r="F148" s="5" t="s">
        <v>1409</v>
      </c>
      <c r="G148" s="5" t="s">
        <v>1410</v>
      </c>
      <c r="H148" s="5" t="s">
        <v>58</v>
      </c>
      <c r="I148" s="5" t="s">
        <v>58</v>
      </c>
      <c r="J148" s="5" t="s">
        <v>1411</v>
      </c>
      <c r="K148" s="5" t="s">
        <v>58</v>
      </c>
      <c r="L148" s="5" t="s">
        <v>58</v>
      </c>
      <c r="M148" s="5" t="s">
        <v>58</v>
      </c>
      <c r="N148" s="5" t="s">
        <v>58</v>
      </c>
      <c r="O148" s="5" t="s">
        <v>58</v>
      </c>
      <c r="P148" s="5" t="s">
        <v>58</v>
      </c>
      <c r="Q148" s="5" t="s">
        <v>58</v>
      </c>
      <c r="R148" s="5" t="s">
        <v>1412</v>
      </c>
      <c r="S148" s="5" t="s">
        <v>58</v>
      </c>
      <c r="T148" s="5" t="s">
        <v>58</v>
      </c>
      <c r="U148" s="5" t="s">
        <v>58</v>
      </c>
      <c r="V148" s="5">
        <v>7</v>
      </c>
      <c r="W148" s="5" t="s">
        <v>58</v>
      </c>
      <c r="X148" s="5" t="s">
        <v>58</v>
      </c>
      <c r="Y148" s="5" t="s">
        <v>58</v>
      </c>
      <c r="Z148" s="5" t="s">
        <v>58</v>
      </c>
      <c r="AA148" s="5" t="s">
        <v>58</v>
      </c>
      <c r="AB148" s="5">
        <v>155</v>
      </c>
      <c r="AC148" s="5" t="s">
        <v>1413</v>
      </c>
      <c r="AD148" s="5" t="s">
        <v>58</v>
      </c>
      <c r="AE148" s="5" t="s">
        <v>58</v>
      </c>
      <c r="AF148" s="5" t="s">
        <v>58</v>
      </c>
      <c r="AG148" s="5" t="s">
        <v>1414</v>
      </c>
      <c r="AH148" s="5">
        <v>2017</v>
      </c>
      <c r="AI148" s="5" t="s">
        <v>1415</v>
      </c>
      <c r="AJ148" s="5" t="s">
        <v>58</v>
      </c>
      <c r="AK148" s="5" t="s">
        <v>58</v>
      </c>
      <c r="AL148" s="5" t="s">
        <v>58</v>
      </c>
      <c r="AM148" s="5" t="s">
        <v>58</v>
      </c>
      <c r="AN148" s="5" t="s">
        <v>58</v>
      </c>
      <c r="AO148" s="5" t="s">
        <v>58</v>
      </c>
      <c r="AP148" s="5" t="s">
        <v>58</v>
      </c>
      <c r="AQ148" s="5" t="s">
        <v>58</v>
      </c>
      <c r="AR148" s="5">
        <v>8</v>
      </c>
      <c r="AS148" s="5">
        <v>0</v>
      </c>
      <c r="AT148" s="5">
        <v>0</v>
      </c>
      <c r="AU148" s="5">
        <v>0</v>
      </c>
      <c r="AV148" s="5">
        <v>4</v>
      </c>
      <c r="AW148" s="5">
        <v>0</v>
      </c>
      <c r="AX148" s="5">
        <v>8</v>
      </c>
      <c r="AY148" s="5" t="s">
        <v>58</v>
      </c>
      <c r="AZ148" s="5" t="s">
        <v>58</v>
      </c>
      <c r="BA148" s="5" t="s">
        <v>1416</v>
      </c>
      <c r="BB148" s="5" t="s">
        <v>1417</v>
      </c>
      <c r="BC148" s="5" t="s">
        <v>58</v>
      </c>
      <c r="BD148" s="5" t="s">
        <v>1418</v>
      </c>
      <c r="BE148" s="5">
        <v>28623493</v>
      </c>
      <c r="BF148" s="5" t="s">
        <v>58</v>
      </c>
    </row>
    <row r="149" spans="1:58">
      <c r="A149" s="5" t="s">
        <v>59</v>
      </c>
      <c r="B149" s="5" t="s">
        <v>1419</v>
      </c>
      <c r="C149" s="5" t="s">
        <v>58</v>
      </c>
      <c r="D149" s="5" t="s">
        <v>58</v>
      </c>
      <c r="E149" s="5" t="s">
        <v>58</v>
      </c>
      <c r="F149" s="5" t="s">
        <v>1420</v>
      </c>
      <c r="G149" s="5" t="s">
        <v>1421</v>
      </c>
      <c r="H149" s="5" t="s">
        <v>58</v>
      </c>
      <c r="I149" s="5" t="s">
        <v>58</v>
      </c>
      <c r="J149" s="5" t="s">
        <v>1422</v>
      </c>
      <c r="K149" s="5" t="s">
        <v>58</v>
      </c>
      <c r="L149" s="5" t="s">
        <v>58</v>
      </c>
      <c r="M149" s="5" t="s">
        <v>58</v>
      </c>
      <c r="N149" s="5" t="s">
        <v>58</v>
      </c>
      <c r="O149" s="5" t="s">
        <v>58</v>
      </c>
      <c r="P149" s="5" t="s">
        <v>58</v>
      </c>
      <c r="Q149" s="5" t="s">
        <v>58</v>
      </c>
      <c r="R149" s="5" t="s">
        <v>1423</v>
      </c>
      <c r="S149" s="5" t="s">
        <v>58</v>
      </c>
      <c r="T149" s="5" t="s">
        <v>58</v>
      </c>
      <c r="U149" s="5" t="s">
        <v>58</v>
      </c>
      <c r="V149" s="5">
        <v>11</v>
      </c>
      <c r="W149" s="5">
        <v>2</v>
      </c>
      <c r="X149" s="5" t="s">
        <v>58</v>
      </c>
      <c r="Y149" s="5" t="s">
        <v>58</v>
      </c>
      <c r="Z149" s="5">
        <v>99</v>
      </c>
      <c r="AA149" s="5">
        <v>110</v>
      </c>
      <c r="AB149" s="5" t="s">
        <v>58</v>
      </c>
      <c r="AC149" s="5" t="s">
        <v>1424</v>
      </c>
      <c r="AD149" s="5" t="s">
        <v>58</v>
      </c>
      <c r="AE149" s="5" t="s">
        <v>58</v>
      </c>
      <c r="AF149" s="5" t="s">
        <v>58</v>
      </c>
      <c r="AG149" s="5" t="s">
        <v>1425</v>
      </c>
      <c r="AH149" s="5">
        <v>2017</v>
      </c>
      <c r="AI149" s="5" t="s">
        <v>1426</v>
      </c>
      <c r="AJ149" s="5" t="s">
        <v>58</v>
      </c>
      <c r="AK149" s="5" t="s">
        <v>58</v>
      </c>
      <c r="AL149" s="5" t="s">
        <v>58</v>
      </c>
      <c r="AM149" s="5" t="s">
        <v>58</v>
      </c>
      <c r="AN149" s="5" t="s">
        <v>58</v>
      </c>
      <c r="AO149" s="5" t="s">
        <v>58</v>
      </c>
      <c r="AP149" s="5" t="s">
        <v>58</v>
      </c>
      <c r="AQ149" s="5" t="s">
        <v>58</v>
      </c>
      <c r="AR149" s="5">
        <v>6</v>
      </c>
      <c r="AS149" s="5">
        <v>0</v>
      </c>
      <c r="AT149" s="5">
        <v>0</v>
      </c>
      <c r="AU149" s="5">
        <v>0</v>
      </c>
      <c r="AV149" s="5">
        <v>3</v>
      </c>
      <c r="AW149" s="5">
        <v>0</v>
      </c>
      <c r="AX149" s="5">
        <v>6</v>
      </c>
      <c r="AY149" s="5" t="s">
        <v>58</v>
      </c>
      <c r="AZ149" s="5" t="s">
        <v>58</v>
      </c>
      <c r="BA149" s="5" t="s">
        <v>1427</v>
      </c>
      <c r="BB149" s="5" t="s">
        <v>1428</v>
      </c>
      <c r="BC149" s="5" t="s">
        <v>58</v>
      </c>
      <c r="BD149" s="5" t="s">
        <v>1429</v>
      </c>
      <c r="BE149" s="5" t="s">
        <v>58</v>
      </c>
      <c r="BF149" s="5" t="s">
        <v>58</v>
      </c>
    </row>
    <row r="150" spans="1:58">
      <c r="A150" s="5" t="s">
        <v>59</v>
      </c>
      <c r="B150" s="5" t="s">
        <v>1430</v>
      </c>
      <c r="C150" s="5" t="s">
        <v>58</v>
      </c>
      <c r="D150" s="5" t="s">
        <v>58</v>
      </c>
      <c r="E150" s="5" t="s">
        <v>58</v>
      </c>
      <c r="F150" s="5" t="s">
        <v>1431</v>
      </c>
      <c r="G150" s="5" t="s">
        <v>1432</v>
      </c>
      <c r="H150" s="5" t="s">
        <v>58</v>
      </c>
      <c r="I150" s="5" t="s">
        <v>58</v>
      </c>
      <c r="J150" s="5" t="s">
        <v>1433</v>
      </c>
      <c r="K150" s="5" t="s">
        <v>58</v>
      </c>
      <c r="L150" s="5" t="s">
        <v>58</v>
      </c>
      <c r="M150" s="5" t="s">
        <v>58</v>
      </c>
      <c r="N150" s="5" t="s">
        <v>58</v>
      </c>
      <c r="O150" s="5" t="s">
        <v>58</v>
      </c>
      <c r="P150" s="5" t="s">
        <v>58</v>
      </c>
      <c r="Q150" s="5" t="s">
        <v>58</v>
      </c>
      <c r="R150" s="5" t="s">
        <v>1063</v>
      </c>
      <c r="S150" s="5" t="s">
        <v>58</v>
      </c>
      <c r="T150" s="5" t="s">
        <v>58</v>
      </c>
      <c r="U150" s="5" t="s">
        <v>58</v>
      </c>
      <c r="V150" s="5">
        <v>24</v>
      </c>
      <c r="W150" s="5">
        <v>3</v>
      </c>
      <c r="X150" s="5" t="s">
        <v>58</v>
      </c>
      <c r="Y150" s="5" t="s">
        <v>58</v>
      </c>
      <c r="Z150" s="5" t="s">
        <v>58</v>
      </c>
      <c r="AA150" s="5" t="s">
        <v>58</v>
      </c>
      <c r="AB150" s="5" t="s">
        <v>1434</v>
      </c>
      <c r="AC150" s="5" t="s">
        <v>1435</v>
      </c>
      <c r="AD150" s="5" t="s">
        <v>58</v>
      </c>
      <c r="AE150" s="5" t="s">
        <v>58</v>
      </c>
      <c r="AF150" s="5" t="s">
        <v>58</v>
      </c>
      <c r="AG150" s="5" t="s">
        <v>1436</v>
      </c>
      <c r="AH150" s="5">
        <v>2017</v>
      </c>
      <c r="AI150" s="5" t="s">
        <v>1437</v>
      </c>
      <c r="AJ150" s="5" t="s">
        <v>58</v>
      </c>
      <c r="AK150" s="5" t="s">
        <v>58</v>
      </c>
      <c r="AL150" s="5" t="s">
        <v>58</v>
      </c>
      <c r="AM150" s="5" t="s">
        <v>58</v>
      </c>
      <c r="AN150" s="5" t="s">
        <v>58</v>
      </c>
      <c r="AO150" s="5" t="s">
        <v>58</v>
      </c>
      <c r="AP150" s="5" t="s">
        <v>58</v>
      </c>
      <c r="AQ150" s="5" t="s">
        <v>58</v>
      </c>
      <c r="AR150" s="5">
        <v>19</v>
      </c>
      <c r="AS150" s="5">
        <v>0</v>
      </c>
      <c r="AT150" s="5">
        <v>0</v>
      </c>
      <c r="AU150" s="5">
        <v>0</v>
      </c>
      <c r="AV150" s="5">
        <v>9</v>
      </c>
      <c r="AW150" s="5">
        <v>0</v>
      </c>
      <c r="AX150" s="5">
        <v>19</v>
      </c>
      <c r="AY150" s="5" t="s">
        <v>58</v>
      </c>
      <c r="AZ150" s="5" t="s">
        <v>58</v>
      </c>
      <c r="BA150" s="5" t="s">
        <v>1067</v>
      </c>
      <c r="BB150" s="5" t="s">
        <v>1068</v>
      </c>
      <c r="BC150" s="5" t="s">
        <v>58</v>
      </c>
      <c r="BD150" s="5" t="s">
        <v>1438</v>
      </c>
      <c r="BE150" s="5" t="s">
        <v>58</v>
      </c>
      <c r="BF150" s="5" t="s">
        <v>58</v>
      </c>
    </row>
    <row r="151" spans="1:58">
      <c r="A151" s="5" t="s">
        <v>59</v>
      </c>
      <c r="B151" s="5" t="s">
        <v>1439</v>
      </c>
      <c r="C151" s="5" t="s">
        <v>58</v>
      </c>
      <c r="D151" s="5" t="s">
        <v>58</v>
      </c>
      <c r="E151" s="5" t="s">
        <v>58</v>
      </c>
      <c r="F151" s="5" t="s">
        <v>1409</v>
      </c>
      <c r="G151" s="5" t="s">
        <v>1440</v>
      </c>
      <c r="H151" s="5" t="s">
        <v>58</v>
      </c>
      <c r="I151" s="5" t="s">
        <v>58</v>
      </c>
      <c r="J151" s="5" t="s">
        <v>1441</v>
      </c>
      <c r="K151" s="5" t="s">
        <v>58</v>
      </c>
      <c r="L151" s="5" t="s">
        <v>58</v>
      </c>
      <c r="M151" s="5" t="s">
        <v>58</v>
      </c>
      <c r="N151" s="5" t="s">
        <v>58</v>
      </c>
      <c r="O151" s="5" t="s">
        <v>58</v>
      </c>
      <c r="P151" s="5" t="s">
        <v>58</v>
      </c>
      <c r="Q151" s="5" t="s">
        <v>58</v>
      </c>
      <c r="R151" s="5" t="s">
        <v>494</v>
      </c>
      <c r="S151" s="5" t="s">
        <v>58</v>
      </c>
      <c r="T151" s="5" t="s">
        <v>58</v>
      </c>
      <c r="U151" s="5" t="s">
        <v>58</v>
      </c>
      <c r="V151" s="5">
        <v>24</v>
      </c>
      <c r="W151" s="5">
        <v>14</v>
      </c>
      <c r="X151" s="5" t="s">
        <v>58</v>
      </c>
      <c r="Y151" s="5" t="s">
        <v>58</v>
      </c>
      <c r="Z151" s="5">
        <v>12982</v>
      </c>
      <c r="AA151" s="5">
        <v>12990</v>
      </c>
      <c r="AB151" s="5" t="s">
        <v>58</v>
      </c>
      <c r="AC151" s="5" t="s">
        <v>1442</v>
      </c>
      <c r="AD151" s="5" t="s">
        <v>58</v>
      </c>
      <c r="AE151" s="5" t="s">
        <v>58</v>
      </c>
      <c r="AF151" s="5" t="s">
        <v>58</v>
      </c>
      <c r="AG151" s="5" t="s">
        <v>1443</v>
      </c>
      <c r="AH151" s="5">
        <v>2017</v>
      </c>
      <c r="AI151" s="5" t="s">
        <v>1444</v>
      </c>
      <c r="AJ151" s="5" t="s">
        <v>58</v>
      </c>
      <c r="AK151" s="5" t="s">
        <v>58</v>
      </c>
      <c r="AL151" s="5" t="s">
        <v>58</v>
      </c>
      <c r="AM151" s="5" t="s">
        <v>58</v>
      </c>
      <c r="AN151" s="5" t="s">
        <v>58</v>
      </c>
      <c r="AO151" s="5" t="s">
        <v>58</v>
      </c>
      <c r="AP151" s="5" t="s">
        <v>58</v>
      </c>
      <c r="AQ151" s="5" t="s">
        <v>58</v>
      </c>
      <c r="AR151" s="5">
        <v>6</v>
      </c>
      <c r="AS151" s="5">
        <v>0</v>
      </c>
      <c r="AT151" s="5">
        <v>0</v>
      </c>
      <c r="AU151" s="5">
        <v>0</v>
      </c>
      <c r="AV151" s="5">
        <v>3</v>
      </c>
      <c r="AW151" s="5">
        <v>0</v>
      </c>
      <c r="AX151" s="5">
        <v>6</v>
      </c>
      <c r="AY151" s="5" t="s">
        <v>58</v>
      </c>
      <c r="AZ151" s="5" t="s">
        <v>58</v>
      </c>
      <c r="BA151" s="5" t="s">
        <v>498</v>
      </c>
      <c r="BB151" s="5" t="s">
        <v>499</v>
      </c>
      <c r="BC151" s="5" t="s">
        <v>58</v>
      </c>
      <c r="BD151" s="5" t="s">
        <v>1445</v>
      </c>
      <c r="BE151" s="5">
        <v>28378309</v>
      </c>
      <c r="BF151" s="5" t="s">
        <v>58</v>
      </c>
    </row>
    <row r="152" spans="1:58">
      <c r="A152" s="5" t="s">
        <v>59</v>
      </c>
      <c r="B152" s="5" t="s">
        <v>1446</v>
      </c>
      <c r="C152" s="5" t="s">
        <v>58</v>
      </c>
      <c r="D152" s="5" t="s">
        <v>58</v>
      </c>
      <c r="E152" s="5" t="s">
        <v>58</v>
      </c>
      <c r="F152" s="5" t="s">
        <v>1447</v>
      </c>
      <c r="G152" s="5" t="s">
        <v>1448</v>
      </c>
      <c r="H152" s="5" t="s">
        <v>58</v>
      </c>
      <c r="I152" s="5" t="s">
        <v>58</v>
      </c>
      <c r="J152" s="5" t="s">
        <v>1449</v>
      </c>
      <c r="K152" s="5" t="s">
        <v>58</v>
      </c>
      <c r="L152" s="5" t="s">
        <v>58</v>
      </c>
      <c r="M152" s="5" t="s">
        <v>58</v>
      </c>
      <c r="N152" s="5" t="s">
        <v>58</v>
      </c>
      <c r="O152" s="5" t="s">
        <v>58</v>
      </c>
      <c r="P152" s="5" t="s">
        <v>58</v>
      </c>
      <c r="Q152" s="5" t="s">
        <v>58</v>
      </c>
      <c r="R152" s="5" t="s">
        <v>852</v>
      </c>
      <c r="S152" s="5" t="s">
        <v>58</v>
      </c>
      <c r="T152" s="5" t="s">
        <v>58</v>
      </c>
      <c r="U152" s="5" t="s">
        <v>58</v>
      </c>
      <c r="V152" s="5">
        <v>9</v>
      </c>
      <c r="W152" s="5">
        <v>5</v>
      </c>
      <c r="X152" s="5" t="s">
        <v>58</v>
      </c>
      <c r="Y152" s="5" t="s">
        <v>58</v>
      </c>
      <c r="Z152" s="5">
        <v>940</v>
      </c>
      <c r="AA152" s="5">
        <v>952</v>
      </c>
      <c r="AB152" s="5" t="s">
        <v>58</v>
      </c>
      <c r="AC152" s="5" t="s">
        <v>1450</v>
      </c>
      <c r="AD152" s="5" t="s">
        <v>58</v>
      </c>
      <c r="AE152" s="5" t="s">
        <v>58</v>
      </c>
      <c r="AF152" s="5" t="s">
        <v>58</v>
      </c>
      <c r="AG152" s="5" t="s">
        <v>1443</v>
      </c>
      <c r="AH152" s="5">
        <v>2017</v>
      </c>
      <c r="AI152" s="5" t="s">
        <v>1451</v>
      </c>
      <c r="AJ152" s="5" t="s">
        <v>58</v>
      </c>
      <c r="AK152" s="5" t="s">
        <v>58</v>
      </c>
      <c r="AL152" s="5" t="s">
        <v>58</v>
      </c>
      <c r="AM152" s="5" t="s">
        <v>58</v>
      </c>
      <c r="AN152" s="5" t="s">
        <v>58</v>
      </c>
      <c r="AO152" s="5" t="s">
        <v>58</v>
      </c>
      <c r="AP152" s="5" t="s">
        <v>58</v>
      </c>
      <c r="AQ152" s="5" t="s">
        <v>58</v>
      </c>
      <c r="AR152" s="5">
        <v>9</v>
      </c>
      <c r="AS152" s="5">
        <v>0</v>
      </c>
      <c r="AT152" s="5">
        <v>0</v>
      </c>
      <c r="AU152" s="5">
        <v>0</v>
      </c>
      <c r="AV152" s="5">
        <v>3</v>
      </c>
      <c r="AW152" s="5">
        <v>0</v>
      </c>
      <c r="AX152" s="5">
        <v>9</v>
      </c>
      <c r="AY152" s="5" t="s">
        <v>58</v>
      </c>
      <c r="AZ152" s="5" t="s">
        <v>58</v>
      </c>
      <c r="BA152" s="5" t="s">
        <v>855</v>
      </c>
      <c r="BB152" s="5" t="s">
        <v>856</v>
      </c>
      <c r="BC152" s="5" t="s">
        <v>58</v>
      </c>
      <c r="BD152" s="5" t="s">
        <v>1452</v>
      </c>
      <c r="BE152" s="5" t="s">
        <v>58</v>
      </c>
      <c r="BF152" s="5" t="s">
        <v>58</v>
      </c>
    </row>
    <row r="153" spans="1:58">
      <c r="A153" s="5" t="s">
        <v>59</v>
      </c>
      <c r="B153" s="5" t="s">
        <v>1453</v>
      </c>
      <c r="C153" s="5" t="s">
        <v>58</v>
      </c>
      <c r="D153" s="5" t="s">
        <v>58</v>
      </c>
      <c r="E153" s="5" t="s">
        <v>58</v>
      </c>
      <c r="F153" s="5" t="s">
        <v>58</v>
      </c>
      <c r="G153" s="5" t="s">
        <v>58</v>
      </c>
      <c r="H153" s="5" t="s">
        <v>58</v>
      </c>
      <c r="I153" s="5" t="s">
        <v>58</v>
      </c>
      <c r="J153" s="5" t="s">
        <v>1454</v>
      </c>
      <c r="K153" s="5" t="s">
        <v>58</v>
      </c>
      <c r="L153" s="5" t="s">
        <v>58</v>
      </c>
      <c r="M153" s="5" t="s">
        <v>58</v>
      </c>
      <c r="N153" s="5" t="s">
        <v>58</v>
      </c>
      <c r="O153" s="5" t="s">
        <v>58</v>
      </c>
      <c r="P153" s="5" t="s">
        <v>58</v>
      </c>
      <c r="Q153" s="5" t="s">
        <v>58</v>
      </c>
      <c r="R153" s="5" t="s">
        <v>1455</v>
      </c>
      <c r="S153" s="5" t="s">
        <v>58</v>
      </c>
      <c r="T153" s="5" t="s">
        <v>58</v>
      </c>
      <c r="U153" s="5" t="s">
        <v>58</v>
      </c>
      <c r="V153" s="5">
        <v>165</v>
      </c>
      <c r="W153" s="5" t="s">
        <v>58</v>
      </c>
      <c r="X153" s="5" t="s">
        <v>58</v>
      </c>
      <c r="Y153" s="5" t="s">
        <v>58</v>
      </c>
      <c r="Z153" s="5">
        <v>201</v>
      </c>
      <c r="AA153" s="5">
        <v>210</v>
      </c>
      <c r="AB153" s="5" t="s">
        <v>58</v>
      </c>
      <c r="AC153" s="5" t="s">
        <v>1456</v>
      </c>
      <c r="AD153" s="5" t="s">
        <v>58</v>
      </c>
      <c r="AE153" s="5" t="s">
        <v>58</v>
      </c>
      <c r="AF153" s="5" t="s">
        <v>58</v>
      </c>
      <c r="AG153" s="5" t="s">
        <v>1457</v>
      </c>
      <c r="AH153" s="5">
        <v>2017</v>
      </c>
      <c r="AI153" s="5" t="s">
        <v>1458</v>
      </c>
      <c r="AJ153" s="5" t="s">
        <v>58</v>
      </c>
      <c r="AK153" s="5" t="s">
        <v>58</v>
      </c>
      <c r="AL153" s="5" t="s">
        <v>58</v>
      </c>
      <c r="AM153" s="5" t="s">
        <v>58</v>
      </c>
      <c r="AN153" s="5" t="s">
        <v>58</v>
      </c>
      <c r="AO153" s="5" t="s">
        <v>58</v>
      </c>
      <c r="AP153" s="5" t="s">
        <v>58</v>
      </c>
      <c r="AQ153" s="5" t="s">
        <v>58</v>
      </c>
      <c r="AR153" s="5">
        <v>15</v>
      </c>
      <c r="AS153" s="5">
        <v>5</v>
      </c>
      <c r="AT153" s="5">
        <v>0</v>
      </c>
      <c r="AU153" s="5">
        <v>0</v>
      </c>
      <c r="AV153" s="5">
        <v>10</v>
      </c>
      <c r="AW153" s="5">
        <v>0</v>
      </c>
      <c r="AX153" s="5">
        <v>18</v>
      </c>
      <c r="AY153" s="5" t="s">
        <v>58</v>
      </c>
      <c r="AZ153" s="5" t="s">
        <v>58</v>
      </c>
      <c r="BA153" s="5" t="s">
        <v>1459</v>
      </c>
      <c r="BB153" s="5" t="s">
        <v>1460</v>
      </c>
      <c r="BC153" s="5" t="s">
        <v>58</v>
      </c>
      <c r="BD153" s="5" t="s">
        <v>1461</v>
      </c>
      <c r="BE153" s="5">
        <v>28153243</v>
      </c>
      <c r="BF153" s="5" t="s">
        <v>58</v>
      </c>
    </row>
    <row r="154" spans="1:58">
      <c r="A154" s="5" t="s">
        <v>59</v>
      </c>
      <c r="B154" s="5" t="s">
        <v>1462</v>
      </c>
      <c r="C154" s="5" t="s">
        <v>58</v>
      </c>
      <c r="D154" s="5" t="s">
        <v>58</v>
      </c>
      <c r="E154" s="5" t="s">
        <v>58</v>
      </c>
      <c r="F154" s="5" t="s">
        <v>58</v>
      </c>
      <c r="G154" s="5" t="s">
        <v>58</v>
      </c>
      <c r="H154" s="5" t="s">
        <v>58</v>
      </c>
      <c r="I154" s="5" t="s">
        <v>58</v>
      </c>
      <c r="J154" s="5" t="s">
        <v>1463</v>
      </c>
      <c r="K154" s="5" t="s">
        <v>58</v>
      </c>
      <c r="L154" s="5" t="s">
        <v>58</v>
      </c>
      <c r="M154" s="5" t="s">
        <v>58</v>
      </c>
      <c r="N154" s="5" t="s">
        <v>58</v>
      </c>
      <c r="O154" s="5" t="s">
        <v>58</v>
      </c>
      <c r="P154" s="5" t="s">
        <v>58</v>
      </c>
      <c r="Q154" s="5" t="s">
        <v>58</v>
      </c>
      <c r="R154" s="5" t="s">
        <v>913</v>
      </c>
      <c r="S154" s="5" t="s">
        <v>58</v>
      </c>
      <c r="T154" s="5" t="s">
        <v>58</v>
      </c>
      <c r="U154" s="5" t="s">
        <v>58</v>
      </c>
      <c r="V154" s="5">
        <v>53</v>
      </c>
      <c r="W154" s="5">
        <v>2</v>
      </c>
      <c r="X154" s="5" t="s">
        <v>58</v>
      </c>
      <c r="Y154" s="5" t="s">
        <v>58</v>
      </c>
      <c r="Z154" s="5">
        <v>255</v>
      </c>
      <c r="AA154" s="5">
        <v>268</v>
      </c>
      <c r="AB154" s="5" t="s">
        <v>58</v>
      </c>
      <c r="AC154" s="5" t="s">
        <v>1464</v>
      </c>
      <c r="AD154" s="5" t="s">
        <v>58</v>
      </c>
      <c r="AE154" s="5" t="s">
        <v>58</v>
      </c>
      <c r="AF154" s="5" t="s">
        <v>58</v>
      </c>
      <c r="AG154" s="5" t="s">
        <v>1465</v>
      </c>
      <c r="AH154" s="5">
        <v>2017</v>
      </c>
      <c r="AI154" s="5" t="s">
        <v>58</v>
      </c>
      <c r="AJ154" s="5" t="s">
        <v>58</v>
      </c>
      <c r="AK154" s="5" t="s">
        <v>58</v>
      </c>
      <c r="AL154" s="5" t="s">
        <v>58</v>
      </c>
      <c r="AM154" s="5" t="s">
        <v>58</v>
      </c>
      <c r="AN154" s="5" t="s">
        <v>58</v>
      </c>
      <c r="AO154" s="5" t="s">
        <v>58</v>
      </c>
      <c r="AP154" s="5" t="s">
        <v>58</v>
      </c>
      <c r="AQ154" s="5" t="s">
        <v>58</v>
      </c>
      <c r="AR154" s="5">
        <v>11</v>
      </c>
      <c r="AS154" s="5">
        <v>0</v>
      </c>
      <c r="AT154" s="5">
        <v>0</v>
      </c>
      <c r="AU154" s="5">
        <v>0</v>
      </c>
      <c r="AV154" s="5">
        <v>4</v>
      </c>
      <c r="AW154" s="5">
        <v>0</v>
      </c>
      <c r="AX154" s="5">
        <v>11</v>
      </c>
      <c r="AY154" s="5" t="s">
        <v>58</v>
      </c>
      <c r="AZ154" s="5" t="s">
        <v>58</v>
      </c>
      <c r="BA154" s="5" t="s">
        <v>917</v>
      </c>
      <c r="BB154" s="5" t="s">
        <v>918</v>
      </c>
      <c r="BC154" s="5" t="s">
        <v>58</v>
      </c>
      <c r="BD154" s="5" t="s">
        <v>1466</v>
      </c>
      <c r="BE154" s="5" t="s">
        <v>58</v>
      </c>
      <c r="BF154" s="5" t="s">
        <v>58</v>
      </c>
    </row>
    <row r="155" spans="1:58">
      <c r="A155" s="5" t="s">
        <v>59</v>
      </c>
      <c r="B155" s="5" t="s">
        <v>1467</v>
      </c>
      <c r="C155" s="5" t="s">
        <v>58</v>
      </c>
      <c r="D155" s="5" t="s">
        <v>58</v>
      </c>
      <c r="E155" s="5" t="s">
        <v>58</v>
      </c>
      <c r="F155" s="5" t="s">
        <v>1468</v>
      </c>
      <c r="G155" s="5" t="s">
        <v>1469</v>
      </c>
      <c r="H155" s="5" t="s">
        <v>58</v>
      </c>
      <c r="I155" s="5" t="s">
        <v>58</v>
      </c>
      <c r="J155" s="5" t="s">
        <v>1470</v>
      </c>
      <c r="K155" s="5" t="s">
        <v>58</v>
      </c>
      <c r="L155" s="5" t="s">
        <v>58</v>
      </c>
      <c r="M155" s="5" t="s">
        <v>58</v>
      </c>
      <c r="N155" s="5" t="s">
        <v>58</v>
      </c>
      <c r="O155" s="5" t="s">
        <v>58</v>
      </c>
      <c r="P155" s="5" t="s">
        <v>58</v>
      </c>
      <c r="Q155" s="5" t="s">
        <v>58</v>
      </c>
      <c r="R155" s="5" t="s">
        <v>1471</v>
      </c>
      <c r="S155" s="5" t="s">
        <v>58</v>
      </c>
      <c r="T155" s="5" t="s">
        <v>58</v>
      </c>
      <c r="U155" s="5" t="s">
        <v>58</v>
      </c>
      <c r="V155" s="5">
        <v>165</v>
      </c>
      <c r="W155" s="5">
        <v>4</v>
      </c>
      <c r="X155" s="5" t="s">
        <v>58</v>
      </c>
      <c r="Y155" s="5" t="s">
        <v>58</v>
      </c>
      <c r="Z155" s="5">
        <v>276</v>
      </c>
      <c r="AA155" s="5">
        <v>282</v>
      </c>
      <c r="AB155" s="5" t="s">
        <v>58</v>
      </c>
      <c r="AC155" s="5" t="s">
        <v>1472</v>
      </c>
      <c r="AD155" s="5" t="s">
        <v>58</v>
      </c>
      <c r="AE155" s="5" t="s">
        <v>58</v>
      </c>
      <c r="AF155" s="5" t="s">
        <v>58</v>
      </c>
      <c r="AG155" s="5" t="s">
        <v>1465</v>
      </c>
      <c r="AH155" s="5">
        <v>2017</v>
      </c>
      <c r="AI155" s="5" t="s">
        <v>1473</v>
      </c>
      <c r="AJ155" s="5" t="s">
        <v>58</v>
      </c>
      <c r="AK155" s="5" t="s">
        <v>58</v>
      </c>
      <c r="AL155" s="5" t="s">
        <v>58</v>
      </c>
      <c r="AM155" s="5" t="s">
        <v>58</v>
      </c>
      <c r="AN155" s="5" t="s">
        <v>58</v>
      </c>
      <c r="AO155" s="5" t="s">
        <v>58</v>
      </c>
      <c r="AP155" s="5" t="s">
        <v>58</v>
      </c>
      <c r="AQ155" s="5" t="s">
        <v>58</v>
      </c>
      <c r="AR155" s="5">
        <v>6</v>
      </c>
      <c r="AS155" s="5">
        <v>0</v>
      </c>
      <c r="AT155" s="5">
        <v>0</v>
      </c>
      <c r="AU155" s="5">
        <v>0</v>
      </c>
      <c r="AV155" s="5">
        <v>5</v>
      </c>
      <c r="AW155" s="5">
        <v>0</v>
      </c>
      <c r="AX155" s="5">
        <v>6</v>
      </c>
      <c r="AY155" s="5" t="s">
        <v>58</v>
      </c>
      <c r="AZ155" s="5" t="s">
        <v>58</v>
      </c>
      <c r="BA155" s="5" t="s">
        <v>1474</v>
      </c>
      <c r="BB155" s="5" t="s">
        <v>1475</v>
      </c>
      <c r="BC155" s="5" t="s">
        <v>58</v>
      </c>
      <c r="BD155" s="5" t="s">
        <v>1476</v>
      </c>
      <c r="BE155" s="5" t="s">
        <v>58</v>
      </c>
      <c r="BF155" s="5" t="s">
        <v>58</v>
      </c>
    </row>
    <row r="156" spans="1:58">
      <c r="A156" s="5" t="s">
        <v>59</v>
      </c>
      <c r="B156" s="5" t="s">
        <v>1477</v>
      </c>
      <c r="C156" s="5" t="s">
        <v>58</v>
      </c>
      <c r="D156" s="5" t="s">
        <v>58</v>
      </c>
      <c r="E156" s="5" t="s">
        <v>58</v>
      </c>
      <c r="F156" s="5" t="s">
        <v>1478</v>
      </c>
      <c r="G156" s="5" t="s">
        <v>1479</v>
      </c>
      <c r="H156" s="5" t="s">
        <v>58</v>
      </c>
      <c r="I156" s="5" t="s">
        <v>58</v>
      </c>
      <c r="J156" s="5" t="s">
        <v>1480</v>
      </c>
      <c r="K156" s="5" t="s">
        <v>58</v>
      </c>
      <c r="L156" s="5" t="s">
        <v>58</v>
      </c>
      <c r="M156" s="5" t="s">
        <v>58</v>
      </c>
      <c r="N156" s="5" t="s">
        <v>58</v>
      </c>
      <c r="O156" s="5" t="s">
        <v>58</v>
      </c>
      <c r="P156" s="5" t="s">
        <v>58</v>
      </c>
      <c r="Q156" s="5" t="s">
        <v>58</v>
      </c>
      <c r="R156" s="5" t="s">
        <v>1481</v>
      </c>
      <c r="S156" s="5" t="s">
        <v>58</v>
      </c>
      <c r="T156" s="5" t="s">
        <v>58</v>
      </c>
      <c r="U156" s="5" t="s">
        <v>58</v>
      </c>
      <c r="V156" s="5">
        <v>46</v>
      </c>
      <c r="W156" s="5">
        <v>1</v>
      </c>
      <c r="X156" s="5" t="s">
        <v>58</v>
      </c>
      <c r="Y156" s="5" t="s">
        <v>58</v>
      </c>
      <c r="Z156" s="5">
        <v>427</v>
      </c>
      <c r="AA156" s="5">
        <v>431</v>
      </c>
      <c r="AB156" s="5" t="s">
        <v>58</v>
      </c>
      <c r="AC156" s="5" t="s">
        <v>58</v>
      </c>
      <c r="AD156" s="5" t="s">
        <v>58</v>
      </c>
      <c r="AE156" s="5" t="s">
        <v>58</v>
      </c>
      <c r="AF156" s="5" t="s">
        <v>1282</v>
      </c>
      <c r="AG156" s="5" t="s">
        <v>1482</v>
      </c>
      <c r="AH156" s="5">
        <v>2017</v>
      </c>
      <c r="AI156" s="5" t="s">
        <v>1483</v>
      </c>
      <c r="AJ156" s="5" t="s">
        <v>58</v>
      </c>
      <c r="AK156" s="5" t="s">
        <v>58</v>
      </c>
      <c r="AL156" s="5" t="s">
        <v>58</v>
      </c>
      <c r="AM156" s="5" t="s">
        <v>58</v>
      </c>
      <c r="AN156" s="5" t="s">
        <v>58</v>
      </c>
      <c r="AO156" s="5" t="s">
        <v>58</v>
      </c>
      <c r="AP156" s="5" t="s">
        <v>58</v>
      </c>
      <c r="AQ156" s="5" t="s">
        <v>58</v>
      </c>
      <c r="AR156" s="5">
        <v>0</v>
      </c>
      <c r="AS156" s="5">
        <v>0</v>
      </c>
      <c r="AT156" s="5">
        <v>0</v>
      </c>
      <c r="AU156" s="5">
        <v>0</v>
      </c>
      <c r="AV156" s="5">
        <v>0</v>
      </c>
      <c r="AW156" s="5">
        <v>0</v>
      </c>
      <c r="AX156" s="5">
        <v>0</v>
      </c>
      <c r="AY156" s="5" t="s">
        <v>58</v>
      </c>
      <c r="AZ156" s="5" t="s">
        <v>58</v>
      </c>
      <c r="BA156" s="5" t="s">
        <v>1484</v>
      </c>
      <c r="BB156" s="5" t="s">
        <v>1485</v>
      </c>
      <c r="BC156" s="5" t="s">
        <v>58</v>
      </c>
      <c r="BD156" s="5" t="s">
        <v>1486</v>
      </c>
      <c r="BE156" s="5" t="s">
        <v>58</v>
      </c>
      <c r="BF156" s="5" t="s">
        <v>58</v>
      </c>
    </row>
    <row r="157" spans="1:58">
      <c r="A157" s="5" t="s">
        <v>59</v>
      </c>
      <c r="B157" s="5" t="s">
        <v>1487</v>
      </c>
      <c r="C157" s="5" t="s">
        <v>58</v>
      </c>
      <c r="D157" s="5" t="s">
        <v>58</v>
      </c>
      <c r="E157" s="5" t="s">
        <v>58</v>
      </c>
      <c r="F157" s="5" t="s">
        <v>58</v>
      </c>
      <c r="G157" s="5" t="s">
        <v>1488</v>
      </c>
      <c r="H157" s="5" t="s">
        <v>58</v>
      </c>
      <c r="I157" s="5" t="s">
        <v>58</v>
      </c>
      <c r="J157" s="5" t="s">
        <v>1489</v>
      </c>
      <c r="K157" s="5" t="s">
        <v>58</v>
      </c>
      <c r="L157" s="5" t="s">
        <v>58</v>
      </c>
      <c r="M157" s="5" t="s">
        <v>58</v>
      </c>
      <c r="N157" s="5" t="s">
        <v>58</v>
      </c>
      <c r="O157" s="5" t="s">
        <v>58</v>
      </c>
      <c r="P157" s="5" t="s">
        <v>58</v>
      </c>
      <c r="Q157" s="5" t="s">
        <v>58</v>
      </c>
      <c r="R157" s="5" t="s">
        <v>423</v>
      </c>
      <c r="S157" s="5" t="s">
        <v>58</v>
      </c>
      <c r="T157" s="5" t="s">
        <v>58</v>
      </c>
      <c r="U157" s="5" t="s">
        <v>58</v>
      </c>
      <c r="V157" s="5">
        <v>8</v>
      </c>
      <c r="W157" s="5">
        <v>1</v>
      </c>
      <c r="X157" s="5" t="s">
        <v>58</v>
      </c>
      <c r="Y157" s="5" t="s">
        <v>58</v>
      </c>
      <c r="Z157" s="5" t="s">
        <v>58</v>
      </c>
      <c r="AA157" s="5" t="s">
        <v>58</v>
      </c>
      <c r="AB157" s="5" t="s">
        <v>1490</v>
      </c>
      <c r="AC157" s="5" t="s">
        <v>1491</v>
      </c>
      <c r="AD157" s="5" t="s">
        <v>58</v>
      </c>
      <c r="AE157" s="5" t="s">
        <v>58</v>
      </c>
      <c r="AF157" s="5" t="s">
        <v>58</v>
      </c>
      <c r="AG157" s="5" t="s">
        <v>1492</v>
      </c>
      <c r="AH157" s="5">
        <v>2017</v>
      </c>
      <c r="AI157" s="5" t="s">
        <v>1493</v>
      </c>
      <c r="AJ157" s="5" t="s">
        <v>58</v>
      </c>
      <c r="AK157" s="5" t="s">
        <v>58</v>
      </c>
      <c r="AL157" s="5" t="s">
        <v>58</v>
      </c>
      <c r="AM157" s="5" t="s">
        <v>58</v>
      </c>
      <c r="AN157" s="5" t="s">
        <v>58</v>
      </c>
      <c r="AO157" s="5" t="s">
        <v>58</v>
      </c>
      <c r="AP157" s="5" t="s">
        <v>58</v>
      </c>
      <c r="AQ157" s="5" t="s">
        <v>58</v>
      </c>
      <c r="AR157" s="5">
        <v>128</v>
      </c>
      <c r="AS157" s="5">
        <v>4</v>
      </c>
      <c r="AT157" s="5">
        <v>0</v>
      </c>
      <c r="AU157" s="5">
        <v>0</v>
      </c>
      <c r="AV157" s="5">
        <v>106</v>
      </c>
      <c r="AW157" s="5">
        <v>0</v>
      </c>
      <c r="AX157" s="5">
        <v>137</v>
      </c>
      <c r="AY157" s="5" t="s">
        <v>58</v>
      </c>
      <c r="AZ157" s="5" t="s">
        <v>58</v>
      </c>
      <c r="BA157" s="5" t="s">
        <v>428</v>
      </c>
      <c r="BB157" s="5" t="s">
        <v>58</v>
      </c>
      <c r="BC157" s="5" t="s">
        <v>58</v>
      </c>
      <c r="BD157" s="5" t="s">
        <v>1494</v>
      </c>
      <c r="BE157" s="5" t="s">
        <v>58</v>
      </c>
      <c r="BF157" s="5" t="s">
        <v>58</v>
      </c>
    </row>
    <row r="158" spans="1:58">
      <c r="A158" s="5" t="s">
        <v>59</v>
      </c>
      <c r="B158" s="5" t="s">
        <v>1495</v>
      </c>
      <c r="C158" s="5" t="s">
        <v>58</v>
      </c>
      <c r="D158" s="5" t="s">
        <v>58</v>
      </c>
      <c r="E158" s="5" t="s">
        <v>58</v>
      </c>
      <c r="F158" s="5" t="s">
        <v>58</v>
      </c>
      <c r="G158" s="5" t="s">
        <v>58</v>
      </c>
      <c r="H158" s="5" t="s">
        <v>58</v>
      </c>
      <c r="I158" s="5" t="s">
        <v>58</v>
      </c>
      <c r="J158" s="5" t="s">
        <v>1496</v>
      </c>
      <c r="K158" s="5" t="s">
        <v>58</v>
      </c>
      <c r="L158" s="5" t="s">
        <v>58</v>
      </c>
      <c r="M158" s="5" t="s">
        <v>58</v>
      </c>
      <c r="N158" s="5" t="s">
        <v>58</v>
      </c>
      <c r="O158" s="5" t="s">
        <v>58</v>
      </c>
      <c r="P158" s="5" t="s">
        <v>58</v>
      </c>
      <c r="Q158" s="5" t="s">
        <v>58</v>
      </c>
      <c r="R158" s="5" t="s">
        <v>155</v>
      </c>
      <c r="S158" s="5" t="s">
        <v>58</v>
      </c>
      <c r="T158" s="5" t="s">
        <v>58</v>
      </c>
      <c r="U158" s="5" t="s">
        <v>58</v>
      </c>
      <c r="V158" s="5">
        <v>46</v>
      </c>
      <c r="W158" s="5">
        <v>1</v>
      </c>
      <c r="X158" s="5" t="s">
        <v>58</v>
      </c>
      <c r="Y158" s="5" t="s">
        <v>58</v>
      </c>
      <c r="Z158" s="5">
        <v>21</v>
      </c>
      <c r="AA158" s="5">
        <v>26</v>
      </c>
      <c r="AB158" s="5" t="s">
        <v>58</v>
      </c>
      <c r="AC158" s="5" t="s">
        <v>58</v>
      </c>
      <c r="AD158" s="5" t="s">
        <v>58</v>
      </c>
      <c r="AE158" s="5" t="s">
        <v>58</v>
      </c>
      <c r="AF158" s="5" t="s">
        <v>58</v>
      </c>
      <c r="AG158" s="5" t="s">
        <v>1492</v>
      </c>
      <c r="AH158" s="5">
        <v>2017</v>
      </c>
      <c r="AI158" s="5" t="s">
        <v>1497</v>
      </c>
      <c r="AJ158" s="5" t="s">
        <v>58</v>
      </c>
      <c r="AK158" s="5" t="s">
        <v>58</v>
      </c>
      <c r="AL158" s="5" t="s">
        <v>58</v>
      </c>
      <c r="AM158" s="5" t="s">
        <v>58</v>
      </c>
      <c r="AN158" s="5" t="s">
        <v>58</v>
      </c>
      <c r="AO158" s="5" t="s">
        <v>58</v>
      </c>
      <c r="AP158" s="5" t="s">
        <v>58</v>
      </c>
      <c r="AQ158" s="5" t="s">
        <v>58</v>
      </c>
      <c r="AR158" s="5">
        <v>3</v>
      </c>
      <c r="AS158" s="5">
        <v>0</v>
      </c>
      <c r="AT158" s="5">
        <v>0</v>
      </c>
      <c r="AU158" s="5">
        <v>0</v>
      </c>
      <c r="AV158" s="5">
        <v>1</v>
      </c>
      <c r="AW158" s="5">
        <v>0</v>
      </c>
      <c r="AX158" s="5">
        <v>3</v>
      </c>
      <c r="AY158" s="5" t="s">
        <v>58</v>
      </c>
      <c r="AZ158" s="5" t="s">
        <v>58</v>
      </c>
      <c r="BA158" s="5" t="s">
        <v>158</v>
      </c>
      <c r="BB158" s="5" t="s">
        <v>58</v>
      </c>
      <c r="BC158" s="5" t="s">
        <v>58</v>
      </c>
      <c r="BD158" s="5" t="s">
        <v>1498</v>
      </c>
      <c r="BE158" s="5" t="s">
        <v>58</v>
      </c>
      <c r="BF158" s="5" t="s">
        <v>58</v>
      </c>
    </row>
    <row r="159" spans="1:58">
      <c r="A159" s="5" t="s">
        <v>59</v>
      </c>
      <c r="B159" s="5" t="s">
        <v>1499</v>
      </c>
      <c r="C159" s="5" t="s">
        <v>58</v>
      </c>
      <c r="D159" s="5" t="s">
        <v>58</v>
      </c>
      <c r="E159" s="5" t="s">
        <v>58</v>
      </c>
      <c r="F159" s="5" t="s">
        <v>1500</v>
      </c>
      <c r="G159" s="5" t="s">
        <v>1501</v>
      </c>
      <c r="H159" s="5" t="s">
        <v>58</v>
      </c>
      <c r="I159" s="5" t="s">
        <v>58</v>
      </c>
      <c r="J159" s="5" t="s">
        <v>1502</v>
      </c>
      <c r="K159" s="5" t="s">
        <v>58</v>
      </c>
      <c r="L159" s="5" t="s">
        <v>58</v>
      </c>
      <c r="M159" s="5" t="s">
        <v>58</v>
      </c>
      <c r="N159" s="5" t="s">
        <v>58</v>
      </c>
      <c r="O159" s="5" t="s">
        <v>58</v>
      </c>
      <c r="P159" s="5" t="s">
        <v>58</v>
      </c>
      <c r="Q159" s="5" t="s">
        <v>58</v>
      </c>
      <c r="R159" s="5" t="s">
        <v>1503</v>
      </c>
      <c r="S159" s="5" t="s">
        <v>58</v>
      </c>
      <c r="T159" s="5" t="s">
        <v>58</v>
      </c>
      <c r="U159" s="5" t="s">
        <v>58</v>
      </c>
      <c r="V159" s="5">
        <v>24</v>
      </c>
      <c r="W159" s="5">
        <v>6</v>
      </c>
      <c r="X159" s="5" t="s">
        <v>58</v>
      </c>
      <c r="Y159" s="5" t="s">
        <v>58</v>
      </c>
      <c r="Z159" s="5">
        <v>512</v>
      </c>
      <c r="AA159" s="5">
        <v>523</v>
      </c>
      <c r="AB159" s="5" t="s">
        <v>58</v>
      </c>
      <c r="AC159" s="5" t="s">
        <v>1504</v>
      </c>
      <c r="AD159" s="5" t="s">
        <v>58</v>
      </c>
      <c r="AE159" s="5" t="s">
        <v>58</v>
      </c>
      <c r="AF159" s="5" t="s">
        <v>58</v>
      </c>
      <c r="AG159" s="5">
        <v>2017</v>
      </c>
      <c r="AH159" s="5">
        <v>2017</v>
      </c>
      <c r="AI159" s="5" t="s">
        <v>1505</v>
      </c>
      <c r="AJ159" s="5" t="s">
        <v>58</v>
      </c>
      <c r="AK159" s="5" t="s">
        <v>58</v>
      </c>
      <c r="AL159" s="5" t="s">
        <v>58</v>
      </c>
      <c r="AM159" s="5" t="s">
        <v>58</v>
      </c>
      <c r="AN159" s="5" t="s">
        <v>58</v>
      </c>
      <c r="AO159" s="5" t="s">
        <v>58</v>
      </c>
      <c r="AP159" s="5" t="s">
        <v>58</v>
      </c>
      <c r="AQ159" s="5" t="s">
        <v>58</v>
      </c>
      <c r="AR159" s="5">
        <v>3</v>
      </c>
      <c r="AS159" s="5">
        <v>0</v>
      </c>
      <c r="AT159" s="5">
        <v>0</v>
      </c>
      <c r="AU159" s="5">
        <v>0</v>
      </c>
      <c r="AV159" s="5">
        <v>2</v>
      </c>
      <c r="AW159" s="5">
        <v>0</v>
      </c>
      <c r="AX159" s="5">
        <v>3</v>
      </c>
      <c r="AY159" s="5" t="s">
        <v>58</v>
      </c>
      <c r="AZ159" s="5" t="s">
        <v>58</v>
      </c>
      <c r="BA159" s="5" t="s">
        <v>1506</v>
      </c>
      <c r="BB159" s="5" t="s">
        <v>1507</v>
      </c>
      <c r="BC159" s="5" t="s">
        <v>58</v>
      </c>
      <c r="BD159" s="5" t="s">
        <v>1508</v>
      </c>
      <c r="BE159" s="5" t="s">
        <v>58</v>
      </c>
      <c r="BF159" s="5" t="s">
        <v>58</v>
      </c>
    </row>
    <row r="160" spans="1:58">
      <c r="A160" s="5" t="s">
        <v>59</v>
      </c>
      <c r="B160" s="5" t="s">
        <v>1509</v>
      </c>
      <c r="C160" s="5" t="s">
        <v>58</v>
      </c>
      <c r="D160" s="5" t="s">
        <v>58</v>
      </c>
      <c r="E160" s="5" t="s">
        <v>58</v>
      </c>
      <c r="F160" s="5" t="s">
        <v>1510</v>
      </c>
      <c r="G160" s="5" t="s">
        <v>1511</v>
      </c>
      <c r="H160" s="5" t="s">
        <v>58</v>
      </c>
      <c r="I160" s="5" t="s">
        <v>58</v>
      </c>
      <c r="J160" s="5" t="s">
        <v>1512</v>
      </c>
      <c r="K160" s="5" t="s">
        <v>58</v>
      </c>
      <c r="L160" s="5" t="s">
        <v>58</v>
      </c>
      <c r="M160" s="5" t="s">
        <v>58</v>
      </c>
      <c r="N160" s="5" t="s">
        <v>58</v>
      </c>
      <c r="O160" s="5" t="s">
        <v>58</v>
      </c>
      <c r="P160" s="5" t="s">
        <v>58</v>
      </c>
      <c r="Q160" s="5" t="s">
        <v>58</v>
      </c>
      <c r="R160" s="5" t="s">
        <v>155</v>
      </c>
      <c r="S160" s="5" t="s">
        <v>58</v>
      </c>
      <c r="T160" s="5" t="s">
        <v>58</v>
      </c>
      <c r="U160" s="5" t="s">
        <v>58</v>
      </c>
      <c r="V160" s="5">
        <v>46</v>
      </c>
      <c r="W160" s="5">
        <v>1</v>
      </c>
      <c r="X160" s="5" t="s">
        <v>58</v>
      </c>
      <c r="Y160" s="5" t="s">
        <v>58</v>
      </c>
      <c r="Z160" s="5">
        <v>157</v>
      </c>
      <c r="AA160" s="5">
        <v>165</v>
      </c>
      <c r="AB160" s="5" t="s">
        <v>58</v>
      </c>
      <c r="AC160" s="5" t="s">
        <v>58</v>
      </c>
      <c r="AD160" s="5" t="s">
        <v>58</v>
      </c>
      <c r="AE160" s="5" t="s">
        <v>58</v>
      </c>
      <c r="AF160" s="5" t="s">
        <v>58</v>
      </c>
      <c r="AG160" s="5" t="s">
        <v>1492</v>
      </c>
      <c r="AH160" s="5">
        <v>2017</v>
      </c>
      <c r="AI160" s="5" t="s">
        <v>1513</v>
      </c>
      <c r="AJ160" s="5" t="s">
        <v>58</v>
      </c>
      <c r="AK160" s="5" t="s">
        <v>58</v>
      </c>
      <c r="AL160" s="5" t="s">
        <v>58</v>
      </c>
      <c r="AM160" s="5" t="s">
        <v>58</v>
      </c>
      <c r="AN160" s="5" t="s">
        <v>58</v>
      </c>
      <c r="AO160" s="5" t="s">
        <v>58</v>
      </c>
      <c r="AP160" s="5" t="s">
        <v>58</v>
      </c>
      <c r="AQ160" s="5" t="s">
        <v>58</v>
      </c>
      <c r="AR160" s="5">
        <v>3</v>
      </c>
      <c r="AS160" s="5">
        <v>0</v>
      </c>
      <c r="AT160" s="5">
        <v>0</v>
      </c>
      <c r="AU160" s="5">
        <v>0</v>
      </c>
      <c r="AV160" s="5">
        <v>1</v>
      </c>
      <c r="AW160" s="5">
        <v>0</v>
      </c>
      <c r="AX160" s="5">
        <v>3</v>
      </c>
      <c r="AY160" s="5" t="s">
        <v>58</v>
      </c>
      <c r="AZ160" s="5" t="s">
        <v>58</v>
      </c>
      <c r="BA160" s="5" t="s">
        <v>158</v>
      </c>
      <c r="BB160" s="5" t="s">
        <v>58</v>
      </c>
      <c r="BC160" s="5" t="s">
        <v>58</v>
      </c>
      <c r="BD160" s="5" t="s">
        <v>1514</v>
      </c>
      <c r="BE160" s="5" t="s">
        <v>58</v>
      </c>
      <c r="BF160" s="5" t="s">
        <v>58</v>
      </c>
    </row>
    <row r="161" spans="1:58">
      <c r="A161" s="5" t="s">
        <v>59</v>
      </c>
      <c r="B161" s="5" t="s">
        <v>1515</v>
      </c>
      <c r="C161" s="5" t="s">
        <v>58</v>
      </c>
      <c r="D161" s="5" t="s">
        <v>58</v>
      </c>
      <c r="E161" s="5" t="s">
        <v>58</v>
      </c>
      <c r="F161" s="5" t="s">
        <v>58</v>
      </c>
      <c r="G161" s="5" t="s">
        <v>1516</v>
      </c>
      <c r="H161" s="5" t="s">
        <v>58</v>
      </c>
      <c r="I161" s="5" t="s">
        <v>58</v>
      </c>
      <c r="J161" s="5" t="s">
        <v>1517</v>
      </c>
      <c r="K161" s="5" t="s">
        <v>58</v>
      </c>
      <c r="L161" s="5" t="s">
        <v>58</v>
      </c>
      <c r="M161" s="5" t="s">
        <v>58</v>
      </c>
      <c r="N161" s="5" t="s">
        <v>58</v>
      </c>
      <c r="O161" s="5" t="s">
        <v>58</v>
      </c>
      <c r="P161" s="5" t="s">
        <v>58</v>
      </c>
      <c r="Q161" s="5" t="s">
        <v>58</v>
      </c>
      <c r="R161" s="5" t="s">
        <v>1518</v>
      </c>
      <c r="S161" s="5" t="s">
        <v>58</v>
      </c>
      <c r="T161" s="5" t="s">
        <v>58</v>
      </c>
      <c r="U161" s="5" t="s">
        <v>58</v>
      </c>
      <c r="V161" s="5">
        <v>71</v>
      </c>
      <c r="W161" s="5">
        <v>1</v>
      </c>
      <c r="X161" s="5" t="s">
        <v>58</v>
      </c>
      <c r="Y161" s="5" t="s">
        <v>58</v>
      </c>
      <c r="Z161" s="5">
        <v>119</v>
      </c>
      <c r="AA161" s="5">
        <v>126</v>
      </c>
      <c r="AB161" s="5" t="s">
        <v>58</v>
      </c>
      <c r="AC161" s="5" t="s">
        <v>1519</v>
      </c>
      <c r="AD161" s="5" t="s">
        <v>58</v>
      </c>
      <c r="AE161" s="5" t="s">
        <v>58</v>
      </c>
      <c r="AF161" s="5" t="s">
        <v>58</v>
      </c>
      <c r="AG161" s="5" t="s">
        <v>1492</v>
      </c>
      <c r="AH161" s="5">
        <v>2017</v>
      </c>
      <c r="AI161" s="5" t="s">
        <v>1520</v>
      </c>
      <c r="AJ161" s="5" t="s">
        <v>58</v>
      </c>
      <c r="AK161" s="5" t="s">
        <v>58</v>
      </c>
      <c r="AL161" s="5" t="s">
        <v>58</v>
      </c>
      <c r="AM161" s="5" t="s">
        <v>58</v>
      </c>
      <c r="AN161" s="5" t="s">
        <v>58</v>
      </c>
      <c r="AO161" s="5" t="s">
        <v>58</v>
      </c>
      <c r="AP161" s="5" t="s">
        <v>58</v>
      </c>
      <c r="AQ161" s="5" t="s">
        <v>58</v>
      </c>
      <c r="AR161" s="5">
        <v>2</v>
      </c>
      <c r="AS161" s="5">
        <v>0</v>
      </c>
      <c r="AT161" s="5">
        <v>0</v>
      </c>
      <c r="AU161" s="5">
        <v>0</v>
      </c>
      <c r="AV161" s="5">
        <v>0</v>
      </c>
      <c r="AW161" s="5">
        <v>0</v>
      </c>
      <c r="AX161" s="5">
        <v>2</v>
      </c>
      <c r="AY161" s="5" t="s">
        <v>58</v>
      </c>
      <c r="AZ161" s="5" t="s">
        <v>58</v>
      </c>
      <c r="BA161" s="5" t="s">
        <v>1521</v>
      </c>
      <c r="BB161" s="5" t="s">
        <v>1522</v>
      </c>
      <c r="BC161" s="5" t="s">
        <v>58</v>
      </c>
      <c r="BD161" s="5" t="s">
        <v>1523</v>
      </c>
      <c r="BE161" s="5" t="s">
        <v>58</v>
      </c>
      <c r="BF161" s="5" t="s">
        <v>58</v>
      </c>
    </row>
    <row r="162" spans="1:58">
      <c r="A162" s="5" t="s">
        <v>59</v>
      </c>
      <c r="B162" s="5" t="s">
        <v>1524</v>
      </c>
      <c r="C162" s="5" t="s">
        <v>58</v>
      </c>
      <c r="D162" s="5" t="s">
        <v>58</v>
      </c>
      <c r="E162" s="5" t="s">
        <v>58</v>
      </c>
      <c r="F162" s="5" t="s">
        <v>1525</v>
      </c>
      <c r="G162" s="5" t="s">
        <v>1526</v>
      </c>
      <c r="H162" s="5" t="s">
        <v>58</v>
      </c>
      <c r="I162" s="5" t="s">
        <v>58</v>
      </c>
      <c r="J162" s="5" t="s">
        <v>1527</v>
      </c>
      <c r="K162" s="5" t="s">
        <v>58</v>
      </c>
      <c r="L162" s="5" t="s">
        <v>58</v>
      </c>
      <c r="M162" s="5" t="s">
        <v>58</v>
      </c>
      <c r="N162" s="5" t="s">
        <v>58</v>
      </c>
      <c r="O162" s="5" t="s">
        <v>58</v>
      </c>
      <c r="P162" s="5" t="s">
        <v>58</v>
      </c>
      <c r="Q162" s="5" t="s">
        <v>58</v>
      </c>
      <c r="R162" s="5" t="s">
        <v>1528</v>
      </c>
      <c r="S162" s="5" t="s">
        <v>58</v>
      </c>
      <c r="T162" s="5" t="s">
        <v>58</v>
      </c>
      <c r="U162" s="5" t="s">
        <v>58</v>
      </c>
      <c r="V162" s="5">
        <v>7</v>
      </c>
      <c r="W162" s="5" t="s">
        <v>58</v>
      </c>
      <c r="X162" s="5" t="s">
        <v>58</v>
      </c>
      <c r="Y162" s="5" t="s">
        <v>58</v>
      </c>
      <c r="Z162" s="5" t="s">
        <v>58</v>
      </c>
      <c r="AA162" s="5" t="s">
        <v>58</v>
      </c>
      <c r="AB162" s="5">
        <v>13137</v>
      </c>
      <c r="AC162" s="5" t="s">
        <v>1529</v>
      </c>
      <c r="AD162" s="5" t="s">
        <v>58</v>
      </c>
      <c r="AE162" s="5" t="s">
        <v>58</v>
      </c>
      <c r="AF162" s="5" t="s">
        <v>58</v>
      </c>
      <c r="AG162" s="5" t="s">
        <v>1530</v>
      </c>
      <c r="AH162" s="5">
        <v>2016</v>
      </c>
      <c r="AI162" s="5" t="s">
        <v>1531</v>
      </c>
      <c r="AJ162" s="5" t="s">
        <v>58</v>
      </c>
      <c r="AK162" s="5" t="s">
        <v>58</v>
      </c>
      <c r="AL162" s="5" t="s">
        <v>58</v>
      </c>
      <c r="AM162" s="5" t="s">
        <v>58</v>
      </c>
      <c r="AN162" s="5" t="s">
        <v>58</v>
      </c>
      <c r="AO162" s="5" t="s">
        <v>58</v>
      </c>
      <c r="AP162" s="5" t="s">
        <v>58</v>
      </c>
      <c r="AQ162" s="5" t="s">
        <v>58</v>
      </c>
      <c r="AR162" s="5">
        <v>103</v>
      </c>
      <c r="AS162" s="5">
        <v>2</v>
      </c>
      <c r="AT162" s="5">
        <v>0</v>
      </c>
      <c r="AU162" s="5">
        <v>0</v>
      </c>
      <c r="AV162" s="5">
        <v>61</v>
      </c>
      <c r="AW162" s="5">
        <v>0</v>
      </c>
      <c r="AX162" s="5">
        <v>107</v>
      </c>
      <c r="AY162" s="5" t="s">
        <v>58</v>
      </c>
      <c r="AZ162" s="5" t="s">
        <v>58</v>
      </c>
      <c r="BA162" s="5" t="s">
        <v>1532</v>
      </c>
      <c r="BB162" s="5" t="s">
        <v>58</v>
      </c>
      <c r="BC162" s="5" t="s">
        <v>58</v>
      </c>
      <c r="BD162" s="5" t="s">
        <v>1533</v>
      </c>
      <c r="BE162" s="5">
        <v>27725673</v>
      </c>
      <c r="BF162" s="5" t="s">
        <v>58</v>
      </c>
    </row>
    <row r="163" spans="1:58">
      <c r="A163" s="5" t="s">
        <v>59</v>
      </c>
      <c r="B163" s="5" t="s">
        <v>1534</v>
      </c>
      <c r="C163" s="5" t="s">
        <v>58</v>
      </c>
      <c r="D163" s="5" t="s">
        <v>58</v>
      </c>
      <c r="E163" s="5" t="s">
        <v>58</v>
      </c>
      <c r="F163" s="5" t="s">
        <v>1535</v>
      </c>
      <c r="G163" s="5" t="s">
        <v>1536</v>
      </c>
      <c r="H163" s="5" t="s">
        <v>58</v>
      </c>
      <c r="I163" s="5" t="s">
        <v>58</v>
      </c>
      <c r="J163" s="5" t="s">
        <v>1537</v>
      </c>
      <c r="K163" s="5" t="s">
        <v>58</v>
      </c>
      <c r="L163" s="5" t="s">
        <v>58</v>
      </c>
      <c r="M163" s="5" t="s">
        <v>58</v>
      </c>
      <c r="N163" s="5" t="s">
        <v>58</v>
      </c>
      <c r="O163" s="5" t="s">
        <v>58</v>
      </c>
      <c r="P163" s="5" t="s">
        <v>58</v>
      </c>
      <c r="Q163" s="5" t="s">
        <v>58</v>
      </c>
      <c r="R163" s="5" t="s">
        <v>1538</v>
      </c>
      <c r="S163" s="5" t="s">
        <v>58</v>
      </c>
      <c r="T163" s="5" t="s">
        <v>58</v>
      </c>
      <c r="U163" s="5" t="s">
        <v>58</v>
      </c>
      <c r="V163" s="5">
        <v>32</v>
      </c>
      <c r="W163" s="5">
        <v>5</v>
      </c>
      <c r="X163" s="5" t="s">
        <v>58</v>
      </c>
      <c r="Y163" s="5" t="s">
        <v>58</v>
      </c>
      <c r="Z163" s="5">
        <v>396</v>
      </c>
      <c r="AA163" s="5">
        <v>406</v>
      </c>
      <c r="AB163" s="5" t="s">
        <v>58</v>
      </c>
      <c r="AC163" s="5" t="s">
        <v>1539</v>
      </c>
      <c r="AD163" s="5" t="s">
        <v>58</v>
      </c>
      <c r="AE163" s="5" t="s">
        <v>58</v>
      </c>
      <c r="AF163" s="5" t="s">
        <v>58</v>
      </c>
      <c r="AG163" s="5" t="s">
        <v>1540</v>
      </c>
      <c r="AH163" s="5">
        <v>2016</v>
      </c>
      <c r="AI163" s="5" t="s">
        <v>1541</v>
      </c>
      <c r="AJ163" s="5" t="s">
        <v>58</v>
      </c>
      <c r="AK163" s="5" t="s">
        <v>58</v>
      </c>
      <c r="AL163" s="5" t="s">
        <v>58</v>
      </c>
      <c r="AM163" s="5" t="s">
        <v>58</v>
      </c>
      <c r="AN163" s="5" t="s">
        <v>58</v>
      </c>
      <c r="AO163" s="5" t="s">
        <v>58</v>
      </c>
      <c r="AP163" s="5" t="s">
        <v>58</v>
      </c>
      <c r="AQ163" s="5" t="s">
        <v>58</v>
      </c>
      <c r="AR163" s="5">
        <v>14</v>
      </c>
      <c r="AS163" s="5">
        <v>2</v>
      </c>
      <c r="AT163" s="5">
        <v>0</v>
      </c>
      <c r="AU163" s="5">
        <v>0</v>
      </c>
      <c r="AV163" s="5">
        <v>9</v>
      </c>
      <c r="AW163" s="5">
        <v>0</v>
      </c>
      <c r="AX163" s="5">
        <v>17</v>
      </c>
      <c r="AY163" s="5" t="s">
        <v>58</v>
      </c>
      <c r="AZ163" s="5" t="s">
        <v>58</v>
      </c>
      <c r="BA163" s="5" t="s">
        <v>1542</v>
      </c>
      <c r="BB163" s="5" t="s">
        <v>1543</v>
      </c>
      <c r="BC163" s="5" t="s">
        <v>58</v>
      </c>
      <c r="BD163" s="5" t="s">
        <v>1544</v>
      </c>
      <c r="BE163" s="5">
        <v>27721689</v>
      </c>
      <c r="BF163" s="5" t="s">
        <v>58</v>
      </c>
    </row>
    <row r="164" spans="1:58">
      <c r="A164" s="5" t="s">
        <v>59</v>
      </c>
      <c r="B164" s="5" t="s">
        <v>1545</v>
      </c>
      <c r="C164" s="5" t="s">
        <v>58</v>
      </c>
      <c r="D164" s="5" t="s">
        <v>58</v>
      </c>
      <c r="E164" s="5" t="s">
        <v>58</v>
      </c>
      <c r="F164" s="5" t="s">
        <v>1546</v>
      </c>
      <c r="G164" s="5" t="s">
        <v>1547</v>
      </c>
      <c r="H164" s="5" t="s">
        <v>58</v>
      </c>
      <c r="I164" s="5" t="s">
        <v>58</v>
      </c>
      <c r="J164" s="5" t="s">
        <v>1548</v>
      </c>
      <c r="K164" s="5" t="s">
        <v>58</v>
      </c>
      <c r="L164" s="5" t="s">
        <v>58</v>
      </c>
      <c r="M164" s="5" t="s">
        <v>58</v>
      </c>
      <c r="N164" s="5" t="s">
        <v>58</v>
      </c>
      <c r="O164" s="5" t="s">
        <v>58</v>
      </c>
      <c r="P164" s="5" t="s">
        <v>58</v>
      </c>
      <c r="Q164" s="5" t="s">
        <v>58</v>
      </c>
      <c r="R164" s="5" t="s">
        <v>945</v>
      </c>
      <c r="S164" s="5" t="s">
        <v>58</v>
      </c>
      <c r="T164" s="5" t="s">
        <v>58</v>
      </c>
      <c r="U164" s="5" t="s">
        <v>58</v>
      </c>
      <c r="V164" s="5">
        <v>181</v>
      </c>
      <c r="W164" s="5" t="s">
        <v>58</v>
      </c>
      <c r="X164" s="5" t="s">
        <v>58</v>
      </c>
      <c r="Y164" s="5" t="s">
        <v>58</v>
      </c>
      <c r="Z164" s="5">
        <v>343</v>
      </c>
      <c r="AA164" s="5">
        <v>352</v>
      </c>
      <c r="AB164" s="5" t="s">
        <v>58</v>
      </c>
      <c r="AC164" s="5" t="s">
        <v>1549</v>
      </c>
      <c r="AD164" s="5" t="s">
        <v>58</v>
      </c>
      <c r="AE164" s="5" t="s">
        <v>58</v>
      </c>
      <c r="AF164" s="5" t="s">
        <v>58</v>
      </c>
      <c r="AG164" s="5" t="s">
        <v>1550</v>
      </c>
      <c r="AH164" s="5">
        <v>2016</v>
      </c>
      <c r="AI164" s="5" t="s">
        <v>1551</v>
      </c>
      <c r="AJ164" s="5" t="s">
        <v>58</v>
      </c>
      <c r="AK164" s="5" t="s">
        <v>58</v>
      </c>
      <c r="AL164" s="5" t="s">
        <v>58</v>
      </c>
      <c r="AM164" s="5" t="s">
        <v>58</v>
      </c>
      <c r="AN164" s="5" t="s">
        <v>58</v>
      </c>
      <c r="AO164" s="5" t="s">
        <v>58</v>
      </c>
      <c r="AP164" s="5" t="s">
        <v>58</v>
      </c>
      <c r="AQ164" s="5" t="s">
        <v>58</v>
      </c>
      <c r="AR164" s="5">
        <v>29</v>
      </c>
      <c r="AS164" s="5">
        <v>1</v>
      </c>
      <c r="AT164" s="5">
        <v>0</v>
      </c>
      <c r="AU164" s="5">
        <v>0</v>
      </c>
      <c r="AV164" s="5">
        <v>16</v>
      </c>
      <c r="AW164" s="5">
        <v>0</v>
      </c>
      <c r="AX164" s="5">
        <v>30</v>
      </c>
      <c r="AY164" s="5" t="s">
        <v>58</v>
      </c>
      <c r="AZ164" s="5" t="s">
        <v>58</v>
      </c>
      <c r="BA164" s="5" t="s">
        <v>949</v>
      </c>
      <c r="BB164" s="5" t="s">
        <v>950</v>
      </c>
      <c r="BC164" s="5" t="s">
        <v>58</v>
      </c>
      <c r="BD164" s="5" t="s">
        <v>1552</v>
      </c>
      <c r="BE164" s="5">
        <v>27393941</v>
      </c>
      <c r="BF164" s="5" t="s">
        <v>58</v>
      </c>
    </row>
    <row r="165" spans="1:58">
      <c r="A165" s="5" t="s">
        <v>59</v>
      </c>
      <c r="B165" s="5" t="s">
        <v>1553</v>
      </c>
      <c r="C165" s="5" t="s">
        <v>58</v>
      </c>
      <c r="D165" s="5" t="s">
        <v>58</v>
      </c>
      <c r="E165" s="5" t="s">
        <v>58</v>
      </c>
      <c r="F165" s="5" t="s">
        <v>1554</v>
      </c>
      <c r="G165" s="5" t="s">
        <v>1555</v>
      </c>
      <c r="H165" s="5" t="s">
        <v>58</v>
      </c>
      <c r="I165" s="5" t="s">
        <v>58</v>
      </c>
      <c r="J165" s="5" t="s">
        <v>1556</v>
      </c>
      <c r="K165" s="5" t="s">
        <v>58</v>
      </c>
      <c r="L165" s="5" t="s">
        <v>58</v>
      </c>
      <c r="M165" s="5" t="s">
        <v>58</v>
      </c>
      <c r="N165" s="5" t="s">
        <v>58</v>
      </c>
      <c r="O165" s="5" t="s">
        <v>58</v>
      </c>
      <c r="P165" s="5" t="s">
        <v>58</v>
      </c>
      <c r="Q165" s="5" t="s">
        <v>58</v>
      </c>
      <c r="R165" s="5" t="s">
        <v>1557</v>
      </c>
      <c r="S165" s="5" t="s">
        <v>58</v>
      </c>
      <c r="T165" s="5" t="s">
        <v>58</v>
      </c>
      <c r="U165" s="5" t="s">
        <v>58</v>
      </c>
      <c r="V165" s="5">
        <v>75</v>
      </c>
      <c r="W165" s="5" t="s">
        <v>58</v>
      </c>
      <c r="X165" s="5" t="s">
        <v>58</v>
      </c>
      <c r="Y165" s="5" t="s">
        <v>58</v>
      </c>
      <c r="Z165" s="5">
        <v>54</v>
      </c>
      <c r="AA165" s="5">
        <v>61</v>
      </c>
      <c r="AB165" s="5" t="s">
        <v>58</v>
      </c>
      <c r="AC165" s="5" t="s">
        <v>1558</v>
      </c>
      <c r="AD165" s="5" t="s">
        <v>58</v>
      </c>
      <c r="AE165" s="5" t="s">
        <v>58</v>
      </c>
      <c r="AF165" s="5" t="s">
        <v>58</v>
      </c>
      <c r="AG165" s="5" t="s">
        <v>1559</v>
      </c>
      <c r="AH165" s="5">
        <v>2016</v>
      </c>
      <c r="AI165" s="5" t="s">
        <v>1560</v>
      </c>
      <c r="AJ165" s="5" t="s">
        <v>58</v>
      </c>
      <c r="AK165" s="5" t="s">
        <v>58</v>
      </c>
      <c r="AL165" s="5" t="s">
        <v>58</v>
      </c>
      <c r="AM165" s="5" t="s">
        <v>58</v>
      </c>
      <c r="AN165" s="5" t="s">
        <v>58</v>
      </c>
      <c r="AO165" s="5" t="s">
        <v>58</v>
      </c>
      <c r="AP165" s="5" t="s">
        <v>58</v>
      </c>
      <c r="AQ165" s="5" t="s">
        <v>58</v>
      </c>
      <c r="AR165" s="5">
        <v>10</v>
      </c>
      <c r="AS165" s="5">
        <v>0</v>
      </c>
      <c r="AT165" s="5">
        <v>0</v>
      </c>
      <c r="AU165" s="5">
        <v>0</v>
      </c>
      <c r="AV165" s="5">
        <v>2</v>
      </c>
      <c r="AW165" s="5">
        <v>0</v>
      </c>
      <c r="AX165" s="5">
        <v>10</v>
      </c>
      <c r="AY165" s="5" t="s">
        <v>58</v>
      </c>
      <c r="AZ165" s="5" t="s">
        <v>58</v>
      </c>
      <c r="BA165" s="5" t="s">
        <v>1561</v>
      </c>
      <c r="BB165" s="5" t="s">
        <v>1562</v>
      </c>
      <c r="BC165" s="5" t="s">
        <v>58</v>
      </c>
      <c r="BD165" s="5" t="s">
        <v>1563</v>
      </c>
      <c r="BE165" s="5" t="s">
        <v>58</v>
      </c>
      <c r="BF165" s="5" t="s">
        <v>58</v>
      </c>
    </row>
    <row r="166" spans="1:58">
      <c r="A166" s="5" t="s">
        <v>59</v>
      </c>
      <c r="B166" s="5" t="s">
        <v>1564</v>
      </c>
      <c r="C166" s="5" t="s">
        <v>58</v>
      </c>
      <c r="D166" s="5" t="s">
        <v>58</v>
      </c>
      <c r="E166" s="5" t="s">
        <v>58</v>
      </c>
      <c r="F166" s="5" t="s">
        <v>1565</v>
      </c>
      <c r="G166" s="5" t="s">
        <v>1566</v>
      </c>
      <c r="H166" s="5" t="s">
        <v>58</v>
      </c>
      <c r="I166" s="5" t="s">
        <v>58</v>
      </c>
      <c r="J166" s="5" t="s">
        <v>1567</v>
      </c>
      <c r="K166" s="5" t="s">
        <v>58</v>
      </c>
      <c r="L166" s="5" t="s">
        <v>58</v>
      </c>
      <c r="M166" s="5" t="s">
        <v>58</v>
      </c>
      <c r="N166" s="5" t="s">
        <v>58</v>
      </c>
      <c r="O166" s="5" t="s">
        <v>58</v>
      </c>
      <c r="P166" s="5" t="s">
        <v>58</v>
      </c>
      <c r="Q166" s="5" t="s">
        <v>58</v>
      </c>
      <c r="R166" s="5" t="s">
        <v>1568</v>
      </c>
      <c r="S166" s="5" t="s">
        <v>58</v>
      </c>
      <c r="T166" s="5" t="s">
        <v>58</v>
      </c>
      <c r="U166" s="5" t="s">
        <v>58</v>
      </c>
      <c r="V166" s="5">
        <v>7</v>
      </c>
      <c r="W166" s="5">
        <v>3</v>
      </c>
      <c r="X166" s="5" t="s">
        <v>58</v>
      </c>
      <c r="Y166" s="5" t="s">
        <v>58</v>
      </c>
      <c r="Z166" s="5">
        <v>156</v>
      </c>
      <c r="AA166" s="5">
        <v>163</v>
      </c>
      <c r="AB166" s="5" t="s">
        <v>58</v>
      </c>
      <c r="AC166" s="5" t="s">
        <v>1569</v>
      </c>
      <c r="AD166" s="5" t="s">
        <v>58</v>
      </c>
      <c r="AE166" s="5" t="s">
        <v>58</v>
      </c>
      <c r="AF166" s="5" t="s">
        <v>58</v>
      </c>
      <c r="AG166" s="5" t="s">
        <v>1570</v>
      </c>
      <c r="AH166" s="5">
        <v>2016</v>
      </c>
      <c r="AI166" s="5" t="s">
        <v>1571</v>
      </c>
      <c r="AJ166" s="5" t="s">
        <v>58</v>
      </c>
      <c r="AK166" s="5" t="s">
        <v>58</v>
      </c>
      <c r="AL166" s="5" t="s">
        <v>58</v>
      </c>
      <c r="AM166" s="5" t="s">
        <v>58</v>
      </c>
      <c r="AN166" s="5" t="s">
        <v>58</v>
      </c>
      <c r="AO166" s="5" t="s">
        <v>58</v>
      </c>
      <c r="AP166" s="5" t="s">
        <v>58</v>
      </c>
      <c r="AQ166" s="5" t="s">
        <v>58</v>
      </c>
      <c r="AR166" s="5">
        <v>6</v>
      </c>
      <c r="AS166" s="5">
        <v>0</v>
      </c>
      <c r="AT166" s="5">
        <v>0</v>
      </c>
      <c r="AU166" s="5">
        <v>0</v>
      </c>
      <c r="AV166" s="5">
        <v>2</v>
      </c>
      <c r="AW166" s="5">
        <v>0</v>
      </c>
      <c r="AX166" s="5">
        <v>6</v>
      </c>
      <c r="AY166" s="5" t="s">
        <v>58</v>
      </c>
      <c r="AZ166" s="5" t="s">
        <v>58</v>
      </c>
      <c r="BA166" s="5" t="s">
        <v>1572</v>
      </c>
      <c r="BB166" s="5" t="s">
        <v>1573</v>
      </c>
      <c r="BC166" s="5" t="s">
        <v>58</v>
      </c>
      <c r="BD166" s="5" t="s">
        <v>1574</v>
      </c>
      <c r="BE166" s="5">
        <v>27393322</v>
      </c>
      <c r="BF166" s="5" t="s">
        <v>58</v>
      </c>
    </row>
    <row r="167" spans="1:58">
      <c r="A167" s="5" t="s">
        <v>59</v>
      </c>
      <c r="B167" s="5" t="s">
        <v>1575</v>
      </c>
      <c r="C167" s="5" t="s">
        <v>58</v>
      </c>
      <c r="D167" s="5" t="s">
        <v>58</v>
      </c>
      <c r="E167" s="5" t="s">
        <v>58</v>
      </c>
      <c r="F167" s="5" t="s">
        <v>58</v>
      </c>
      <c r="G167" s="5" t="s">
        <v>58</v>
      </c>
      <c r="H167" s="5" t="s">
        <v>58</v>
      </c>
      <c r="I167" s="5" t="s">
        <v>58</v>
      </c>
      <c r="J167" s="5" t="s">
        <v>1576</v>
      </c>
      <c r="K167" s="5" t="s">
        <v>58</v>
      </c>
      <c r="L167" s="5" t="s">
        <v>58</v>
      </c>
      <c r="M167" s="5" t="s">
        <v>58</v>
      </c>
      <c r="N167" s="5" t="s">
        <v>58</v>
      </c>
      <c r="O167" s="5" t="s">
        <v>58</v>
      </c>
      <c r="P167" s="5" t="s">
        <v>58</v>
      </c>
      <c r="Q167" s="5" t="s">
        <v>58</v>
      </c>
      <c r="R167" s="5" t="s">
        <v>1577</v>
      </c>
      <c r="S167" s="5" t="s">
        <v>58</v>
      </c>
      <c r="T167" s="5" t="s">
        <v>58</v>
      </c>
      <c r="U167" s="5" t="s">
        <v>58</v>
      </c>
      <c r="V167" s="5">
        <v>34</v>
      </c>
      <c r="W167" s="5">
        <v>7</v>
      </c>
      <c r="X167" s="5" t="s">
        <v>58</v>
      </c>
      <c r="Y167" s="5" t="s">
        <v>58</v>
      </c>
      <c r="Z167" s="5">
        <v>686</v>
      </c>
      <c r="AA167" s="5">
        <v>691</v>
      </c>
      <c r="AB167" s="5" t="s">
        <v>58</v>
      </c>
      <c r="AC167" s="5" t="s">
        <v>1578</v>
      </c>
      <c r="AD167" s="5" t="s">
        <v>58</v>
      </c>
      <c r="AE167" s="5" t="s">
        <v>58</v>
      </c>
      <c r="AF167" s="5" t="s">
        <v>58</v>
      </c>
      <c r="AG167" s="5" t="s">
        <v>1570</v>
      </c>
      <c r="AH167" s="5">
        <v>2016</v>
      </c>
      <c r="AI167" s="5" t="s">
        <v>1579</v>
      </c>
      <c r="AJ167" s="5" t="s">
        <v>58</v>
      </c>
      <c r="AK167" s="5" t="s">
        <v>58</v>
      </c>
      <c r="AL167" s="5" t="s">
        <v>58</v>
      </c>
      <c r="AM167" s="5" t="s">
        <v>58</v>
      </c>
      <c r="AN167" s="5" t="s">
        <v>58</v>
      </c>
      <c r="AO167" s="5" t="s">
        <v>58</v>
      </c>
      <c r="AP167" s="5" t="s">
        <v>58</v>
      </c>
      <c r="AQ167" s="5" t="s">
        <v>58</v>
      </c>
      <c r="AR167" s="5">
        <v>3</v>
      </c>
      <c r="AS167" s="5">
        <v>2</v>
      </c>
      <c r="AT167" s="5">
        <v>0</v>
      </c>
      <c r="AU167" s="5">
        <v>0</v>
      </c>
      <c r="AV167" s="5">
        <v>1</v>
      </c>
      <c r="AW167" s="5">
        <v>0</v>
      </c>
      <c r="AX167" s="5">
        <v>3</v>
      </c>
      <c r="AY167" s="5" t="s">
        <v>58</v>
      </c>
      <c r="AZ167" s="5" t="s">
        <v>58</v>
      </c>
      <c r="BA167" s="5" t="s">
        <v>1580</v>
      </c>
      <c r="BB167" s="5" t="s">
        <v>58</v>
      </c>
      <c r="BC167" s="5" t="s">
        <v>58</v>
      </c>
      <c r="BD167" s="5" t="s">
        <v>1581</v>
      </c>
      <c r="BE167" s="5" t="s">
        <v>58</v>
      </c>
      <c r="BF167" s="5" t="s">
        <v>58</v>
      </c>
    </row>
    <row r="168" spans="1:58">
      <c r="A168" s="5" t="s">
        <v>59</v>
      </c>
      <c r="B168" s="5" t="s">
        <v>1582</v>
      </c>
      <c r="C168" s="5" t="s">
        <v>58</v>
      </c>
      <c r="D168" s="5" t="s">
        <v>58</v>
      </c>
      <c r="E168" s="5" t="s">
        <v>58</v>
      </c>
      <c r="F168" s="5" t="s">
        <v>1583</v>
      </c>
      <c r="G168" s="5" t="s">
        <v>1584</v>
      </c>
      <c r="H168" s="5" t="s">
        <v>58</v>
      </c>
      <c r="I168" s="5" t="s">
        <v>58</v>
      </c>
      <c r="J168" s="5" t="s">
        <v>1585</v>
      </c>
      <c r="K168" s="5" t="s">
        <v>58</v>
      </c>
      <c r="L168" s="5" t="s">
        <v>58</v>
      </c>
      <c r="M168" s="5" t="s">
        <v>58</v>
      </c>
      <c r="N168" s="5" t="s">
        <v>58</v>
      </c>
      <c r="O168" s="5" t="s">
        <v>58</v>
      </c>
      <c r="P168" s="5" t="s">
        <v>58</v>
      </c>
      <c r="Q168" s="5" t="s">
        <v>58</v>
      </c>
      <c r="R168" s="5" t="s">
        <v>494</v>
      </c>
      <c r="S168" s="5" t="s">
        <v>58</v>
      </c>
      <c r="T168" s="5" t="s">
        <v>58</v>
      </c>
      <c r="U168" s="5" t="s">
        <v>58</v>
      </c>
      <c r="V168" s="5">
        <v>23</v>
      </c>
      <c r="W168" s="5">
        <v>9</v>
      </c>
      <c r="X168" s="5" t="s">
        <v>58</v>
      </c>
      <c r="Y168" s="5" t="s">
        <v>58</v>
      </c>
      <c r="Z168" s="5">
        <v>8227</v>
      </c>
      <c r="AA168" s="5">
        <v>8243</v>
      </c>
      <c r="AB168" s="5" t="s">
        <v>58</v>
      </c>
      <c r="AC168" s="5" t="s">
        <v>1586</v>
      </c>
      <c r="AD168" s="5" t="s">
        <v>58</v>
      </c>
      <c r="AE168" s="5" t="s">
        <v>58</v>
      </c>
      <c r="AF168" s="5" t="s">
        <v>58</v>
      </c>
      <c r="AG168" s="5" t="s">
        <v>1587</v>
      </c>
      <c r="AH168" s="5">
        <v>2016</v>
      </c>
      <c r="AI168" s="5" t="s">
        <v>1588</v>
      </c>
      <c r="AJ168" s="5" t="s">
        <v>58</v>
      </c>
      <c r="AK168" s="5" t="s">
        <v>58</v>
      </c>
      <c r="AL168" s="5" t="s">
        <v>58</v>
      </c>
      <c r="AM168" s="5" t="s">
        <v>58</v>
      </c>
      <c r="AN168" s="5" t="s">
        <v>58</v>
      </c>
      <c r="AO168" s="5" t="s">
        <v>58</v>
      </c>
      <c r="AP168" s="5" t="s">
        <v>58</v>
      </c>
      <c r="AQ168" s="5" t="s">
        <v>58</v>
      </c>
      <c r="AR168" s="5">
        <v>60</v>
      </c>
      <c r="AS168" s="5">
        <v>5</v>
      </c>
      <c r="AT168" s="5">
        <v>0</v>
      </c>
      <c r="AU168" s="5">
        <v>0</v>
      </c>
      <c r="AV168" s="5">
        <v>41</v>
      </c>
      <c r="AW168" s="5">
        <v>0</v>
      </c>
      <c r="AX168" s="5">
        <v>66</v>
      </c>
      <c r="AY168" s="5" t="s">
        <v>58</v>
      </c>
      <c r="AZ168" s="5" t="s">
        <v>58</v>
      </c>
      <c r="BA168" s="5" t="s">
        <v>498</v>
      </c>
      <c r="BB168" s="5" t="s">
        <v>499</v>
      </c>
      <c r="BC168" s="5" t="s">
        <v>58</v>
      </c>
      <c r="BD168" s="5" t="s">
        <v>1589</v>
      </c>
      <c r="BE168" s="5">
        <v>26951221</v>
      </c>
      <c r="BF168" s="5" t="s">
        <v>58</v>
      </c>
    </row>
    <row r="169" spans="1:58">
      <c r="A169" s="5" t="s">
        <v>59</v>
      </c>
      <c r="B169" s="5" t="s">
        <v>1590</v>
      </c>
      <c r="C169" s="5" t="s">
        <v>58</v>
      </c>
      <c r="D169" s="5" t="s">
        <v>58</v>
      </c>
      <c r="E169" s="5" t="s">
        <v>58</v>
      </c>
      <c r="F169" s="5" t="s">
        <v>1591</v>
      </c>
      <c r="G169" s="5" t="s">
        <v>1592</v>
      </c>
      <c r="H169" s="5" t="s">
        <v>58</v>
      </c>
      <c r="I169" s="5" t="s">
        <v>58</v>
      </c>
      <c r="J169" s="5" t="s">
        <v>1593</v>
      </c>
      <c r="K169" s="5" t="s">
        <v>58</v>
      </c>
      <c r="L169" s="5" t="s">
        <v>58</v>
      </c>
      <c r="M169" s="5" t="s">
        <v>58</v>
      </c>
      <c r="N169" s="5" t="s">
        <v>58</v>
      </c>
      <c r="O169" s="5" t="s">
        <v>58</v>
      </c>
      <c r="P169" s="5" t="s">
        <v>58</v>
      </c>
      <c r="Q169" s="5" t="s">
        <v>58</v>
      </c>
      <c r="R169" s="5" t="s">
        <v>1594</v>
      </c>
      <c r="S169" s="5" t="s">
        <v>58</v>
      </c>
      <c r="T169" s="5" t="s">
        <v>58</v>
      </c>
      <c r="U169" s="5" t="s">
        <v>58</v>
      </c>
      <c r="V169" s="5">
        <v>268</v>
      </c>
      <c r="W169" s="5" t="s">
        <v>58</v>
      </c>
      <c r="X169" s="5" t="s">
        <v>58</v>
      </c>
      <c r="Y169" s="5" t="s">
        <v>58</v>
      </c>
      <c r="Z169" s="5">
        <v>41</v>
      </c>
      <c r="AA169" s="5">
        <v>51</v>
      </c>
      <c r="AB169" s="5" t="s">
        <v>58</v>
      </c>
      <c r="AC169" s="5" t="s">
        <v>1595</v>
      </c>
      <c r="AD169" s="5" t="s">
        <v>58</v>
      </c>
      <c r="AE169" s="5" t="s">
        <v>58</v>
      </c>
      <c r="AF169" s="5" t="s">
        <v>58</v>
      </c>
      <c r="AG169" s="5" t="s">
        <v>1596</v>
      </c>
      <c r="AH169" s="5">
        <v>2016</v>
      </c>
      <c r="AI169" s="5" t="s">
        <v>1597</v>
      </c>
      <c r="AJ169" s="5" t="s">
        <v>58</v>
      </c>
      <c r="AK169" s="5" t="s">
        <v>58</v>
      </c>
      <c r="AL169" s="5" t="s">
        <v>58</v>
      </c>
      <c r="AM169" s="5" t="s">
        <v>58</v>
      </c>
      <c r="AN169" s="5" t="s">
        <v>58</v>
      </c>
      <c r="AO169" s="5" t="s">
        <v>58</v>
      </c>
      <c r="AP169" s="5" t="s">
        <v>58</v>
      </c>
      <c r="AQ169" s="5" t="s">
        <v>58</v>
      </c>
      <c r="AR169" s="5">
        <v>41</v>
      </c>
      <c r="AS169" s="5">
        <v>2</v>
      </c>
      <c r="AT169" s="5">
        <v>0</v>
      </c>
      <c r="AU169" s="5">
        <v>0</v>
      </c>
      <c r="AV169" s="5">
        <v>33</v>
      </c>
      <c r="AW169" s="5">
        <v>0</v>
      </c>
      <c r="AX169" s="5">
        <v>43</v>
      </c>
      <c r="AY169" s="5" t="s">
        <v>58</v>
      </c>
      <c r="AZ169" s="5" t="s">
        <v>58</v>
      </c>
      <c r="BA169" s="5" t="s">
        <v>1598</v>
      </c>
      <c r="BB169" s="5" t="s">
        <v>1599</v>
      </c>
      <c r="BC169" s="5" t="s">
        <v>58</v>
      </c>
      <c r="BD169" s="5" t="s">
        <v>1600</v>
      </c>
      <c r="BE169" s="5" t="s">
        <v>58</v>
      </c>
      <c r="BF169" s="5" t="s">
        <v>58</v>
      </c>
    </row>
    <row r="170" spans="1:58">
      <c r="A170" s="5" t="s">
        <v>59</v>
      </c>
      <c r="B170" s="5" t="s">
        <v>1601</v>
      </c>
      <c r="C170" s="5" t="s">
        <v>58</v>
      </c>
      <c r="D170" s="5" t="s">
        <v>58</v>
      </c>
      <c r="E170" s="5" t="s">
        <v>58</v>
      </c>
      <c r="F170" s="5" t="s">
        <v>1602</v>
      </c>
      <c r="G170" s="5" t="s">
        <v>1603</v>
      </c>
      <c r="H170" s="5" t="s">
        <v>58</v>
      </c>
      <c r="I170" s="5" t="s">
        <v>58</v>
      </c>
      <c r="J170" s="5" t="s">
        <v>1604</v>
      </c>
      <c r="K170" s="5" t="s">
        <v>58</v>
      </c>
      <c r="L170" s="5" t="s">
        <v>58</v>
      </c>
      <c r="M170" s="5" t="s">
        <v>58</v>
      </c>
      <c r="N170" s="5" t="s">
        <v>58</v>
      </c>
      <c r="O170" s="5" t="s">
        <v>58</v>
      </c>
      <c r="P170" s="5" t="s">
        <v>58</v>
      </c>
      <c r="Q170" s="5" t="s">
        <v>58</v>
      </c>
      <c r="R170" s="5" t="s">
        <v>1319</v>
      </c>
      <c r="S170" s="5" t="s">
        <v>58</v>
      </c>
      <c r="T170" s="5" t="s">
        <v>58</v>
      </c>
      <c r="U170" s="5" t="s">
        <v>58</v>
      </c>
      <c r="V170" s="5">
        <v>36</v>
      </c>
      <c r="W170" s="5">
        <v>1</v>
      </c>
      <c r="X170" s="5" t="s">
        <v>58</v>
      </c>
      <c r="Y170" s="5" t="s">
        <v>58</v>
      </c>
      <c r="Z170" s="5" t="s">
        <v>58</v>
      </c>
      <c r="AA170" s="5" t="s">
        <v>58</v>
      </c>
      <c r="AB170" s="5">
        <v>20</v>
      </c>
      <c r="AC170" s="5" t="s">
        <v>1605</v>
      </c>
      <c r="AD170" s="5" t="s">
        <v>58</v>
      </c>
      <c r="AE170" s="5" t="s">
        <v>58</v>
      </c>
      <c r="AF170" s="5" t="s">
        <v>58</v>
      </c>
      <c r="AG170" s="5" t="s">
        <v>1606</v>
      </c>
      <c r="AH170" s="5">
        <v>2016</v>
      </c>
      <c r="AI170" s="5" t="s">
        <v>1607</v>
      </c>
      <c r="AJ170" s="5" t="s">
        <v>58</v>
      </c>
      <c r="AK170" s="5" t="s">
        <v>58</v>
      </c>
      <c r="AL170" s="5" t="s">
        <v>58</v>
      </c>
      <c r="AM170" s="5" t="s">
        <v>58</v>
      </c>
      <c r="AN170" s="5" t="s">
        <v>58</v>
      </c>
      <c r="AO170" s="5" t="s">
        <v>58</v>
      </c>
      <c r="AP170" s="5" t="s">
        <v>58</v>
      </c>
      <c r="AQ170" s="5" t="s">
        <v>58</v>
      </c>
      <c r="AR170" s="5">
        <v>24</v>
      </c>
      <c r="AS170" s="5">
        <v>0</v>
      </c>
      <c r="AT170" s="5">
        <v>0</v>
      </c>
      <c r="AU170" s="5">
        <v>0</v>
      </c>
      <c r="AV170" s="5">
        <v>14</v>
      </c>
      <c r="AW170" s="5">
        <v>0</v>
      </c>
      <c r="AX170" s="5">
        <v>24</v>
      </c>
      <c r="AY170" s="5" t="s">
        <v>58</v>
      </c>
      <c r="AZ170" s="5" t="s">
        <v>58</v>
      </c>
      <c r="BA170" s="5" t="s">
        <v>1322</v>
      </c>
      <c r="BB170" s="5" t="s">
        <v>1323</v>
      </c>
      <c r="BC170" s="5" t="s">
        <v>58</v>
      </c>
      <c r="BD170" s="5" t="s">
        <v>1608</v>
      </c>
      <c r="BE170" s="5" t="s">
        <v>58</v>
      </c>
      <c r="BF170" s="5" t="s">
        <v>58</v>
      </c>
    </row>
    <row r="171" spans="1:58">
      <c r="A171" s="5" t="s">
        <v>59</v>
      </c>
      <c r="B171" s="5" t="s">
        <v>1609</v>
      </c>
      <c r="C171" s="5" t="s">
        <v>58</v>
      </c>
      <c r="D171" s="5" t="s">
        <v>58</v>
      </c>
      <c r="E171" s="5" t="s">
        <v>58</v>
      </c>
      <c r="F171" s="5" t="s">
        <v>1610</v>
      </c>
      <c r="G171" s="5" t="s">
        <v>1611</v>
      </c>
      <c r="H171" s="5" t="s">
        <v>58</v>
      </c>
      <c r="I171" s="5" t="s">
        <v>58</v>
      </c>
      <c r="J171" s="5" t="s">
        <v>1612</v>
      </c>
      <c r="K171" s="5" t="s">
        <v>58</v>
      </c>
      <c r="L171" s="5" t="s">
        <v>58</v>
      </c>
      <c r="M171" s="5" t="s">
        <v>58</v>
      </c>
      <c r="N171" s="5" t="s">
        <v>58</v>
      </c>
      <c r="O171" s="5" t="s">
        <v>58</v>
      </c>
      <c r="P171" s="5" t="s">
        <v>58</v>
      </c>
      <c r="Q171" s="5" t="s">
        <v>58</v>
      </c>
      <c r="R171" s="5" t="s">
        <v>1613</v>
      </c>
      <c r="S171" s="5" t="s">
        <v>58</v>
      </c>
      <c r="T171" s="5" t="s">
        <v>58</v>
      </c>
      <c r="U171" s="5" t="s">
        <v>58</v>
      </c>
      <c r="V171" s="5">
        <v>218</v>
      </c>
      <c r="W171" s="5" t="s">
        <v>58</v>
      </c>
      <c r="X171" s="5" t="s">
        <v>58</v>
      </c>
      <c r="Y171" s="5" t="s">
        <v>58</v>
      </c>
      <c r="Z171" s="5">
        <v>133</v>
      </c>
      <c r="AA171" s="5">
        <v>140</v>
      </c>
      <c r="AB171" s="5" t="s">
        <v>58</v>
      </c>
      <c r="AC171" s="5" t="s">
        <v>1614</v>
      </c>
      <c r="AD171" s="5" t="s">
        <v>58</v>
      </c>
      <c r="AE171" s="5" t="s">
        <v>58</v>
      </c>
      <c r="AF171" s="5" t="s">
        <v>58</v>
      </c>
      <c r="AG171" s="5" t="s">
        <v>1615</v>
      </c>
      <c r="AH171" s="5">
        <v>2016</v>
      </c>
      <c r="AI171" s="5" t="s">
        <v>1616</v>
      </c>
      <c r="AJ171" s="5" t="s">
        <v>58</v>
      </c>
      <c r="AK171" s="5" t="s">
        <v>58</v>
      </c>
      <c r="AL171" s="5" t="s">
        <v>58</v>
      </c>
      <c r="AM171" s="5" t="s">
        <v>58</v>
      </c>
      <c r="AN171" s="5" t="s">
        <v>58</v>
      </c>
      <c r="AO171" s="5" t="s">
        <v>58</v>
      </c>
      <c r="AP171" s="5" t="s">
        <v>58</v>
      </c>
      <c r="AQ171" s="5" t="s">
        <v>58</v>
      </c>
      <c r="AR171" s="5">
        <v>37</v>
      </c>
      <c r="AS171" s="5">
        <v>1</v>
      </c>
      <c r="AT171" s="5">
        <v>0</v>
      </c>
      <c r="AU171" s="5">
        <v>0</v>
      </c>
      <c r="AV171" s="5">
        <v>25</v>
      </c>
      <c r="AW171" s="5">
        <v>0</v>
      </c>
      <c r="AX171" s="5">
        <v>38</v>
      </c>
      <c r="AY171" s="5" t="s">
        <v>58</v>
      </c>
      <c r="AZ171" s="5" t="s">
        <v>58</v>
      </c>
      <c r="BA171" s="5" t="s">
        <v>1617</v>
      </c>
      <c r="BB171" s="5" t="s">
        <v>1618</v>
      </c>
      <c r="BC171" s="5" t="s">
        <v>58</v>
      </c>
      <c r="BD171" s="5" t="s">
        <v>1619</v>
      </c>
      <c r="BE171" s="5" t="s">
        <v>58</v>
      </c>
      <c r="BF171" s="5" t="s">
        <v>58</v>
      </c>
    </row>
    <row r="172" spans="1:58">
      <c r="A172" s="5" t="s">
        <v>59</v>
      </c>
      <c r="B172" s="5" t="s">
        <v>1620</v>
      </c>
      <c r="C172" s="5" t="s">
        <v>58</v>
      </c>
      <c r="D172" s="5" t="s">
        <v>58</v>
      </c>
      <c r="E172" s="5" t="s">
        <v>58</v>
      </c>
      <c r="F172" s="5" t="s">
        <v>1621</v>
      </c>
      <c r="G172" s="5" t="s">
        <v>58</v>
      </c>
      <c r="H172" s="5" t="s">
        <v>58</v>
      </c>
      <c r="I172" s="5" t="s">
        <v>58</v>
      </c>
      <c r="J172" s="5" t="s">
        <v>1622</v>
      </c>
      <c r="K172" s="5" t="s">
        <v>58</v>
      </c>
      <c r="L172" s="5" t="s">
        <v>58</v>
      </c>
      <c r="M172" s="5" t="s">
        <v>58</v>
      </c>
      <c r="N172" s="5" t="s">
        <v>58</v>
      </c>
      <c r="O172" s="5" t="s">
        <v>58</v>
      </c>
      <c r="P172" s="5" t="s">
        <v>58</v>
      </c>
      <c r="Q172" s="5" t="s">
        <v>58</v>
      </c>
      <c r="R172" s="5" t="s">
        <v>1623</v>
      </c>
      <c r="S172" s="5" t="s">
        <v>58</v>
      </c>
      <c r="T172" s="5" t="s">
        <v>58</v>
      </c>
      <c r="U172" s="5" t="s">
        <v>58</v>
      </c>
      <c r="V172" s="5">
        <v>67</v>
      </c>
      <c r="W172" s="5">
        <v>1</v>
      </c>
      <c r="X172" s="5" t="s">
        <v>58</v>
      </c>
      <c r="Y172" s="5" t="s">
        <v>58</v>
      </c>
      <c r="Z172" s="5">
        <v>84</v>
      </c>
      <c r="AA172" s="5">
        <v>104</v>
      </c>
      <c r="AB172" s="5" t="s">
        <v>58</v>
      </c>
      <c r="AC172" s="5" t="s">
        <v>1624</v>
      </c>
      <c r="AD172" s="5" t="s">
        <v>58</v>
      </c>
      <c r="AE172" s="5" t="s">
        <v>58</v>
      </c>
      <c r="AF172" s="5" t="s">
        <v>58</v>
      </c>
      <c r="AG172" s="5" t="s">
        <v>1625</v>
      </c>
      <c r="AH172" s="5">
        <v>2016</v>
      </c>
      <c r="AI172" s="5" t="s">
        <v>1626</v>
      </c>
      <c r="AJ172" s="5" t="s">
        <v>58</v>
      </c>
      <c r="AK172" s="5" t="s">
        <v>58</v>
      </c>
      <c r="AL172" s="5" t="s">
        <v>58</v>
      </c>
      <c r="AM172" s="5" t="s">
        <v>58</v>
      </c>
      <c r="AN172" s="5" t="s">
        <v>58</v>
      </c>
      <c r="AO172" s="5" t="s">
        <v>58</v>
      </c>
      <c r="AP172" s="5" t="s">
        <v>58</v>
      </c>
      <c r="AQ172" s="5" t="s">
        <v>58</v>
      </c>
      <c r="AR172" s="5">
        <v>11</v>
      </c>
      <c r="AS172" s="5">
        <v>0</v>
      </c>
      <c r="AT172" s="5">
        <v>0</v>
      </c>
      <c r="AU172" s="5">
        <v>0</v>
      </c>
      <c r="AV172" s="5">
        <v>2</v>
      </c>
      <c r="AW172" s="5">
        <v>0</v>
      </c>
      <c r="AX172" s="5">
        <v>11</v>
      </c>
      <c r="AY172" s="5" t="s">
        <v>58</v>
      </c>
      <c r="AZ172" s="5" t="s">
        <v>58</v>
      </c>
      <c r="BA172" s="5" t="s">
        <v>1627</v>
      </c>
      <c r="BB172" s="5" t="s">
        <v>1628</v>
      </c>
      <c r="BC172" s="5" t="s">
        <v>58</v>
      </c>
      <c r="BD172" s="5" t="s">
        <v>1629</v>
      </c>
      <c r="BE172" s="5" t="s">
        <v>58</v>
      </c>
      <c r="BF172" s="5" t="s">
        <v>58</v>
      </c>
    </row>
    <row r="173" spans="1:58">
      <c r="A173" s="5" t="s">
        <v>59</v>
      </c>
      <c r="B173" s="5" t="s">
        <v>1630</v>
      </c>
      <c r="C173" s="5" t="s">
        <v>58</v>
      </c>
      <c r="D173" s="5" t="s">
        <v>58</v>
      </c>
      <c r="E173" s="5" t="s">
        <v>58</v>
      </c>
      <c r="F173" s="5" t="s">
        <v>1631</v>
      </c>
      <c r="G173" s="5" t="s">
        <v>1632</v>
      </c>
      <c r="H173" s="5" t="s">
        <v>58</v>
      </c>
      <c r="I173" s="5" t="s">
        <v>58</v>
      </c>
      <c r="J173" s="5" t="s">
        <v>1633</v>
      </c>
      <c r="K173" s="5" t="s">
        <v>58</v>
      </c>
      <c r="L173" s="5" t="s">
        <v>58</v>
      </c>
      <c r="M173" s="5" t="s">
        <v>58</v>
      </c>
      <c r="N173" s="5" t="s">
        <v>58</v>
      </c>
      <c r="O173" s="5" t="s">
        <v>58</v>
      </c>
      <c r="P173" s="5" t="s">
        <v>58</v>
      </c>
      <c r="Q173" s="5" t="s">
        <v>58</v>
      </c>
      <c r="R173" s="5" t="s">
        <v>1634</v>
      </c>
      <c r="S173" s="5" t="s">
        <v>58</v>
      </c>
      <c r="T173" s="5" t="s">
        <v>58</v>
      </c>
      <c r="U173" s="5" t="s">
        <v>58</v>
      </c>
      <c r="V173" s="5">
        <v>75</v>
      </c>
      <c r="W173" s="5">
        <v>3</v>
      </c>
      <c r="X173" s="5" t="s">
        <v>58</v>
      </c>
      <c r="Y173" s="5" t="s">
        <v>58</v>
      </c>
      <c r="Z173" s="5" t="s">
        <v>58</v>
      </c>
      <c r="AA173" s="5" t="s">
        <v>58</v>
      </c>
      <c r="AB173" s="5">
        <v>223</v>
      </c>
      <c r="AC173" s="5" t="s">
        <v>1635</v>
      </c>
      <c r="AD173" s="5" t="s">
        <v>58</v>
      </c>
      <c r="AE173" s="5" t="s">
        <v>58</v>
      </c>
      <c r="AF173" s="5" t="s">
        <v>58</v>
      </c>
      <c r="AG173" s="5" t="s">
        <v>1625</v>
      </c>
      <c r="AH173" s="5">
        <v>2016</v>
      </c>
      <c r="AI173" s="5" t="s">
        <v>1636</v>
      </c>
      <c r="AJ173" s="5" t="s">
        <v>58</v>
      </c>
      <c r="AK173" s="5" t="s">
        <v>58</v>
      </c>
      <c r="AL173" s="5" t="s">
        <v>58</v>
      </c>
      <c r="AM173" s="5" t="s">
        <v>58</v>
      </c>
      <c r="AN173" s="5" t="s">
        <v>58</v>
      </c>
      <c r="AO173" s="5" t="s">
        <v>58</v>
      </c>
      <c r="AP173" s="5" t="s">
        <v>58</v>
      </c>
      <c r="AQ173" s="5" t="s">
        <v>58</v>
      </c>
      <c r="AR173" s="5">
        <v>5</v>
      </c>
      <c r="AS173" s="5">
        <v>0</v>
      </c>
      <c r="AT173" s="5">
        <v>0</v>
      </c>
      <c r="AU173" s="5">
        <v>0</v>
      </c>
      <c r="AV173" s="5">
        <v>4</v>
      </c>
      <c r="AW173" s="5">
        <v>0</v>
      </c>
      <c r="AX173" s="5">
        <v>5</v>
      </c>
      <c r="AY173" s="5" t="s">
        <v>58</v>
      </c>
      <c r="AZ173" s="5" t="s">
        <v>58</v>
      </c>
      <c r="BA173" s="5" t="s">
        <v>1637</v>
      </c>
      <c r="BB173" s="5" t="s">
        <v>1638</v>
      </c>
      <c r="BC173" s="5" t="s">
        <v>58</v>
      </c>
      <c r="BD173" s="5" t="s">
        <v>1639</v>
      </c>
      <c r="BE173" s="5" t="s">
        <v>58</v>
      </c>
      <c r="BF173" s="5" t="s">
        <v>58</v>
      </c>
    </row>
    <row r="174" spans="1:58">
      <c r="A174" s="5" t="s">
        <v>59</v>
      </c>
      <c r="B174" s="5" t="s">
        <v>1640</v>
      </c>
      <c r="C174" s="5" t="s">
        <v>58</v>
      </c>
      <c r="D174" s="5" t="s">
        <v>58</v>
      </c>
      <c r="E174" s="5" t="s">
        <v>58</v>
      </c>
      <c r="F174" s="5" t="s">
        <v>1641</v>
      </c>
      <c r="G174" s="5" t="s">
        <v>1642</v>
      </c>
      <c r="H174" s="5" t="s">
        <v>58</v>
      </c>
      <c r="I174" s="5" t="s">
        <v>58</v>
      </c>
      <c r="J174" s="5" t="s">
        <v>1643</v>
      </c>
      <c r="K174" s="5" t="s">
        <v>58</v>
      </c>
      <c r="L174" s="5" t="s">
        <v>58</v>
      </c>
      <c r="M174" s="5" t="s">
        <v>58</v>
      </c>
      <c r="N174" s="5" t="s">
        <v>58</v>
      </c>
      <c r="O174" s="5" t="s">
        <v>58</v>
      </c>
      <c r="P174" s="5" t="s">
        <v>58</v>
      </c>
      <c r="Q174" s="5" t="s">
        <v>58</v>
      </c>
      <c r="R174" s="5" t="s">
        <v>872</v>
      </c>
      <c r="S174" s="5" t="s">
        <v>58</v>
      </c>
      <c r="T174" s="5" t="s">
        <v>58</v>
      </c>
      <c r="U174" s="5" t="s">
        <v>58</v>
      </c>
      <c r="V174" s="5">
        <v>47</v>
      </c>
      <c r="W174" s="5">
        <v>2</v>
      </c>
      <c r="X174" s="5" t="s">
        <v>58</v>
      </c>
      <c r="Y174" s="5" t="s">
        <v>58</v>
      </c>
      <c r="Z174" s="5">
        <v>255</v>
      </c>
      <c r="AA174" s="5">
        <v>262</v>
      </c>
      <c r="AB174" s="5" t="s">
        <v>58</v>
      </c>
      <c r="AC174" s="5" t="s">
        <v>1644</v>
      </c>
      <c r="AD174" s="5" t="s">
        <v>58</v>
      </c>
      <c r="AE174" s="5" t="s">
        <v>58</v>
      </c>
      <c r="AF174" s="5" t="s">
        <v>58</v>
      </c>
      <c r="AG174" s="5" t="s">
        <v>1645</v>
      </c>
      <c r="AH174" s="5">
        <v>2016</v>
      </c>
      <c r="AI174" s="5" t="s">
        <v>1646</v>
      </c>
      <c r="AJ174" s="5" t="s">
        <v>58</v>
      </c>
      <c r="AK174" s="5" t="s">
        <v>58</v>
      </c>
      <c r="AL174" s="5" t="s">
        <v>58</v>
      </c>
      <c r="AM174" s="5" t="s">
        <v>58</v>
      </c>
      <c r="AN174" s="5" t="s">
        <v>58</v>
      </c>
      <c r="AO174" s="5" t="s">
        <v>58</v>
      </c>
      <c r="AP174" s="5" t="s">
        <v>58</v>
      </c>
      <c r="AQ174" s="5" t="s">
        <v>58</v>
      </c>
      <c r="AR174" s="5">
        <v>8</v>
      </c>
      <c r="AS174" s="5">
        <v>0</v>
      </c>
      <c r="AT174" s="5">
        <v>0</v>
      </c>
      <c r="AU174" s="5">
        <v>0</v>
      </c>
      <c r="AV174" s="5">
        <v>5</v>
      </c>
      <c r="AW174" s="5">
        <v>0</v>
      </c>
      <c r="AX174" s="5">
        <v>8</v>
      </c>
      <c r="AY174" s="5" t="s">
        <v>58</v>
      </c>
      <c r="AZ174" s="5" t="s">
        <v>58</v>
      </c>
      <c r="BA174" s="5" t="s">
        <v>877</v>
      </c>
      <c r="BB174" s="5" t="s">
        <v>878</v>
      </c>
      <c r="BC174" s="5" t="s">
        <v>58</v>
      </c>
      <c r="BD174" s="5" t="s">
        <v>1647</v>
      </c>
      <c r="BE174" s="5" t="s">
        <v>58</v>
      </c>
      <c r="BF174" s="5" t="s">
        <v>58</v>
      </c>
    </row>
    <row r="175" spans="1:58">
      <c r="A175" s="5" t="s">
        <v>59</v>
      </c>
      <c r="B175" s="5" t="s">
        <v>1648</v>
      </c>
      <c r="C175" s="5" t="s">
        <v>58</v>
      </c>
      <c r="D175" s="5" t="s">
        <v>58</v>
      </c>
      <c r="E175" s="5" t="s">
        <v>58</v>
      </c>
      <c r="F175" s="5" t="s">
        <v>1641</v>
      </c>
      <c r="G175" s="5" t="s">
        <v>1642</v>
      </c>
      <c r="H175" s="5" t="s">
        <v>58</v>
      </c>
      <c r="I175" s="5" t="s">
        <v>58</v>
      </c>
      <c r="J175" s="5" t="s">
        <v>1649</v>
      </c>
      <c r="K175" s="5" t="s">
        <v>58</v>
      </c>
      <c r="L175" s="5" t="s">
        <v>58</v>
      </c>
      <c r="M175" s="5" t="s">
        <v>58</v>
      </c>
      <c r="N175" s="5" t="s">
        <v>58</v>
      </c>
      <c r="O175" s="5" t="s">
        <v>58</v>
      </c>
      <c r="P175" s="5" t="s">
        <v>58</v>
      </c>
      <c r="Q175" s="5" t="s">
        <v>58</v>
      </c>
      <c r="R175" s="5" t="s">
        <v>1650</v>
      </c>
      <c r="S175" s="5" t="s">
        <v>58</v>
      </c>
      <c r="T175" s="5" t="s">
        <v>58</v>
      </c>
      <c r="U175" s="5" t="s">
        <v>58</v>
      </c>
      <c r="V175" s="5">
        <v>39</v>
      </c>
      <c r="W175" s="5">
        <v>9</v>
      </c>
      <c r="X175" s="5" t="s">
        <v>58</v>
      </c>
      <c r="Y175" s="5" t="s">
        <v>58</v>
      </c>
      <c r="Z175" s="5">
        <v>1250</v>
      </c>
      <c r="AA175" s="5">
        <v>1256</v>
      </c>
      <c r="AB175" s="5" t="s">
        <v>58</v>
      </c>
      <c r="AC175" s="5" t="s">
        <v>1651</v>
      </c>
      <c r="AD175" s="5" t="s">
        <v>58</v>
      </c>
      <c r="AE175" s="5" t="s">
        <v>58</v>
      </c>
      <c r="AF175" s="5" t="s">
        <v>58</v>
      </c>
      <c r="AG175" s="5">
        <v>2016</v>
      </c>
      <c r="AH175" s="5">
        <v>2016</v>
      </c>
      <c r="AI175" s="5" t="s">
        <v>1652</v>
      </c>
      <c r="AJ175" s="5" t="s">
        <v>58</v>
      </c>
      <c r="AK175" s="5" t="s">
        <v>58</v>
      </c>
      <c r="AL175" s="5" t="s">
        <v>58</v>
      </c>
      <c r="AM175" s="5" t="s">
        <v>58</v>
      </c>
      <c r="AN175" s="5" t="s">
        <v>58</v>
      </c>
      <c r="AO175" s="5" t="s">
        <v>58</v>
      </c>
      <c r="AP175" s="5" t="s">
        <v>58</v>
      </c>
      <c r="AQ175" s="5" t="s">
        <v>58</v>
      </c>
      <c r="AR175" s="5">
        <v>0</v>
      </c>
      <c r="AS175" s="5">
        <v>0</v>
      </c>
      <c r="AT175" s="5">
        <v>0</v>
      </c>
      <c r="AU175" s="5">
        <v>0</v>
      </c>
      <c r="AV175" s="5">
        <v>0</v>
      </c>
      <c r="AW175" s="5">
        <v>0</v>
      </c>
      <c r="AX175" s="5">
        <v>0</v>
      </c>
      <c r="AY175" s="5" t="s">
        <v>58</v>
      </c>
      <c r="AZ175" s="5" t="s">
        <v>58</v>
      </c>
      <c r="BA175" s="5" t="s">
        <v>1653</v>
      </c>
      <c r="BB175" s="5" t="s">
        <v>1654</v>
      </c>
      <c r="BC175" s="5" t="s">
        <v>58</v>
      </c>
      <c r="BD175" s="5" t="s">
        <v>1655</v>
      </c>
      <c r="BE175" s="5" t="s">
        <v>58</v>
      </c>
      <c r="BF175" s="5" t="s">
        <v>58</v>
      </c>
    </row>
    <row r="176" spans="1:58">
      <c r="A176" s="5" t="s">
        <v>59</v>
      </c>
      <c r="B176" s="5" t="s">
        <v>1656</v>
      </c>
      <c r="C176" s="5" t="s">
        <v>58</v>
      </c>
      <c r="D176" s="5" t="s">
        <v>58</v>
      </c>
      <c r="E176" s="5" t="s">
        <v>58</v>
      </c>
      <c r="F176" s="5" t="s">
        <v>58</v>
      </c>
      <c r="G176" s="5" t="s">
        <v>58</v>
      </c>
      <c r="H176" s="5" t="s">
        <v>58</v>
      </c>
      <c r="I176" s="5" t="s">
        <v>58</v>
      </c>
      <c r="J176" s="5" t="s">
        <v>1657</v>
      </c>
      <c r="K176" s="5" t="s">
        <v>58</v>
      </c>
      <c r="L176" s="5" t="s">
        <v>58</v>
      </c>
      <c r="M176" s="5" t="s">
        <v>58</v>
      </c>
      <c r="N176" s="5" t="s">
        <v>58</v>
      </c>
      <c r="O176" s="5" t="s">
        <v>58</v>
      </c>
      <c r="P176" s="5" t="s">
        <v>58</v>
      </c>
      <c r="Q176" s="5" t="s">
        <v>58</v>
      </c>
      <c r="R176" s="5" t="s">
        <v>1658</v>
      </c>
      <c r="S176" s="5" t="s">
        <v>58</v>
      </c>
      <c r="T176" s="5" t="s">
        <v>58</v>
      </c>
      <c r="U176" s="5" t="s">
        <v>58</v>
      </c>
      <c r="V176" s="5">
        <v>25</v>
      </c>
      <c r="W176" s="5">
        <v>3</v>
      </c>
      <c r="X176" s="5" t="s">
        <v>58</v>
      </c>
      <c r="Y176" s="5" t="s">
        <v>58</v>
      </c>
      <c r="Z176" s="5">
        <v>256</v>
      </c>
      <c r="AA176" s="5">
        <v>265</v>
      </c>
      <c r="AB176" s="5" t="s">
        <v>58</v>
      </c>
      <c r="AC176" s="5" t="s">
        <v>1659</v>
      </c>
      <c r="AD176" s="5" t="s">
        <v>58</v>
      </c>
      <c r="AE176" s="5" t="s">
        <v>58</v>
      </c>
      <c r="AF176" s="5" t="s">
        <v>58</v>
      </c>
      <c r="AG176" s="5">
        <v>2016</v>
      </c>
      <c r="AH176" s="5">
        <v>2016</v>
      </c>
      <c r="AI176" s="5" t="s">
        <v>1660</v>
      </c>
      <c r="AJ176" s="5" t="s">
        <v>58</v>
      </c>
      <c r="AK176" s="5" t="s">
        <v>58</v>
      </c>
      <c r="AL176" s="5" t="s">
        <v>58</v>
      </c>
      <c r="AM176" s="5" t="s">
        <v>58</v>
      </c>
      <c r="AN176" s="5" t="s">
        <v>58</v>
      </c>
      <c r="AO176" s="5" t="s">
        <v>58</v>
      </c>
      <c r="AP176" s="5" t="s">
        <v>58</v>
      </c>
      <c r="AQ176" s="5" t="s">
        <v>58</v>
      </c>
      <c r="AR176" s="5">
        <v>3</v>
      </c>
      <c r="AS176" s="5">
        <v>0</v>
      </c>
      <c r="AT176" s="5">
        <v>0</v>
      </c>
      <c r="AU176" s="5">
        <v>0</v>
      </c>
      <c r="AV176" s="5">
        <v>2</v>
      </c>
      <c r="AW176" s="5">
        <v>0</v>
      </c>
      <c r="AX176" s="5">
        <v>4</v>
      </c>
      <c r="AY176" s="5" t="s">
        <v>58</v>
      </c>
      <c r="AZ176" s="5" t="s">
        <v>58</v>
      </c>
      <c r="BA176" s="5" t="s">
        <v>1661</v>
      </c>
      <c r="BB176" s="5" t="s">
        <v>1662</v>
      </c>
      <c r="BC176" s="5" t="s">
        <v>58</v>
      </c>
      <c r="BD176" s="5" t="s">
        <v>1663</v>
      </c>
      <c r="BE176" s="5" t="s">
        <v>58</v>
      </c>
      <c r="BF176" s="5" t="s">
        <v>58</v>
      </c>
    </row>
    <row r="177" spans="1:58">
      <c r="A177" s="5" t="s">
        <v>59</v>
      </c>
      <c r="B177" s="5" t="s">
        <v>1664</v>
      </c>
      <c r="C177" s="5" t="s">
        <v>58</v>
      </c>
      <c r="D177" s="5" t="s">
        <v>58</v>
      </c>
      <c r="E177" s="5" t="s">
        <v>58</v>
      </c>
      <c r="F177" s="5" t="s">
        <v>1665</v>
      </c>
      <c r="G177" s="5" t="s">
        <v>1666</v>
      </c>
      <c r="H177" s="5" t="s">
        <v>58</v>
      </c>
      <c r="I177" s="5" t="s">
        <v>58</v>
      </c>
      <c r="J177" s="5" t="s">
        <v>1667</v>
      </c>
      <c r="K177" s="5" t="s">
        <v>58</v>
      </c>
      <c r="L177" s="5" t="s">
        <v>58</v>
      </c>
      <c r="M177" s="5" t="s">
        <v>58</v>
      </c>
      <c r="N177" s="5" t="s">
        <v>58</v>
      </c>
      <c r="O177" s="5" t="s">
        <v>58</v>
      </c>
      <c r="P177" s="5" t="s">
        <v>58</v>
      </c>
      <c r="Q177" s="5" t="s">
        <v>58</v>
      </c>
      <c r="R177" s="5" t="s">
        <v>1668</v>
      </c>
      <c r="S177" s="5" t="s">
        <v>58</v>
      </c>
      <c r="T177" s="5" t="s">
        <v>58</v>
      </c>
      <c r="U177" s="5" t="s">
        <v>58</v>
      </c>
      <c r="V177" s="5">
        <v>9</v>
      </c>
      <c r="W177" s="5">
        <v>4</v>
      </c>
      <c r="X177" s="5" t="s">
        <v>58</v>
      </c>
      <c r="Y177" s="5" t="s">
        <v>58</v>
      </c>
      <c r="Z177" s="5">
        <v>529</v>
      </c>
      <c r="AA177" s="5">
        <v>541</v>
      </c>
      <c r="AB177" s="5" t="s">
        <v>58</v>
      </c>
      <c r="AC177" s="5" t="s">
        <v>58</v>
      </c>
      <c r="AD177" s="5" t="s">
        <v>58</v>
      </c>
      <c r="AE177" s="5" t="s">
        <v>58</v>
      </c>
      <c r="AF177" s="5" t="s">
        <v>58</v>
      </c>
      <c r="AG177" s="5">
        <v>2016</v>
      </c>
      <c r="AH177" s="5">
        <v>2016</v>
      </c>
      <c r="AI177" s="5" t="s">
        <v>1669</v>
      </c>
      <c r="AJ177" s="5" t="s">
        <v>58</v>
      </c>
      <c r="AK177" s="5" t="s">
        <v>58</v>
      </c>
      <c r="AL177" s="5" t="s">
        <v>58</v>
      </c>
      <c r="AM177" s="5" t="s">
        <v>58</v>
      </c>
      <c r="AN177" s="5" t="s">
        <v>58</v>
      </c>
      <c r="AO177" s="5" t="s">
        <v>58</v>
      </c>
      <c r="AP177" s="5" t="s">
        <v>58</v>
      </c>
      <c r="AQ177" s="5" t="s">
        <v>58</v>
      </c>
      <c r="AR177" s="5">
        <v>6</v>
      </c>
      <c r="AS177" s="5">
        <v>0</v>
      </c>
      <c r="AT177" s="5">
        <v>0</v>
      </c>
      <c r="AU177" s="5">
        <v>0</v>
      </c>
      <c r="AV177" s="5">
        <v>2</v>
      </c>
      <c r="AW177" s="5">
        <v>0</v>
      </c>
      <c r="AX177" s="5">
        <v>6</v>
      </c>
      <c r="AY177" s="5" t="s">
        <v>58</v>
      </c>
      <c r="AZ177" s="5" t="s">
        <v>58</v>
      </c>
      <c r="BA177" s="5" t="s">
        <v>1670</v>
      </c>
      <c r="BB177" s="5" t="s">
        <v>1671</v>
      </c>
      <c r="BC177" s="5" t="s">
        <v>58</v>
      </c>
      <c r="BD177" s="5" t="s">
        <v>1672</v>
      </c>
      <c r="BE177" s="5" t="s">
        <v>58</v>
      </c>
      <c r="BF177" s="5" t="s">
        <v>58</v>
      </c>
    </row>
    <row r="178" spans="1:58">
      <c r="A178" s="5" t="s">
        <v>59</v>
      </c>
      <c r="B178" s="5" t="s">
        <v>1673</v>
      </c>
      <c r="C178" s="5" t="s">
        <v>58</v>
      </c>
      <c r="D178" s="5" t="s">
        <v>58</v>
      </c>
      <c r="E178" s="5" t="s">
        <v>58</v>
      </c>
      <c r="F178" s="5" t="s">
        <v>1674</v>
      </c>
      <c r="G178" s="5" t="s">
        <v>1675</v>
      </c>
      <c r="H178" s="5" t="s">
        <v>58</v>
      </c>
      <c r="I178" s="5" t="s">
        <v>58</v>
      </c>
      <c r="J178" s="5" t="s">
        <v>1676</v>
      </c>
      <c r="K178" s="5" t="s">
        <v>58</v>
      </c>
      <c r="L178" s="5" t="s">
        <v>58</v>
      </c>
      <c r="M178" s="5" t="s">
        <v>58</v>
      </c>
      <c r="N178" s="5" t="s">
        <v>58</v>
      </c>
      <c r="O178" s="5" t="s">
        <v>58</v>
      </c>
      <c r="P178" s="5" t="s">
        <v>58</v>
      </c>
      <c r="Q178" s="5" t="s">
        <v>58</v>
      </c>
      <c r="R178" s="5" t="s">
        <v>1677</v>
      </c>
      <c r="S178" s="5" t="s">
        <v>58</v>
      </c>
      <c r="T178" s="5" t="s">
        <v>58</v>
      </c>
      <c r="U178" s="5" t="s">
        <v>58</v>
      </c>
      <c r="V178" s="5">
        <v>2016</v>
      </c>
      <c r="W178" s="5" t="s">
        <v>58</v>
      </c>
      <c r="X178" s="5" t="s">
        <v>58</v>
      </c>
      <c r="Y178" s="5" t="s">
        <v>58</v>
      </c>
      <c r="Z178" s="5" t="s">
        <v>58</v>
      </c>
      <c r="AA178" s="5" t="s">
        <v>58</v>
      </c>
      <c r="AB178" s="5">
        <v>4369604</v>
      </c>
      <c r="AC178" s="5" t="s">
        <v>1678</v>
      </c>
      <c r="AD178" s="5" t="s">
        <v>58</v>
      </c>
      <c r="AE178" s="5" t="s">
        <v>58</v>
      </c>
      <c r="AF178" s="5" t="s">
        <v>58</v>
      </c>
      <c r="AG178" s="5">
        <v>2016</v>
      </c>
      <c r="AH178" s="5">
        <v>2016</v>
      </c>
      <c r="AI178" s="5" t="s">
        <v>1679</v>
      </c>
      <c r="AJ178" s="5" t="s">
        <v>58</v>
      </c>
      <c r="AK178" s="5" t="s">
        <v>58</v>
      </c>
      <c r="AL178" s="5" t="s">
        <v>58</v>
      </c>
      <c r="AM178" s="5" t="s">
        <v>58</v>
      </c>
      <c r="AN178" s="5" t="s">
        <v>58</v>
      </c>
      <c r="AO178" s="5" t="s">
        <v>58</v>
      </c>
      <c r="AP178" s="5" t="s">
        <v>58</v>
      </c>
      <c r="AQ178" s="5" t="s">
        <v>58</v>
      </c>
      <c r="AR178" s="5">
        <v>27</v>
      </c>
      <c r="AS178" s="5">
        <v>1</v>
      </c>
      <c r="AT178" s="5">
        <v>0</v>
      </c>
      <c r="AU178" s="5">
        <v>0</v>
      </c>
      <c r="AV178" s="5">
        <v>13</v>
      </c>
      <c r="AW178" s="5">
        <v>0</v>
      </c>
      <c r="AX178" s="5">
        <v>27</v>
      </c>
      <c r="AY178" s="5" t="s">
        <v>58</v>
      </c>
      <c r="AZ178" s="5" t="s">
        <v>58</v>
      </c>
      <c r="BA178" s="5" t="s">
        <v>1680</v>
      </c>
      <c r="BB178" s="5" t="s">
        <v>1681</v>
      </c>
      <c r="BC178" s="5" t="s">
        <v>58</v>
      </c>
      <c r="BD178" s="5" t="s">
        <v>1682</v>
      </c>
      <c r="BE178" s="5">
        <v>28090207</v>
      </c>
      <c r="BF178" s="5" t="s">
        <v>58</v>
      </c>
    </row>
    <row r="179" spans="1:58">
      <c r="A179" s="5" t="s">
        <v>59</v>
      </c>
      <c r="B179" s="5" t="s">
        <v>1683</v>
      </c>
      <c r="C179" s="5" t="s">
        <v>58</v>
      </c>
      <c r="D179" s="5" t="s">
        <v>58</v>
      </c>
      <c r="E179" s="5" t="s">
        <v>58</v>
      </c>
      <c r="F179" s="5" t="s">
        <v>1684</v>
      </c>
      <c r="G179" s="5" t="s">
        <v>717</v>
      </c>
      <c r="H179" s="5" t="s">
        <v>58</v>
      </c>
      <c r="I179" s="5" t="s">
        <v>58</v>
      </c>
      <c r="J179" s="5" t="s">
        <v>1685</v>
      </c>
      <c r="K179" s="5" t="s">
        <v>58</v>
      </c>
      <c r="L179" s="5" t="s">
        <v>58</v>
      </c>
      <c r="M179" s="5" t="s">
        <v>58</v>
      </c>
      <c r="N179" s="5" t="s">
        <v>58</v>
      </c>
      <c r="O179" s="5" t="s">
        <v>58</v>
      </c>
      <c r="P179" s="5" t="s">
        <v>58</v>
      </c>
      <c r="Q179" s="5" t="s">
        <v>58</v>
      </c>
      <c r="R179" s="5" t="s">
        <v>330</v>
      </c>
      <c r="S179" s="5" t="s">
        <v>58</v>
      </c>
      <c r="T179" s="5" t="s">
        <v>58</v>
      </c>
      <c r="U179" s="5" t="s">
        <v>58</v>
      </c>
      <c r="V179" s="5">
        <v>25</v>
      </c>
      <c r="W179" s="5">
        <v>3</v>
      </c>
      <c r="X179" s="5" t="s">
        <v>58</v>
      </c>
      <c r="Y179" s="5" t="s">
        <v>58</v>
      </c>
      <c r="Z179" s="5">
        <v>1125</v>
      </c>
      <c r="AA179" s="5">
        <v>1140</v>
      </c>
      <c r="AB179" s="5" t="s">
        <v>58</v>
      </c>
      <c r="AC179" s="5" t="s">
        <v>1686</v>
      </c>
      <c r="AD179" s="5" t="s">
        <v>58</v>
      </c>
      <c r="AE179" s="5" t="s">
        <v>58</v>
      </c>
      <c r="AF179" s="5" t="s">
        <v>58</v>
      </c>
      <c r="AG179" s="5">
        <v>2016</v>
      </c>
      <c r="AH179" s="5">
        <v>2016</v>
      </c>
      <c r="AI179" s="5" t="s">
        <v>1687</v>
      </c>
      <c r="AJ179" s="5" t="s">
        <v>58</v>
      </c>
      <c r="AK179" s="5" t="s">
        <v>58</v>
      </c>
      <c r="AL179" s="5" t="s">
        <v>58</v>
      </c>
      <c r="AM179" s="5" t="s">
        <v>58</v>
      </c>
      <c r="AN179" s="5" t="s">
        <v>58</v>
      </c>
      <c r="AO179" s="5" t="s">
        <v>58</v>
      </c>
      <c r="AP179" s="5" t="s">
        <v>58</v>
      </c>
      <c r="AQ179" s="5" t="s">
        <v>58</v>
      </c>
      <c r="AR179" s="5">
        <v>4</v>
      </c>
      <c r="AS179" s="5">
        <v>0</v>
      </c>
      <c r="AT179" s="5">
        <v>0</v>
      </c>
      <c r="AU179" s="5">
        <v>0</v>
      </c>
      <c r="AV179" s="5">
        <v>2</v>
      </c>
      <c r="AW179" s="5">
        <v>0</v>
      </c>
      <c r="AX179" s="5">
        <v>4</v>
      </c>
      <c r="AY179" s="5" t="s">
        <v>58</v>
      </c>
      <c r="AZ179" s="5" t="s">
        <v>58</v>
      </c>
      <c r="BA179" s="5" t="s">
        <v>333</v>
      </c>
      <c r="BB179" s="5" t="s">
        <v>334</v>
      </c>
      <c r="BC179" s="5" t="s">
        <v>58</v>
      </c>
      <c r="BD179" s="5" t="s">
        <v>1688</v>
      </c>
      <c r="BE179" s="5" t="s">
        <v>58</v>
      </c>
      <c r="BF179" s="5" t="s">
        <v>58</v>
      </c>
    </row>
    <row r="180" spans="1:58">
      <c r="A180" s="5" t="s">
        <v>336</v>
      </c>
      <c r="B180" s="5" t="s">
        <v>1689</v>
      </c>
      <c r="C180" s="5" t="s">
        <v>58</v>
      </c>
      <c r="D180" s="5" t="s">
        <v>58</v>
      </c>
      <c r="E180" s="5" t="s">
        <v>58</v>
      </c>
      <c r="F180" s="5" t="s">
        <v>58</v>
      </c>
      <c r="G180" s="5" t="s">
        <v>1690</v>
      </c>
      <c r="H180" s="5" t="s">
        <v>1691</v>
      </c>
      <c r="I180" s="5" t="s">
        <v>58</v>
      </c>
      <c r="J180" s="5" t="s">
        <v>1692</v>
      </c>
      <c r="K180" s="5" t="s">
        <v>58</v>
      </c>
      <c r="L180" s="5" t="s">
        <v>58</v>
      </c>
      <c r="M180" s="5" t="s">
        <v>58</v>
      </c>
      <c r="N180" s="5" t="s">
        <v>58</v>
      </c>
      <c r="O180" s="5" t="s">
        <v>58</v>
      </c>
      <c r="P180" s="5" t="s">
        <v>58</v>
      </c>
      <c r="Q180" s="5" t="s">
        <v>58</v>
      </c>
      <c r="R180" s="5" t="s">
        <v>1693</v>
      </c>
      <c r="S180" s="5" t="s">
        <v>58</v>
      </c>
      <c r="T180" s="5" t="s">
        <v>1694</v>
      </c>
      <c r="U180" s="5" t="s">
        <v>58</v>
      </c>
      <c r="V180" s="5">
        <v>148</v>
      </c>
      <c r="W180" s="5" t="s">
        <v>58</v>
      </c>
      <c r="X180" s="5" t="s">
        <v>58</v>
      </c>
      <c r="Y180" s="5" t="s">
        <v>58</v>
      </c>
      <c r="Z180" s="5">
        <v>765</v>
      </c>
      <c r="AA180" s="5">
        <v>773</v>
      </c>
      <c r="AB180" s="5" t="s">
        <v>58</v>
      </c>
      <c r="AC180" s="5" t="s">
        <v>1695</v>
      </c>
      <c r="AD180" s="5" t="s">
        <v>58</v>
      </c>
      <c r="AE180" s="5" t="s">
        <v>58</v>
      </c>
      <c r="AF180" s="5" t="s">
        <v>58</v>
      </c>
      <c r="AG180" s="5">
        <v>2016</v>
      </c>
      <c r="AH180" s="5">
        <v>2016</v>
      </c>
      <c r="AI180" s="5" t="s">
        <v>1696</v>
      </c>
      <c r="AJ180" s="5" t="s">
        <v>58</v>
      </c>
      <c r="AK180" s="5" t="s">
        <v>58</v>
      </c>
      <c r="AL180" s="5" t="s">
        <v>58</v>
      </c>
      <c r="AM180" s="5" t="s">
        <v>58</v>
      </c>
      <c r="AN180" s="5" t="s">
        <v>1697</v>
      </c>
      <c r="AO180" s="5" t="s">
        <v>1698</v>
      </c>
      <c r="AP180" s="5" t="s">
        <v>1699</v>
      </c>
      <c r="AQ180" s="5" t="s">
        <v>700</v>
      </c>
      <c r="AR180" s="5">
        <v>21</v>
      </c>
      <c r="AS180" s="5">
        <v>0</v>
      </c>
      <c r="AT180" s="5">
        <v>0</v>
      </c>
      <c r="AU180" s="5">
        <v>0</v>
      </c>
      <c r="AV180" s="5">
        <v>6</v>
      </c>
      <c r="AW180" s="5">
        <v>0</v>
      </c>
      <c r="AX180" s="5">
        <v>21</v>
      </c>
      <c r="AY180" s="5" t="s">
        <v>58</v>
      </c>
      <c r="AZ180" s="5" t="s">
        <v>58</v>
      </c>
      <c r="BA180" s="5" t="s">
        <v>1700</v>
      </c>
      <c r="BB180" s="5" t="s">
        <v>58</v>
      </c>
      <c r="BC180" s="5" t="s">
        <v>349</v>
      </c>
      <c r="BD180" s="5" t="s">
        <v>1701</v>
      </c>
      <c r="BE180" s="5" t="s">
        <v>58</v>
      </c>
      <c r="BF180" s="5" t="s">
        <v>58</v>
      </c>
    </row>
    <row r="181" spans="1:58">
      <c r="A181" s="5" t="s">
        <v>59</v>
      </c>
      <c r="B181" s="5" t="s">
        <v>1702</v>
      </c>
      <c r="C181" s="5" t="s">
        <v>58</v>
      </c>
      <c r="D181" s="5" t="s">
        <v>58</v>
      </c>
      <c r="E181" s="5" t="s">
        <v>58</v>
      </c>
      <c r="F181" s="5" t="s">
        <v>58</v>
      </c>
      <c r="G181" s="5" t="s">
        <v>58</v>
      </c>
      <c r="H181" s="5" t="s">
        <v>58</v>
      </c>
      <c r="I181" s="5" t="s">
        <v>58</v>
      </c>
      <c r="J181" s="5" t="s">
        <v>1703</v>
      </c>
      <c r="K181" s="5" t="s">
        <v>58</v>
      </c>
      <c r="L181" s="5" t="s">
        <v>58</v>
      </c>
      <c r="M181" s="5" t="s">
        <v>58</v>
      </c>
      <c r="N181" s="5" t="s">
        <v>58</v>
      </c>
      <c r="O181" s="5" t="s">
        <v>58</v>
      </c>
      <c r="P181" s="5" t="s">
        <v>58</v>
      </c>
      <c r="Q181" s="5" t="s">
        <v>58</v>
      </c>
      <c r="R181" s="5" t="s">
        <v>494</v>
      </c>
      <c r="S181" s="5" t="s">
        <v>58</v>
      </c>
      <c r="T181" s="5" t="s">
        <v>58</v>
      </c>
      <c r="U181" s="5" t="s">
        <v>58</v>
      </c>
      <c r="V181" s="5">
        <v>22</v>
      </c>
      <c r="W181" s="5">
        <v>24</v>
      </c>
      <c r="X181" s="5" t="s">
        <v>58</v>
      </c>
      <c r="Y181" s="5" t="s">
        <v>58</v>
      </c>
      <c r="Z181" s="5">
        <v>19648</v>
      </c>
      <c r="AA181" s="5">
        <v>19657</v>
      </c>
      <c r="AB181" s="5" t="s">
        <v>58</v>
      </c>
      <c r="AC181" s="5" t="s">
        <v>1704</v>
      </c>
      <c r="AD181" s="5" t="s">
        <v>58</v>
      </c>
      <c r="AE181" s="5" t="s">
        <v>58</v>
      </c>
      <c r="AF181" s="5" t="s">
        <v>58</v>
      </c>
      <c r="AG181" s="5" t="s">
        <v>1705</v>
      </c>
      <c r="AH181" s="5">
        <v>2015</v>
      </c>
      <c r="AI181" s="5" t="s">
        <v>1706</v>
      </c>
      <c r="AJ181" s="5" t="s">
        <v>58</v>
      </c>
      <c r="AK181" s="5" t="s">
        <v>58</v>
      </c>
      <c r="AL181" s="5" t="s">
        <v>58</v>
      </c>
      <c r="AM181" s="5" t="s">
        <v>58</v>
      </c>
      <c r="AN181" s="5" t="s">
        <v>58</v>
      </c>
      <c r="AO181" s="5" t="s">
        <v>58</v>
      </c>
      <c r="AP181" s="5" t="s">
        <v>58</v>
      </c>
      <c r="AQ181" s="5" t="s">
        <v>58</v>
      </c>
      <c r="AR181" s="5">
        <v>14</v>
      </c>
      <c r="AS181" s="5">
        <v>0</v>
      </c>
      <c r="AT181" s="5">
        <v>0</v>
      </c>
      <c r="AU181" s="5">
        <v>0</v>
      </c>
      <c r="AV181" s="5">
        <v>10</v>
      </c>
      <c r="AW181" s="5">
        <v>1</v>
      </c>
      <c r="AX181" s="5">
        <v>14</v>
      </c>
      <c r="AY181" s="5" t="s">
        <v>58</v>
      </c>
      <c r="AZ181" s="5" t="s">
        <v>58</v>
      </c>
      <c r="BA181" s="5" t="s">
        <v>498</v>
      </c>
      <c r="BB181" s="5" t="s">
        <v>499</v>
      </c>
      <c r="BC181" s="5" t="s">
        <v>58</v>
      </c>
      <c r="BD181" s="5" t="s">
        <v>1707</v>
      </c>
      <c r="BE181" s="5">
        <v>26276276</v>
      </c>
      <c r="BF181" s="5" t="s">
        <v>58</v>
      </c>
    </row>
    <row r="182" spans="1:58">
      <c r="A182" s="5" t="s">
        <v>59</v>
      </c>
      <c r="B182" s="5" t="s">
        <v>1708</v>
      </c>
      <c r="C182" s="5" t="s">
        <v>58</v>
      </c>
      <c r="D182" s="5" t="s">
        <v>58</v>
      </c>
      <c r="E182" s="5" t="s">
        <v>58</v>
      </c>
      <c r="F182" s="5" t="s">
        <v>58</v>
      </c>
      <c r="G182" s="5" t="s">
        <v>58</v>
      </c>
      <c r="H182" s="5" t="s">
        <v>58</v>
      </c>
      <c r="I182" s="5" t="s">
        <v>58</v>
      </c>
      <c r="J182" s="5" t="s">
        <v>1709</v>
      </c>
      <c r="K182" s="5" t="s">
        <v>58</v>
      </c>
      <c r="L182" s="5" t="s">
        <v>58</v>
      </c>
      <c r="M182" s="5" t="s">
        <v>58</v>
      </c>
      <c r="N182" s="5" t="s">
        <v>58</v>
      </c>
      <c r="O182" s="5" t="s">
        <v>58</v>
      </c>
      <c r="P182" s="5" t="s">
        <v>58</v>
      </c>
      <c r="Q182" s="5" t="s">
        <v>58</v>
      </c>
      <c r="R182" s="5" t="s">
        <v>1710</v>
      </c>
      <c r="S182" s="5" t="s">
        <v>58</v>
      </c>
      <c r="T182" s="5" t="s">
        <v>58</v>
      </c>
      <c r="U182" s="5" t="s">
        <v>58</v>
      </c>
      <c r="V182" s="5">
        <v>26</v>
      </c>
      <c r="W182" s="5">
        <v>6</v>
      </c>
      <c r="X182" s="5" t="s">
        <v>58</v>
      </c>
      <c r="Y182" s="5" t="s">
        <v>58</v>
      </c>
      <c r="Z182" s="5">
        <v>24</v>
      </c>
      <c r="AA182" s="5">
        <v>28</v>
      </c>
      <c r="AB182" s="5" t="s">
        <v>58</v>
      </c>
      <c r="AC182" s="5" t="s">
        <v>58</v>
      </c>
      <c r="AD182" s="5" t="s">
        <v>58</v>
      </c>
      <c r="AE182" s="5" t="s">
        <v>58</v>
      </c>
      <c r="AF182" s="5" t="s">
        <v>58</v>
      </c>
      <c r="AG182" s="5" t="s">
        <v>1711</v>
      </c>
      <c r="AH182" s="5">
        <v>2015</v>
      </c>
      <c r="AI182" s="5" t="s">
        <v>1712</v>
      </c>
      <c r="AJ182" s="5" t="s">
        <v>58</v>
      </c>
      <c r="AK182" s="5" t="s">
        <v>58</v>
      </c>
      <c r="AL182" s="5" t="s">
        <v>58</v>
      </c>
      <c r="AM182" s="5" t="s">
        <v>58</v>
      </c>
      <c r="AN182" s="5" t="s">
        <v>58</v>
      </c>
      <c r="AO182" s="5" t="s">
        <v>58</v>
      </c>
      <c r="AP182" s="5" t="s">
        <v>58</v>
      </c>
      <c r="AQ182" s="5" t="s">
        <v>58</v>
      </c>
      <c r="AR182" s="5">
        <v>0</v>
      </c>
      <c r="AS182" s="5">
        <v>0</v>
      </c>
      <c r="AT182" s="5">
        <v>0</v>
      </c>
      <c r="AU182" s="5">
        <v>0</v>
      </c>
      <c r="AV182" s="5">
        <v>0</v>
      </c>
      <c r="AW182" s="5">
        <v>0</v>
      </c>
      <c r="AX182" s="5">
        <v>0</v>
      </c>
      <c r="AY182" s="5" t="s">
        <v>58</v>
      </c>
      <c r="AZ182" s="5" t="s">
        <v>58</v>
      </c>
      <c r="BA182" s="5" t="s">
        <v>1713</v>
      </c>
      <c r="BB182" s="5" t="s">
        <v>1714</v>
      </c>
      <c r="BC182" s="5" t="s">
        <v>58</v>
      </c>
      <c r="BD182" s="5" t="s">
        <v>1715</v>
      </c>
      <c r="BE182" s="5" t="s">
        <v>58</v>
      </c>
      <c r="BF182" s="5" t="s">
        <v>58</v>
      </c>
    </row>
    <row r="183" spans="1:58">
      <c r="A183" s="5" t="s">
        <v>59</v>
      </c>
      <c r="B183" s="5" t="s">
        <v>1716</v>
      </c>
      <c r="C183" s="5" t="s">
        <v>58</v>
      </c>
      <c r="D183" s="5" t="s">
        <v>58</v>
      </c>
      <c r="E183" s="5" t="s">
        <v>58</v>
      </c>
      <c r="F183" s="5" t="s">
        <v>1717</v>
      </c>
      <c r="G183" s="5" t="s">
        <v>1718</v>
      </c>
      <c r="H183" s="5" t="s">
        <v>58</v>
      </c>
      <c r="I183" s="5" t="s">
        <v>58</v>
      </c>
      <c r="J183" s="5" t="s">
        <v>1719</v>
      </c>
      <c r="K183" s="5" t="s">
        <v>58</v>
      </c>
      <c r="L183" s="5" t="s">
        <v>58</v>
      </c>
      <c r="M183" s="5" t="s">
        <v>58</v>
      </c>
      <c r="N183" s="5" t="s">
        <v>58</v>
      </c>
      <c r="O183" s="5" t="s">
        <v>58</v>
      </c>
      <c r="P183" s="5" t="s">
        <v>58</v>
      </c>
      <c r="Q183" s="5" t="s">
        <v>58</v>
      </c>
      <c r="R183" s="5" t="s">
        <v>1720</v>
      </c>
      <c r="S183" s="5" t="s">
        <v>58</v>
      </c>
      <c r="T183" s="5" t="s">
        <v>58</v>
      </c>
      <c r="U183" s="5" t="s">
        <v>58</v>
      </c>
      <c r="V183" s="5">
        <v>31</v>
      </c>
      <c r="W183" s="5">
        <v>7</v>
      </c>
      <c r="X183" s="5" t="s">
        <v>58</v>
      </c>
      <c r="Y183" s="5" t="s">
        <v>58</v>
      </c>
      <c r="Z183" s="5">
        <v>622</v>
      </c>
      <c r="AA183" s="5">
        <v>635</v>
      </c>
      <c r="AB183" s="5" t="s">
        <v>58</v>
      </c>
      <c r="AC183" s="5" t="s">
        <v>1721</v>
      </c>
      <c r="AD183" s="5" t="s">
        <v>58</v>
      </c>
      <c r="AE183" s="5" t="s">
        <v>58</v>
      </c>
      <c r="AF183" s="5" t="s">
        <v>58</v>
      </c>
      <c r="AG183" s="5" t="s">
        <v>1722</v>
      </c>
      <c r="AH183" s="5">
        <v>2015</v>
      </c>
      <c r="AI183" s="5" t="s">
        <v>1723</v>
      </c>
      <c r="AJ183" s="5" t="s">
        <v>58</v>
      </c>
      <c r="AK183" s="5" t="s">
        <v>58</v>
      </c>
      <c r="AL183" s="5" t="s">
        <v>58</v>
      </c>
      <c r="AM183" s="5" t="s">
        <v>58</v>
      </c>
      <c r="AN183" s="5" t="s">
        <v>58</v>
      </c>
      <c r="AO183" s="5" t="s">
        <v>58</v>
      </c>
      <c r="AP183" s="5" t="s">
        <v>58</v>
      </c>
      <c r="AQ183" s="5" t="s">
        <v>58</v>
      </c>
      <c r="AR183" s="5">
        <v>1</v>
      </c>
      <c r="AS183" s="5">
        <v>0</v>
      </c>
      <c r="AT183" s="5">
        <v>0</v>
      </c>
      <c r="AU183" s="5">
        <v>0</v>
      </c>
      <c r="AV183" s="5">
        <v>1</v>
      </c>
      <c r="AW183" s="5">
        <v>0</v>
      </c>
      <c r="AX183" s="5">
        <v>1</v>
      </c>
      <c r="AY183" s="5" t="s">
        <v>58</v>
      </c>
      <c r="AZ183" s="5" t="s">
        <v>58</v>
      </c>
      <c r="BA183" s="5" t="s">
        <v>1724</v>
      </c>
      <c r="BB183" s="5" t="s">
        <v>1725</v>
      </c>
      <c r="BC183" s="5" t="s">
        <v>58</v>
      </c>
      <c r="BD183" s="5" t="s">
        <v>1726</v>
      </c>
      <c r="BE183" s="5" t="s">
        <v>58</v>
      </c>
      <c r="BF183" s="5" t="s">
        <v>58</v>
      </c>
    </row>
    <row r="184" spans="1:58">
      <c r="A184" s="5" t="s">
        <v>59</v>
      </c>
      <c r="B184" s="5" t="s">
        <v>1727</v>
      </c>
      <c r="C184" s="5" t="s">
        <v>58</v>
      </c>
      <c r="D184" s="5" t="s">
        <v>58</v>
      </c>
      <c r="E184" s="5" t="s">
        <v>58</v>
      </c>
      <c r="F184" s="5" t="s">
        <v>1728</v>
      </c>
      <c r="G184" s="5" t="s">
        <v>1729</v>
      </c>
      <c r="H184" s="5" t="s">
        <v>58</v>
      </c>
      <c r="I184" s="5" t="s">
        <v>58</v>
      </c>
      <c r="J184" s="5" t="s">
        <v>1730</v>
      </c>
      <c r="K184" s="5" t="s">
        <v>58</v>
      </c>
      <c r="L184" s="5" t="s">
        <v>58</v>
      </c>
      <c r="M184" s="5" t="s">
        <v>58</v>
      </c>
      <c r="N184" s="5" t="s">
        <v>58</v>
      </c>
      <c r="O184" s="5" t="s">
        <v>58</v>
      </c>
      <c r="P184" s="5" t="s">
        <v>58</v>
      </c>
      <c r="Q184" s="5" t="s">
        <v>58</v>
      </c>
      <c r="R184" s="5" t="s">
        <v>963</v>
      </c>
      <c r="S184" s="5" t="s">
        <v>58</v>
      </c>
      <c r="T184" s="5" t="s">
        <v>58</v>
      </c>
      <c r="U184" s="5" t="s">
        <v>58</v>
      </c>
      <c r="V184" s="5">
        <v>50</v>
      </c>
      <c r="W184" s="5" t="s">
        <v>58</v>
      </c>
      <c r="X184" s="5" t="s">
        <v>58</v>
      </c>
      <c r="Y184" s="5" t="s">
        <v>58</v>
      </c>
      <c r="Z184" s="5">
        <v>1469</v>
      </c>
      <c r="AA184" s="5">
        <v>1484</v>
      </c>
      <c r="AB184" s="5" t="s">
        <v>58</v>
      </c>
      <c r="AC184" s="5" t="s">
        <v>1731</v>
      </c>
      <c r="AD184" s="5" t="s">
        <v>58</v>
      </c>
      <c r="AE184" s="5" t="s">
        <v>58</v>
      </c>
      <c r="AF184" s="5" t="s">
        <v>58</v>
      </c>
      <c r="AG184" s="5" t="s">
        <v>1732</v>
      </c>
      <c r="AH184" s="5">
        <v>2015</v>
      </c>
      <c r="AI184" s="5" t="s">
        <v>1733</v>
      </c>
      <c r="AJ184" s="5" t="s">
        <v>58</v>
      </c>
      <c r="AK184" s="5" t="s">
        <v>58</v>
      </c>
      <c r="AL184" s="5" t="s">
        <v>58</v>
      </c>
      <c r="AM184" s="5" t="s">
        <v>58</v>
      </c>
      <c r="AN184" s="5" t="s">
        <v>58</v>
      </c>
      <c r="AO184" s="5" t="s">
        <v>58</v>
      </c>
      <c r="AP184" s="5" t="s">
        <v>58</v>
      </c>
      <c r="AQ184" s="5" t="s">
        <v>58</v>
      </c>
      <c r="AR184" s="5">
        <v>212</v>
      </c>
      <c r="AS184" s="5">
        <v>1</v>
      </c>
      <c r="AT184" s="5">
        <v>0</v>
      </c>
      <c r="AU184" s="5">
        <v>0</v>
      </c>
      <c r="AV184" s="5">
        <v>47</v>
      </c>
      <c r="AW184" s="5">
        <v>1</v>
      </c>
      <c r="AX184" s="5">
        <v>214</v>
      </c>
      <c r="AY184" s="5" t="s">
        <v>58</v>
      </c>
      <c r="AZ184" s="5" t="s">
        <v>58</v>
      </c>
      <c r="BA184" s="5" t="s">
        <v>967</v>
      </c>
      <c r="BB184" s="5" t="s">
        <v>968</v>
      </c>
      <c r="BC184" s="5" t="s">
        <v>58</v>
      </c>
      <c r="BD184" s="5" t="s">
        <v>1734</v>
      </c>
      <c r="BE184" s="5" t="s">
        <v>58</v>
      </c>
      <c r="BF184" s="5" t="s">
        <v>58</v>
      </c>
    </row>
    <row r="185" spans="1:58">
      <c r="A185" s="5" t="s">
        <v>59</v>
      </c>
      <c r="B185" s="5" t="s">
        <v>1735</v>
      </c>
      <c r="C185" s="5" t="s">
        <v>58</v>
      </c>
      <c r="D185" s="5" t="s">
        <v>58</v>
      </c>
      <c r="E185" s="5" t="s">
        <v>58</v>
      </c>
      <c r="F185" s="5" t="s">
        <v>1736</v>
      </c>
      <c r="G185" s="5" t="s">
        <v>58</v>
      </c>
      <c r="H185" s="5" t="s">
        <v>58</v>
      </c>
      <c r="I185" s="5" t="s">
        <v>58</v>
      </c>
      <c r="J185" s="5" t="s">
        <v>1737</v>
      </c>
      <c r="K185" s="5" t="s">
        <v>58</v>
      </c>
      <c r="L185" s="5" t="s">
        <v>58</v>
      </c>
      <c r="M185" s="5" t="s">
        <v>58</v>
      </c>
      <c r="N185" s="5" t="s">
        <v>58</v>
      </c>
      <c r="O185" s="5" t="s">
        <v>58</v>
      </c>
      <c r="P185" s="5" t="s">
        <v>58</v>
      </c>
      <c r="Q185" s="5" t="s">
        <v>58</v>
      </c>
      <c r="R185" s="5" t="s">
        <v>1738</v>
      </c>
      <c r="S185" s="5" t="s">
        <v>58</v>
      </c>
      <c r="T185" s="5" t="s">
        <v>58</v>
      </c>
      <c r="U185" s="5" t="s">
        <v>58</v>
      </c>
      <c r="V185" s="5">
        <v>24</v>
      </c>
      <c r="W185" s="5">
        <v>3</v>
      </c>
      <c r="X185" s="5" t="s">
        <v>58</v>
      </c>
      <c r="Y185" s="5" t="s">
        <v>58</v>
      </c>
      <c r="Z185" s="5">
        <v>292</v>
      </c>
      <c r="AA185" s="5">
        <v>314</v>
      </c>
      <c r="AB185" s="5" t="s">
        <v>58</v>
      </c>
      <c r="AC185" s="5" t="s">
        <v>1739</v>
      </c>
      <c r="AD185" s="5" t="s">
        <v>58</v>
      </c>
      <c r="AE185" s="5" t="s">
        <v>58</v>
      </c>
      <c r="AF185" s="5" t="s">
        <v>58</v>
      </c>
      <c r="AG185" s="5" t="s">
        <v>1740</v>
      </c>
      <c r="AH185" s="5">
        <v>2015</v>
      </c>
      <c r="AI185" s="5" t="s">
        <v>1741</v>
      </c>
      <c r="AJ185" s="5" t="s">
        <v>58</v>
      </c>
      <c r="AK185" s="5" t="s">
        <v>58</v>
      </c>
      <c r="AL185" s="5" t="s">
        <v>58</v>
      </c>
      <c r="AM185" s="5" t="s">
        <v>58</v>
      </c>
      <c r="AN185" s="5" t="s">
        <v>58</v>
      </c>
      <c r="AO185" s="5" t="s">
        <v>58</v>
      </c>
      <c r="AP185" s="5" t="s">
        <v>58</v>
      </c>
      <c r="AQ185" s="5" t="s">
        <v>58</v>
      </c>
      <c r="AR185" s="5">
        <v>72</v>
      </c>
      <c r="AS185" s="5">
        <v>0</v>
      </c>
      <c r="AT185" s="5">
        <v>0</v>
      </c>
      <c r="AU185" s="5">
        <v>0</v>
      </c>
      <c r="AV185" s="5">
        <v>15</v>
      </c>
      <c r="AW185" s="5">
        <v>0</v>
      </c>
      <c r="AX185" s="5">
        <v>72</v>
      </c>
      <c r="AY185" s="5" t="s">
        <v>58</v>
      </c>
      <c r="AZ185" s="5" t="s">
        <v>58</v>
      </c>
      <c r="BA185" s="5" t="s">
        <v>1742</v>
      </c>
      <c r="BB185" s="5" t="s">
        <v>1743</v>
      </c>
      <c r="BC185" s="5" t="s">
        <v>58</v>
      </c>
      <c r="BD185" s="5" t="s">
        <v>1744</v>
      </c>
      <c r="BE185" s="5" t="s">
        <v>58</v>
      </c>
      <c r="BF185" s="5" t="s">
        <v>58</v>
      </c>
    </row>
    <row r="186" spans="1:58">
      <c r="A186" s="5" t="s">
        <v>59</v>
      </c>
      <c r="B186" s="5" t="s">
        <v>1745</v>
      </c>
      <c r="C186" s="5" t="s">
        <v>58</v>
      </c>
      <c r="D186" s="5" t="s">
        <v>58</v>
      </c>
      <c r="E186" s="5" t="s">
        <v>58</v>
      </c>
      <c r="F186" s="5" t="s">
        <v>58</v>
      </c>
      <c r="G186" s="5" t="s">
        <v>58</v>
      </c>
      <c r="H186" s="5" t="s">
        <v>58</v>
      </c>
      <c r="I186" s="5" t="s">
        <v>58</v>
      </c>
      <c r="J186" s="5" t="s">
        <v>1746</v>
      </c>
      <c r="K186" s="5" t="s">
        <v>58</v>
      </c>
      <c r="L186" s="5" t="s">
        <v>58</v>
      </c>
      <c r="M186" s="5" t="s">
        <v>58</v>
      </c>
      <c r="N186" s="5" t="s">
        <v>58</v>
      </c>
      <c r="O186" s="5" t="s">
        <v>58</v>
      </c>
      <c r="P186" s="5" t="s">
        <v>58</v>
      </c>
      <c r="Q186" s="5" t="s">
        <v>58</v>
      </c>
      <c r="R186" s="5" t="s">
        <v>1747</v>
      </c>
      <c r="S186" s="5" t="s">
        <v>58</v>
      </c>
      <c r="T186" s="5" t="s">
        <v>58</v>
      </c>
      <c r="U186" s="5" t="s">
        <v>58</v>
      </c>
      <c r="V186" s="5">
        <v>36</v>
      </c>
      <c r="W186" s="5">
        <v>5</v>
      </c>
      <c r="X186" s="5" t="s">
        <v>58</v>
      </c>
      <c r="Y186" s="5" t="s">
        <v>58</v>
      </c>
      <c r="Z186" s="5">
        <v>1105</v>
      </c>
      <c r="AA186" s="5">
        <v>1111</v>
      </c>
      <c r="AB186" s="5" t="s">
        <v>58</v>
      </c>
      <c r="AC186" s="5" t="s">
        <v>58</v>
      </c>
      <c r="AD186" s="5" t="s">
        <v>58</v>
      </c>
      <c r="AE186" s="5" t="s">
        <v>58</v>
      </c>
      <c r="AF186" s="5" t="s">
        <v>58</v>
      </c>
      <c r="AG186" s="5" t="s">
        <v>1740</v>
      </c>
      <c r="AH186" s="5">
        <v>2015</v>
      </c>
      <c r="AI186" s="5" t="s">
        <v>1748</v>
      </c>
      <c r="AJ186" s="5" t="s">
        <v>58</v>
      </c>
      <c r="AK186" s="5" t="s">
        <v>58</v>
      </c>
      <c r="AL186" s="5" t="s">
        <v>58</v>
      </c>
      <c r="AM186" s="5" t="s">
        <v>58</v>
      </c>
      <c r="AN186" s="5" t="s">
        <v>58</v>
      </c>
      <c r="AO186" s="5" t="s">
        <v>58</v>
      </c>
      <c r="AP186" s="5" t="s">
        <v>58</v>
      </c>
      <c r="AQ186" s="5" t="s">
        <v>58</v>
      </c>
      <c r="AR186" s="5">
        <v>8</v>
      </c>
      <c r="AS186" s="5">
        <v>1</v>
      </c>
      <c r="AT186" s="5">
        <v>0</v>
      </c>
      <c r="AU186" s="5">
        <v>0</v>
      </c>
      <c r="AV186" s="5">
        <v>5</v>
      </c>
      <c r="AW186" s="5">
        <v>0</v>
      </c>
      <c r="AX186" s="5">
        <v>9</v>
      </c>
      <c r="AY186" s="5" t="s">
        <v>58</v>
      </c>
      <c r="AZ186" s="5" t="s">
        <v>58</v>
      </c>
      <c r="BA186" s="5" t="s">
        <v>1749</v>
      </c>
      <c r="BB186" s="5" t="s">
        <v>58</v>
      </c>
      <c r="BC186" s="5" t="s">
        <v>58</v>
      </c>
      <c r="BD186" s="5" t="s">
        <v>1750</v>
      </c>
      <c r="BE186" s="5">
        <v>26521552</v>
      </c>
      <c r="BF186" s="5" t="s">
        <v>58</v>
      </c>
    </row>
    <row r="187" spans="1:58">
      <c r="A187" s="5" t="s">
        <v>59</v>
      </c>
      <c r="B187" s="5" t="s">
        <v>1751</v>
      </c>
      <c r="C187" s="5" t="s">
        <v>58</v>
      </c>
      <c r="D187" s="5" t="s">
        <v>58</v>
      </c>
      <c r="E187" s="5" t="s">
        <v>58</v>
      </c>
      <c r="F187" s="5" t="s">
        <v>1752</v>
      </c>
      <c r="G187" s="5" t="s">
        <v>1753</v>
      </c>
      <c r="H187" s="5" t="s">
        <v>58</v>
      </c>
      <c r="I187" s="5" t="s">
        <v>58</v>
      </c>
      <c r="J187" s="5" t="s">
        <v>1754</v>
      </c>
      <c r="K187" s="5" t="s">
        <v>58</v>
      </c>
      <c r="L187" s="5" t="s">
        <v>58</v>
      </c>
      <c r="M187" s="5" t="s">
        <v>58</v>
      </c>
      <c r="N187" s="5" t="s">
        <v>58</v>
      </c>
      <c r="O187" s="5" t="s">
        <v>58</v>
      </c>
      <c r="P187" s="5" t="s">
        <v>58</v>
      </c>
      <c r="Q187" s="5" t="s">
        <v>58</v>
      </c>
      <c r="R187" s="5" t="s">
        <v>1755</v>
      </c>
      <c r="S187" s="5" t="s">
        <v>58</v>
      </c>
      <c r="T187" s="5" t="s">
        <v>58</v>
      </c>
      <c r="U187" s="5" t="s">
        <v>58</v>
      </c>
      <c r="V187" s="5">
        <v>8</v>
      </c>
      <c r="W187" s="5">
        <v>3</v>
      </c>
      <c r="X187" s="5" t="s">
        <v>58</v>
      </c>
      <c r="Y187" s="5" t="s">
        <v>58</v>
      </c>
      <c r="Z187" s="5">
        <v>828</v>
      </c>
      <c r="AA187" s="5">
        <v>845</v>
      </c>
      <c r="AB187" s="5" t="s">
        <v>58</v>
      </c>
      <c r="AC187" s="5" t="s">
        <v>1756</v>
      </c>
      <c r="AD187" s="5" t="s">
        <v>58</v>
      </c>
      <c r="AE187" s="5" t="s">
        <v>58</v>
      </c>
      <c r="AF187" s="5" t="s">
        <v>58</v>
      </c>
      <c r="AG187" s="5" t="s">
        <v>1740</v>
      </c>
      <c r="AH187" s="5">
        <v>2015</v>
      </c>
      <c r="AI187" s="5" t="s">
        <v>1757</v>
      </c>
      <c r="AJ187" s="5" t="s">
        <v>58</v>
      </c>
      <c r="AK187" s="5" t="s">
        <v>58</v>
      </c>
      <c r="AL187" s="5" t="s">
        <v>58</v>
      </c>
      <c r="AM187" s="5" t="s">
        <v>58</v>
      </c>
      <c r="AN187" s="5" t="s">
        <v>58</v>
      </c>
      <c r="AO187" s="5" t="s">
        <v>58</v>
      </c>
      <c r="AP187" s="5" t="s">
        <v>58</v>
      </c>
      <c r="AQ187" s="5" t="s">
        <v>58</v>
      </c>
      <c r="AR187" s="5">
        <v>29</v>
      </c>
      <c r="AS187" s="5">
        <v>0</v>
      </c>
      <c r="AT187" s="5">
        <v>0</v>
      </c>
      <c r="AU187" s="5">
        <v>0</v>
      </c>
      <c r="AV187" s="5">
        <v>18</v>
      </c>
      <c r="AW187" s="5">
        <v>1</v>
      </c>
      <c r="AX187" s="5">
        <v>31</v>
      </c>
      <c r="AY187" s="5" t="s">
        <v>58</v>
      </c>
      <c r="AZ187" s="5" t="s">
        <v>58</v>
      </c>
      <c r="BA187" s="5" t="s">
        <v>1758</v>
      </c>
      <c r="BB187" s="5" t="s">
        <v>58</v>
      </c>
      <c r="BC187" s="5" t="s">
        <v>58</v>
      </c>
      <c r="BD187" s="5" t="s">
        <v>1759</v>
      </c>
      <c r="BE187" s="5" t="s">
        <v>58</v>
      </c>
      <c r="BF187" s="5" t="s">
        <v>58</v>
      </c>
    </row>
    <row r="188" spans="1:58">
      <c r="A188" s="5" t="s">
        <v>59</v>
      </c>
      <c r="B188" s="5" t="s">
        <v>1760</v>
      </c>
      <c r="C188" s="5" t="s">
        <v>58</v>
      </c>
      <c r="D188" s="5" t="s">
        <v>58</v>
      </c>
      <c r="E188" s="5" t="s">
        <v>58</v>
      </c>
      <c r="F188" s="5" t="s">
        <v>58</v>
      </c>
      <c r="G188" s="5" t="s">
        <v>1761</v>
      </c>
      <c r="H188" s="5" t="s">
        <v>58</v>
      </c>
      <c r="I188" s="5" t="s">
        <v>58</v>
      </c>
      <c r="J188" s="5" t="s">
        <v>1762</v>
      </c>
      <c r="K188" s="5" t="s">
        <v>58</v>
      </c>
      <c r="L188" s="5" t="s">
        <v>58</v>
      </c>
      <c r="M188" s="5" t="s">
        <v>58</v>
      </c>
      <c r="N188" s="5" t="s">
        <v>58</v>
      </c>
      <c r="O188" s="5" t="s">
        <v>58</v>
      </c>
      <c r="P188" s="5" t="s">
        <v>58</v>
      </c>
      <c r="Q188" s="5" t="s">
        <v>58</v>
      </c>
      <c r="R188" s="5" t="s">
        <v>1763</v>
      </c>
      <c r="S188" s="5" t="s">
        <v>58</v>
      </c>
      <c r="T188" s="5" t="s">
        <v>58</v>
      </c>
      <c r="U188" s="5" t="s">
        <v>58</v>
      </c>
      <c r="V188" s="5">
        <v>24</v>
      </c>
      <c r="W188" s="5">
        <v>7</v>
      </c>
      <c r="X188" s="5" t="s">
        <v>58</v>
      </c>
      <c r="Y188" s="5" t="s">
        <v>58</v>
      </c>
      <c r="Z188" s="5">
        <v>1837</v>
      </c>
      <c r="AA188" s="5">
        <v>1839</v>
      </c>
      <c r="AB188" s="5" t="s">
        <v>58</v>
      </c>
      <c r="AC188" s="5" t="s">
        <v>1764</v>
      </c>
      <c r="AD188" s="5" t="s">
        <v>58</v>
      </c>
      <c r="AE188" s="5" t="s">
        <v>58</v>
      </c>
      <c r="AF188" s="5" t="s">
        <v>58</v>
      </c>
      <c r="AG188" s="5" t="s">
        <v>1765</v>
      </c>
      <c r="AH188" s="5">
        <v>2015</v>
      </c>
      <c r="AI188" s="5" t="s">
        <v>58</v>
      </c>
      <c r="AJ188" s="5" t="s">
        <v>58</v>
      </c>
      <c r="AK188" s="5" t="s">
        <v>58</v>
      </c>
      <c r="AL188" s="5" t="s">
        <v>58</v>
      </c>
      <c r="AM188" s="5" t="s">
        <v>58</v>
      </c>
      <c r="AN188" s="5" t="s">
        <v>58</v>
      </c>
      <c r="AO188" s="5" t="s">
        <v>58</v>
      </c>
      <c r="AP188" s="5" t="s">
        <v>58</v>
      </c>
      <c r="AQ188" s="5" t="s">
        <v>58</v>
      </c>
      <c r="AR188" s="5">
        <v>6</v>
      </c>
      <c r="AS188" s="5">
        <v>0</v>
      </c>
      <c r="AT188" s="5">
        <v>0</v>
      </c>
      <c r="AU188" s="5">
        <v>0</v>
      </c>
      <c r="AV188" s="5">
        <v>6</v>
      </c>
      <c r="AW188" s="5">
        <v>0</v>
      </c>
      <c r="AX188" s="5">
        <v>6</v>
      </c>
      <c r="AY188" s="5" t="s">
        <v>58</v>
      </c>
      <c r="AZ188" s="5" t="s">
        <v>58</v>
      </c>
      <c r="BA188" s="5" t="s">
        <v>1766</v>
      </c>
      <c r="BB188" s="5" t="s">
        <v>1767</v>
      </c>
      <c r="BC188" s="5" t="s">
        <v>58</v>
      </c>
      <c r="BD188" s="5" t="s">
        <v>1768</v>
      </c>
      <c r="BE188" s="5" t="s">
        <v>58</v>
      </c>
      <c r="BF188" s="5" t="s">
        <v>58</v>
      </c>
    </row>
    <row r="189" spans="1:58">
      <c r="A189" s="5" t="s">
        <v>59</v>
      </c>
      <c r="B189" s="5" t="s">
        <v>1769</v>
      </c>
      <c r="C189" s="5" t="s">
        <v>58</v>
      </c>
      <c r="D189" s="5" t="s">
        <v>58</v>
      </c>
      <c r="E189" s="5" t="s">
        <v>58</v>
      </c>
      <c r="F189" s="5" t="s">
        <v>1770</v>
      </c>
      <c r="G189" s="5" t="s">
        <v>1771</v>
      </c>
      <c r="H189" s="5" t="s">
        <v>58</v>
      </c>
      <c r="I189" s="5" t="s">
        <v>58</v>
      </c>
      <c r="J189" s="5" t="s">
        <v>1772</v>
      </c>
      <c r="K189" s="5" t="s">
        <v>58</v>
      </c>
      <c r="L189" s="5" t="s">
        <v>58</v>
      </c>
      <c r="M189" s="5" t="s">
        <v>58</v>
      </c>
      <c r="N189" s="5" t="s">
        <v>58</v>
      </c>
      <c r="O189" s="5" t="s">
        <v>58</v>
      </c>
      <c r="P189" s="5" t="s">
        <v>58</v>
      </c>
      <c r="Q189" s="5" t="s">
        <v>58</v>
      </c>
      <c r="R189" s="5" t="s">
        <v>1773</v>
      </c>
      <c r="S189" s="5" t="s">
        <v>58</v>
      </c>
      <c r="T189" s="5" t="s">
        <v>58</v>
      </c>
      <c r="U189" s="5" t="s">
        <v>58</v>
      </c>
      <c r="V189" s="5">
        <v>74</v>
      </c>
      <c r="W189" s="5">
        <v>3</v>
      </c>
      <c r="X189" s="5" t="s">
        <v>58</v>
      </c>
      <c r="Y189" s="5" t="s">
        <v>58</v>
      </c>
      <c r="Z189" s="5">
        <v>247</v>
      </c>
      <c r="AA189" s="5">
        <v>254</v>
      </c>
      <c r="AB189" s="5" t="s">
        <v>58</v>
      </c>
      <c r="AC189" s="5" t="s">
        <v>1774</v>
      </c>
      <c r="AD189" s="5" t="s">
        <v>58</v>
      </c>
      <c r="AE189" s="5" t="s">
        <v>58</v>
      </c>
      <c r="AF189" s="5" t="s">
        <v>58</v>
      </c>
      <c r="AG189" s="5" t="s">
        <v>1775</v>
      </c>
      <c r="AH189" s="5">
        <v>2015</v>
      </c>
      <c r="AI189" s="5" t="s">
        <v>1776</v>
      </c>
      <c r="AJ189" s="5" t="s">
        <v>58</v>
      </c>
      <c r="AK189" s="5" t="s">
        <v>58</v>
      </c>
      <c r="AL189" s="5" t="s">
        <v>58</v>
      </c>
      <c r="AM189" s="5" t="s">
        <v>58</v>
      </c>
      <c r="AN189" s="5" t="s">
        <v>58</v>
      </c>
      <c r="AO189" s="5" t="s">
        <v>58</v>
      </c>
      <c r="AP189" s="5" t="s">
        <v>58</v>
      </c>
      <c r="AQ189" s="5" t="s">
        <v>58</v>
      </c>
      <c r="AR189" s="5">
        <v>14</v>
      </c>
      <c r="AS189" s="5">
        <v>0</v>
      </c>
      <c r="AT189" s="5">
        <v>0</v>
      </c>
      <c r="AU189" s="5">
        <v>0</v>
      </c>
      <c r="AV189" s="5">
        <v>5</v>
      </c>
      <c r="AW189" s="5">
        <v>1</v>
      </c>
      <c r="AX189" s="5">
        <v>15</v>
      </c>
      <c r="AY189" s="5" t="s">
        <v>58</v>
      </c>
      <c r="AZ189" s="5" t="s">
        <v>58</v>
      </c>
      <c r="BA189" s="5" t="s">
        <v>1777</v>
      </c>
      <c r="BB189" s="5" t="s">
        <v>58</v>
      </c>
      <c r="BC189" s="5" t="s">
        <v>58</v>
      </c>
      <c r="BD189" s="5" t="s">
        <v>1778</v>
      </c>
      <c r="BE189" s="5" t="s">
        <v>58</v>
      </c>
      <c r="BF189" s="5" t="s">
        <v>58</v>
      </c>
    </row>
    <row r="190" spans="1:58">
      <c r="A190" s="5" t="s">
        <v>59</v>
      </c>
      <c r="B190" s="5" t="s">
        <v>1779</v>
      </c>
      <c r="C190" s="5" t="s">
        <v>58</v>
      </c>
      <c r="D190" s="5" t="s">
        <v>58</v>
      </c>
      <c r="E190" s="5" t="s">
        <v>58</v>
      </c>
      <c r="F190" s="5" t="s">
        <v>1780</v>
      </c>
      <c r="G190" s="5" t="s">
        <v>1781</v>
      </c>
      <c r="H190" s="5" t="s">
        <v>58</v>
      </c>
      <c r="I190" s="5" t="s">
        <v>58</v>
      </c>
      <c r="J190" s="5" t="s">
        <v>1782</v>
      </c>
      <c r="K190" s="5" t="s">
        <v>58</v>
      </c>
      <c r="L190" s="5" t="s">
        <v>58</v>
      </c>
      <c r="M190" s="5" t="s">
        <v>58</v>
      </c>
      <c r="N190" s="5" t="s">
        <v>58</v>
      </c>
      <c r="O190" s="5" t="s">
        <v>58</v>
      </c>
      <c r="P190" s="5" t="s">
        <v>58</v>
      </c>
      <c r="Q190" s="5" t="s">
        <v>58</v>
      </c>
      <c r="R190" s="5" t="s">
        <v>172</v>
      </c>
      <c r="S190" s="5" t="s">
        <v>58</v>
      </c>
      <c r="T190" s="5" t="s">
        <v>58</v>
      </c>
      <c r="U190" s="5" t="s">
        <v>58</v>
      </c>
      <c r="V190" s="5">
        <v>5</v>
      </c>
      <c r="W190" s="5">
        <v>2</v>
      </c>
      <c r="X190" s="5" t="s">
        <v>58</v>
      </c>
      <c r="Y190" s="5" t="s">
        <v>58</v>
      </c>
      <c r="Z190" s="5">
        <v>168</v>
      </c>
      <c r="AA190" s="5">
        <v>179</v>
      </c>
      <c r="AB190" s="5" t="s">
        <v>58</v>
      </c>
      <c r="AC190" s="5" t="s">
        <v>1783</v>
      </c>
      <c r="AD190" s="5" t="s">
        <v>58</v>
      </c>
      <c r="AE190" s="5" t="s">
        <v>58</v>
      </c>
      <c r="AF190" s="5" t="s">
        <v>58</v>
      </c>
      <c r="AG190" s="5" t="s">
        <v>1784</v>
      </c>
      <c r="AH190" s="5">
        <v>2015</v>
      </c>
      <c r="AI190" s="5" t="s">
        <v>1785</v>
      </c>
      <c r="AJ190" s="5" t="s">
        <v>58</v>
      </c>
      <c r="AK190" s="5" t="s">
        <v>58</v>
      </c>
      <c r="AL190" s="5" t="s">
        <v>58</v>
      </c>
      <c r="AM190" s="5" t="s">
        <v>58</v>
      </c>
      <c r="AN190" s="5" t="s">
        <v>58</v>
      </c>
      <c r="AO190" s="5" t="s">
        <v>58</v>
      </c>
      <c r="AP190" s="5" t="s">
        <v>58</v>
      </c>
      <c r="AQ190" s="5" t="s">
        <v>58</v>
      </c>
      <c r="AR190" s="5">
        <v>29</v>
      </c>
      <c r="AS190" s="5">
        <v>1</v>
      </c>
      <c r="AT190" s="5">
        <v>0</v>
      </c>
      <c r="AU190" s="5">
        <v>0</v>
      </c>
      <c r="AV190" s="5">
        <v>6</v>
      </c>
      <c r="AW190" s="5">
        <v>0</v>
      </c>
      <c r="AX190" s="5">
        <v>30</v>
      </c>
      <c r="AY190" s="5" t="s">
        <v>58</v>
      </c>
      <c r="AZ190" s="5" t="s">
        <v>58</v>
      </c>
      <c r="BA190" s="5" t="s">
        <v>58</v>
      </c>
      <c r="BB190" s="5" t="s">
        <v>175</v>
      </c>
      <c r="BC190" s="5" t="s">
        <v>58</v>
      </c>
      <c r="BD190" s="5" t="s">
        <v>1786</v>
      </c>
      <c r="BE190" s="5">
        <v>25915191</v>
      </c>
      <c r="BF190" s="5" t="s">
        <v>58</v>
      </c>
    </row>
    <row r="191" spans="1:58">
      <c r="A191" s="5" t="s">
        <v>59</v>
      </c>
      <c r="B191" s="5" t="s">
        <v>1787</v>
      </c>
      <c r="C191" s="5" t="s">
        <v>58</v>
      </c>
      <c r="D191" s="5" t="s">
        <v>58</v>
      </c>
      <c r="E191" s="5" t="s">
        <v>58</v>
      </c>
      <c r="F191" s="5" t="s">
        <v>1788</v>
      </c>
      <c r="G191" s="5" t="s">
        <v>1789</v>
      </c>
      <c r="H191" s="5" t="s">
        <v>58</v>
      </c>
      <c r="I191" s="5" t="s">
        <v>58</v>
      </c>
      <c r="J191" s="5" t="s">
        <v>1790</v>
      </c>
      <c r="K191" s="5" t="s">
        <v>58</v>
      </c>
      <c r="L191" s="5" t="s">
        <v>58</v>
      </c>
      <c r="M191" s="5" t="s">
        <v>58</v>
      </c>
      <c r="N191" s="5" t="s">
        <v>58</v>
      </c>
      <c r="O191" s="5" t="s">
        <v>58</v>
      </c>
      <c r="P191" s="5" t="s">
        <v>58</v>
      </c>
      <c r="Q191" s="5" t="s">
        <v>58</v>
      </c>
      <c r="R191" s="5" t="s">
        <v>494</v>
      </c>
      <c r="S191" s="5" t="s">
        <v>58</v>
      </c>
      <c r="T191" s="5" t="s">
        <v>58</v>
      </c>
      <c r="U191" s="5" t="s">
        <v>58</v>
      </c>
      <c r="V191" s="5">
        <v>22</v>
      </c>
      <c r="W191" s="5">
        <v>10</v>
      </c>
      <c r="X191" s="5" t="s">
        <v>58</v>
      </c>
      <c r="Y191" s="5" t="s">
        <v>58</v>
      </c>
      <c r="Z191" s="5">
        <v>7676</v>
      </c>
      <c r="AA191" s="5">
        <v>7695</v>
      </c>
      <c r="AB191" s="5" t="s">
        <v>58</v>
      </c>
      <c r="AC191" s="5" t="s">
        <v>1791</v>
      </c>
      <c r="AD191" s="5" t="s">
        <v>58</v>
      </c>
      <c r="AE191" s="5" t="s">
        <v>58</v>
      </c>
      <c r="AF191" s="5" t="s">
        <v>58</v>
      </c>
      <c r="AG191" s="5" t="s">
        <v>1792</v>
      </c>
      <c r="AH191" s="5">
        <v>2015</v>
      </c>
      <c r="AI191" s="5" t="s">
        <v>1793</v>
      </c>
      <c r="AJ191" s="5" t="s">
        <v>58</v>
      </c>
      <c r="AK191" s="5" t="s">
        <v>58</v>
      </c>
      <c r="AL191" s="5" t="s">
        <v>58</v>
      </c>
      <c r="AM191" s="5" t="s">
        <v>58</v>
      </c>
      <c r="AN191" s="5" t="s">
        <v>58</v>
      </c>
      <c r="AO191" s="5" t="s">
        <v>58</v>
      </c>
      <c r="AP191" s="5" t="s">
        <v>58</v>
      </c>
      <c r="AQ191" s="5" t="s">
        <v>58</v>
      </c>
      <c r="AR191" s="5">
        <v>10</v>
      </c>
      <c r="AS191" s="5">
        <v>0</v>
      </c>
      <c r="AT191" s="5">
        <v>0</v>
      </c>
      <c r="AU191" s="5">
        <v>0</v>
      </c>
      <c r="AV191" s="5">
        <v>5</v>
      </c>
      <c r="AW191" s="5">
        <v>0</v>
      </c>
      <c r="AX191" s="5">
        <v>10</v>
      </c>
      <c r="AY191" s="5" t="s">
        <v>58</v>
      </c>
      <c r="AZ191" s="5" t="s">
        <v>58</v>
      </c>
      <c r="BA191" s="5" t="s">
        <v>498</v>
      </c>
      <c r="BB191" s="5" t="s">
        <v>499</v>
      </c>
      <c r="BC191" s="5" t="s">
        <v>58</v>
      </c>
      <c r="BD191" s="5" t="s">
        <v>1794</v>
      </c>
      <c r="BE191" s="5">
        <v>25843822</v>
      </c>
      <c r="BF191" s="5" t="s">
        <v>58</v>
      </c>
    </row>
    <row r="192" spans="1:58">
      <c r="A192" s="5" t="s">
        <v>59</v>
      </c>
      <c r="B192" s="5" t="s">
        <v>1795</v>
      </c>
      <c r="C192" s="5" t="s">
        <v>58</v>
      </c>
      <c r="D192" s="5" t="s">
        <v>58</v>
      </c>
      <c r="E192" s="5" t="s">
        <v>58</v>
      </c>
      <c r="F192" s="5" t="s">
        <v>1796</v>
      </c>
      <c r="G192" s="5" t="s">
        <v>1797</v>
      </c>
      <c r="H192" s="5" t="s">
        <v>58</v>
      </c>
      <c r="I192" s="5" t="s">
        <v>58</v>
      </c>
      <c r="J192" s="5" t="s">
        <v>1798</v>
      </c>
      <c r="K192" s="5" t="s">
        <v>58</v>
      </c>
      <c r="L192" s="5" t="s">
        <v>58</v>
      </c>
      <c r="M192" s="5" t="s">
        <v>58</v>
      </c>
      <c r="N192" s="5" t="s">
        <v>58</v>
      </c>
      <c r="O192" s="5" t="s">
        <v>58</v>
      </c>
      <c r="P192" s="5" t="s">
        <v>58</v>
      </c>
      <c r="Q192" s="5" t="s">
        <v>58</v>
      </c>
      <c r="R192" s="5" t="s">
        <v>1131</v>
      </c>
      <c r="S192" s="5" t="s">
        <v>58</v>
      </c>
      <c r="T192" s="5" t="s">
        <v>58</v>
      </c>
      <c r="U192" s="5" t="s">
        <v>58</v>
      </c>
      <c r="V192" s="5">
        <v>172</v>
      </c>
      <c r="W192" s="5" t="s">
        <v>58</v>
      </c>
      <c r="X192" s="5" t="s">
        <v>58</v>
      </c>
      <c r="Y192" s="5" t="s">
        <v>58</v>
      </c>
      <c r="Z192" s="5">
        <v>585</v>
      </c>
      <c r="AA192" s="5">
        <v>595</v>
      </c>
      <c r="AB192" s="5" t="s">
        <v>58</v>
      </c>
      <c r="AC192" s="5" t="s">
        <v>1799</v>
      </c>
      <c r="AD192" s="5" t="s">
        <v>58</v>
      </c>
      <c r="AE192" s="5" t="s">
        <v>58</v>
      </c>
      <c r="AF192" s="5" t="s">
        <v>58</v>
      </c>
      <c r="AG192" s="5" t="s">
        <v>1800</v>
      </c>
      <c r="AH192" s="5">
        <v>2015</v>
      </c>
      <c r="AI192" s="5" t="s">
        <v>1801</v>
      </c>
      <c r="AJ192" s="5" t="s">
        <v>58</v>
      </c>
      <c r="AK192" s="5" t="s">
        <v>58</v>
      </c>
      <c r="AL192" s="5" t="s">
        <v>58</v>
      </c>
      <c r="AM192" s="5" t="s">
        <v>58</v>
      </c>
      <c r="AN192" s="5" t="s">
        <v>58</v>
      </c>
      <c r="AO192" s="5" t="s">
        <v>58</v>
      </c>
      <c r="AP192" s="5" t="s">
        <v>58</v>
      </c>
      <c r="AQ192" s="5" t="s">
        <v>58</v>
      </c>
      <c r="AR192" s="5">
        <v>35</v>
      </c>
      <c r="AS192" s="5">
        <v>3</v>
      </c>
      <c r="AT192" s="5">
        <v>0</v>
      </c>
      <c r="AU192" s="5">
        <v>0</v>
      </c>
      <c r="AV192" s="5">
        <v>18</v>
      </c>
      <c r="AW192" s="5">
        <v>0</v>
      </c>
      <c r="AX192" s="5">
        <v>36</v>
      </c>
      <c r="AY192" s="5" t="s">
        <v>58</v>
      </c>
      <c r="AZ192" s="5" t="s">
        <v>58</v>
      </c>
      <c r="BA192" s="5" t="s">
        <v>1135</v>
      </c>
      <c r="BB192" s="5" t="s">
        <v>1136</v>
      </c>
      <c r="BC192" s="5" t="s">
        <v>58</v>
      </c>
      <c r="BD192" s="5" t="s">
        <v>1802</v>
      </c>
      <c r="BE192" s="5">
        <v>25442595</v>
      </c>
      <c r="BF192" s="5" t="s">
        <v>58</v>
      </c>
    </row>
    <row r="193" spans="1:58">
      <c r="A193" s="5" t="s">
        <v>59</v>
      </c>
      <c r="B193" s="5" t="s">
        <v>1803</v>
      </c>
      <c r="C193" s="5" t="s">
        <v>58</v>
      </c>
      <c r="D193" s="5" t="s">
        <v>58</v>
      </c>
      <c r="E193" s="5" t="s">
        <v>58</v>
      </c>
      <c r="F193" s="5" t="s">
        <v>1804</v>
      </c>
      <c r="G193" s="5" t="s">
        <v>1805</v>
      </c>
      <c r="H193" s="5" t="s">
        <v>58</v>
      </c>
      <c r="I193" s="5" t="s">
        <v>58</v>
      </c>
      <c r="J193" s="5" t="s">
        <v>1806</v>
      </c>
      <c r="K193" s="5" t="s">
        <v>58</v>
      </c>
      <c r="L193" s="5" t="s">
        <v>58</v>
      </c>
      <c r="M193" s="5" t="s">
        <v>58</v>
      </c>
      <c r="N193" s="5" t="s">
        <v>58</v>
      </c>
      <c r="O193" s="5" t="s">
        <v>58</v>
      </c>
      <c r="P193" s="5" t="s">
        <v>58</v>
      </c>
      <c r="Q193" s="5" t="s">
        <v>58</v>
      </c>
      <c r="R193" s="5" t="s">
        <v>211</v>
      </c>
      <c r="S193" s="5" t="s">
        <v>58</v>
      </c>
      <c r="T193" s="5" t="s">
        <v>58</v>
      </c>
      <c r="U193" s="5" t="s">
        <v>58</v>
      </c>
      <c r="V193" s="5">
        <v>53</v>
      </c>
      <c r="W193" s="5">
        <v>5</v>
      </c>
      <c r="X193" s="5" t="s">
        <v>58</v>
      </c>
      <c r="Y193" s="5" t="s">
        <v>58</v>
      </c>
      <c r="Z193" s="5">
        <v>1395</v>
      </c>
      <c r="AA193" s="5">
        <v>1403</v>
      </c>
      <c r="AB193" s="5" t="s">
        <v>58</v>
      </c>
      <c r="AC193" s="5" t="s">
        <v>1807</v>
      </c>
      <c r="AD193" s="5" t="s">
        <v>58</v>
      </c>
      <c r="AE193" s="5" t="s">
        <v>58</v>
      </c>
      <c r="AF193" s="5" t="s">
        <v>58</v>
      </c>
      <c r="AG193" s="5" t="s">
        <v>1808</v>
      </c>
      <c r="AH193" s="5">
        <v>2015</v>
      </c>
      <c r="AI193" s="5" t="s">
        <v>1809</v>
      </c>
      <c r="AJ193" s="5" t="s">
        <v>58</v>
      </c>
      <c r="AK193" s="5" t="s">
        <v>58</v>
      </c>
      <c r="AL193" s="5" t="s">
        <v>58</v>
      </c>
      <c r="AM193" s="5" t="s">
        <v>58</v>
      </c>
      <c r="AN193" s="5" t="s">
        <v>58</v>
      </c>
      <c r="AO193" s="5" t="s">
        <v>58</v>
      </c>
      <c r="AP193" s="5" t="s">
        <v>58</v>
      </c>
      <c r="AQ193" s="5" t="s">
        <v>58</v>
      </c>
      <c r="AR193" s="5">
        <v>7</v>
      </c>
      <c r="AS193" s="5">
        <v>0</v>
      </c>
      <c r="AT193" s="5">
        <v>0</v>
      </c>
      <c r="AU193" s="5">
        <v>0</v>
      </c>
      <c r="AV193" s="5">
        <v>1</v>
      </c>
      <c r="AW193" s="5">
        <v>0</v>
      </c>
      <c r="AX193" s="5">
        <v>7</v>
      </c>
      <c r="AY193" s="5" t="s">
        <v>58</v>
      </c>
      <c r="AZ193" s="5" t="s">
        <v>58</v>
      </c>
      <c r="BA193" s="5" t="s">
        <v>214</v>
      </c>
      <c r="BB193" s="5" t="s">
        <v>215</v>
      </c>
      <c r="BC193" s="5" t="s">
        <v>58</v>
      </c>
      <c r="BD193" s="5" t="s">
        <v>1810</v>
      </c>
      <c r="BE193" s="5" t="s">
        <v>58</v>
      </c>
      <c r="BF193" s="5" t="s">
        <v>58</v>
      </c>
    </row>
    <row r="194" spans="1:58">
      <c r="A194" s="5" t="s">
        <v>59</v>
      </c>
      <c r="B194" s="5" t="s">
        <v>1811</v>
      </c>
      <c r="C194" s="5" t="s">
        <v>58</v>
      </c>
      <c r="D194" s="5" t="s">
        <v>58</v>
      </c>
      <c r="E194" s="5" t="s">
        <v>58</v>
      </c>
      <c r="F194" s="5" t="s">
        <v>58</v>
      </c>
      <c r="G194" s="5" t="s">
        <v>58</v>
      </c>
      <c r="H194" s="5" t="s">
        <v>58</v>
      </c>
      <c r="I194" s="5" t="s">
        <v>58</v>
      </c>
      <c r="J194" s="5" t="s">
        <v>1812</v>
      </c>
      <c r="K194" s="5" t="s">
        <v>58</v>
      </c>
      <c r="L194" s="5" t="s">
        <v>58</v>
      </c>
      <c r="M194" s="5" t="s">
        <v>58</v>
      </c>
      <c r="N194" s="5" t="s">
        <v>58</v>
      </c>
      <c r="O194" s="5" t="s">
        <v>58</v>
      </c>
      <c r="P194" s="5" t="s">
        <v>58</v>
      </c>
      <c r="Q194" s="5" t="s">
        <v>58</v>
      </c>
      <c r="R194" s="5" t="s">
        <v>1813</v>
      </c>
      <c r="S194" s="5" t="s">
        <v>58</v>
      </c>
      <c r="T194" s="5" t="s">
        <v>58</v>
      </c>
      <c r="U194" s="5" t="s">
        <v>58</v>
      </c>
      <c r="V194" s="5">
        <v>31</v>
      </c>
      <c r="W194" s="5">
        <v>1</v>
      </c>
      <c r="X194" s="5" t="s">
        <v>58</v>
      </c>
      <c r="Y194" s="5" t="s">
        <v>58</v>
      </c>
      <c r="Z194" s="5">
        <v>35</v>
      </c>
      <c r="AA194" s="5">
        <v>44</v>
      </c>
      <c r="AB194" s="5" t="s">
        <v>58</v>
      </c>
      <c r="AC194" s="5" t="s">
        <v>1814</v>
      </c>
      <c r="AD194" s="5" t="s">
        <v>58</v>
      </c>
      <c r="AE194" s="5" t="s">
        <v>58</v>
      </c>
      <c r="AF194" s="5" t="s">
        <v>58</v>
      </c>
      <c r="AG194" s="5" t="s">
        <v>1815</v>
      </c>
      <c r="AH194" s="5">
        <v>2015</v>
      </c>
      <c r="AI194" s="5" t="s">
        <v>1816</v>
      </c>
      <c r="AJ194" s="5" t="s">
        <v>58</v>
      </c>
      <c r="AK194" s="5" t="s">
        <v>58</v>
      </c>
      <c r="AL194" s="5" t="s">
        <v>58</v>
      </c>
      <c r="AM194" s="5" t="s">
        <v>58</v>
      </c>
      <c r="AN194" s="5" t="s">
        <v>58</v>
      </c>
      <c r="AO194" s="5" t="s">
        <v>58</v>
      </c>
      <c r="AP194" s="5" t="s">
        <v>58</v>
      </c>
      <c r="AQ194" s="5" t="s">
        <v>58</v>
      </c>
      <c r="AR194" s="5">
        <v>1</v>
      </c>
      <c r="AS194" s="5">
        <v>0</v>
      </c>
      <c r="AT194" s="5">
        <v>0</v>
      </c>
      <c r="AU194" s="5">
        <v>0</v>
      </c>
      <c r="AV194" s="5">
        <v>0</v>
      </c>
      <c r="AW194" s="5">
        <v>0</v>
      </c>
      <c r="AX194" s="5">
        <v>1</v>
      </c>
      <c r="AY194" s="5" t="s">
        <v>58</v>
      </c>
      <c r="AZ194" s="5" t="s">
        <v>58</v>
      </c>
      <c r="BA194" s="5" t="s">
        <v>1817</v>
      </c>
      <c r="BB194" s="5" t="s">
        <v>1818</v>
      </c>
      <c r="BC194" s="5" t="s">
        <v>58</v>
      </c>
      <c r="BD194" s="5" t="s">
        <v>1819</v>
      </c>
      <c r="BE194" s="5" t="s">
        <v>58</v>
      </c>
      <c r="BF194" s="5" t="s">
        <v>58</v>
      </c>
    </row>
    <row r="195" spans="1:58">
      <c r="A195" s="5" t="s">
        <v>59</v>
      </c>
      <c r="B195" s="5" t="s">
        <v>1820</v>
      </c>
      <c r="C195" s="5" t="s">
        <v>58</v>
      </c>
      <c r="D195" s="5" t="s">
        <v>58</v>
      </c>
      <c r="E195" s="5" t="s">
        <v>58</v>
      </c>
      <c r="F195" s="5" t="s">
        <v>58</v>
      </c>
      <c r="G195" s="5" t="s">
        <v>58</v>
      </c>
      <c r="H195" s="5" t="s">
        <v>58</v>
      </c>
      <c r="I195" s="5" t="s">
        <v>58</v>
      </c>
      <c r="J195" s="5" t="s">
        <v>1821</v>
      </c>
      <c r="K195" s="5" t="s">
        <v>58</v>
      </c>
      <c r="L195" s="5" t="s">
        <v>58</v>
      </c>
      <c r="M195" s="5" t="s">
        <v>58</v>
      </c>
      <c r="N195" s="5" t="s">
        <v>58</v>
      </c>
      <c r="O195" s="5" t="s">
        <v>58</v>
      </c>
      <c r="P195" s="5" t="s">
        <v>58</v>
      </c>
      <c r="Q195" s="5" t="s">
        <v>58</v>
      </c>
      <c r="R195" s="5" t="s">
        <v>771</v>
      </c>
      <c r="S195" s="5" t="s">
        <v>58</v>
      </c>
      <c r="T195" s="5" t="s">
        <v>58</v>
      </c>
      <c r="U195" s="5" t="s">
        <v>58</v>
      </c>
      <c r="V195" s="5">
        <v>61</v>
      </c>
      <c r="W195" s="5">
        <v>1</v>
      </c>
      <c r="X195" s="5" t="s">
        <v>58</v>
      </c>
      <c r="Y195" s="5" t="s">
        <v>58</v>
      </c>
      <c r="Z195" s="5">
        <v>48</v>
      </c>
      <c r="AA195" s="5">
        <v>60</v>
      </c>
      <c r="AB195" s="5" t="s">
        <v>58</v>
      </c>
      <c r="AC195" s="5" t="s">
        <v>1822</v>
      </c>
      <c r="AD195" s="5" t="s">
        <v>58</v>
      </c>
      <c r="AE195" s="5" t="s">
        <v>58</v>
      </c>
      <c r="AF195" s="5" t="s">
        <v>58</v>
      </c>
      <c r="AG195" s="5" t="s">
        <v>1815</v>
      </c>
      <c r="AH195" s="5">
        <v>2015</v>
      </c>
      <c r="AI195" s="5" t="s">
        <v>1823</v>
      </c>
      <c r="AJ195" s="5" t="s">
        <v>58</v>
      </c>
      <c r="AK195" s="5" t="s">
        <v>58</v>
      </c>
      <c r="AL195" s="5" t="s">
        <v>58</v>
      </c>
      <c r="AM195" s="5" t="s">
        <v>58</v>
      </c>
      <c r="AN195" s="5" t="s">
        <v>58</v>
      </c>
      <c r="AO195" s="5" t="s">
        <v>58</v>
      </c>
      <c r="AP195" s="5" t="s">
        <v>58</v>
      </c>
      <c r="AQ195" s="5" t="s">
        <v>58</v>
      </c>
      <c r="AR195" s="5">
        <v>24</v>
      </c>
      <c r="AS195" s="5">
        <v>2</v>
      </c>
      <c r="AT195" s="5">
        <v>0</v>
      </c>
      <c r="AU195" s="5">
        <v>0</v>
      </c>
      <c r="AV195" s="5">
        <v>19</v>
      </c>
      <c r="AW195" s="5">
        <v>0</v>
      </c>
      <c r="AX195" s="5">
        <v>26</v>
      </c>
      <c r="AY195" s="5" t="s">
        <v>58</v>
      </c>
      <c r="AZ195" s="5" t="s">
        <v>58</v>
      </c>
      <c r="BA195" s="5" t="s">
        <v>776</v>
      </c>
      <c r="BB195" s="5" t="s">
        <v>777</v>
      </c>
      <c r="BC195" s="5" t="s">
        <v>58</v>
      </c>
      <c r="BD195" s="5" t="s">
        <v>1824</v>
      </c>
      <c r="BE195" s="5" t="s">
        <v>58</v>
      </c>
      <c r="BF195" s="5" t="s">
        <v>58</v>
      </c>
    </row>
    <row r="196" spans="1:58">
      <c r="A196" s="5" t="s">
        <v>336</v>
      </c>
      <c r="B196" s="5" t="s">
        <v>1825</v>
      </c>
      <c r="C196" s="5" t="s">
        <v>58</v>
      </c>
      <c r="D196" s="5" t="s">
        <v>58</v>
      </c>
      <c r="E196" s="5" t="s">
        <v>58</v>
      </c>
      <c r="F196" s="5" t="s">
        <v>1665</v>
      </c>
      <c r="G196" s="5" t="s">
        <v>1666</v>
      </c>
      <c r="H196" s="5" t="s">
        <v>1826</v>
      </c>
      <c r="I196" s="5" t="s">
        <v>58</v>
      </c>
      <c r="J196" s="5" t="s">
        <v>1827</v>
      </c>
      <c r="K196" s="5" t="s">
        <v>58</v>
      </c>
      <c r="L196" s="5" t="s">
        <v>58</v>
      </c>
      <c r="M196" s="5" t="s">
        <v>58</v>
      </c>
      <c r="N196" s="5" t="s">
        <v>58</v>
      </c>
      <c r="O196" s="5" t="s">
        <v>58</v>
      </c>
      <c r="P196" s="5" t="s">
        <v>58</v>
      </c>
      <c r="Q196" s="5" t="s">
        <v>58</v>
      </c>
      <c r="R196" s="5" t="s">
        <v>1828</v>
      </c>
      <c r="S196" s="5" t="s">
        <v>58</v>
      </c>
      <c r="T196" s="5" t="s">
        <v>1829</v>
      </c>
      <c r="U196" s="5" t="s">
        <v>58</v>
      </c>
      <c r="V196" s="5">
        <v>30</v>
      </c>
      <c r="W196" s="5" t="s">
        <v>58</v>
      </c>
      <c r="X196" s="5" t="s">
        <v>58</v>
      </c>
      <c r="Y196" s="5" t="s">
        <v>58</v>
      </c>
      <c r="Z196" s="5">
        <v>315</v>
      </c>
      <c r="AA196" s="5">
        <v>319</v>
      </c>
      <c r="AB196" s="5" t="s">
        <v>58</v>
      </c>
      <c r="AC196" s="5" t="s">
        <v>1830</v>
      </c>
      <c r="AD196" s="5" t="s">
        <v>58</v>
      </c>
      <c r="AE196" s="5" t="s">
        <v>58</v>
      </c>
      <c r="AF196" s="5" t="s">
        <v>58</v>
      </c>
      <c r="AG196" s="5">
        <v>2015</v>
      </c>
      <c r="AH196" s="5">
        <v>2015</v>
      </c>
      <c r="AI196" s="5" t="s">
        <v>1831</v>
      </c>
      <c r="AJ196" s="5" t="s">
        <v>58</v>
      </c>
      <c r="AK196" s="5" t="s">
        <v>58</v>
      </c>
      <c r="AL196" s="5" t="s">
        <v>58</v>
      </c>
      <c r="AM196" s="5" t="s">
        <v>58</v>
      </c>
      <c r="AN196" s="5" t="s">
        <v>1832</v>
      </c>
      <c r="AO196" s="5" t="s">
        <v>1833</v>
      </c>
      <c r="AP196" s="5" t="s">
        <v>1834</v>
      </c>
      <c r="AQ196" s="5" t="s">
        <v>1835</v>
      </c>
      <c r="AR196" s="5">
        <v>4</v>
      </c>
      <c r="AS196" s="5">
        <v>0</v>
      </c>
      <c r="AT196" s="5">
        <v>0</v>
      </c>
      <c r="AU196" s="5">
        <v>0</v>
      </c>
      <c r="AV196" s="5">
        <v>1</v>
      </c>
      <c r="AW196" s="5">
        <v>0</v>
      </c>
      <c r="AX196" s="5">
        <v>4</v>
      </c>
      <c r="AY196" s="5" t="s">
        <v>58</v>
      </c>
      <c r="AZ196" s="5" t="s">
        <v>58</v>
      </c>
      <c r="BA196" s="5" t="s">
        <v>1836</v>
      </c>
      <c r="BB196" s="5" t="s">
        <v>58</v>
      </c>
      <c r="BC196" s="5" t="s">
        <v>349</v>
      </c>
      <c r="BD196" s="5" t="s">
        <v>1837</v>
      </c>
      <c r="BE196" s="5" t="s">
        <v>58</v>
      </c>
      <c r="BF196" s="5" t="s">
        <v>58</v>
      </c>
    </row>
    <row r="197" spans="1:58">
      <c r="A197" s="5" t="s">
        <v>59</v>
      </c>
      <c r="B197" s="5" t="s">
        <v>1553</v>
      </c>
      <c r="C197" s="5" t="s">
        <v>58</v>
      </c>
      <c r="D197" s="5" t="s">
        <v>58</v>
      </c>
      <c r="E197" s="5" t="s">
        <v>58</v>
      </c>
      <c r="F197" s="5" t="s">
        <v>1838</v>
      </c>
      <c r="G197" s="5" t="s">
        <v>1839</v>
      </c>
      <c r="H197" s="5" t="s">
        <v>58</v>
      </c>
      <c r="I197" s="5" t="s">
        <v>58</v>
      </c>
      <c r="J197" s="5" t="s">
        <v>1840</v>
      </c>
      <c r="K197" s="5" t="s">
        <v>58</v>
      </c>
      <c r="L197" s="5" t="s">
        <v>58</v>
      </c>
      <c r="M197" s="5" t="s">
        <v>58</v>
      </c>
      <c r="N197" s="5" t="s">
        <v>58</v>
      </c>
      <c r="O197" s="5" t="s">
        <v>58</v>
      </c>
      <c r="P197" s="5" t="s">
        <v>58</v>
      </c>
      <c r="Q197" s="5" t="s">
        <v>58</v>
      </c>
      <c r="R197" s="5" t="s">
        <v>1557</v>
      </c>
      <c r="S197" s="5" t="s">
        <v>58</v>
      </c>
      <c r="T197" s="5" t="s">
        <v>58</v>
      </c>
      <c r="U197" s="5" t="s">
        <v>58</v>
      </c>
      <c r="V197" s="5">
        <v>66</v>
      </c>
      <c r="W197" s="5" t="s">
        <v>58</v>
      </c>
      <c r="X197" s="5" t="s">
        <v>58</v>
      </c>
      <c r="Y197" s="5" t="s">
        <v>58</v>
      </c>
      <c r="Z197" s="5">
        <v>24</v>
      </c>
      <c r="AA197" s="5">
        <v>31</v>
      </c>
      <c r="AB197" s="5" t="s">
        <v>58</v>
      </c>
      <c r="AC197" s="5" t="s">
        <v>1841</v>
      </c>
      <c r="AD197" s="5" t="s">
        <v>58</v>
      </c>
      <c r="AE197" s="5" t="s">
        <v>58</v>
      </c>
      <c r="AF197" s="5" t="s">
        <v>58</v>
      </c>
      <c r="AG197" s="5" t="s">
        <v>1842</v>
      </c>
      <c r="AH197" s="5">
        <v>2015</v>
      </c>
      <c r="AI197" s="5" t="s">
        <v>1843</v>
      </c>
      <c r="AJ197" s="5" t="s">
        <v>58</v>
      </c>
      <c r="AK197" s="5" t="s">
        <v>58</v>
      </c>
      <c r="AL197" s="5" t="s">
        <v>58</v>
      </c>
      <c r="AM197" s="5" t="s">
        <v>58</v>
      </c>
      <c r="AN197" s="5" t="s">
        <v>58</v>
      </c>
      <c r="AO197" s="5" t="s">
        <v>58</v>
      </c>
      <c r="AP197" s="5" t="s">
        <v>58</v>
      </c>
      <c r="AQ197" s="5" t="s">
        <v>58</v>
      </c>
      <c r="AR197" s="5">
        <v>30</v>
      </c>
      <c r="AS197" s="5">
        <v>0</v>
      </c>
      <c r="AT197" s="5">
        <v>0</v>
      </c>
      <c r="AU197" s="5">
        <v>0</v>
      </c>
      <c r="AV197" s="5">
        <v>20</v>
      </c>
      <c r="AW197" s="5">
        <v>0</v>
      </c>
      <c r="AX197" s="5">
        <v>30</v>
      </c>
      <c r="AY197" s="5" t="s">
        <v>58</v>
      </c>
      <c r="AZ197" s="5" t="s">
        <v>58</v>
      </c>
      <c r="BA197" s="5" t="s">
        <v>1561</v>
      </c>
      <c r="BB197" s="5" t="s">
        <v>1562</v>
      </c>
      <c r="BC197" s="5" t="s">
        <v>58</v>
      </c>
      <c r="BD197" s="5" t="s">
        <v>1844</v>
      </c>
      <c r="BE197" s="5" t="s">
        <v>58</v>
      </c>
      <c r="BF197" s="5" t="s">
        <v>58</v>
      </c>
    </row>
    <row r="198" spans="1:58">
      <c r="A198" s="5" t="s">
        <v>59</v>
      </c>
      <c r="B198" s="5" t="s">
        <v>1845</v>
      </c>
      <c r="C198" s="5" t="s">
        <v>58</v>
      </c>
      <c r="D198" s="5" t="s">
        <v>58</v>
      </c>
      <c r="E198" s="5" t="s">
        <v>58</v>
      </c>
      <c r="F198" s="5" t="s">
        <v>1846</v>
      </c>
      <c r="G198" s="5" t="s">
        <v>1847</v>
      </c>
      <c r="H198" s="5" t="s">
        <v>58</v>
      </c>
      <c r="I198" s="5" t="s">
        <v>58</v>
      </c>
      <c r="J198" s="5" t="s">
        <v>1848</v>
      </c>
      <c r="K198" s="5" t="s">
        <v>58</v>
      </c>
      <c r="L198" s="5" t="s">
        <v>58</v>
      </c>
      <c r="M198" s="5" t="s">
        <v>58</v>
      </c>
      <c r="N198" s="5" t="s">
        <v>58</v>
      </c>
      <c r="O198" s="5" t="s">
        <v>58</v>
      </c>
      <c r="P198" s="5" t="s">
        <v>58</v>
      </c>
      <c r="Q198" s="5" t="s">
        <v>58</v>
      </c>
      <c r="R198" s="5" t="s">
        <v>1849</v>
      </c>
      <c r="S198" s="5" t="s">
        <v>58</v>
      </c>
      <c r="T198" s="5" t="s">
        <v>58</v>
      </c>
      <c r="U198" s="5" t="s">
        <v>58</v>
      </c>
      <c r="V198" s="5">
        <v>53</v>
      </c>
      <c r="W198" s="5">
        <v>2</v>
      </c>
      <c r="X198" s="5" t="s">
        <v>58</v>
      </c>
      <c r="Y198" s="5" t="s">
        <v>58</v>
      </c>
      <c r="Z198" s="5">
        <v>205</v>
      </c>
      <c r="AA198" s="5">
        <v>215</v>
      </c>
      <c r="AB198" s="5" t="s">
        <v>58</v>
      </c>
      <c r="AC198" s="5" t="s">
        <v>1850</v>
      </c>
      <c r="AD198" s="5" t="s">
        <v>58</v>
      </c>
      <c r="AE198" s="5" t="s">
        <v>58</v>
      </c>
      <c r="AF198" s="5" t="s">
        <v>58</v>
      </c>
      <c r="AG198" s="5">
        <v>2015</v>
      </c>
      <c r="AH198" s="5">
        <v>2015</v>
      </c>
      <c r="AI198" s="5" t="s">
        <v>1851</v>
      </c>
      <c r="AJ198" s="5" t="s">
        <v>58</v>
      </c>
      <c r="AK198" s="5" t="s">
        <v>58</v>
      </c>
      <c r="AL198" s="5" t="s">
        <v>58</v>
      </c>
      <c r="AM198" s="5" t="s">
        <v>58</v>
      </c>
      <c r="AN198" s="5" t="s">
        <v>58</v>
      </c>
      <c r="AO198" s="5" t="s">
        <v>58</v>
      </c>
      <c r="AP198" s="5" t="s">
        <v>58</v>
      </c>
      <c r="AQ198" s="5" t="s">
        <v>58</v>
      </c>
      <c r="AR198" s="5">
        <v>16</v>
      </c>
      <c r="AS198" s="5">
        <v>0</v>
      </c>
      <c r="AT198" s="5">
        <v>0</v>
      </c>
      <c r="AU198" s="5">
        <v>0</v>
      </c>
      <c r="AV198" s="5">
        <v>8</v>
      </c>
      <c r="AW198" s="5">
        <v>0</v>
      </c>
      <c r="AX198" s="5">
        <v>16</v>
      </c>
      <c r="AY198" s="5" t="s">
        <v>58</v>
      </c>
      <c r="AZ198" s="5" t="s">
        <v>58</v>
      </c>
      <c r="BA198" s="5" t="s">
        <v>1852</v>
      </c>
      <c r="BB198" s="5" t="s">
        <v>1853</v>
      </c>
      <c r="BC198" s="5" t="s">
        <v>58</v>
      </c>
      <c r="BD198" s="5" t="s">
        <v>1854</v>
      </c>
      <c r="BE198" s="5" t="s">
        <v>58</v>
      </c>
      <c r="BF198" s="5" t="s">
        <v>58</v>
      </c>
    </row>
    <row r="199" spans="1:58">
      <c r="A199" s="5" t="s">
        <v>59</v>
      </c>
      <c r="B199" s="5" t="s">
        <v>1855</v>
      </c>
      <c r="C199" s="5" t="s">
        <v>58</v>
      </c>
      <c r="D199" s="5" t="s">
        <v>58</v>
      </c>
      <c r="E199" s="5" t="s">
        <v>58</v>
      </c>
      <c r="F199" s="5" t="s">
        <v>1856</v>
      </c>
      <c r="G199" s="5" t="s">
        <v>1857</v>
      </c>
      <c r="H199" s="5" t="s">
        <v>58</v>
      </c>
      <c r="I199" s="5" t="s">
        <v>58</v>
      </c>
      <c r="J199" s="5" t="s">
        <v>1858</v>
      </c>
      <c r="K199" s="5" t="s">
        <v>58</v>
      </c>
      <c r="L199" s="5" t="s">
        <v>58</v>
      </c>
      <c r="M199" s="5" t="s">
        <v>58</v>
      </c>
      <c r="N199" s="5" t="s">
        <v>58</v>
      </c>
      <c r="O199" s="5" t="s">
        <v>58</v>
      </c>
      <c r="P199" s="5" t="s">
        <v>58</v>
      </c>
      <c r="Q199" s="5" t="s">
        <v>58</v>
      </c>
      <c r="R199" s="5" t="s">
        <v>1859</v>
      </c>
      <c r="S199" s="5" t="s">
        <v>58</v>
      </c>
      <c r="T199" s="5" t="s">
        <v>58</v>
      </c>
      <c r="U199" s="5" t="s">
        <v>58</v>
      </c>
      <c r="V199" s="5">
        <v>72</v>
      </c>
      <c r="W199" s="5">
        <v>7</v>
      </c>
      <c r="X199" s="5" t="s">
        <v>58</v>
      </c>
      <c r="Y199" s="5" t="s">
        <v>58</v>
      </c>
      <c r="Z199" s="5">
        <v>1089</v>
      </c>
      <c r="AA199" s="5">
        <v>1095</v>
      </c>
      <c r="AB199" s="5" t="s">
        <v>58</v>
      </c>
      <c r="AC199" s="5" t="s">
        <v>1860</v>
      </c>
      <c r="AD199" s="5" t="s">
        <v>58</v>
      </c>
      <c r="AE199" s="5" t="s">
        <v>58</v>
      </c>
      <c r="AF199" s="5" t="s">
        <v>58</v>
      </c>
      <c r="AG199" s="5">
        <v>2015</v>
      </c>
      <c r="AH199" s="5">
        <v>2015</v>
      </c>
      <c r="AI199" s="5" t="s">
        <v>1861</v>
      </c>
      <c r="AJ199" s="5" t="s">
        <v>58</v>
      </c>
      <c r="AK199" s="5" t="s">
        <v>58</v>
      </c>
      <c r="AL199" s="5" t="s">
        <v>58</v>
      </c>
      <c r="AM199" s="5" t="s">
        <v>58</v>
      </c>
      <c r="AN199" s="5" t="s">
        <v>58</v>
      </c>
      <c r="AO199" s="5" t="s">
        <v>58</v>
      </c>
      <c r="AP199" s="5" t="s">
        <v>58</v>
      </c>
      <c r="AQ199" s="5" t="s">
        <v>58</v>
      </c>
      <c r="AR199" s="5">
        <v>17</v>
      </c>
      <c r="AS199" s="5">
        <v>0</v>
      </c>
      <c r="AT199" s="5">
        <v>0</v>
      </c>
      <c r="AU199" s="5">
        <v>0</v>
      </c>
      <c r="AV199" s="5">
        <v>5</v>
      </c>
      <c r="AW199" s="5">
        <v>0</v>
      </c>
      <c r="AX199" s="5">
        <v>17</v>
      </c>
      <c r="AY199" s="5" t="s">
        <v>58</v>
      </c>
      <c r="AZ199" s="5" t="s">
        <v>58</v>
      </c>
      <c r="BA199" s="5" t="s">
        <v>1862</v>
      </c>
      <c r="BB199" s="5" t="s">
        <v>1863</v>
      </c>
      <c r="BC199" s="5" t="s">
        <v>58</v>
      </c>
      <c r="BD199" s="5" t="s">
        <v>1864</v>
      </c>
      <c r="BE199" s="5">
        <v>26398023</v>
      </c>
      <c r="BF199" s="5" t="s">
        <v>58</v>
      </c>
    </row>
    <row r="200" spans="1:58">
      <c r="A200" s="5" t="s">
        <v>59</v>
      </c>
      <c r="B200" s="5" t="s">
        <v>1865</v>
      </c>
      <c r="C200" s="5" t="s">
        <v>58</v>
      </c>
      <c r="D200" s="5" t="s">
        <v>58</v>
      </c>
      <c r="E200" s="5" t="s">
        <v>58</v>
      </c>
      <c r="F200" s="5" t="s">
        <v>1866</v>
      </c>
      <c r="G200" s="5" t="s">
        <v>1867</v>
      </c>
      <c r="H200" s="5" t="s">
        <v>58</v>
      </c>
      <c r="I200" s="5" t="s">
        <v>58</v>
      </c>
      <c r="J200" s="5" t="s">
        <v>1868</v>
      </c>
      <c r="K200" s="5" t="s">
        <v>58</v>
      </c>
      <c r="L200" s="5" t="s">
        <v>58</v>
      </c>
      <c r="M200" s="5" t="s">
        <v>58</v>
      </c>
      <c r="N200" s="5" t="s">
        <v>58</v>
      </c>
      <c r="O200" s="5" t="s">
        <v>58</v>
      </c>
      <c r="P200" s="5" t="s">
        <v>58</v>
      </c>
      <c r="Q200" s="5" t="s">
        <v>58</v>
      </c>
      <c r="R200" s="5" t="s">
        <v>1869</v>
      </c>
      <c r="S200" s="5" t="s">
        <v>58</v>
      </c>
      <c r="T200" s="5" t="s">
        <v>58</v>
      </c>
      <c r="U200" s="5" t="s">
        <v>58</v>
      </c>
      <c r="V200" s="5">
        <v>7</v>
      </c>
      <c r="W200" s="5" t="s">
        <v>58</v>
      </c>
      <c r="X200" s="5" t="s">
        <v>58</v>
      </c>
      <c r="Y200" s="5" t="s">
        <v>58</v>
      </c>
      <c r="Z200" s="5">
        <v>73</v>
      </c>
      <c r="AA200" s="5">
        <v>85</v>
      </c>
      <c r="AB200" s="5" t="s">
        <v>58</v>
      </c>
      <c r="AC200" s="5" t="s">
        <v>58</v>
      </c>
      <c r="AD200" s="5" t="s">
        <v>58</v>
      </c>
      <c r="AE200" s="5" t="s">
        <v>58</v>
      </c>
      <c r="AF200" s="5" t="s">
        <v>58</v>
      </c>
      <c r="AG200" s="5">
        <v>2015</v>
      </c>
      <c r="AH200" s="5">
        <v>2015</v>
      </c>
      <c r="AI200" s="5" t="s">
        <v>1870</v>
      </c>
      <c r="AJ200" s="5" t="s">
        <v>58</v>
      </c>
      <c r="AK200" s="5" t="s">
        <v>58</v>
      </c>
      <c r="AL200" s="5" t="s">
        <v>58</v>
      </c>
      <c r="AM200" s="5" t="s">
        <v>58</v>
      </c>
      <c r="AN200" s="5" t="s">
        <v>58</v>
      </c>
      <c r="AO200" s="5" t="s">
        <v>58</v>
      </c>
      <c r="AP200" s="5" t="s">
        <v>58</v>
      </c>
      <c r="AQ200" s="5" t="s">
        <v>58</v>
      </c>
      <c r="AR200" s="5">
        <v>8</v>
      </c>
      <c r="AS200" s="5">
        <v>0</v>
      </c>
      <c r="AT200" s="5">
        <v>0</v>
      </c>
      <c r="AU200" s="5">
        <v>0</v>
      </c>
      <c r="AV200" s="5">
        <v>8</v>
      </c>
      <c r="AW200" s="5">
        <v>0</v>
      </c>
      <c r="AX200" s="5">
        <v>9</v>
      </c>
      <c r="AY200" s="5" t="s">
        <v>58</v>
      </c>
      <c r="AZ200" s="5" t="s">
        <v>58</v>
      </c>
      <c r="BA200" s="5" t="s">
        <v>1871</v>
      </c>
      <c r="BB200" s="5" t="s">
        <v>58</v>
      </c>
      <c r="BC200" s="5" t="s">
        <v>58</v>
      </c>
      <c r="BD200" s="5" t="s">
        <v>1872</v>
      </c>
      <c r="BE200" s="5" t="s">
        <v>58</v>
      </c>
      <c r="BF200" s="5" t="s">
        <v>58</v>
      </c>
    </row>
    <row r="201" spans="1:58">
      <c r="A201" s="5" t="s">
        <v>59</v>
      </c>
      <c r="B201" s="5" t="s">
        <v>1873</v>
      </c>
      <c r="C201" s="5" t="s">
        <v>58</v>
      </c>
      <c r="D201" s="5" t="s">
        <v>58</v>
      </c>
      <c r="E201" s="5" t="s">
        <v>58</v>
      </c>
      <c r="F201" s="5" t="s">
        <v>1874</v>
      </c>
      <c r="G201" s="5" t="s">
        <v>1875</v>
      </c>
      <c r="H201" s="5" t="s">
        <v>58</v>
      </c>
      <c r="I201" s="5" t="s">
        <v>58</v>
      </c>
      <c r="J201" s="5" t="s">
        <v>1876</v>
      </c>
      <c r="K201" s="5" t="s">
        <v>58</v>
      </c>
      <c r="L201" s="5" t="s">
        <v>58</v>
      </c>
      <c r="M201" s="5" t="s">
        <v>58</v>
      </c>
      <c r="N201" s="5" t="s">
        <v>58</v>
      </c>
      <c r="O201" s="5" t="s">
        <v>58</v>
      </c>
      <c r="P201" s="5" t="s">
        <v>58</v>
      </c>
      <c r="Q201" s="5" t="s">
        <v>58</v>
      </c>
      <c r="R201" s="5" t="s">
        <v>1877</v>
      </c>
      <c r="S201" s="5" t="s">
        <v>58</v>
      </c>
      <c r="T201" s="5" t="s">
        <v>58</v>
      </c>
      <c r="U201" s="5" t="s">
        <v>58</v>
      </c>
      <c r="V201" s="5">
        <v>15</v>
      </c>
      <c r="W201" s="5">
        <v>1</v>
      </c>
      <c r="X201" s="5" t="s">
        <v>58</v>
      </c>
      <c r="Y201" s="5" t="s">
        <v>58</v>
      </c>
      <c r="Z201" s="5">
        <v>471</v>
      </c>
      <c r="AA201" s="5">
        <v>475</v>
      </c>
      <c r="AB201" s="5" t="s">
        <v>58</v>
      </c>
      <c r="AC201" s="5" t="s">
        <v>1878</v>
      </c>
      <c r="AD201" s="5" t="s">
        <v>58</v>
      </c>
      <c r="AE201" s="5" t="s">
        <v>58</v>
      </c>
      <c r="AF201" s="5" t="s">
        <v>58</v>
      </c>
      <c r="AG201" s="5" t="s">
        <v>1879</v>
      </c>
      <c r="AH201" s="5">
        <v>2015</v>
      </c>
      <c r="AI201" s="5" t="s">
        <v>1880</v>
      </c>
      <c r="AJ201" s="5" t="s">
        <v>58</v>
      </c>
      <c r="AK201" s="5" t="s">
        <v>58</v>
      </c>
      <c r="AL201" s="5" t="s">
        <v>58</v>
      </c>
      <c r="AM201" s="5" t="s">
        <v>58</v>
      </c>
      <c r="AN201" s="5" t="s">
        <v>58</v>
      </c>
      <c r="AO201" s="5" t="s">
        <v>58</v>
      </c>
      <c r="AP201" s="5" t="s">
        <v>58</v>
      </c>
      <c r="AQ201" s="5" t="s">
        <v>58</v>
      </c>
      <c r="AR201" s="5">
        <v>7</v>
      </c>
      <c r="AS201" s="5">
        <v>0</v>
      </c>
      <c r="AT201" s="5">
        <v>0</v>
      </c>
      <c r="AU201" s="5">
        <v>0</v>
      </c>
      <c r="AV201" s="5">
        <v>2</v>
      </c>
      <c r="AW201" s="5">
        <v>0</v>
      </c>
      <c r="AX201" s="5">
        <v>7</v>
      </c>
      <c r="AY201" s="5" t="s">
        <v>58</v>
      </c>
      <c r="AZ201" s="5" t="s">
        <v>58</v>
      </c>
      <c r="BA201" s="5" t="s">
        <v>1881</v>
      </c>
      <c r="BB201" s="5" t="s">
        <v>1882</v>
      </c>
      <c r="BC201" s="5" t="s">
        <v>58</v>
      </c>
      <c r="BD201" s="5" t="s">
        <v>1883</v>
      </c>
      <c r="BE201" s="5" t="s">
        <v>58</v>
      </c>
      <c r="BF201" s="5" t="s">
        <v>58</v>
      </c>
    </row>
    <row r="202" spans="1:58">
      <c r="A202" s="5" t="s">
        <v>59</v>
      </c>
      <c r="B202" s="5" t="s">
        <v>1884</v>
      </c>
      <c r="C202" s="5" t="s">
        <v>58</v>
      </c>
      <c r="D202" s="5" t="s">
        <v>58</v>
      </c>
      <c r="E202" s="5" t="s">
        <v>58</v>
      </c>
      <c r="F202" s="5" t="s">
        <v>58</v>
      </c>
      <c r="G202" s="5" t="s">
        <v>58</v>
      </c>
      <c r="H202" s="5" t="s">
        <v>58</v>
      </c>
      <c r="I202" s="5" t="s">
        <v>58</v>
      </c>
      <c r="J202" s="5" t="s">
        <v>1885</v>
      </c>
      <c r="K202" s="5" t="s">
        <v>58</v>
      </c>
      <c r="L202" s="5" t="s">
        <v>58</v>
      </c>
      <c r="M202" s="5" t="s">
        <v>58</v>
      </c>
      <c r="N202" s="5" t="s">
        <v>58</v>
      </c>
      <c r="O202" s="5" t="s">
        <v>58</v>
      </c>
      <c r="P202" s="5" t="s">
        <v>58</v>
      </c>
      <c r="Q202" s="5" t="s">
        <v>58</v>
      </c>
      <c r="R202" s="5" t="s">
        <v>1886</v>
      </c>
      <c r="S202" s="5" t="s">
        <v>58</v>
      </c>
      <c r="T202" s="5" t="s">
        <v>58</v>
      </c>
      <c r="U202" s="5" t="s">
        <v>58</v>
      </c>
      <c r="V202" s="5">
        <v>31</v>
      </c>
      <c r="W202" s="5" t="s">
        <v>58</v>
      </c>
      <c r="X202" s="5" t="s">
        <v>58</v>
      </c>
      <c r="Y202" s="5" t="s">
        <v>58</v>
      </c>
      <c r="Z202" s="5">
        <v>107</v>
      </c>
      <c r="AA202" s="5">
        <v>118</v>
      </c>
      <c r="AB202" s="5" t="s">
        <v>58</v>
      </c>
      <c r="AC202" s="5" t="s">
        <v>58</v>
      </c>
      <c r="AD202" s="5" t="s">
        <v>58</v>
      </c>
      <c r="AE202" s="5" t="s">
        <v>58</v>
      </c>
      <c r="AF202" s="5">
        <v>1</v>
      </c>
      <c r="AG202" s="5" t="s">
        <v>1887</v>
      </c>
      <c r="AH202" s="5">
        <v>2014</v>
      </c>
      <c r="AI202" s="5" t="s">
        <v>1888</v>
      </c>
      <c r="AJ202" s="5" t="s">
        <v>58</v>
      </c>
      <c r="AK202" s="5" t="s">
        <v>58</v>
      </c>
      <c r="AL202" s="5" t="s">
        <v>58</v>
      </c>
      <c r="AM202" s="5" t="s">
        <v>58</v>
      </c>
      <c r="AN202" s="5" t="s">
        <v>58</v>
      </c>
      <c r="AO202" s="5" t="s">
        <v>58</v>
      </c>
      <c r="AP202" s="5" t="s">
        <v>58</v>
      </c>
      <c r="AQ202" s="5" t="s">
        <v>58</v>
      </c>
      <c r="AR202" s="5">
        <v>0</v>
      </c>
      <c r="AS202" s="5">
        <v>0</v>
      </c>
      <c r="AT202" s="5">
        <v>0</v>
      </c>
      <c r="AU202" s="5" t="s">
        <v>58</v>
      </c>
      <c r="AV202" s="5">
        <v>0</v>
      </c>
      <c r="AW202" s="5">
        <v>0</v>
      </c>
      <c r="AX202" s="5">
        <v>0</v>
      </c>
      <c r="AY202" s="5" t="s">
        <v>58</v>
      </c>
      <c r="AZ202" s="5" t="s">
        <v>58</v>
      </c>
      <c r="BA202" s="5" t="s">
        <v>1889</v>
      </c>
      <c r="BB202" s="5" t="s">
        <v>58</v>
      </c>
      <c r="BC202" s="5" t="s">
        <v>58</v>
      </c>
      <c r="BD202" s="5" t="s">
        <v>1890</v>
      </c>
      <c r="BE202" s="5" t="s">
        <v>58</v>
      </c>
      <c r="BF202" s="5" t="s">
        <v>58</v>
      </c>
    </row>
    <row r="203" spans="1:58">
      <c r="A203" s="5" t="s">
        <v>59</v>
      </c>
      <c r="B203" s="5" t="s">
        <v>1884</v>
      </c>
      <c r="C203" s="5" t="s">
        <v>58</v>
      </c>
      <c r="D203" s="5" t="s">
        <v>58</v>
      </c>
      <c r="E203" s="5" t="s">
        <v>58</v>
      </c>
      <c r="F203" s="5" t="s">
        <v>58</v>
      </c>
      <c r="G203" s="5" t="s">
        <v>58</v>
      </c>
      <c r="H203" s="5" t="s">
        <v>58</v>
      </c>
      <c r="I203" s="5" t="s">
        <v>58</v>
      </c>
      <c r="J203" s="5" t="s">
        <v>1891</v>
      </c>
      <c r="K203" s="5" t="s">
        <v>58</v>
      </c>
      <c r="L203" s="5" t="s">
        <v>58</v>
      </c>
      <c r="M203" s="5" t="s">
        <v>58</v>
      </c>
      <c r="N203" s="5" t="s">
        <v>58</v>
      </c>
      <c r="O203" s="5" t="s">
        <v>58</v>
      </c>
      <c r="P203" s="5" t="s">
        <v>58</v>
      </c>
      <c r="Q203" s="5" t="s">
        <v>58</v>
      </c>
      <c r="R203" s="5" t="s">
        <v>1886</v>
      </c>
      <c r="S203" s="5" t="s">
        <v>58</v>
      </c>
      <c r="T203" s="5" t="s">
        <v>58</v>
      </c>
      <c r="U203" s="5" t="s">
        <v>58</v>
      </c>
      <c r="V203" s="5">
        <v>31</v>
      </c>
      <c r="W203" s="5" t="s">
        <v>58</v>
      </c>
      <c r="X203" s="5" t="s">
        <v>58</v>
      </c>
      <c r="Y203" s="5" t="s">
        <v>58</v>
      </c>
      <c r="Z203" s="5">
        <v>151</v>
      </c>
      <c r="AA203" s="5">
        <v>162</v>
      </c>
      <c r="AB203" s="5" t="s">
        <v>58</v>
      </c>
      <c r="AC203" s="5" t="s">
        <v>58</v>
      </c>
      <c r="AD203" s="5" t="s">
        <v>58</v>
      </c>
      <c r="AE203" s="5" t="s">
        <v>58</v>
      </c>
      <c r="AF203" s="5">
        <v>1</v>
      </c>
      <c r="AG203" s="5" t="s">
        <v>1887</v>
      </c>
      <c r="AH203" s="5">
        <v>2014</v>
      </c>
      <c r="AI203" s="5" t="s">
        <v>1892</v>
      </c>
      <c r="AJ203" s="5" t="s">
        <v>58</v>
      </c>
      <c r="AK203" s="5" t="s">
        <v>58</v>
      </c>
      <c r="AL203" s="5" t="s">
        <v>58</v>
      </c>
      <c r="AM203" s="5" t="s">
        <v>58</v>
      </c>
      <c r="AN203" s="5" t="s">
        <v>58</v>
      </c>
      <c r="AO203" s="5" t="s">
        <v>58</v>
      </c>
      <c r="AP203" s="5" t="s">
        <v>58</v>
      </c>
      <c r="AQ203" s="5" t="s">
        <v>58</v>
      </c>
      <c r="AR203" s="5">
        <v>0</v>
      </c>
      <c r="AS203" s="5">
        <v>0</v>
      </c>
      <c r="AT203" s="5">
        <v>0</v>
      </c>
      <c r="AU203" s="5">
        <v>0</v>
      </c>
      <c r="AV203" s="5">
        <v>0</v>
      </c>
      <c r="AW203" s="5">
        <v>0</v>
      </c>
      <c r="AX203" s="5">
        <v>0</v>
      </c>
      <c r="AY203" s="5" t="s">
        <v>58</v>
      </c>
      <c r="AZ203" s="5" t="s">
        <v>58</v>
      </c>
      <c r="BA203" s="5" t="s">
        <v>1889</v>
      </c>
      <c r="BB203" s="5" t="s">
        <v>58</v>
      </c>
      <c r="BC203" s="5" t="s">
        <v>58</v>
      </c>
      <c r="BD203" s="5" t="s">
        <v>1893</v>
      </c>
      <c r="BE203" s="5" t="s">
        <v>58</v>
      </c>
      <c r="BF203" s="5" t="s">
        <v>58</v>
      </c>
    </row>
    <row r="204" spans="1:58">
      <c r="A204" s="5" t="s">
        <v>59</v>
      </c>
      <c r="B204" s="5" t="s">
        <v>1894</v>
      </c>
      <c r="C204" s="5" t="s">
        <v>58</v>
      </c>
      <c r="D204" s="5" t="s">
        <v>58</v>
      </c>
      <c r="E204" s="5" t="s">
        <v>58</v>
      </c>
      <c r="F204" s="5" t="s">
        <v>1895</v>
      </c>
      <c r="G204" s="5" t="s">
        <v>1896</v>
      </c>
      <c r="H204" s="5" t="s">
        <v>58</v>
      </c>
      <c r="I204" s="5" t="s">
        <v>58</v>
      </c>
      <c r="J204" s="5" t="s">
        <v>1897</v>
      </c>
      <c r="K204" s="5" t="s">
        <v>58</v>
      </c>
      <c r="L204" s="5" t="s">
        <v>58</v>
      </c>
      <c r="M204" s="5" t="s">
        <v>58</v>
      </c>
      <c r="N204" s="5" t="s">
        <v>58</v>
      </c>
      <c r="O204" s="5" t="s">
        <v>58</v>
      </c>
      <c r="P204" s="5" t="s">
        <v>58</v>
      </c>
      <c r="Q204" s="5" t="s">
        <v>58</v>
      </c>
      <c r="R204" s="5" t="s">
        <v>1898</v>
      </c>
      <c r="S204" s="5" t="s">
        <v>58</v>
      </c>
      <c r="T204" s="5" t="s">
        <v>58</v>
      </c>
      <c r="U204" s="5" t="s">
        <v>58</v>
      </c>
      <c r="V204" s="5">
        <v>42</v>
      </c>
      <c r="W204" s="5">
        <v>6</v>
      </c>
      <c r="X204" s="5" t="s">
        <v>58</v>
      </c>
      <c r="Y204" s="5" t="s">
        <v>58</v>
      </c>
      <c r="Z204" s="5">
        <v>652</v>
      </c>
      <c r="AA204" s="5">
        <v>666</v>
      </c>
      <c r="AB204" s="5" t="s">
        <v>58</v>
      </c>
      <c r="AC204" s="5" t="s">
        <v>1899</v>
      </c>
      <c r="AD204" s="5" t="s">
        <v>58</v>
      </c>
      <c r="AE204" s="5" t="s">
        <v>58</v>
      </c>
      <c r="AF204" s="5" t="s">
        <v>58</v>
      </c>
      <c r="AG204" s="5" t="s">
        <v>1900</v>
      </c>
      <c r="AH204" s="5">
        <v>2014</v>
      </c>
      <c r="AI204" s="5" t="s">
        <v>1901</v>
      </c>
      <c r="AJ204" s="5" t="s">
        <v>58</v>
      </c>
      <c r="AK204" s="5" t="s">
        <v>58</v>
      </c>
      <c r="AL204" s="5" t="s">
        <v>58</v>
      </c>
      <c r="AM204" s="5" t="s">
        <v>58</v>
      </c>
      <c r="AN204" s="5" t="s">
        <v>58</v>
      </c>
      <c r="AO204" s="5" t="s">
        <v>58</v>
      </c>
      <c r="AP204" s="5" t="s">
        <v>58</v>
      </c>
      <c r="AQ204" s="5" t="s">
        <v>58</v>
      </c>
      <c r="AR204" s="5">
        <v>2</v>
      </c>
      <c r="AS204" s="5">
        <v>0</v>
      </c>
      <c r="AT204" s="5">
        <v>0</v>
      </c>
      <c r="AU204" s="5">
        <v>0</v>
      </c>
      <c r="AV204" s="5">
        <v>1</v>
      </c>
      <c r="AW204" s="5">
        <v>0</v>
      </c>
      <c r="AX204" s="5">
        <v>2</v>
      </c>
      <c r="AY204" s="5" t="s">
        <v>58</v>
      </c>
      <c r="AZ204" s="5" t="s">
        <v>58</v>
      </c>
      <c r="BA204" s="5" t="s">
        <v>1902</v>
      </c>
      <c r="BB204" s="5" t="s">
        <v>1903</v>
      </c>
      <c r="BC204" s="5" t="s">
        <v>58</v>
      </c>
      <c r="BD204" s="5" t="s">
        <v>1904</v>
      </c>
      <c r="BE204" s="5" t="s">
        <v>58</v>
      </c>
      <c r="BF204" s="5" t="s">
        <v>58</v>
      </c>
    </row>
    <row r="205" spans="1:58">
      <c r="A205" s="5" t="s">
        <v>59</v>
      </c>
      <c r="B205" s="5" t="s">
        <v>1905</v>
      </c>
      <c r="C205" s="5" t="s">
        <v>58</v>
      </c>
      <c r="D205" s="5" t="s">
        <v>58</v>
      </c>
      <c r="E205" s="5" t="s">
        <v>58</v>
      </c>
      <c r="F205" s="5" t="s">
        <v>1906</v>
      </c>
      <c r="G205" s="5" t="s">
        <v>1907</v>
      </c>
      <c r="H205" s="5" t="s">
        <v>58</v>
      </c>
      <c r="I205" s="5" t="s">
        <v>58</v>
      </c>
      <c r="J205" s="5" t="s">
        <v>1908</v>
      </c>
      <c r="K205" s="5" t="s">
        <v>58</v>
      </c>
      <c r="L205" s="5" t="s">
        <v>58</v>
      </c>
      <c r="M205" s="5" t="s">
        <v>58</v>
      </c>
      <c r="N205" s="5" t="s">
        <v>58</v>
      </c>
      <c r="O205" s="5" t="s">
        <v>58</v>
      </c>
      <c r="P205" s="5" t="s">
        <v>58</v>
      </c>
      <c r="Q205" s="5" t="s">
        <v>58</v>
      </c>
      <c r="R205" s="5" t="s">
        <v>1613</v>
      </c>
      <c r="S205" s="5" t="s">
        <v>58</v>
      </c>
      <c r="T205" s="5" t="s">
        <v>58</v>
      </c>
      <c r="U205" s="5" t="s">
        <v>58</v>
      </c>
      <c r="V205" s="5">
        <v>195</v>
      </c>
      <c r="W205" s="5" t="s">
        <v>58</v>
      </c>
      <c r="X205" s="5" t="s">
        <v>58</v>
      </c>
      <c r="Y205" s="5" t="s">
        <v>58</v>
      </c>
      <c r="Z205" s="5">
        <v>98</v>
      </c>
      <c r="AA205" s="5">
        <v>111</v>
      </c>
      <c r="AB205" s="5" t="s">
        <v>58</v>
      </c>
      <c r="AC205" s="5" t="s">
        <v>1909</v>
      </c>
      <c r="AD205" s="5" t="s">
        <v>58</v>
      </c>
      <c r="AE205" s="5" t="s">
        <v>58</v>
      </c>
      <c r="AF205" s="5" t="s">
        <v>58</v>
      </c>
      <c r="AG205" s="5" t="s">
        <v>1910</v>
      </c>
      <c r="AH205" s="5">
        <v>2014</v>
      </c>
      <c r="AI205" s="5" t="s">
        <v>1911</v>
      </c>
      <c r="AJ205" s="5" t="s">
        <v>58</v>
      </c>
      <c r="AK205" s="5" t="s">
        <v>58</v>
      </c>
      <c r="AL205" s="5" t="s">
        <v>58</v>
      </c>
      <c r="AM205" s="5" t="s">
        <v>58</v>
      </c>
      <c r="AN205" s="5" t="s">
        <v>58</v>
      </c>
      <c r="AO205" s="5" t="s">
        <v>58</v>
      </c>
      <c r="AP205" s="5" t="s">
        <v>58</v>
      </c>
      <c r="AQ205" s="5" t="s">
        <v>58</v>
      </c>
      <c r="AR205" s="5">
        <v>19</v>
      </c>
      <c r="AS205" s="5">
        <v>0</v>
      </c>
      <c r="AT205" s="5">
        <v>0</v>
      </c>
      <c r="AU205" s="5">
        <v>0</v>
      </c>
      <c r="AV205" s="5">
        <v>9</v>
      </c>
      <c r="AW205" s="5">
        <v>2</v>
      </c>
      <c r="AX205" s="5">
        <v>21</v>
      </c>
      <c r="AY205" s="5" t="s">
        <v>58</v>
      </c>
      <c r="AZ205" s="5" t="s">
        <v>58</v>
      </c>
      <c r="BA205" s="5" t="s">
        <v>1617</v>
      </c>
      <c r="BB205" s="5" t="s">
        <v>1618</v>
      </c>
      <c r="BC205" s="5" t="s">
        <v>58</v>
      </c>
      <c r="BD205" s="5" t="s">
        <v>1912</v>
      </c>
      <c r="BE205" s="5" t="s">
        <v>58</v>
      </c>
      <c r="BF205" s="5" t="s">
        <v>58</v>
      </c>
    </row>
    <row r="206" spans="1:58">
      <c r="A206" s="5" t="s">
        <v>59</v>
      </c>
      <c r="B206" s="5" t="s">
        <v>1913</v>
      </c>
      <c r="C206" s="5" t="s">
        <v>58</v>
      </c>
      <c r="D206" s="5" t="s">
        <v>58</v>
      </c>
      <c r="E206" s="5" t="s">
        <v>58</v>
      </c>
      <c r="F206" s="5" t="s">
        <v>1914</v>
      </c>
      <c r="G206" s="5" t="s">
        <v>1915</v>
      </c>
      <c r="H206" s="5" t="s">
        <v>58</v>
      </c>
      <c r="I206" s="5" t="s">
        <v>58</v>
      </c>
      <c r="J206" s="5" t="s">
        <v>1916</v>
      </c>
      <c r="K206" s="5" t="s">
        <v>58</v>
      </c>
      <c r="L206" s="5" t="s">
        <v>58</v>
      </c>
      <c r="M206" s="5" t="s">
        <v>58</v>
      </c>
      <c r="N206" s="5" t="s">
        <v>58</v>
      </c>
      <c r="O206" s="5" t="s">
        <v>58</v>
      </c>
      <c r="P206" s="5" t="s">
        <v>58</v>
      </c>
      <c r="Q206" s="5" t="s">
        <v>58</v>
      </c>
      <c r="R206" s="5" t="s">
        <v>1917</v>
      </c>
      <c r="S206" s="5" t="s">
        <v>58</v>
      </c>
      <c r="T206" s="5" t="s">
        <v>58</v>
      </c>
      <c r="U206" s="5" t="s">
        <v>58</v>
      </c>
      <c r="V206" s="5">
        <v>97</v>
      </c>
      <c r="W206" s="5">
        <v>3</v>
      </c>
      <c r="X206" s="5" t="s">
        <v>58</v>
      </c>
      <c r="Y206" s="5" t="s">
        <v>58</v>
      </c>
      <c r="Z206" s="5">
        <v>1056</v>
      </c>
      <c r="AA206" s="5">
        <v>1062</v>
      </c>
      <c r="AB206" s="5" t="s">
        <v>58</v>
      </c>
      <c r="AC206" s="5" t="s">
        <v>1918</v>
      </c>
      <c r="AD206" s="5" t="s">
        <v>58</v>
      </c>
      <c r="AE206" s="5" t="s">
        <v>58</v>
      </c>
      <c r="AF206" s="5" t="s">
        <v>58</v>
      </c>
      <c r="AG206" s="5" t="s">
        <v>1919</v>
      </c>
      <c r="AH206" s="5">
        <v>2014</v>
      </c>
      <c r="AI206" s="5" t="s">
        <v>1920</v>
      </c>
      <c r="AJ206" s="5" t="s">
        <v>58</v>
      </c>
      <c r="AK206" s="5" t="s">
        <v>58</v>
      </c>
      <c r="AL206" s="5" t="s">
        <v>58</v>
      </c>
      <c r="AM206" s="5" t="s">
        <v>58</v>
      </c>
      <c r="AN206" s="5" t="s">
        <v>58</v>
      </c>
      <c r="AO206" s="5" t="s">
        <v>58</v>
      </c>
      <c r="AP206" s="5" t="s">
        <v>58</v>
      </c>
      <c r="AQ206" s="5" t="s">
        <v>58</v>
      </c>
      <c r="AR206" s="5">
        <v>15</v>
      </c>
      <c r="AS206" s="5">
        <v>0</v>
      </c>
      <c r="AT206" s="5">
        <v>0</v>
      </c>
      <c r="AU206" s="5">
        <v>0</v>
      </c>
      <c r="AV206" s="5">
        <v>12</v>
      </c>
      <c r="AW206" s="5">
        <v>0</v>
      </c>
      <c r="AX206" s="5">
        <v>15</v>
      </c>
      <c r="AY206" s="5" t="s">
        <v>58</v>
      </c>
      <c r="AZ206" s="5" t="s">
        <v>58</v>
      </c>
      <c r="BA206" s="5" t="s">
        <v>1921</v>
      </c>
      <c r="BB206" s="5" t="s">
        <v>1922</v>
      </c>
      <c r="BC206" s="5" t="s">
        <v>58</v>
      </c>
      <c r="BD206" s="5" t="s">
        <v>1923</v>
      </c>
      <c r="BE206" s="5" t="s">
        <v>58</v>
      </c>
      <c r="BF206" s="5" t="s">
        <v>58</v>
      </c>
    </row>
    <row r="207" spans="1:58">
      <c r="A207" s="5" t="s">
        <v>59</v>
      </c>
      <c r="B207" s="5" t="s">
        <v>1924</v>
      </c>
      <c r="C207" s="5" t="s">
        <v>58</v>
      </c>
      <c r="D207" s="5" t="s">
        <v>58</v>
      </c>
      <c r="E207" s="5" t="s">
        <v>58</v>
      </c>
      <c r="F207" s="5" t="s">
        <v>58</v>
      </c>
      <c r="G207" s="5" t="s">
        <v>1925</v>
      </c>
      <c r="H207" s="5" t="s">
        <v>58</v>
      </c>
      <c r="I207" s="5" t="s">
        <v>58</v>
      </c>
      <c r="J207" s="5" t="s">
        <v>1926</v>
      </c>
      <c r="K207" s="5" t="s">
        <v>58</v>
      </c>
      <c r="L207" s="5" t="s">
        <v>58</v>
      </c>
      <c r="M207" s="5" t="s">
        <v>58</v>
      </c>
      <c r="N207" s="5" t="s">
        <v>58</v>
      </c>
      <c r="O207" s="5" t="s">
        <v>58</v>
      </c>
      <c r="P207" s="5" t="s">
        <v>58</v>
      </c>
      <c r="Q207" s="5" t="s">
        <v>58</v>
      </c>
      <c r="R207" s="5" t="s">
        <v>504</v>
      </c>
      <c r="S207" s="5" t="s">
        <v>58</v>
      </c>
      <c r="T207" s="5" t="s">
        <v>58</v>
      </c>
      <c r="U207" s="5" t="s">
        <v>58</v>
      </c>
      <c r="V207" s="5">
        <v>7</v>
      </c>
      <c r="W207" s="5">
        <v>5</v>
      </c>
      <c r="X207" s="5" t="s">
        <v>58</v>
      </c>
      <c r="Y207" s="5" t="s">
        <v>58</v>
      </c>
      <c r="Z207" s="5">
        <v>3634</v>
      </c>
      <c r="AA207" s="5">
        <v>3650</v>
      </c>
      <c r="AB207" s="5" t="s">
        <v>58</v>
      </c>
      <c r="AC207" s="5" t="s">
        <v>1927</v>
      </c>
      <c r="AD207" s="5" t="s">
        <v>58</v>
      </c>
      <c r="AE207" s="5" t="s">
        <v>58</v>
      </c>
      <c r="AF207" s="5" t="s">
        <v>58</v>
      </c>
      <c r="AG207" s="5" t="s">
        <v>1928</v>
      </c>
      <c r="AH207" s="5">
        <v>2014</v>
      </c>
      <c r="AI207" s="5" t="s">
        <v>1929</v>
      </c>
      <c r="AJ207" s="5" t="s">
        <v>58</v>
      </c>
      <c r="AK207" s="5" t="s">
        <v>58</v>
      </c>
      <c r="AL207" s="5" t="s">
        <v>58</v>
      </c>
      <c r="AM207" s="5" t="s">
        <v>58</v>
      </c>
      <c r="AN207" s="5" t="s">
        <v>58</v>
      </c>
      <c r="AO207" s="5" t="s">
        <v>58</v>
      </c>
      <c r="AP207" s="5" t="s">
        <v>58</v>
      </c>
      <c r="AQ207" s="5" t="s">
        <v>58</v>
      </c>
      <c r="AR207" s="5">
        <v>49</v>
      </c>
      <c r="AS207" s="5">
        <v>2</v>
      </c>
      <c r="AT207" s="5">
        <v>0</v>
      </c>
      <c r="AU207" s="5">
        <v>0</v>
      </c>
      <c r="AV207" s="5">
        <v>11</v>
      </c>
      <c r="AW207" s="5">
        <v>1</v>
      </c>
      <c r="AX207" s="5">
        <v>50</v>
      </c>
      <c r="AY207" s="5" t="s">
        <v>58</v>
      </c>
      <c r="AZ207" s="5" t="s">
        <v>58</v>
      </c>
      <c r="BA207" s="5" t="s">
        <v>58</v>
      </c>
      <c r="BB207" s="5" t="s">
        <v>507</v>
      </c>
      <c r="BC207" s="5" t="s">
        <v>58</v>
      </c>
      <c r="BD207" s="5" t="s">
        <v>1930</v>
      </c>
      <c r="BE207" s="5">
        <v>28788640</v>
      </c>
      <c r="BF207" s="5" t="s">
        <v>58</v>
      </c>
    </row>
    <row r="208" spans="1:58">
      <c r="A208" s="5" t="s">
        <v>59</v>
      </c>
      <c r="B208" s="5" t="s">
        <v>1931</v>
      </c>
      <c r="C208" s="5" t="s">
        <v>58</v>
      </c>
      <c r="D208" s="5" t="s">
        <v>58</v>
      </c>
      <c r="E208" s="5" t="s">
        <v>58</v>
      </c>
      <c r="F208" s="5" t="s">
        <v>1932</v>
      </c>
      <c r="G208" s="5" t="s">
        <v>1933</v>
      </c>
      <c r="H208" s="5" t="s">
        <v>58</v>
      </c>
      <c r="I208" s="5" t="s">
        <v>58</v>
      </c>
      <c r="J208" s="5" t="s">
        <v>1934</v>
      </c>
      <c r="K208" s="5" t="s">
        <v>58</v>
      </c>
      <c r="L208" s="5" t="s">
        <v>58</v>
      </c>
      <c r="M208" s="5" t="s">
        <v>58</v>
      </c>
      <c r="N208" s="5" t="s">
        <v>58</v>
      </c>
      <c r="O208" s="5" t="s">
        <v>58</v>
      </c>
      <c r="P208" s="5" t="s">
        <v>58</v>
      </c>
      <c r="Q208" s="5" t="s">
        <v>58</v>
      </c>
      <c r="R208" s="5" t="s">
        <v>531</v>
      </c>
      <c r="S208" s="5" t="s">
        <v>58</v>
      </c>
      <c r="T208" s="5" t="s">
        <v>58</v>
      </c>
      <c r="U208" s="5" t="s">
        <v>58</v>
      </c>
      <c r="V208" s="5">
        <v>9</v>
      </c>
      <c r="W208" s="5">
        <v>3</v>
      </c>
      <c r="X208" s="5" t="s">
        <v>58</v>
      </c>
      <c r="Y208" s="5" t="s">
        <v>58</v>
      </c>
      <c r="Z208" s="5" t="s">
        <v>58</v>
      </c>
      <c r="AA208" s="5" t="s">
        <v>58</v>
      </c>
      <c r="AB208" s="5" t="s">
        <v>1935</v>
      </c>
      <c r="AC208" s="5" t="s">
        <v>1936</v>
      </c>
      <c r="AD208" s="5" t="s">
        <v>58</v>
      </c>
      <c r="AE208" s="5" t="s">
        <v>58</v>
      </c>
      <c r="AF208" s="5" t="s">
        <v>58</v>
      </c>
      <c r="AG208" s="5" t="s">
        <v>1937</v>
      </c>
      <c r="AH208" s="5">
        <v>2014</v>
      </c>
      <c r="AI208" s="5" t="s">
        <v>1938</v>
      </c>
      <c r="AJ208" s="5" t="s">
        <v>58</v>
      </c>
      <c r="AK208" s="5" t="s">
        <v>58</v>
      </c>
      <c r="AL208" s="5" t="s">
        <v>58</v>
      </c>
      <c r="AM208" s="5" t="s">
        <v>58</v>
      </c>
      <c r="AN208" s="5" t="s">
        <v>58</v>
      </c>
      <c r="AO208" s="5" t="s">
        <v>58</v>
      </c>
      <c r="AP208" s="5" t="s">
        <v>58</v>
      </c>
      <c r="AQ208" s="5" t="s">
        <v>58</v>
      </c>
      <c r="AR208" s="5">
        <v>24</v>
      </c>
      <c r="AS208" s="5">
        <v>0</v>
      </c>
      <c r="AT208" s="5">
        <v>0</v>
      </c>
      <c r="AU208" s="5">
        <v>0</v>
      </c>
      <c r="AV208" s="5">
        <v>14</v>
      </c>
      <c r="AW208" s="5">
        <v>0</v>
      </c>
      <c r="AX208" s="5">
        <v>24</v>
      </c>
      <c r="AY208" s="5" t="s">
        <v>58</v>
      </c>
      <c r="AZ208" s="5" t="s">
        <v>58</v>
      </c>
      <c r="BA208" s="5" t="s">
        <v>536</v>
      </c>
      <c r="BB208" s="5" t="s">
        <v>58</v>
      </c>
      <c r="BC208" s="5" t="s">
        <v>58</v>
      </c>
      <c r="BD208" s="5" t="s">
        <v>1939</v>
      </c>
      <c r="BE208" s="5">
        <v>24638038</v>
      </c>
      <c r="BF208" s="5" t="s">
        <v>58</v>
      </c>
    </row>
    <row r="209" spans="1:58">
      <c r="A209" s="5" t="s">
        <v>59</v>
      </c>
      <c r="B209" s="5" t="s">
        <v>1940</v>
      </c>
      <c r="C209" s="5" t="s">
        <v>58</v>
      </c>
      <c r="D209" s="5" t="s">
        <v>58</v>
      </c>
      <c r="E209" s="5" t="s">
        <v>58</v>
      </c>
      <c r="F209" s="5" t="s">
        <v>1941</v>
      </c>
      <c r="G209" s="5" t="s">
        <v>58</v>
      </c>
      <c r="H209" s="5" t="s">
        <v>58</v>
      </c>
      <c r="I209" s="5" t="s">
        <v>58</v>
      </c>
      <c r="J209" s="5" t="s">
        <v>1942</v>
      </c>
      <c r="K209" s="5" t="s">
        <v>58</v>
      </c>
      <c r="L209" s="5" t="s">
        <v>58</v>
      </c>
      <c r="M209" s="5" t="s">
        <v>58</v>
      </c>
      <c r="N209" s="5" t="s">
        <v>58</v>
      </c>
      <c r="O209" s="5" t="s">
        <v>58</v>
      </c>
      <c r="P209" s="5" t="s">
        <v>58</v>
      </c>
      <c r="Q209" s="5" t="s">
        <v>58</v>
      </c>
      <c r="R209" s="5" t="s">
        <v>1943</v>
      </c>
      <c r="S209" s="5" t="s">
        <v>58</v>
      </c>
      <c r="T209" s="5" t="s">
        <v>58</v>
      </c>
      <c r="U209" s="5" t="s">
        <v>58</v>
      </c>
      <c r="V209" s="5">
        <v>62</v>
      </c>
      <c r="W209" s="5">
        <v>3</v>
      </c>
      <c r="X209" s="5" t="s">
        <v>58</v>
      </c>
      <c r="Y209" s="5" t="s">
        <v>58</v>
      </c>
      <c r="Z209" s="5">
        <v>691</v>
      </c>
      <c r="AA209" s="5">
        <v>698</v>
      </c>
      <c r="AB209" s="5" t="s">
        <v>58</v>
      </c>
      <c r="AC209" s="5" t="s">
        <v>1944</v>
      </c>
      <c r="AD209" s="5" t="s">
        <v>58</v>
      </c>
      <c r="AE209" s="5" t="s">
        <v>58</v>
      </c>
      <c r="AF209" s="5" t="s">
        <v>58</v>
      </c>
      <c r="AG209" s="5" t="s">
        <v>1945</v>
      </c>
      <c r="AH209" s="5">
        <v>2014</v>
      </c>
      <c r="AI209" s="5" t="s">
        <v>1946</v>
      </c>
      <c r="AJ209" s="5" t="s">
        <v>58</v>
      </c>
      <c r="AK209" s="5" t="s">
        <v>58</v>
      </c>
      <c r="AL209" s="5" t="s">
        <v>58</v>
      </c>
      <c r="AM209" s="5" t="s">
        <v>58</v>
      </c>
      <c r="AN209" s="5" t="s">
        <v>58</v>
      </c>
      <c r="AO209" s="5" t="s">
        <v>58</v>
      </c>
      <c r="AP209" s="5" t="s">
        <v>58</v>
      </c>
      <c r="AQ209" s="5" t="s">
        <v>58</v>
      </c>
      <c r="AR209" s="5">
        <v>52</v>
      </c>
      <c r="AS209" s="5">
        <v>0</v>
      </c>
      <c r="AT209" s="5">
        <v>0</v>
      </c>
      <c r="AU209" s="5">
        <v>0</v>
      </c>
      <c r="AV209" s="5">
        <v>28</v>
      </c>
      <c r="AW209" s="5">
        <v>0</v>
      </c>
      <c r="AX209" s="5">
        <v>52</v>
      </c>
      <c r="AY209" s="5" t="s">
        <v>58</v>
      </c>
      <c r="AZ209" s="5" t="s">
        <v>58</v>
      </c>
      <c r="BA209" s="5" t="s">
        <v>1947</v>
      </c>
      <c r="BB209" s="5" t="s">
        <v>1948</v>
      </c>
      <c r="BC209" s="5" t="s">
        <v>58</v>
      </c>
      <c r="BD209" s="5" t="s">
        <v>1949</v>
      </c>
      <c r="BE209" s="5">
        <v>24372356</v>
      </c>
      <c r="BF209" s="5" t="s">
        <v>58</v>
      </c>
    </row>
    <row r="210" spans="1:58">
      <c r="A210" s="5" t="s">
        <v>1282</v>
      </c>
      <c r="B210" s="5" t="s">
        <v>1950</v>
      </c>
      <c r="C210" s="5" t="s">
        <v>58</v>
      </c>
      <c r="D210" s="5" t="s">
        <v>58</v>
      </c>
      <c r="E210" s="5" t="s">
        <v>58</v>
      </c>
      <c r="F210" s="5" t="s">
        <v>1951</v>
      </c>
      <c r="G210" s="5" t="s">
        <v>1952</v>
      </c>
      <c r="H210" s="5" t="s">
        <v>1953</v>
      </c>
      <c r="I210" s="5" t="s">
        <v>58</v>
      </c>
      <c r="J210" s="5" t="s">
        <v>1954</v>
      </c>
      <c r="K210" s="5" t="s">
        <v>58</v>
      </c>
      <c r="L210" s="5" t="s">
        <v>58</v>
      </c>
      <c r="M210" s="5" t="s">
        <v>58</v>
      </c>
      <c r="N210" s="5" t="s">
        <v>58</v>
      </c>
      <c r="O210" s="5" t="s">
        <v>58</v>
      </c>
      <c r="P210" s="5" t="s">
        <v>58</v>
      </c>
      <c r="Q210" s="5" t="s">
        <v>58</v>
      </c>
      <c r="R210" s="5" t="s">
        <v>1955</v>
      </c>
      <c r="S210" s="5" t="s">
        <v>58</v>
      </c>
      <c r="T210" s="5" t="s">
        <v>1956</v>
      </c>
      <c r="U210" s="5" t="s">
        <v>58</v>
      </c>
      <c r="V210" s="5">
        <v>232</v>
      </c>
      <c r="W210" s="5" t="s">
        <v>58</v>
      </c>
      <c r="X210" s="5" t="s">
        <v>58</v>
      </c>
      <c r="Y210" s="5" t="s">
        <v>58</v>
      </c>
      <c r="Z210" s="5">
        <v>61</v>
      </c>
      <c r="AA210" s="5">
        <v>88</v>
      </c>
      <c r="AB210" s="5" t="s">
        <v>58</v>
      </c>
      <c r="AC210" s="5" t="s">
        <v>1957</v>
      </c>
      <c r="AD210" s="5" t="s">
        <v>1958</v>
      </c>
      <c r="AE210" s="5" t="s">
        <v>58</v>
      </c>
      <c r="AF210" s="5" t="s">
        <v>58</v>
      </c>
      <c r="AG210" s="5">
        <v>2014</v>
      </c>
      <c r="AH210" s="5">
        <v>2014</v>
      </c>
      <c r="AI210" s="5" t="s">
        <v>58</v>
      </c>
      <c r="AJ210" s="5" t="s">
        <v>58</v>
      </c>
      <c r="AK210" s="5" t="s">
        <v>58</v>
      </c>
      <c r="AL210" s="5" t="s">
        <v>58</v>
      </c>
      <c r="AM210" s="5" t="s">
        <v>58</v>
      </c>
      <c r="AN210" s="5" t="s">
        <v>58</v>
      </c>
      <c r="AO210" s="5" t="s">
        <v>58</v>
      </c>
      <c r="AP210" s="5" t="s">
        <v>58</v>
      </c>
      <c r="AQ210" s="5" t="s">
        <v>58</v>
      </c>
      <c r="AR210" s="5">
        <v>24</v>
      </c>
      <c r="AS210" s="5">
        <v>0</v>
      </c>
      <c r="AT210" s="5">
        <v>0</v>
      </c>
      <c r="AU210" s="5">
        <v>0</v>
      </c>
      <c r="AV210" s="5">
        <v>12</v>
      </c>
      <c r="AW210" s="5">
        <v>0</v>
      </c>
      <c r="AX210" s="5">
        <v>24</v>
      </c>
      <c r="AY210" s="5" t="s">
        <v>58</v>
      </c>
      <c r="AZ210" s="5" t="s">
        <v>58</v>
      </c>
      <c r="BA210" s="5" t="s">
        <v>1959</v>
      </c>
      <c r="BB210" s="5" t="s">
        <v>1960</v>
      </c>
      <c r="BC210" s="5" t="s">
        <v>1961</v>
      </c>
      <c r="BD210" s="5" t="s">
        <v>1962</v>
      </c>
      <c r="BE210" s="5">
        <v>24984835</v>
      </c>
      <c r="BF210" s="5" t="s">
        <v>58</v>
      </c>
    </row>
    <row r="211" spans="1:58">
      <c r="A211" s="5" t="s">
        <v>336</v>
      </c>
      <c r="B211" s="5" t="s">
        <v>1963</v>
      </c>
      <c r="C211" s="5" t="s">
        <v>58</v>
      </c>
      <c r="D211" s="5" t="s">
        <v>58</v>
      </c>
      <c r="E211" s="5" t="s">
        <v>58</v>
      </c>
      <c r="F211" s="5" t="s">
        <v>1964</v>
      </c>
      <c r="G211" s="5" t="s">
        <v>1965</v>
      </c>
      <c r="H211" s="5" t="s">
        <v>1966</v>
      </c>
      <c r="I211" s="5" t="s">
        <v>58</v>
      </c>
      <c r="J211" s="5" t="s">
        <v>1967</v>
      </c>
      <c r="K211" s="5" t="s">
        <v>58</v>
      </c>
      <c r="L211" s="5" t="s">
        <v>58</v>
      </c>
      <c r="M211" s="5" t="s">
        <v>58</v>
      </c>
      <c r="N211" s="5" t="s">
        <v>58</v>
      </c>
      <c r="O211" s="5" t="s">
        <v>58</v>
      </c>
      <c r="P211" s="5" t="s">
        <v>58</v>
      </c>
      <c r="Q211" s="5" t="s">
        <v>58</v>
      </c>
      <c r="R211" s="5" t="s">
        <v>1968</v>
      </c>
      <c r="S211" s="5" t="s">
        <v>58</v>
      </c>
      <c r="T211" s="5" t="s">
        <v>1969</v>
      </c>
      <c r="U211" s="5" t="s">
        <v>58</v>
      </c>
      <c r="V211" s="5">
        <v>61</v>
      </c>
      <c r="W211" s="5" t="s">
        <v>58</v>
      </c>
      <c r="X211" s="5" t="s">
        <v>58</v>
      </c>
      <c r="Y211" s="5" t="s">
        <v>58</v>
      </c>
      <c r="Z211" s="5">
        <v>2572</v>
      </c>
      <c r="AA211" s="5">
        <v>2575</v>
      </c>
      <c r="AB211" s="5" t="s">
        <v>58</v>
      </c>
      <c r="AC211" s="5" t="s">
        <v>1970</v>
      </c>
      <c r="AD211" s="5" t="s">
        <v>58</v>
      </c>
      <c r="AE211" s="5" t="s">
        <v>58</v>
      </c>
      <c r="AF211" s="5" t="s">
        <v>58</v>
      </c>
      <c r="AG211" s="5">
        <v>2014</v>
      </c>
      <c r="AH211" s="5">
        <v>2014</v>
      </c>
      <c r="AI211" s="5" t="s">
        <v>1971</v>
      </c>
      <c r="AJ211" s="5" t="s">
        <v>58</v>
      </c>
      <c r="AK211" s="5" t="s">
        <v>58</v>
      </c>
      <c r="AL211" s="5" t="s">
        <v>58</v>
      </c>
      <c r="AM211" s="5" t="s">
        <v>58</v>
      </c>
      <c r="AN211" s="5" t="s">
        <v>1972</v>
      </c>
      <c r="AO211" s="5" t="s">
        <v>1973</v>
      </c>
      <c r="AP211" s="5" t="s">
        <v>58</v>
      </c>
      <c r="AQ211" s="5" t="s">
        <v>1974</v>
      </c>
      <c r="AR211" s="5">
        <v>15</v>
      </c>
      <c r="AS211" s="5">
        <v>0</v>
      </c>
      <c r="AT211" s="5">
        <v>0</v>
      </c>
      <c r="AU211" s="5">
        <v>0</v>
      </c>
      <c r="AV211" s="5">
        <v>8</v>
      </c>
      <c r="AW211" s="5">
        <v>0</v>
      </c>
      <c r="AX211" s="5">
        <v>15</v>
      </c>
      <c r="AY211" s="5" t="s">
        <v>58</v>
      </c>
      <c r="AZ211" s="5" t="s">
        <v>58</v>
      </c>
      <c r="BA211" s="5" t="s">
        <v>1975</v>
      </c>
      <c r="BB211" s="5" t="s">
        <v>58</v>
      </c>
      <c r="BC211" s="5" t="s">
        <v>349</v>
      </c>
      <c r="BD211" s="5" t="s">
        <v>1976</v>
      </c>
      <c r="BE211" s="5" t="s">
        <v>58</v>
      </c>
      <c r="BF211" s="5" t="s">
        <v>58</v>
      </c>
    </row>
    <row r="212" spans="1:58">
      <c r="A212" s="5" t="s">
        <v>59</v>
      </c>
      <c r="B212" s="5" t="s">
        <v>1977</v>
      </c>
      <c r="C212" s="5" t="s">
        <v>58</v>
      </c>
      <c r="D212" s="5" t="s">
        <v>58</v>
      </c>
      <c r="E212" s="5" t="s">
        <v>58</v>
      </c>
      <c r="F212" s="5" t="s">
        <v>1978</v>
      </c>
      <c r="G212" s="5" t="s">
        <v>1979</v>
      </c>
      <c r="H212" s="5" t="s">
        <v>58</v>
      </c>
      <c r="I212" s="5" t="s">
        <v>58</v>
      </c>
      <c r="J212" s="5" t="s">
        <v>1980</v>
      </c>
      <c r="K212" s="5" t="s">
        <v>58</v>
      </c>
      <c r="L212" s="5" t="s">
        <v>58</v>
      </c>
      <c r="M212" s="5" t="s">
        <v>58</v>
      </c>
      <c r="N212" s="5" t="s">
        <v>58</v>
      </c>
      <c r="O212" s="5" t="s">
        <v>58</v>
      </c>
      <c r="P212" s="5" t="s">
        <v>58</v>
      </c>
      <c r="Q212" s="5" t="s">
        <v>58</v>
      </c>
      <c r="R212" s="5" t="s">
        <v>1981</v>
      </c>
      <c r="S212" s="5" t="s">
        <v>58</v>
      </c>
      <c r="T212" s="5" t="s">
        <v>58</v>
      </c>
      <c r="U212" s="5" t="s">
        <v>58</v>
      </c>
      <c r="V212" s="5">
        <v>7</v>
      </c>
      <c r="W212" s="5">
        <v>4</v>
      </c>
      <c r="X212" s="5" t="s">
        <v>58</v>
      </c>
      <c r="Y212" s="5" t="s">
        <v>58</v>
      </c>
      <c r="Z212" s="5">
        <v>2577</v>
      </c>
      <c r="AA212" s="5">
        <v>2590</v>
      </c>
      <c r="AB212" s="5" t="s">
        <v>58</v>
      </c>
      <c r="AC212" s="5" t="s">
        <v>58</v>
      </c>
      <c r="AD212" s="5" t="s">
        <v>58</v>
      </c>
      <c r="AE212" s="5" t="s">
        <v>58</v>
      </c>
      <c r="AF212" s="5" t="s">
        <v>58</v>
      </c>
      <c r="AG212" s="5" t="s">
        <v>1982</v>
      </c>
      <c r="AH212" s="5">
        <v>2013</v>
      </c>
      <c r="AI212" s="5" t="s">
        <v>1983</v>
      </c>
      <c r="AJ212" s="5" t="s">
        <v>58</v>
      </c>
      <c r="AK212" s="5" t="s">
        <v>58</v>
      </c>
      <c r="AL212" s="5" t="s">
        <v>58</v>
      </c>
      <c r="AM212" s="5" t="s">
        <v>58</v>
      </c>
      <c r="AN212" s="5" t="s">
        <v>58</v>
      </c>
      <c r="AO212" s="5" t="s">
        <v>58</v>
      </c>
      <c r="AP212" s="5" t="s">
        <v>58</v>
      </c>
      <c r="AQ212" s="5" t="s">
        <v>58</v>
      </c>
      <c r="AR212" s="5">
        <v>2</v>
      </c>
      <c r="AS212" s="5">
        <v>0</v>
      </c>
      <c r="AT212" s="5">
        <v>0</v>
      </c>
      <c r="AU212" s="5">
        <v>0</v>
      </c>
      <c r="AV212" s="5">
        <v>2</v>
      </c>
      <c r="AW212" s="5">
        <v>0</v>
      </c>
      <c r="AX212" s="5">
        <v>2</v>
      </c>
      <c r="AY212" s="5" t="s">
        <v>58</v>
      </c>
      <c r="AZ212" s="5" t="s">
        <v>58</v>
      </c>
      <c r="BA212" s="5" t="s">
        <v>1984</v>
      </c>
      <c r="BB212" s="5" t="s">
        <v>1985</v>
      </c>
      <c r="BC212" s="5" t="s">
        <v>58</v>
      </c>
      <c r="BD212" s="5" t="s">
        <v>1986</v>
      </c>
      <c r="BE212" s="5" t="s">
        <v>58</v>
      </c>
      <c r="BF212" s="5" t="s">
        <v>58</v>
      </c>
    </row>
    <row r="213" spans="1:58">
      <c r="A213" s="5" t="s">
        <v>59</v>
      </c>
      <c r="B213" s="5" t="s">
        <v>1987</v>
      </c>
      <c r="C213" s="5" t="s">
        <v>58</v>
      </c>
      <c r="D213" s="5" t="s">
        <v>58</v>
      </c>
      <c r="E213" s="5" t="s">
        <v>58</v>
      </c>
      <c r="F213" s="5" t="s">
        <v>58</v>
      </c>
      <c r="G213" s="5" t="s">
        <v>58</v>
      </c>
      <c r="H213" s="5" t="s">
        <v>58</v>
      </c>
      <c r="I213" s="5" t="s">
        <v>58</v>
      </c>
      <c r="J213" s="5" t="s">
        <v>1988</v>
      </c>
      <c r="K213" s="5" t="s">
        <v>58</v>
      </c>
      <c r="L213" s="5" t="s">
        <v>58</v>
      </c>
      <c r="M213" s="5" t="s">
        <v>58</v>
      </c>
      <c r="N213" s="5" t="s">
        <v>58</v>
      </c>
      <c r="O213" s="5" t="s">
        <v>58</v>
      </c>
      <c r="P213" s="5" t="s">
        <v>58</v>
      </c>
      <c r="Q213" s="5" t="s">
        <v>58</v>
      </c>
      <c r="R213" s="5" t="s">
        <v>1747</v>
      </c>
      <c r="S213" s="5" t="s">
        <v>58</v>
      </c>
      <c r="T213" s="5" t="s">
        <v>58</v>
      </c>
      <c r="U213" s="5" t="s">
        <v>58</v>
      </c>
      <c r="V213" s="5">
        <v>34</v>
      </c>
      <c r="W213" s="5">
        <v>5</v>
      </c>
      <c r="X213" s="5" t="s">
        <v>58</v>
      </c>
      <c r="Y213" s="5" t="s">
        <v>58</v>
      </c>
      <c r="Z213" s="5">
        <v>957</v>
      </c>
      <c r="AA213" s="5">
        <v>961</v>
      </c>
      <c r="AB213" s="5" t="s">
        <v>58</v>
      </c>
      <c r="AC213" s="5" t="s">
        <v>58</v>
      </c>
      <c r="AD213" s="5" t="s">
        <v>58</v>
      </c>
      <c r="AE213" s="5" t="s">
        <v>58</v>
      </c>
      <c r="AF213" s="5" t="s">
        <v>58</v>
      </c>
      <c r="AG213" s="5" t="s">
        <v>1989</v>
      </c>
      <c r="AH213" s="5">
        <v>2013</v>
      </c>
      <c r="AI213" s="5" t="s">
        <v>1990</v>
      </c>
      <c r="AJ213" s="5" t="s">
        <v>58</v>
      </c>
      <c r="AK213" s="5" t="s">
        <v>58</v>
      </c>
      <c r="AL213" s="5" t="s">
        <v>58</v>
      </c>
      <c r="AM213" s="5" t="s">
        <v>58</v>
      </c>
      <c r="AN213" s="5" t="s">
        <v>58</v>
      </c>
      <c r="AO213" s="5" t="s">
        <v>58</v>
      </c>
      <c r="AP213" s="5" t="s">
        <v>58</v>
      </c>
      <c r="AQ213" s="5" t="s">
        <v>58</v>
      </c>
      <c r="AR213" s="5">
        <v>2</v>
      </c>
      <c r="AS213" s="5">
        <v>0</v>
      </c>
      <c r="AT213" s="5">
        <v>0</v>
      </c>
      <c r="AU213" s="5">
        <v>0</v>
      </c>
      <c r="AV213" s="5">
        <v>2</v>
      </c>
      <c r="AW213" s="5">
        <v>0</v>
      </c>
      <c r="AX213" s="5">
        <v>2</v>
      </c>
      <c r="AY213" s="5" t="s">
        <v>58</v>
      </c>
      <c r="AZ213" s="5" t="s">
        <v>58</v>
      </c>
      <c r="BA213" s="5" t="s">
        <v>1749</v>
      </c>
      <c r="BB213" s="5" t="s">
        <v>58</v>
      </c>
      <c r="BC213" s="5" t="s">
        <v>58</v>
      </c>
      <c r="BD213" s="5" t="s">
        <v>1991</v>
      </c>
      <c r="BE213" s="5">
        <v>24558812</v>
      </c>
      <c r="BF213" s="5" t="s">
        <v>58</v>
      </c>
    </row>
    <row r="214" spans="1:58">
      <c r="A214" s="5" t="s">
        <v>59</v>
      </c>
      <c r="B214" s="5" t="s">
        <v>1992</v>
      </c>
      <c r="C214" s="5" t="s">
        <v>58</v>
      </c>
      <c r="D214" s="5" t="s">
        <v>58</v>
      </c>
      <c r="E214" s="5" t="s">
        <v>58</v>
      </c>
      <c r="F214" s="5" t="s">
        <v>1993</v>
      </c>
      <c r="G214" s="5" t="s">
        <v>1994</v>
      </c>
      <c r="H214" s="5" t="s">
        <v>58</v>
      </c>
      <c r="I214" s="5" t="s">
        <v>58</v>
      </c>
      <c r="J214" s="5" t="s">
        <v>1995</v>
      </c>
      <c r="K214" s="5" t="s">
        <v>58</v>
      </c>
      <c r="L214" s="5" t="s">
        <v>58</v>
      </c>
      <c r="M214" s="5" t="s">
        <v>58</v>
      </c>
      <c r="N214" s="5" t="s">
        <v>58</v>
      </c>
      <c r="O214" s="5" t="s">
        <v>58</v>
      </c>
      <c r="P214" s="5" t="s">
        <v>58</v>
      </c>
      <c r="Q214" s="5" t="s">
        <v>58</v>
      </c>
      <c r="R214" s="5" t="s">
        <v>1613</v>
      </c>
      <c r="S214" s="5" t="s">
        <v>58</v>
      </c>
      <c r="T214" s="5" t="s">
        <v>58</v>
      </c>
      <c r="U214" s="5" t="s">
        <v>58</v>
      </c>
      <c r="V214" s="5">
        <v>169</v>
      </c>
      <c r="W214" s="5" t="s">
        <v>58</v>
      </c>
      <c r="X214" s="5" t="s">
        <v>58</v>
      </c>
      <c r="Y214" s="5" t="s">
        <v>58</v>
      </c>
      <c r="Z214" s="5">
        <v>58</v>
      </c>
      <c r="AA214" s="5">
        <v>68</v>
      </c>
      <c r="AB214" s="5" t="s">
        <v>58</v>
      </c>
      <c r="AC214" s="5" t="s">
        <v>1996</v>
      </c>
      <c r="AD214" s="5" t="s">
        <v>58</v>
      </c>
      <c r="AE214" s="5" t="s">
        <v>58</v>
      </c>
      <c r="AF214" s="5" t="s">
        <v>58</v>
      </c>
      <c r="AG214" s="5" t="s">
        <v>1997</v>
      </c>
      <c r="AH214" s="5">
        <v>2013</v>
      </c>
      <c r="AI214" s="5" t="s">
        <v>1998</v>
      </c>
      <c r="AJ214" s="5" t="s">
        <v>58</v>
      </c>
      <c r="AK214" s="5" t="s">
        <v>58</v>
      </c>
      <c r="AL214" s="5" t="s">
        <v>58</v>
      </c>
      <c r="AM214" s="5" t="s">
        <v>58</v>
      </c>
      <c r="AN214" s="5" t="s">
        <v>58</v>
      </c>
      <c r="AO214" s="5" t="s">
        <v>58</v>
      </c>
      <c r="AP214" s="5" t="s">
        <v>58</v>
      </c>
      <c r="AQ214" s="5" t="s">
        <v>58</v>
      </c>
      <c r="AR214" s="5">
        <v>34</v>
      </c>
      <c r="AS214" s="5">
        <v>0</v>
      </c>
      <c r="AT214" s="5">
        <v>0</v>
      </c>
      <c r="AU214" s="5">
        <v>0</v>
      </c>
      <c r="AV214" s="5">
        <v>22</v>
      </c>
      <c r="AW214" s="5">
        <v>0</v>
      </c>
      <c r="AX214" s="5">
        <v>34</v>
      </c>
      <c r="AY214" s="5" t="s">
        <v>58</v>
      </c>
      <c r="AZ214" s="5" t="s">
        <v>58</v>
      </c>
      <c r="BA214" s="5" t="s">
        <v>1617</v>
      </c>
      <c r="BB214" s="5" t="s">
        <v>1618</v>
      </c>
      <c r="BC214" s="5" t="s">
        <v>58</v>
      </c>
      <c r="BD214" s="5" t="s">
        <v>1999</v>
      </c>
      <c r="BE214" s="5" t="s">
        <v>58</v>
      </c>
      <c r="BF214" s="5" t="s">
        <v>58</v>
      </c>
    </row>
    <row r="215" spans="1:58">
      <c r="A215" s="5" t="s">
        <v>59</v>
      </c>
      <c r="B215" s="5" t="s">
        <v>2000</v>
      </c>
      <c r="C215" s="5" t="s">
        <v>58</v>
      </c>
      <c r="D215" s="5" t="s">
        <v>58</v>
      </c>
      <c r="E215" s="5" t="s">
        <v>58</v>
      </c>
      <c r="F215" s="5" t="s">
        <v>2001</v>
      </c>
      <c r="G215" s="5" t="s">
        <v>2002</v>
      </c>
      <c r="H215" s="5" t="s">
        <v>58</v>
      </c>
      <c r="I215" s="5" t="s">
        <v>58</v>
      </c>
      <c r="J215" s="5" t="s">
        <v>2003</v>
      </c>
      <c r="K215" s="5" t="s">
        <v>58</v>
      </c>
      <c r="L215" s="5" t="s">
        <v>58</v>
      </c>
      <c r="M215" s="5" t="s">
        <v>58</v>
      </c>
      <c r="N215" s="5" t="s">
        <v>58</v>
      </c>
      <c r="O215" s="5" t="s">
        <v>58</v>
      </c>
      <c r="P215" s="5" t="s">
        <v>58</v>
      </c>
      <c r="Q215" s="5" t="s">
        <v>58</v>
      </c>
      <c r="R215" s="5" t="s">
        <v>1943</v>
      </c>
      <c r="S215" s="5" t="s">
        <v>58</v>
      </c>
      <c r="T215" s="5" t="s">
        <v>58</v>
      </c>
      <c r="U215" s="5" t="s">
        <v>58</v>
      </c>
      <c r="V215" s="5">
        <v>61</v>
      </c>
      <c r="W215" s="5">
        <v>9</v>
      </c>
      <c r="X215" s="5" t="s">
        <v>58</v>
      </c>
      <c r="Y215" s="5" t="s">
        <v>58</v>
      </c>
      <c r="Z215" s="5">
        <v>2276</v>
      </c>
      <c r="AA215" s="5">
        <v>2283</v>
      </c>
      <c r="AB215" s="5" t="s">
        <v>58</v>
      </c>
      <c r="AC215" s="5" t="s">
        <v>2004</v>
      </c>
      <c r="AD215" s="5" t="s">
        <v>58</v>
      </c>
      <c r="AE215" s="5" t="s">
        <v>58</v>
      </c>
      <c r="AF215" s="5" t="s">
        <v>58</v>
      </c>
      <c r="AG215" s="5" t="s">
        <v>2005</v>
      </c>
      <c r="AH215" s="5">
        <v>2013</v>
      </c>
      <c r="AI215" s="5" t="s">
        <v>2006</v>
      </c>
      <c r="AJ215" s="5" t="s">
        <v>58</v>
      </c>
      <c r="AK215" s="5" t="s">
        <v>58</v>
      </c>
      <c r="AL215" s="5" t="s">
        <v>58</v>
      </c>
      <c r="AM215" s="5" t="s">
        <v>58</v>
      </c>
      <c r="AN215" s="5" t="s">
        <v>58</v>
      </c>
      <c r="AO215" s="5" t="s">
        <v>58</v>
      </c>
      <c r="AP215" s="5" t="s">
        <v>58</v>
      </c>
      <c r="AQ215" s="5" t="s">
        <v>58</v>
      </c>
      <c r="AR215" s="5">
        <v>9</v>
      </c>
      <c r="AS215" s="5">
        <v>1</v>
      </c>
      <c r="AT215" s="5">
        <v>0</v>
      </c>
      <c r="AU215" s="5">
        <v>0</v>
      </c>
      <c r="AV215" s="5">
        <v>5</v>
      </c>
      <c r="AW215" s="5">
        <v>1</v>
      </c>
      <c r="AX215" s="5">
        <v>10</v>
      </c>
      <c r="AY215" s="5" t="s">
        <v>58</v>
      </c>
      <c r="AZ215" s="5" t="s">
        <v>58</v>
      </c>
      <c r="BA215" s="5" t="s">
        <v>1947</v>
      </c>
      <c r="BB215" s="5" t="s">
        <v>1948</v>
      </c>
      <c r="BC215" s="5" t="s">
        <v>58</v>
      </c>
      <c r="BD215" s="5" t="s">
        <v>2007</v>
      </c>
      <c r="BE215" s="5">
        <v>23394464</v>
      </c>
      <c r="BF215" s="5" t="s">
        <v>58</v>
      </c>
    </row>
    <row r="216" spans="1:58">
      <c r="A216" s="5" t="s">
        <v>59</v>
      </c>
      <c r="B216" s="5" t="s">
        <v>2008</v>
      </c>
      <c r="C216" s="5" t="s">
        <v>58</v>
      </c>
      <c r="D216" s="5" t="s">
        <v>58</v>
      </c>
      <c r="E216" s="5" t="s">
        <v>58</v>
      </c>
      <c r="F216" s="5" t="s">
        <v>2009</v>
      </c>
      <c r="G216" s="5" t="s">
        <v>2010</v>
      </c>
      <c r="H216" s="5" t="s">
        <v>58</v>
      </c>
      <c r="I216" s="5" t="s">
        <v>58</v>
      </c>
      <c r="J216" s="5" t="s">
        <v>2011</v>
      </c>
      <c r="K216" s="5" t="s">
        <v>58</v>
      </c>
      <c r="L216" s="5" t="s">
        <v>58</v>
      </c>
      <c r="M216" s="5" t="s">
        <v>58</v>
      </c>
      <c r="N216" s="5" t="s">
        <v>58</v>
      </c>
      <c r="O216" s="5" t="s">
        <v>58</v>
      </c>
      <c r="P216" s="5" t="s">
        <v>58</v>
      </c>
      <c r="Q216" s="5" t="s">
        <v>58</v>
      </c>
      <c r="R216" s="5" t="s">
        <v>1177</v>
      </c>
      <c r="S216" s="5" t="s">
        <v>58</v>
      </c>
      <c r="T216" s="5" t="s">
        <v>58</v>
      </c>
      <c r="U216" s="5" t="s">
        <v>58</v>
      </c>
      <c r="V216" s="5">
        <v>224</v>
      </c>
      <c r="W216" s="5">
        <v>3</v>
      </c>
      <c r="X216" s="5" t="s">
        <v>58</v>
      </c>
      <c r="Y216" s="5" t="s">
        <v>58</v>
      </c>
      <c r="Z216" s="5" t="s">
        <v>58</v>
      </c>
      <c r="AA216" s="5" t="s">
        <v>58</v>
      </c>
      <c r="AB216" s="5">
        <v>1455</v>
      </c>
      <c r="AC216" s="5" t="s">
        <v>2012</v>
      </c>
      <c r="AD216" s="5" t="s">
        <v>58</v>
      </c>
      <c r="AE216" s="5" t="s">
        <v>58</v>
      </c>
      <c r="AF216" s="5" t="s">
        <v>58</v>
      </c>
      <c r="AG216" s="5" t="s">
        <v>2013</v>
      </c>
      <c r="AH216" s="5">
        <v>2013</v>
      </c>
      <c r="AI216" s="5" t="s">
        <v>2014</v>
      </c>
      <c r="AJ216" s="5" t="s">
        <v>58</v>
      </c>
      <c r="AK216" s="5" t="s">
        <v>58</v>
      </c>
      <c r="AL216" s="5" t="s">
        <v>58</v>
      </c>
      <c r="AM216" s="5" t="s">
        <v>58</v>
      </c>
      <c r="AN216" s="5" t="s">
        <v>58</v>
      </c>
      <c r="AO216" s="5" t="s">
        <v>58</v>
      </c>
      <c r="AP216" s="5" t="s">
        <v>58</v>
      </c>
      <c r="AQ216" s="5" t="s">
        <v>58</v>
      </c>
      <c r="AR216" s="5">
        <v>9</v>
      </c>
      <c r="AS216" s="5">
        <v>1</v>
      </c>
      <c r="AT216" s="5">
        <v>0</v>
      </c>
      <c r="AU216" s="5">
        <v>0</v>
      </c>
      <c r="AV216" s="5">
        <v>4</v>
      </c>
      <c r="AW216" s="5">
        <v>0</v>
      </c>
      <c r="AX216" s="5">
        <v>10</v>
      </c>
      <c r="AY216" s="5" t="s">
        <v>58</v>
      </c>
      <c r="AZ216" s="5" t="s">
        <v>58</v>
      </c>
      <c r="BA216" s="5" t="s">
        <v>1181</v>
      </c>
      <c r="BB216" s="5" t="s">
        <v>1182</v>
      </c>
      <c r="BC216" s="5" t="s">
        <v>58</v>
      </c>
      <c r="BD216" s="5" t="s">
        <v>2015</v>
      </c>
      <c r="BE216" s="5" t="s">
        <v>58</v>
      </c>
      <c r="BF216" s="5" t="s">
        <v>58</v>
      </c>
    </row>
    <row r="217" spans="1:58">
      <c r="A217" s="5" t="s">
        <v>59</v>
      </c>
      <c r="B217" s="5" t="s">
        <v>2016</v>
      </c>
      <c r="C217" s="5" t="s">
        <v>58</v>
      </c>
      <c r="D217" s="5" t="s">
        <v>58</v>
      </c>
      <c r="E217" s="5" t="s">
        <v>58</v>
      </c>
      <c r="F217" s="5" t="s">
        <v>58</v>
      </c>
      <c r="G217" s="5" t="s">
        <v>2017</v>
      </c>
      <c r="H217" s="5" t="s">
        <v>58</v>
      </c>
      <c r="I217" s="5" t="s">
        <v>58</v>
      </c>
      <c r="J217" s="5" t="s">
        <v>2018</v>
      </c>
      <c r="K217" s="5" t="s">
        <v>58</v>
      </c>
      <c r="L217" s="5" t="s">
        <v>58</v>
      </c>
      <c r="M217" s="5" t="s">
        <v>58</v>
      </c>
      <c r="N217" s="5" t="s">
        <v>58</v>
      </c>
      <c r="O217" s="5" t="s">
        <v>58</v>
      </c>
      <c r="P217" s="5" t="s">
        <v>58</v>
      </c>
      <c r="Q217" s="5" t="s">
        <v>58</v>
      </c>
      <c r="R217" s="5" t="s">
        <v>2019</v>
      </c>
      <c r="S217" s="5" t="s">
        <v>58</v>
      </c>
      <c r="T217" s="5" t="s">
        <v>58</v>
      </c>
      <c r="U217" s="5" t="s">
        <v>58</v>
      </c>
      <c r="V217" s="5">
        <v>170</v>
      </c>
      <c r="W217" s="5">
        <v>3</v>
      </c>
      <c r="X217" s="5" t="s">
        <v>58</v>
      </c>
      <c r="Y217" s="5" t="s">
        <v>58</v>
      </c>
      <c r="Z217" s="5">
        <v>346</v>
      </c>
      <c r="AA217" s="5">
        <v>354</v>
      </c>
      <c r="AB217" s="5" t="s">
        <v>58</v>
      </c>
      <c r="AC217" s="5" t="s">
        <v>2020</v>
      </c>
      <c r="AD217" s="5" t="s">
        <v>58</v>
      </c>
      <c r="AE217" s="5" t="s">
        <v>58</v>
      </c>
      <c r="AF217" s="5" t="s">
        <v>58</v>
      </c>
      <c r="AG217" s="5" t="s">
        <v>2021</v>
      </c>
      <c r="AH217" s="5">
        <v>2013</v>
      </c>
      <c r="AI217" s="5" t="s">
        <v>2022</v>
      </c>
      <c r="AJ217" s="5" t="s">
        <v>58</v>
      </c>
      <c r="AK217" s="5" t="s">
        <v>58</v>
      </c>
      <c r="AL217" s="5" t="s">
        <v>58</v>
      </c>
      <c r="AM217" s="5" t="s">
        <v>58</v>
      </c>
      <c r="AN217" s="5" t="s">
        <v>58</v>
      </c>
      <c r="AO217" s="5" t="s">
        <v>58</v>
      </c>
      <c r="AP217" s="5" t="s">
        <v>58</v>
      </c>
      <c r="AQ217" s="5" t="s">
        <v>58</v>
      </c>
      <c r="AR217" s="5">
        <v>1</v>
      </c>
      <c r="AS217" s="5">
        <v>1</v>
      </c>
      <c r="AT217" s="5">
        <v>0</v>
      </c>
      <c r="AU217" s="5">
        <v>0</v>
      </c>
      <c r="AV217" s="5">
        <v>1</v>
      </c>
      <c r="AW217" s="5">
        <v>0</v>
      </c>
      <c r="AX217" s="5">
        <v>2</v>
      </c>
      <c r="AY217" s="5" t="s">
        <v>58</v>
      </c>
      <c r="AZ217" s="5" t="s">
        <v>58</v>
      </c>
      <c r="BA217" s="5" t="s">
        <v>2023</v>
      </c>
      <c r="BB217" s="5" t="s">
        <v>2024</v>
      </c>
      <c r="BC217" s="5" t="s">
        <v>58</v>
      </c>
      <c r="BD217" s="5" t="s">
        <v>2025</v>
      </c>
      <c r="BE217" s="5">
        <v>23290536</v>
      </c>
      <c r="BF217" s="5" t="s">
        <v>58</v>
      </c>
    </row>
    <row r="218" spans="1:58">
      <c r="A218" s="5" t="s">
        <v>1282</v>
      </c>
      <c r="B218" s="5" t="s">
        <v>2026</v>
      </c>
      <c r="C218" s="5" t="s">
        <v>58</v>
      </c>
      <c r="D218" s="5" t="s">
        <v>58</v>
      </c>
      <c r="E218" s="5" t="s">
        <v>58</v>
      </c>
      <c r="F218" s="5" t="s">
        <v>58</v>
      </c>
      <c r="G218" s="5" t="s">
        <v>58</v>
      </c>
      <c r="H218" s="5" t="s">
        <v>2027</v>
      </c>
      <c r="I218" s="5" t="s">
        <v>58</v>
      </c>
      <c r="J218" s="5" t="s">
        <v>2028</v>
      </c>
      <c r="K218" s="5" t="s">
        <v>58</v>
      </c>
      <c r="L218" s="5" t="s">
        <v>58</v>
      </c>
      <c r="M218" s="5" t="s">
        <v>58</v>
      </c>
      <c r="N218" s="5" t="s">
        <v>58</v>
      </c>
      <c r="O218" s="5" t="s">
        <v>58</v>
      </c>
      <c r="P218" s="5" t="s">
        <v>58</v>
      </c>
      <c r="Q218" s="5" t="s">
        <v>58</v>
      </c>
      <c r="R218" s="5" t="s">
        <v>2029</v>
      </c>
      <c r="S218" s="5" t="s">
        <v>58</v>
      </c>
      <c r="T218" s="5" t="s">
        <v>2030</v>
      </c>
      <c r="U218" s="5" t="s">
        <v>58</v>
      </c>
      <c r="V218" s="5">
        <v>58</v>
      </c>
      <c r="W218" s="5" t="s">
        <v>58</v>
      </c>
      <c r="X218" s="5" t="s">
        <v>58</v>
      </c>
      <c r="Y218" s="5" t="s">
        <v>58</v>
      </c>
      <c r="Z218" s="5">
        <v>353</v>
      </c>
      <c r="AA218" s="5" t="s">
        <v>2031</v>
      </c>
      <c r="AB218" s="5" t="s">
        <v>58</v>
      </c>
      <c r="AC218" s="5" t="s">
        <v>2032</v>
      </c>
      <c r="AD218" s="5" t="s">
        <v>58</v>
      </c>
      <c r="AE218" s="5" t="s">
        <v>58</v>
      </c>
      <c r="AF218" s="5" t="s">
        <v>58</v>
      </c>
      <c r="AG218" s="5">
        <v>2013</v>
      </c>
      <c r="AH218" s="5">
        <v>2013</v>
      </c>
      <c r="AI218" s="5" t="s">
        <v>2033</v>
      </c>
      <c r="AJ218" s="5" t="s">
        <v>58</v>
      </c>
      <c r="AK218" s="5" t="s">
        <v>58</v>
      </c>
      <c r="AL218" s="5" t="s">
        <v>58</v>
      </c>
      <c r="AM218" s="5" t="s">
        <v>58</v>
      </c>
      <c r="AN218" s="5" t="s">
        <v>58</v>
      </c>
      <c r="AO218" s="5" t="s">
        <v>58</v>
      </c>
      <c r="AP218" s="5" t="s">
        <v>58</v>
      </c>
      <c r="AQ218" s="5" t="s">
        <v>58</v>
      </c>
      <c r="AR218" s="5">
        <v>26</v>
      </c>
      <c r="AS218" s="5">
        <v>0</v>
      </c>
      <c r="AT218" s="5">
        <v>0</v>
      </c>
      <c r="AU218" s="5">
        <v>0</v>
      </c>
      <c r="AV218" s="5">
        <v>23</v>
      </c>
      <c r="AW218" s="5">
        <v>0</v>
      </c>
      <c r="AX218" s="5">
        <v>30</v>
      </c>
      <c r="AY218" s="5" t="s">
        <v>58</v>
      </c>
      <c r="AZ218" s="5" t="s">
        <v>58</v>
      </c>
      <c r="BA218" s="5" t="s">
        <v>2034</v>
      </c>
      <c r="BB218" s="5" t="s">
        <v>2035</v>
      </c>
      <c r="BC218" s="5" t="s">
        <v>2036</v>
      </c>
      <c r="BD218" s="5" t="s">
        <v>2037</v>
      </c>
      <c r="BE218" s="5">
        <v>23317044</v>
      </c>
      <c r="BF218" s="5" t="s">
        <v>58</v>
      </c>
    </row>
    <row r="219" spans="1:58">
      <c r="A219" s="5" t="s">
        <v>59</v>
      </c>
      <c r="B219" s="5" t="s">
        <v>2038</v>
      </c>
      <c r="C219" s="5" t="s">
        <v>58</v>
      </c>
      <c r="D219" s="5" t="s">
        <v>58</v>
      </c>
      <c r="E219" s="5" t="s">
        <v>58</v>
      </c>
      <c r="F219" s="5" t="s">
        <v>58</v>
      </c>
      <c r="G219" s="5" t="s">
        <v>58</v>
      </c>
      <c r="H219" s="5" t="s">
        <v>58</v>
      </c>
      <c r="I219" s="5" t="s">
        <v>58</v>
      </c>
      <c r="J219" s="5" t="s">
        <v>2039</v>
      </c>
      <c r="K219" s="5" t="s">
        <v>58</v>
      </c>
      <c r="L219" s="5" t="s">
        <v>58</v>
      </c>
      <c r="M219" s="5" t="s">
        <v>58</v>
      </c>
      <c r="N219" s="5" t="s">
        <v>58</v>
      </c>
      <c r="O219" s="5" t="s">
        <v>58</v>
      </c>
      <c r="P219" s="5" t="s">
        <v>58</v>
      </c>
      <c r="Q219" s="5" t="s">
        <v>58</v>
      </c>
      <c r="R219" s="5" t="s">
        <v>1869</v>
      </c>
      <c r="S219" s="5" t="s">
        <v>58</v>
      </c>
      <c r="T219" s="5" t="s">
        <v>58</v>
      </c>
      <c r="U219" s="5" t="s">
        <v>58</v>
      </c>
      <c r="V219" s="5">
        <v>5</v>
      </c>
      <c r="W219" s="5" t="s">
        <v>58</v>
      </c>
      <c r="X219" s="5" t="s">
        <v>58</v>
      </c>
      <c r="Y219" s="5" t="s">
        <v>58</v>
      </c>
      <c r="Z219" s="5">
        <v>163</v>
      </c>
      <c r="AA219" s="5">
        <v>176</v>
      </c>
      <c r="AB219" s="5" t="s">
        <v>58</v>
      </c>
      <c r="AC219" s="5" t="s">
        <v>58</v>
      </c>
      <c r="AD219" s="5" t="s">
        <v>58</v>
      </c>
      <c r="AE219" s="5" t="s">
        <v>58</v>
      </c>
      <c r="AF219" s="5" t="s">
        <v>58</v>
      </c>
      <c r="AG219" s="5">
        <v>2013</v>
      </c>
      <c r="AH219" s="5">
        <v>2013</v>
      </c>
      <c r="AI219" s="5" t="s">
        <v>2040</v>
      </c>
      <c r="AJ219" s="5" t="s">
        <v>58</v>
      </c>
      <c r="AK219" s="5" t="s">
        <v>58</v>
      </c>
      <c r="AL219" s="5" t="s">
        <v>58</v>
      </c>
      <c r="AM219" s="5" t="s">
        <v>58</v>
      </c>
      <c r="AN219" s="5" t="s">
        <v>58</v>
      </c>
      <c r="AO219" s="5" t="s">
        <v>58</v>
      </c>
      <c r="AP219" s="5" t="s">
        <v>58</v>
      </c>
      <c r="AQ219" s="5" t="s">
        <v>58</v>
      </c>
      <c r="AR219" s="5">
        <v>2</v>
      </c>
      <c r="AS219" s="5">
        <v>0</v>
      </c>
      <c r="AT219" s="5">
        <v>0</v>
      </c>
      <c r="AU219" s="5">
        <v>0</v>
      </c>
      <c r="AV219" s="5">
        <v>3</v>
      </c>
      <c r="AW219" s="5">
        <v>0</v>
      </c>
      <c r="AX219" s="5">
        <v>3</v>
      </c>
      <c r="AY219" s="5" t="s">
        <v>58</v>
      </c>
      <c r="AZ219" s="5" t="s">
        <v>58</v>
      </c>
      <c r="BA219" s="5" t="s">
        <v>1871</v>
      </c>
      <c r="BB219" s="5" t="s">
        <v>58</v>
      </c>
      <c r="BC219" s="5" t="s">
        <v>58</v>
      </c>
      <c r="BD219" s="5" t="s">
        <v>2041</v>
      </c>
      <c r="BE219" s="5" t="s">
        <v>58</v>
      </c>
      <c r="BF219" s="5" t="s">
        <v>58</v>
      </c>
    </row>
    <row r="220" spans="1:58">
      <c r="A220" s="5" t="s">
        <v>59</v>
      </c>
      <c r="B220" s="5" t="s">
        <v>2042</v>
      </c>
      <c r="C220" s="5" t="s">
        <v>58</v>
      </c>
      <c r="D220" s="5" t="s">
        <v>58</v>
      </c>
      <c r="E220" s="5" t="s">
        <v>58</v>
      </c>
      <c r="F220" s="5" t="s">
        <v>2043</v>
      </c>
      <c r="G220" s="5" t="s">
        <v>2044</v>
      </c>
      <c r="H220" s="5" t="s">
        <v>58</v>
      </c>
      <c r="I220" s="5" t="s">
        <v>58</v>
      </c>
      <c r="J220" s="5" t="s">
        <v>2045</v>
      </c>
      <c r="K220" s="5" t="s">
        <v>58</v>
      </c>
      <c r="L220" s="5" t="s">
        <v>58</v>
      </c>
      <c r="M220" s="5" t="s">
        <v>58</v>
      </c>
      <c r="N220" s="5" t="s">
        <v>58</v>
      </c>
      <c r="O220" s="5" t="s">
        <v>58</v>
      </c>
      <c r="P220" s="5" t="s">
        <v>58</v>
      </c>
      <c r="Q220" s="5" t="s">
        <v>58</v>
      </c>
      <c r="R220" s="5" t="s">
        <v>2046</v>
      </c>
      <c r="S220" s="5" t="s">
        <v>58</v>
      </c>
      <c r="T220" s="5" t="s">
        <v>58</v>
      </c>
      <c r="U220" s="5" t="s">
        <v>58</v>
      </c>
      <c r="V220" s="5">
        <v>2013</v>
      </c>
      <c r="W220" s="5" t="s">
        <v>58</v>
      </c>
      <c r="X220" s="5" t="s">
        <v>58</v>
      </c>
      <c r="Y220" s="5" t="s">
        <v>58</v>
      </c>
      <c r="Z220" s="5" t="s">
        <v>58</v>
      </c>
      <c r="AA220" s="5" t="s">
        <v>58</v>
      </c>
      <c r="AB220" s="5">
        <v>630371</v>
      </c>
      <c r="AC220" s="5" t="s">
        <v>2047</v>
      </c>
      <c r="AD220" s="5" t="s">
        <v>58</v>
      </c>
      <c r="AE220" s="5" t="s">
        <v>58</v>
      </c>
      <c r="AF220" s="5" t="s">
        <v>58</v>
      </c>
      <c r="AG220" s="5">
        <v>2013</v>
      </c>
      <c r="AH220" s="5">
        <v>2013</v>
      </c>
      <c r="AI220" s="5" t="s">
        <v>2048</v>
      </c>
      <c r="AJ220" s="5" t="s">
        <v>58</v>
      </c>
      <c r="AK220" s="5" t="s">
        <v>58</v>
      </c>
      <c r="AL220" s="5" t="s">
        <v>58</v>
      </c>
      <c r="AM220" s="5" t="s">
        <v>58</v>
      </c>
      <c r="AN220" s="5" t="s">
        <v>58</v>
      </c>
      <c r="AO220" s="5" t="s">
        <v>58</v>
      </c>
      <c r="AP220" s="5" t="s">
        <v>58</v>
      </c>
      <c r="AQ220" s="5" t="s">
        <v>58</v>
      </c>
      <c r="AR220" s="5">
        <v>4</v>
      </c>
      <c r="AS220" s="5">
        <v>0</v>
      </c>
      <c r="AT220" s="5">
        <v>0</v>
      </c>
      <c r="AU220" s="5">
        <v>0</v>
      </c>
      <c r="AV220" s="5">
        <v>2</v>
      </c>
      <c r="AW220" s="5">
        <v>0</v>
      </c>
      <c r="AX220" s="5">
        <v>4</v>
      </c>
      <c r="AY220" s="5" t="s">
        <v>58</v>
      </c>
      <c r="AZ220" s="5" t="s">
        <v>58</v>
      </c>
      <c r="BA220" s="5" t="s">
        <v>2049</v>
      </c>
      <c r="BB220" s="5" t="s">
        <v>2050</v>
      </c>
      <c r="BC220" s="5" t="s">
        <v>58</v>
      </c>
      <c r="BD220" s="5" t="s">
        <v>2051</v>
      </c>
      <c r="BE220" s="5" t="s">
        <v>58</v>
      </c>
      <c r="BF220" s="5" t="s">
        <v>58</v>
      </c>
    </row>
    <row r="221" spans="1:58">
      <c r="A221" s="5" t="s">
        <v>59</v>
      </c>
      <c r="B221" s="5" t="s">
        <v>2052</v>
      </c>
      <c r="C221" s="5" t="s">
        <v>58</v>
      </c>
      <c r="D221" s="5" t="s">
        <v>58</v>
      </c>
      <c r="E221" s="5" t="s">
        <v>58</v>
      </c>
      <c r="F221" s="5" t="s">
        <v>58</v>
      </c>
      <c r="G221" s="5" t="s">
        <v>2053</v>
      </c>
      <c r="H221" s="5" t="s">
        <v>58</v>
      </c>
      <c r="I221" s="5" t="s">
        <v>58</v>
      </c>
      <c r="J221" s="5" t="s">
        <v>2054</v>
      </c>
      <c r="K221" s="5" t="s">
        <v>58</v>
      </c>
      <c r="L221" s="5" t="s">
        <v>58</v>
      </c>
      <c r="M221" s="5" t="s">
        <v>58</v>
      </c>
      <c r="N221" s="5" t="s">
        <v>58</v>
      </c>
      <c r="O221" s="5" t="s">
        <v>58</v>
      </c>
      <c r="P221" s="5" t="s">
        <v>58</v>
      </c>
      <c r="Q221" s="5" t="s">
        <v>58</v>
      </c>
      <c r="R221" s="5" t="s">
        <v>2055</v>
      </c>
      <c r="S221" s="5" t="s">
        <v>58</v>
      </c>
      <c r="T221" s="5" t="s">
        <v>58</v>
      </c>
      <c r="U221" s="5" t="s">
        <v>58</v>
      </c>
      <c r="V221" s="5">
        <v>15</v>
      </c>
      <c r="W221" s="5">
        <v>5</v>
      </c>
      <c r="X221" s="5" t="s">
        <v>58</v>
      </c>
      <c r="Y221" s="5" t="s">
        <v>58</v>
      </c>
      <c r="Z221" s="5">
        <v>820</v>
      </c>
      <c r="AA221" s="5">
        <v>826</v>
      </c>
      <c r="AB221" s="5" t="s">
        <v>58</v>
      </c>
      <c r="AC221" s="5" t="s">
        <v>58</v>
      </c>
      <c r="AD221" s="5" t="s">
        <v>58</v>
      </c>
      <c r="AE221" s="5" t="s">
        <v>58</v>
      </c>
      <c r="AF221" s="5" t="s">
        <v>58</v>
      </c>
      <c r="AG221" s="5">
        <v>2013</v>
      </c>
      <c r="AH221" s="5">
        <v>2013</v>
      </c>
      <c r="AI221" s="5" t="s">
        <v>2056</v>
      </c>
      <c r="AJ221" s="5" t="s">
        <v>58</v>
      </c>
      <c r="AK221" s="5" t="s">
        <v>58</v>
      </c>
      <c r="AL221" s="5" t="s">
        <v>58</v>
      </c>
      <c r="AM221" s="5" t="s">
        <v>58</v>
      </c>
      <c r="AN221" s="5" t="s">
        <v>58</v>
      </c>
      <c r="AO221" s="5" t="s">
        <v>58</v>
      </c>
      <c r="AP221" s="5" t="s">
        <v>58</v>
      </c>
      <c r="AQ221" s="5" t="s">
        <v>58</v>
      </c>
      <c r="AR221" s="5">
        <v>11</v>
      </c>
      <c r="AS221" s="5">
        <v>0</v>
      </c>
      <c r="AT221" s="5">
        <v>0</v>
      </c>
      <c r="AU221" s="5">
        <v>0</v>
      </c>
      <c r="AV221" s="5">
        <v>7</v>
      </c>
      <c r="AW221" s="5">
        <v>5</v>
      </c>
      <c r="AX221" s="5">
        <v>13</v>
      </c>
      <c r="AY221" s="5" t="s">
        <v>58</v>
      </c>
      <c r="AZ221" s="5" t="s">
        <v>58</v>
      </c>
      <c r="BA221" s="5" t="s">
        <v>2057</v>
      </c>
      <c r="BB221" s="5" t="s">
        <v>2058</v>
      </c>
      <c r="BC221" s="5" t="s">
        <v>58</v>
      </c>
      <c r="BD221" s="5" t="s">
        <v>2059</v>
      </c>
      <c r="BE221" s="5" t="s">
        <v>58</v>
      </c>
      <c r="BF221" s="5" t="s">
        <v>58</v>
      </c>
    </row>
    <row r="222" spans="1:58">
      <c r="A222" s="5" t="s">
        <v>59</v>
      </c>
      <c r="B222" s="5" t="s">
        <v>2060</v>
      </c>
      <c r="C222" s="5" t="s">
        <v>58</v>
      </c>
      <c r="D222" s="5" t="s">
        <v>58</v>
      </c>
      <c r="E222" s="5" t="s">
        <v>58</v>
      </c>
      <c r="F222" s="5" t="s">
        <v>2061</v>
      </c>
      <c r="G222" s="5" t="s">
        <v>2062</v>
      </c>
      <c r="H222" s="5" t="s">
        <v>58</v>
      </c>
      <c r="I222" s="5" t="s">
        <v>58</v>
      </c>
      <c r="J222" s="5" t="s">
        <v>2063</v>
      </c>
      <c r="K222" s="5" t="s">
        <v>58</v>
      </c>
      <c r="L222" s="5" t="s">
        <v>58</v>
      </c>
      <c r="M222" s="5" t="s">
        <v>58</v>
      </c>
      <c r="N222" s="5" t="s">
        <v>58</v>
      </c>
      <c r="O222" s="5" t="s">
        <v>58</v>
      </c>
      <c r="P222" s="5" t="s">
        <v>58</v>
      </c>
      <c r="Q222" s="5" t="s">
        <v>58</v>
      </c>
      <c r="R222" s="5" t="s">
        <v>2064</v>
      </c>
      <c r="S222" s="5" t="s">
        <v>58</v>
      </c>
      <c r="T222" s="5" t="s">
        <v>58</v>
      </c>
      <c r="U222" s="5" t="s">
        <v>58</v>
      </c>
      <c r="V222" s="5">
        <v>43</v>
      </c>
      <c r="W222" s="5">
        <v>6</v>
      </c>
      <c r="X222" s="5" t="s">
        <v>58</v>
      </c>
      <c r="Y222" s="5" t="s">
        <v>58</v>
      </c>
      <c r="Z222" s="5">
        <v>934</v>
      </c>
      <c r="AA222" s="5">
        <v>941</v>
      </c>
      <c r="AB222" s="5" t="s">
        <v>58</v>
      </c>
      <c r="AC222" s="5" t="s">
        <v>2065</v>
      </c>
      <c r="AD222" s="5" t="s">
        <v>58</v>
      </c>
      <c r="AE222" s="5" t="s">
        <v>58</v>
      </c>
      <c r="AF222" s="5" t="s">
        <v>58</v>
      </c>
      <c r="AG222" s="5" t="s">
        <v>2066</v>
      </c>
      <c r="AH222" s="5">
        <v>2012</v>
      </c>
      <c r="AI222" s="5" t="s">
        <v>2067</v>
      </c>
      <c r="AJ222" s="5" t="s">
        <v>58</v>
      </c>
      <c r="AK222" s="5" t="s">
        <v>58</v>
      </c>
      <c r="AL222" s="5" t="s">
        <v>58</v>
      </c>
      <c r="AM222" s="5" t="s">
        <v>58</v>
      </c>
      <c r="AN222" s="5" t="s">
        <v>58</v>
      </c>
      <c r="AO222" s="5" t="s">
        <v>58</v>
      </c>
      <c r="AP222" s="5" t="s">
        <v>58</v>
      </c>
      <c r="AQ222" s="5" t="s">
        <v>58</v>
      </c>
      <c r="AR222" s="5">
        <v>28</v>
      </c>
      <c r="AS222" s="5">
        <v>0</v>
      </c>
      <c r="AT222" s="5">
        <v>0</v>
      </c>
      <c r="AU222" s="5">
        <v>0</v>
      </c>
      <c r="AV222" s="5">
        <v>6</v>
      </c>
      <c r="AW222" s="5">
        <v>0</v>
      </c>
      <c r="AX222" s="5">
        <v>28</v>
      </c>
      <c r="AY222" s="5" t="s">
        <v>58</v>
      </c>
      <c r="AZ222" s="5" t="s">
        <v>58</v>
      </c>
      <c r="BA222" s="5" t="s">
        <v>2068</v>
      </c>
      <c r="BB222" s="5" t="s">
        <v>2069</v>
      </c>
      <c r="BC222" s="5" t="s">
        <v>58</v>
      </c>
      <c r="BD222" s="5" t="s">
        <v>2070</v>
      </c>
      <c r="BE222" s="5" t="s">
        <v>58</v>
      </c>
      <c r="BF222" s="5" t="s">
        <v>58</v>
      </c>
    </row>
    <row r="223" spans="1:58">
      <c r="A223" s="5" t="s">
        <v>59</v>
      </c>
      <c r="B223" s="5" t="s">
        <v>2071</v>
      </c>
      <c r="C223" s="5" t="s">
        <v>58</v>
      </c>
      <c r="D223" s="5" t="s">
        <v>58</v>
      </c>
      <c r="E223" s="5" t="s">
        <v>58</v>
      </c>
      <c r="F223" s="5" t="s">
        <v>2072</v>
      </c>
      <c r="G223" s="5" t="s">
        <v>2073</v>
      </c>
      <c r="H223" s="5" t="s">
        <v>58</v>
      </c>
      <c r="I223" s="5" t="s">
        <v>58</v>
      </c>
      <c r="J223" s="5" t="s">
        <v>2074</v>
      </c>
      <c r="K223" s="5" t="s">
        <v>58</v>
      </c>
      <c r="L223" s="5" t="s">
        <v>58</v>
      </c>
      <c r="M223" s="5" t="s">
        <v>58</v>
      </c>
      <c r="N223" s="5" t="s">
        <v>58</v>
      </c>
      <c r="O223" s="5" t="s">
        <v>58</v>
      </c>
      <c r="P223" s="5" t="s">
        <v>58</v>
      </c>
      <c r="Q223" s="5" t="s">
        <v>58</v>
      </c>
      <c r="R223" s="5" t="s">
        <v>1131</v>
      </c>
      <c r="S223" s="5" t="s">
        <v>58</v>
      </c>
      <c r="T223" s="5" t="s">
        <v>58</v>
      </c>
      <c r="U223" s="5" t="s">
        <v>58</v>
      </c>
      <c r="V223" s="5">
        <v>134</v>
      </c>
      <c r="W223" s="5">
        <v>4</v>
      </c>
      <c r="X223" s="5" t="s">
        <v>58</v>
      </c>
      <c r="Y223" s="5" t="s">
        <v>58</v>
      </c>
      <c r="Z223" s="5">
        <v>2489</v>
      </c>
      <c r="AA223" s="5">
        <v>2496</v>
      </c>
      <c r="AB223" s="5" t="s">
        <v>58</v>
      </c>
      <c r="AC223" s="5" t="s">
        <v>2075</v>
      </c>
      <c r="AD223" s="5" t="s">
        <v>58</v>
      </c>
      <c r="AE223" s="5" t="s">
        <v>58</v>
      </c>
      <c r="AF223" s="5" t="s">
        <v>58</v>
      </c>
      <c r="AG223" s="5" t="s">
        <v>2076</v>
      </c>
      <c r="AH223" s="5">
        <v>2012</v>
      </c>
      <c r="AI223" s="5" t="s">
        <v>2077</v>
      </c>
      <c r="AJ223" s="5" t="s">
        <v>58</v>
      </c>
      <c r="AK223" s="5" t="s">
        <v>58</v>
      </c>
      <c r="AL223" s="5" t="s">
        <v>58</v>
      </c>
      <c r="AM223" s="5" t="s">
        <v>58</v>
      </c>
      <c r="AN223" s="5" t="s">
        <v>58</v>
      </c>
      <c r="AO223" s="5" t="s">
        <v>58</v>
      </c>
      <c r="AP223" s="5" t="s">
        <v>58</v>
      </c>
      <c r="AQ223" s="5" t="s">
        <v>58</v>
      </c>
      <c r="AR223" s="5">
        <v>20</v>
      </c>
      <c r="AS223" s="5">
        <v>2</v>
      </c>
      <c r="AT223" s="5">
        <v>0</v>
      </c>
      <c r="AU223" s="5">
        <v>0</v>
      </c>
      <c r="AV223" s="5">
        <v>13</v>
      </c>
      <c r="AW223" s="5">
        <v>0</v>
      </c>
      <c r="AX223" s="5">
        <v>21</v>
      </c>
      <c r="AY223" s="5" t="s">
        <v>58</v>
      </c>
      <c r="AZ223" s="5" t="s">
        <v>58</v>
      </c>
      <c r="BA223" s="5" t="s">
        <v>1135</v>
      </c>
      <c r="BB223" s="5" t="s">
        <v>58</v>
      </c>
      <c r="BC223" s="5" t="s">
        <v>58</v>
      </c>
      <c r="BD223" s="5" t="s">
        <v>2078</v>
      </c>
      <c r="BE223" s="5">
        <v>23442715</v>
      </c>
      <c r="BF223" s="5" t="s">
        <v>58</v>
      </c>
    </row>
    <row r="224" spans="1:58">
      <c r="A224" s="5" t="s">
        <v>59</v>
      </c>
      <c r="B224" s="5" t="s">
        <v>2079</v>
      </c>
      <c r="C224" s="5" t="s">
        <v>58</v>
      </c>
      <c r="D224" s="5" t="s">
        <v>58</v>
      </c>
      <c r="E224" s="5" t="s">
        <v>58</v>
      </c>
      <c r="F224" s="5" t="s">
        <v>2080</v>
      </c>
      <c r="G224" s="5" t="s">
        <v>2081</v>
      </c>
      <c r="H224" s="5" t="s">
        <v>58</v>
      </c>
      <c r="I224" s="5" t="s">
        <v>58</v>
      </c>
      <c r="J224" s="5" t="s">
        <v>2082</v>
      </c>
      <c r="K224" s="5" t="s">
        <v>58</v>
      </c>
      <c r="L224" s="5" t="s">
        <v>58</v>
      </c>
      <c r="M224" s="5" t="s">
        <v>58</v>
      </c>
      <c r="N224" s="5" t="s">
        <v>58</v>
      </c>
      <c r="O224" s="5" t="s">
        <v>58</v>
      </c>
      <c r="P224" s="5" t="s">
        <v>58</v>
      </c>
      <c r="Q224" s="5" t="s">
        <v>58</v>
      </c>
      <c r="R224" s="5" t="s">
        <v>2064</v>
      </c>
      <c r="S224" s="5" t="s">
        <v>58</v>
      </c>
      <c r="T224" s="5" t="s">
        <v>58</v>
      </c>
      <c r="U224" s="5" t="s">
        <v>58</v>
      </c>
      <c r="V224" s="5">
        <v>43</v>
      </c>
      <c r="W224" s="5">
        <v>5</v>
      </c>
      <c r="X224" s="5" t="s">
        <v>58</v>
      </c>
      <c r="Y224" s="5" t="s">
        <v>58</v>
      </c>
      <c r="Z224" s="5">
        <v>750</v>
      </c>
      <c r="AA224" s="5">
        <v>759</v>
      </c>
      <c r="AB224" s="5" t="s">
        <v>58</v>
      </c>
      <c r="AC224" s="5" t="s">
        <v>2083</v>
      </c>
      <c r="AD224" s="5" t="s">
        <v>58</v>
      </c>
      <c r="AE224" s="5" t="s">
        <v>58</v>
      </c>
      <c r="AF224" s="5" t="s">
        <v>58</v>
      </c>
      <c r="AG224" s="5" t="s">
        <v>2084</v>
      </c>
      <c r="AH224" s="5">
        <v>2012</v>
      </c>
      <c r="AI224" s="5" t="s">
        <v>2085</v>
      </c>
      <c r="AJ224" s="5" t="s">
        <v>58</v>
      </c>
      <c r="AK224" s="5" t="s">
        <v>58</v>
      </c>
      <c r="AL224" s="5" t="s">
        <v>58</v>
      </c>
      <c r="AM224" s="5" t="s">
        <v>58</v>
      </c>
      <c r="AN224" s="5" t="s">
        <v>58</v>
      </c>
      <c r="AO224" s="5" t="s">
        <v>58</v>
      </c>
      <c r="AP224" s="5" t="s">
        <v>58</v>
      </c>
      <c r="AQ224" s="5" t="s">
        <v>58</v>
      </c>
      <c r="AR224" s="5">
        <v>118</v>
      </c>
      <c r="AS224" s="5">
        <v>4</v>
      </c>
      <c r="AT224" s="5">
        <v>0</v>
      </c>
      <c r="AU224" s="5">
        <v>0</v>
      </c>
      <c r="AV224" s="5">
        <v>32</v>
      </c>
      <c r="AW224" s="5">
        <v>0</v>
      </c>
      <c r="AX224" s="5">
        <v>122</v>
      </c>
      <c r="AY224" s="5" t="s">
        <v>58</v>
      </c>
      <c r="AZ224" s="5" t="s">
        <v>58</v>
      </c>
      <c r="BA224" s="5" t="s">
        <v>2068</v>
      </c>
      <c r="BB224" s="5" t="s">
        <v>58</v>
      </c>
      <c r="BC224" s="5" t="s">
        <v>58</v>
      </c>
      <c r="BD224" s="5" t="s">
        <v>2086</v>
      </c>
      <c r="BE224" s="5" t="s">
        <v>58</v>
      </c>
      <c r="BF224" s="5" t="s">
        <v>58</v>
      </c>
    </row>
    <row r="225" spans="1:58">
      <c r="A225" s="5" t="s">
        <v>59</v>
      </c>
      <c r="B225" s="5" t="s">
        <v>2087</v>
      </c>
      <c r="C225" s="5" t="s">
        <v>58</v>
      </c>
      <c r="D225" s="5" t="s">
        <v>58</v>
      </c>
      <c r="E225" s="5" t="s">
        <v>58</v>
      </c>
      <c r="F225" s="5" t="s">
        <v>58</v>
      </c>
      <c r="G225" s="5" t="s">
        <v>58</v>
      </c>
      <c r="H225" s="5" t="s">
        <v>58</v>
      </c>
      <c r="I225" s="5" t="s">
        <v>58</v>
      </c>
      <c r="J225" s="5" t="s">
        <v>2088</v>
      </c>
      <c r="K225" s="5" t="s">
        <v>58</v>
      </c>
      <c r="L225" s="5" t="s">
        <v>58</v>
      </c>
      <c r="M225" s="5" t="s">
        <v>58</v>
      </c>
      <c r="N225" s="5" t="s">
        <v>58</v>
      </c>
      <c r="O225" s="5" t="s">
        <v>58</v>
      </c>
      <c r="P225" s="5" t="s">
        <v>58</v>
      </c>
      <c r="Q225" s="5" t="s">
        <v>58</v>
      </c>
      <c r="R225" s="5" t="s">
        <v>621</v>
      </c>
      <c r="S225" s="5" t="s">
        <v>58</v>
      </c>
      <c r="T225" s="5" t="s">
        <v>58</v>
      </c>
      <c r="U225" s="5" t="s">
        <v>58</v>
      </c>
      <c r="V225" s="5">
        <v>4</v>
      </c>
      <c r="W225" s="5" t="s">
        <v>58</v>
      </c>
      <c r="X225" s="5" t="s">
        <v>58</v>
      </c>
      <c r="Y225" s="5" t="s">
        <v>58</v>
      </c>
      <c r="Z225" s="5">
        <v>112</v>
      </c>
      <c r="AA225" s="5">
        <v>117</v>
      </c>
      <c r="AB225" s="5" t="s">
        <v>58</v>
      </c>
      <c r="AC225" s="5" t="s">
        <v>2089</v>
      </c>
      <c r="AD225" s="5" t="s">
        <v>58</v>
      </c>
      <c r="AE225" s="5" t="s">
        <v>58</v>
      </c>
      <c r="AF225" s="5">
        <v>1</v>
      </c>
      <c r="AG225" s="5" t="s">
        <v>2090</v>
      </c>
      <c r="AH225" s="5">
        <v>2012</v>
      </c>
      <c r="AI225" s="5" t="s">
        <v>2091</v>
      </c>
      <c r="AJ225" s="5" t="s">
        <v>58</v>
      </c>
      <c r="AK225" s="5" t="s">
        <v>58</v>
      </c>
      <c r="AL225" s="5" t="s">
        <v>58</v>
      </c>
      <c r="AM225" s="5" t="s">
        <v>58</v>
      </c>
      <c r="AN225" s="5" t="s">
        <v>58</v>
      </c>
      <c r="AO225" s="5" t="s">
        <v>58</v>
      </c>
      <c r="AP225" s="5" t="s">
        <v>58</v>
      </c>
      <c r="AQ225" s="5" t="s">
        <v>58</v>
      </c>
      <c r="AR225" s="5">
        <v>8</v>
      </c>
      <c r="AS225" s="5">
        <v>0</v>
      </c>
      <c r="AT225" s="5">
        <v>0</v>
      </c>
      <c r="AU225" s="5">
        <v>0</v>
      </c>
      <c r="AV225" s="5">
        <v>5</v>
      </c>
      <c r="AW225" s="5">
        <v>1</v>
      </c>
      <c r="AX225" s="5">
        <v>8</v>
      </c>
      <c r="AY225" s="5" t="s">
        <v>58</v>
      </c>
      <c r="AZ225" s="5" t="s">
        <v>58</v>
      </c>
      <c r="BA225" s="5" t="s">
        <v>625</v>
      </c>
      <c r="BB225" s="5" t="s">
        <v>626</v>
      </c>
      <c r="BC225" s="5" t="s">
        <v>58</v>
      </c>
      <c r="BD225" s="5" t="s">
        <v>2092</v>
      </c>
      <c r="BE225" s="5">
        <v>22851367</v>
      </c>
      <c r="BF225" s="5" t="s">
        <v>58</v>
      </c>
    </row>
    <row r="226" spans="1:58">
      <c r="A226" s="5" t="s">
        <v>59</v>
      </c>
      <c r="B226" s="5" t="s">
        <v>2093</v>
      </c>
      <c r="C226" s="5" t="s">
        <v>58</v>
      </c>
      <c r="D226" s="5" t="s">
        <v>58</v>
      </c>
      <c r="E226" s="5" t="s">
        <v>58</v>
      </c>
      <c r="F226" s="5" t="s">
        <v>2094</v>
      </c>
      <c r="G226" s="5" t="s">
        <v>2095</v>
      </c>
      <c r="H226" s="5" t="s">
        <v>58</v>
      </c>
      <c r="I226" s="5" t="s">
        <v>58</v>
      </c>
      <c r="J226" s="5" t="s">
        <v>2096</v>
      </c>
      <c r="K226" s="5" t="s">
        <v>58</v>
      </c>
      <c r="L226" s="5" t="s">
        <v>58</v>
      </c>
      <c r="M226" s="5" t="s">
        <v>58</v>
      </c>
      <c r="N226" s="5" t="s">
        <v>58</v>
      </c>
      <c r="O226" s="5" t="s">
        <v>58</v>
      </c>
      <c r="P226" s="5" t="s">
        <v>58</v>
      </c>
      <c r="Q226" s="5" t="s">
        <v>58</v>
      </c>
      <c r="R226" s="5" t="s">
        <v>1390</v>
      </c>
      <c r="S226" s="5" t="s">
        <v>58</v>
      </c>
      <c r="T226" s="5" t="s">
        <v>58</v>
      </c>
      <c r="U226" s="5" t="s">
        <v>58</v>
      </c>
      <c r="V226" s="5">
        <v>68</v>
      </c>
      <c r="W226" s="5">
        <v>6</v>
      </c>
      <c r="X226" s="5" t="s">
        <v>58</v>
      </c>
      <c r="Y226" s="5" t="s">
        <v>58</v>
      </c>
      <c r="Z226" s="5">
        <v>878</v>
      </c>
      <c r="AA226" s="5">
        <v>882</v>
      </c>
      <c r="AB226" s="5" t="s">
        <v>58</v>
      </c>
      <c r="AC226" s="5" t="s">
        <v>2097</v>
      </c>
      <c r="AD226" s="5" t="s">
        <v>58</v>
      </c>
      <c r="AE226" s="5" t="s">
        <v>58</v>
      </c>
      <c r="AF226" s="5" t="s">
        <v>58</v>
      </c>
      <c r="AG226" s="5" t="s">
        <v>2098</v>
      </c>
      <c r="AH226" s="5">
        <v>2012</v>
      </c>
      <c r="AI226" s="5" t="s">
        <v>2099</v>
      </c>
      <c r="AJ226" s="5" t="s">
        <v>58</v>
      </c>
      <c r="AK226" s="5" t="s">
        <v>58</v>
      </c>
      <c r="AL226" s="5" t="s">
        <v>58</v>
      </c>
      <c r="AM226" s="5" t="s">
        <v>58</v>
      </c>
      <c r="AN226" s="5" t="s">
        <v>58</v>
      </c>
      <c r="AO226" s="5" t="s">
        <v>58</v>
      </c>
      <c r="AP226" s="5" t="s">
        <v>58</v>
      </c>
      <c r="AQ226" s="5" t="s">
        <v>58</v>
      </c>
      <c r="AR226" s="5">
        <v>18</v>
      </c>
      <c r="AS226" s="5">
        <v>0</v>
      </c>
      <c r="AT226" s="5">
        <v>0</v>
      </c>
      <c r="AU226" s="5">
        <v>0</v>
      </c>
      <c r="AV226" s="5">
        <v>17</v>
      </c>
      <c r="AW226" s="5">
        <v>0</v>
      </c>
      <c r="AX226" s="5">
        <v>19</v>
      </c>
      <c r="AY226" s="5" t="s">
        <v>58</v>
      </c>
      <c r="AZ226" s="5" t="s">
        <v>58</v>
      </c>
      <c r="BA226" s="5" t="s">
        <v>1394</v>
      </c>
      <c r="BB226" s="5" t="s">
        <v>1395</v>
      </c>
      <c r="BC226" s="5" t="s">
        <v>58</v>
      </c>
      <c r="BD226" s="5" t="s">
        <v>2100</v>
      </c>
      <c r="BE226" s="5">
        <v>22262504</v>
      </c>
      <c r="BF226" s="5" t="s">
        <v>58</v>
      </c>
    </row>
    <row r="227" spans="1:58">
      <c r="A227" s="5" t="s">
        <v>59</v>
      </c>
      <c r="B227" s="5" t="s">
        <v>2101</v>
      </c>
      <c r="C227" s="5" t="s">
        <v>58</v>
      </c>
      <c r="D227" s="5" t="s">
        <v>58</v>
      </c>
      <c r="E227" s="5" t="s">
        <v>58</v>
      </c>
      <c r="F227" s="5" t="s">
        <v>2102</v>
      </c>
      <c r="G227" s="5" t="s">
        <v>2103</v>
      </c>
      <c r="H227" s="5" t="s">
        <v>58</v>
      </c>
      <c r="I227" s="5" t="s">
        <v>58</v>
      </c>
      <c r="J227" s="5" t="s">
        <v>2104</v>
      </c>
      <c r="K227" s="5" t="s">
        <v>58</v>
      </c>
      <c r="L227" s="5" t="s">
        <v>58</v>
      </c>
      <c r="M227" s="5" t="s">
        <v>58</v>
      </c>
      <c r="N227" s="5" t="s">
        <v>58</v>
      </c>
      <c r="O227" s="5" t="s">
        <v>58</v>
      </c>
      <c r="P227" s="5" t="s">
        <v>58</v>
      </c>
      <c r="Q227" s="5" t="s">
        <v>58</v>
      </c>
      <c r="R227" s="5" t="s">
        <v>1658</v>
      </c>
      <c r="S227" s="5" t="s">
        <v>58</v>
      </c>
      <c r="T227" s="5" t="s">
        <v>58</v>
      </c>
      <c r="U227" s="5" t="s">
        <v>58</v>
      </c>
      <c r="V227" s="5">
        <v>21</v>
      </c>
      <c r="W227" s="5">
        <v>5</v>
      </c>
      <c r="X227" s="5" t="s">
        <v>58</v>
      </c>
      <c r="Y227" s="5" t="s">
        <v>58</v>
      </c>
      <c r="Z227" s="5">
        <v>586</v>
      </c>
      <c r="AA227" s="5">
        <v>603</v>
      </c>
      <c r="AB227" s="5" t="s">
        <v>58</v>
      </c>
      <c r="AC227" s="5" t="s">
        <v>2105</v>
      </c>
      <c r="AD227" s="5" t="s">
        <v>58</v>
      </c>
      <c r="AE227" s="5" t="s">
        <v>58</v>
      </c>
      <c r="AF227" s="5" t="s">
        <v>58</v>
      </c>
      <c r="AG227" s="5">
        <v>2012</v>
      </c>
      <c r="AH227" s="5">
        <v>2012</v>
      </c>
      <c r="AI227" s="5" t="s">
        <v>2106</v>
      </c>
      <c r="AJ227" s="5" t="s">
        <v>58</v>
      </c>
      <c r="AK227" s="5" t="s">
        <v>58</v>
      </c>
      <c r="AL227" s="5" t="s">
        <v>58</v>
      </c>
      <c r="AM227" s="5" t="s">
        <v>58</v>
      </c>
      <c r="AN227" s="5" t="s">
        <v>58</v>
      </c>
      <c r="AO227" s="5" t="s">
        <v>58</v>
      </c>
      <c r="AP227" s="5" t="s">
        <v>58</v>
      </c>
      <c r="AQ227" s="5" t="s">
        <v>58</v>
      </c>
      <c r="AR227" s="5">
        <v>7</v>
      </c>
      <c r="AS227" s="5">
        <v>0</v>
      </c>
      <c r="AT227" s="5">
        <v>0</v>
      </c>
      <c r="AU227" s="5">
        <v>0</v>
      </c>
      <c r="AV227" s="5">
        <v>3</v>
      </c>
      <c r="AW227" s="5">
        <v>1</v>
      </c>
      <c r="AX227" s="5">
        <v>8</v>
      </c>
      <c r="AY227" s="5" t="s">
        <v>58</v>
      </c>
      <c r="AZ227" s="5" t="s">
        <v>58</v>
      </c>
      <c r="BA227" s="5" t="s">
        <v>1661</v>
      </c>
      <c r="BB227" s="5" t="s">
        <v>58</v>
      </c>
      <c r="BC227" s="5" t="s">
        <v>58</v>
      </c>
      <c r="BD227" s="5" t="s">
        <v>2107</v>
      </c>
      <c r="BE227" s="5" t="s">
        <v>58</v>
      </c>
      <c r="BF227" s="5" t="s">
        <v>58</v>
      </c>
    </row>
    <row r="228" spans="1:58">
      <c r="A228" s="5" t="s">
        <v>1282</v>
      </c>
      <c r="B228" s="5" t="s">
        <v>2108</v>
      </c>
      <c r="C228" s="5" t="s">
        <v>58</v>
      </c>
      <c r="D228" s="5" t="s">
        <v>58</v>
      </c>
      <c r="E228" s="5" t="s">
        <v>58</v>
      </c>
      <c r="F228" s="5" t="s">
        <v>2109</v>
      </c>
      <c r="G228" s="5" t="s">
        <v>2110</v>
      </c>
      <c r="H228" s="5" t="s">
        <v>1284</v>
      </c>
      <c r="I228" s="5" t="s">
        <v>58</v>
      </c>
      <c r="J228" s="5" t="s">
        <v>2111</v>
      </c>
      <c r="K228" s="5" t="s">
        <v>58</v>
      </c>
      <c r="L228" s="5" t="s">
        <v>58</v>
      </c>
      <c r="M228" s="5" t="s">
        <v>58</v>
      </c>
      <c r="N228" s="5" t="s">
        <v>58</v>
      </c>
      <c r="O228" s="5" t="s">
        <v>58</v>
      </c>
      <c r="P228" s="5" t="s">
        <v>58</v>
      </c>
      <c r="Q228" s="5" t="s">
        <v>58</v>
      </c>
      <c r="R228" s="5" t="s">
        <v>2112</v>
      </c>
      <c r="S228" s="5" t="s">
        <v>58</v>
      </c>
      <c r="T228" s="5" t="s">
        <v>1287</v>
      </c>
      <c r="U228" s="5" t="s">
        <v>58</v>
      </c>
      <c r="V228" s="5">
        <v>116</v>
      </c>
      <c r="W228" s="5" t="s">
        <v>58</v>
      </c>
      <c r="X228" s="5" t="s">
        <v>58</v>
      </c>
      <c r="Y228" s="5" t="s">
        <v>58</v>
      </c>
      <c r="Z228" s="5">
        <v>71</v>
      </c>
      <c r="AA228" s="5">
        <v>124</v>
      </c>
      <c r="AB228" s="5" t="s">
        <v>58</v>
      </c>
      <c r="AC228" s="5" t="s">
        <v>2113</v>
      </c>
      <c r="AD228" s="5" t="s">
        <v>58</v>
      </c>
      <c r="AE228" s="5" t="s">
        <v>58</v>
      </c>
      <c r="AF228" s="5" t="s">
        <v>58</v>
      </c>
      <c r="AG228" s="5">
        <v>2012</v>
      </c>
      <c r="AH228" s="5">
        <v>2012</v>
      </c>
      <c r="AI228" s="5" t="s">
        <v>2114</v>
      </c>
      <c r="AJ228" s="5" t="s">
        <v>58</v>
      </c>
      <c r="AK228" s="5" t="s">
        <v>58</v>
      </c>
      <c r="AL228" s="5" t="s">
        <v>58</v>
      </c>
      <c r="AM228" s="5" t="s">
        <v>58</v>
      </c>
      <c r="AN228" s="5" t="s">
        <v>58</v>
      </c>
      <c r="AO228" s="5" t="s">
        <v>58</v>
      </c>
      <c r="AP228" s="5" t="s">
        <v>58</v>
      </c>
      <c r="AQ228" s="5" t="s">
        <v>58</v>
      </c>
      <c r="AR228" s="5">
        <v>78</v>
      </c>
      <c r="AS228" s="5">
        <v>0</v>
      </c>
      <c r="AT228" s="5">
        <v>0</v>
      </c>
      <c r="AU228" s="5">
        <v>0</v>
      </c>
      <c r="AV228" s="5">
        <v>43</v>
      </c>
      <c r="AW228" s="5">
        <v>0</v>
      </c>
      <c r="AX228" s="5">
        <v>78</v>
      </c>
      <c r="AY228" s="5" t="s">
        <v>58</v>
      </c>
      <c r="AZ228" s="5" t="s">
        <v>58</v>
      </c>
      <c r="BA228" s="5" t="s">
        <v>1290</v>
      </c>
      <c r="BB228" s="5" t="s">
        <v>58</v>
      </c>
      <c r="BC228" s="5" t="s">
        <v>2115</v>
      </c>
      <c r="BD228" s="5" t="s">
        <v>2116</v>
      </c>
      <c r="BE228" s="5" t="s">
        <v>58</v>
      </c>
      <c r="BF228" s="5" t="s">
        <v>58</v>
      </c>
    </row>
    <row r="229" spans="1:58">
      <c r="A229" s="5" t="s">
        <v>59</v>
      </c>
      <c r="B229" s="5" t="s">
        <v>2117</v>
      </c>
      <c r="C229" s="5" t="s">
        <v>58</v>
      </c>
      <c r="D229" s="5" t="s">
        <v>58</v>
      </c>
      <c r="E229" s="5" t="s">
        <v>58</v>
      </c>
      <c r="F229" s="5" t="s">
        <v>2118</v>
      </c>
      <c r="G229" s="5" t="s">
        <v>2119</v>
      </c>
      <c r="H229" s="5" t="s">
        <v>58</v>
      </c>
      <c r="I229" s="5" t="s">
        <v>58</v>
      </c>
      <c r="J229" s="5" t="s">
        <v>2120</v>
      </c>
      <c r="K229" s="5" t="s">
        <v>58</v>
      </c>
      <c r="L229" s="5" t="s">
        <v>58</v>
      </c>
      <c r="M229" s="5" t="s">
        <v>58</v>
      </c>
      <c r="N229" s="5" t="s">
        <v>58</v>
      </c>
      <c r="O229" s="5" t="s">
        <v>58</v>
      </c>
      <c r="P229" s="5" t="s">
        <v>58</v>
      </c>
      <c r="Q229" s="5" t="s">
        <v>58</v>
      </c>
      <c r="R229" s="5" t="s">
        <v>412</v>
      </c>
      <c r="S229" s="5" t="s">
        <v>58</v>
      </c>
      <c r="T229" s="5" t="s">
        <v>58</v>
      </c>
      <c r="U229" s="5" t="s">
        <v>58</v>
      </c>
      <c r="V229" s="5">
        <v>9</v>
      </c>
      <c r="W229" s="5">
        <v>3</v>
      </c>
      <c r="X229" s="5" t="s">
        <v>58</v>
      </c>
      <c r="Y229" s="5" t="s">
        <v>58</v>
      </c>
      <c r="Z229" s="5">
        <v>1053</v>
      </c>
      <c r="AA229" s="5">
        <v>1071</v>
      </c>
      <c r="AB229" s="5" t="s">
        <v>58</v>
      </c>
      <c r="AC229" s="5" t="s">
        <v>2121</v>
      </c>
      <c r="AD229" s="5" t="s">
        <v>58</v>
      </c>
      <c r="AE229" s="5" t="s">
        <v>58</v>
      </c>
      <c r="AF229" s="5" t="s">
        <v>58</v>
      </c>
      <c r="AG229" s="5">
        <v>2012</v>
      </c>
      <c r="AH229" s="5">
        <v>2012</v>
      </c>
      <c r="AI229" s="5" t="s">
        <v>2122</v>
      </c>
      <c r="AJ229" s="5" t="s">
        <v>58</v>
      </c>
      <c r="AK229" s="5" t="s">
        <v>58</v>
      </c>
      <c r="AL229" s="5" t="s">
        <v>58</v>
      </c>
      <c r="AM229" s="5" t="s">
        <v>58</v>
      </c>
      <c r="AN229" s="5" t="s">
        <v>58</v>
      </c>
      <c r="AO229" s="5" t="s">
        <v>58</v>
      </c>
      <c r="AP229" s="5" t="s">
        <v>58</v>
      </c>
      <c r="AQ229" s="5" t="s">
        <v>58</v>
      </c>
      <c r="AR229" s="5">
        <v>245</v>
      </c>
      <c r="AS229" s="5">
        <v>1</v>
      </c>
      <c r="AT229" s="5">
        <v>0</v>
      </c>
      <c r="AU229" s="5">
        <v>0</v>
      </c>
      <c r="AV229" s="5">
        <v>142</v>
      </c>
      <c r="AW229" s="5">
        <v>0</v>
      </c>
      <c r="AX229" s="5">
        <v>251</v>
      </c>
      <c r="AY229" s="5" t="s">
        <v>58</v>
      </c>
      <c r="AZ229" s="5" t="s">
        <v>58</v>
      </c>
      <c r="BA229" s="5" t="s">
        <v>416</v>
      </c>
      <c r="BB229" s="5" t="s">
        <v>417</v>
      </c>
      <c r="BC229" s="5" t="s">
        <v>58</v>
      </c>
      <c r="BD229" s="5" t="s">
        <v>2123</v>
      </c>
      <c r="BE229" s="5" t="s">
        <v>58</v>
      </c>
      <c r="BF229" s="5" t="s">
        <v>58</v>
      </c>
    </row>
    <row r="230" spans="1:58">
      <c r="A230" s="5" t="s">
        <v>59</v>
      </c>
      <c r="B230" s="5" t="s">
        <v>2124</v>
      </c>
      <c r="C230" s="5" t="s">
        <v>58</v>
      </c>
      <c r="D230" s="5" t="s">
        <v>58</v>
      </c>
      <c r="E230" s="5" t="s">
        <v>58</v>
      </c>
      <c r="F230" s="5" t="s">
        <v>2125</v>
      </c>
      <c r="G230" s="5" t="s">
        <v>2126</v>
      </c>
      <c r="H230" s="5" t="s">
        <v>58</v>
      </c>
      <c r="I230" s="5" t="s">
        <v>58</v>
      </c>
      <c r="J230" s="5" t="s">
        <v>2127</v>
      </c>
      <c r="K230" s="5" t="s">
        <v>58</v>
      </c>
      <c r="L230" s="5" t="s">
        <v>58</v>
      </c>
      <c r="M230" s="5" t="s">
        <v>58</v>
      </c>
      <c r="N230" s="5" t="s">
        <v>58</v>
      </c>
      <c r="O230" s="5" t="s">
        <v>58</v>
      </c>
      <c r="P230" s="5" t="s">
        <v>58</v>
      </c>
      <c r="Q230" s="5" t="s">
        <v>58</v>
      </c>
      <c r="R230" s="5" t="s">
        <v>484</v>
      </c>
      <c r="S230" s="5" t="s">
        <v>58</v>
      </c>
      <c r="T230" s="5" t="s">
        <v>58</v>
      </c>
      <c r="U230" s="5" t="s">
        <v>58</v>
      </c>
      <c r="V230" s="5">
        <v>8</v>
      </c>
      <c r="W230" s="5">
        <v>4</v>
      </c>
      <c r="X230" s="5" t="s">
        <v>58</v>
      </c>
      <c r="Y230" s="5" t="s">
        <v>58</v>
      </c>
      <c r="Z230" s="5">
        <v>765</v>
      </c>
      <c r="AA230" s="5">
        <v>780</v>
      </c>
      <c r="AB230" s="5" t="s">
        <v>58</v>
      </c>
      <c r="AC230" s="5" t="s">
        <v>2128</v>
      </c>
      <c r="AD230" s="5" t="s">
        <v>58</v>
      </c>
      <c r="AE230" s="5" t="s">
        <v>58</v>
      </c>
      <c r="AF230" s="5" t="s">
        <v>58</v>
      </c>
      <c r="AG230" s="5" t="s">
        <v>2129</v>
      </c>
      <c r="AH230" s="5">
        <v>2011</v>
      </c>
      <c r="AI230" s="5" t="s">
        <v>2130</v>
      </c>
      <c r="AJ230" s="5" t="s">
        <v>58</v>
      </c>
      <c r="AK230" s="5" t="s">
        <v>58</v>
      </c>
      <c r="AL230" s="5" t="s">
        <v>58</v>
      </c>
      <c r="AM230" s="5" t="s">
        <v>58</v>
      </c>
      <c r="AN230" s="5" t="s">
        <v>58</v>
      </c>
      <c r="AO230" s="5" t="s">
        <v>58</v>
      </c>
      <c r="AP230" s="5" t="s">
        <v>58</v>
      </c>
      <c r="AQ230" s="5" t="s">
        <v>58</v>
      </c>
      <c r="AR230" s="5">
        <v>12</v>
      </c>
      <c r="AS230" s="5">
        <v>0</v>
      </c>
      <c r="AT230" s="5">
        <v>0</v>
      </c>
      <c r="AU230" s="5">
        <v>0</v>
      </c>
      <c r="AV230" s="5">
        <v>5</v>
      </c>
      <c r="AW230" s="5">
        <v>0</v>
      </c>
      <c r="AX230" s="5">
        <v>12</v>
      </c>
      <c r="AY230" s="5" t="s">
        <v>58</v>
      </c>
      <c r="AZ230" s="5" t="s">
        <v>58</v>
      </c>
      <c r="BA230" s="5" t="s">
        <v>487</v>
      </c>
      <c r="BB230" s="5" t="s">
        <v>488</v>
      </c>
      <c r="BC230" s="5" t="s">
        <v>58</v>
      </c>
      <c r="BD230" s="5" t="s">
        <v>2131</v>
      </c>
      <c r="BE230" s="5" t="s">
        <v>58</v>
      </c>
      <c r="BF230" s="5" t="s">
        <v>58</v>
      </c>
    </row>
    <row r="231" spans="1:58">
      <c r="A231" s="5" t="s">
        <v>59</v>
      </c>
      <c r="B231" s="5" t="s">
        <v>2132</v>
      </c>
      <c r="C231" s="5" t="s">
        <v>58</v>
      </c>
      <c r="D231" s="5" t="s">
        <v>58</v>
      </c>
      <c r="E231" s="5" t="s">
        <v>58</v>
      </c>
      <c r="F231" s="5" t="s">
        <v>58</v>
      </c>
      <c r="G231" s="5" t="s">
        <v>58</v>
      </c>
      <c r="H231" s="5" t="s">
        <v>58</v>
      </c>
      <c r="I231" s="5" t="s">
        <v>58</v>
      </c>
      <c r="J231" s="5" t="s">
        <v>2133</v>
      </c>
      <c r="K231" s="5" t="s">
        <v>58</v>
      </c>
      <c r="L231" s="5" t="s">
        <v>58</v>
      </c>
      <c r="M231" s="5" t="s">
        <v>58</v>
      </c>
      <c r="N231" s="5" t="s">
        <v>58</v>
      </c>
      <c r="O231" s="5" t="s">
        <v>58</v>
      </c>
      <c r="P231" s="5" t="s">
        <v>58</v>
      </c>
      <c r="Q231" s="5" t="s">
        <v>58</v>
      </c>
      <c r="R231" s="5" t="s">
        <v>1338</v>
      </c>
      <c r="S231" s="5" t="s">
        <v>58</v>
      </c>
      <c r="T231" s="5" t="s">
        <v>58</v>
      </c>
      <c r="U231" s="5" t="s">
        <v>58</v>
      </c>
      <c r="V231" s="5">
        <v>176</v>
      </c>
      <c r="W231" s="5" t="s">
        <v>2134</v>
      </c>
      <c r="X231" s="5" t="s">
        <v>58</v>
      </c>
      <c r="Y231" s="5" t="s">
        <v>58</v>
      </c>
      <c r="Z231" s="5">
        <v>43</v>
      </c>
      <c r="AA231" s="5">
        <v>50</v>
      </c>
      <c r="AB231" s="5" t="s">
        <v>58</v>
      </c>
      <c r="AC231" s="5" t="s">
        <v>2135</v>
      </c>
      <c r="AD231" s="5" t="s">
        <v>58</v>
      </c>
      <c r="AE231" s="5" t="s">
        <v>58</v>
      </c>
      <c r="AF231" s="5" t="s">
        <v>58</v>
      </c>
      <c r="AG231" s="5" t="s">
        <v>2136</v>
      </c>
      <c r="AH231" s="5">
        <v>2011</v>
      </c>
      <c r="AI231" s="5" t="s">
        <v>2137</v>
      </c>
      <c r="AJ231" s="5" t="s">
        <v>58</v>
      </c>
      <c r="AK231" s="5" t="s">
        <v>58</v>
      </c>
      <c r="AL231" s="5" t="s">
        <v>58</v>
      </c>
      <c r="AM231" s="5" t="s">
        <v>58</v>
      </c>
      <c r="AN231" s="5" t="s">
        <v>58</v>
      </c>
      <c r="AO231" s="5" t="s">
        <v>58</v>
      </c>
      <c r="AP231" s="5" t="s">
        <v>58</v>
      </c>
      <c r="AQ231" s="5" t="s">
        <v>58</v>
      </c>
      <c r="AR231" s="5">
        <v>9</v>
      </c>
      <c r="AS231" s="5">
        <v>0</v>
      </c>
      <c r="AT231" s="5">
        <v>0</v>
      </c>
      <c r="AU231" s="5">
        <v>0</v>
      </c>
      <c r="AV231" s="5">
        <v>8</v>
      </c>
      <c r="AW231" s="5">
        <v>0</v>
      </c>
      <c r="AX231" s="5">
        <v>9</v>
      </c>
      <c r="AY231" s="5" t="s">
        <v>58</v>
      </c>
      <c r="AZ231" s="5" t="s">
        <v>58</v>
      </c>
      <c r="BA231" s="5" t="s">
        <v>1342</v>
      </c>
      <c r="BB231" s="5" t="s">
        <v>1343</v>
      </c>
      <c r="BC231" s="5" t="s">
        <v>58</v>
      </c>
      <c r="BD231" s="5" t="s">
        <v>2138</v>
      </c>
      <c r="BE231" s="5">
        <v>20582739</v>
      </c>
      <c r="BF231" s="5" t="s">
        <v>58</v>
      </c>
    </row>
    <row r="232" spans="1:58">
      <c r="A232" s="5" t="s">
        <v>59</v>
      </c>
      <c r="B232" s="5" t="s">
        <v>2139</v>
      </c>
      <c r="C232" s="5" t="s">
        <v>58</v>
      </c>
      <c r="D232" s="5" t="s">
        <v>58</v>
      </c>
      <c r="E232" s="5" t="s">
        <v>58</v>
      </c>
      <c r="F232" s="5" t="s">
        <v>58</v>
      </c>
      <c r="G232" s="5" t="s">
        <v>58</v>
      </c>
      <c r="H232" s="5" t="s">
        <v>58</v>
      </c>
      <c r="I232" s="5" t="s">
        <v>58</v>
      </c>
      <c r="J232" s="5" t="s">
        <v>2140</v>
      </c>
      <c r="K232" s="5" t="s">
        <v>58</v>
      </c>
      <c r="L232" s="5" t="s">
        <v>58</v>
      </c>
      <c r="M232" s="5" t="s">
        <v>58</v>
      </c>
      <c r="N232" s="5" t="s">
        <v>58</v>
      </c>
      <c r="O232" s="5" t="s">
        <v>58</v>
      </c>
      <c r="P232" s="5" t="s">
        <v>58</v>
      </c>
      <c r="Q232" s="5" t="s">
        <v>58</v>
      </c>
      <c r="R232" s="5" t="s">
        <v>2141</v>
      </c>
      <c r="S232" s="5" t="s">
        <v>58</v>
      </c>
      <c r="T232" s="5" t="s">
        <v>58</v>
      </c>
      <c r="U232" s="5" t="s">
        <v>58</v>
      </c>
      <c r="V232" s="5">
        <v>23</v>
      </c>
      <c r="W232" s="5">
        <v>2</v>
      </c>
      <c r="X232" s="5" t="s">
        <v>58</v>
      </c>
      <c r="Y232" s="5" t="s">
        <v>58</v>
      </c>
      <c r="Z232" s="5">
        <v>96</v>
      </c>
      <c r="AA232" s="5">
        <v>109</v>
      </c>
      <c r="AB232" s="5" t="s">
        <v>58</v>
      </c>
      <c r="AC232" s="5" t="s">
        <v>2142</v>
      </c>
      <c r="AD232" s="5" t="s">
        <v>58</v>
      </c>
      <c r="AE232" s="5" t="s">
        <v>58</v>
      </c>
      <c r="AF232" s="5" t="s">
        <v>58</v>
      </c>
      <c r="AG232" s="5" t="s">
        <v>2136</v>
      </c>
      <c r="AH232" s="5">
        <v>2011</v>
      </c>
      <c r="AI232" s="5" t="s">
        <v>2143</v>
      </c>
      <c r="AJ232" s="5" t="s">
        <v>58</v>
      </c>
      <c r="AK232" s="5" t="s">
        <v>58</v>
      </c>
      <c r="AL232" s="5" t="s">
        <v>58</v>
      </c>
      <c r="AM232" s="5" t="s">
        <v>58</v>
      </c>
      <c r="AN232" s="5" t="s">
        <v>58</v>
      </c>
      <c r="AO232" s="5" t="s">
        <v>58</v>
      </c>
      <c r="AP232" s="5" t="s">
        <v>58</v>
      </c>
      <c r="AQ232" s="5" t="s">
        <v>58</v>
      </c>
      <c r="AR232" s="5">
        <v>1</v>
      </c>
      <c r="AS232" s="5">
        <v>0</v>
      </c>
      <c r="AT232" s="5">
        <v>0</v>
      </c>
      <c r="AU232" s="5">
        <v>0</v>
      </c>
      <c r="AV232" s="5">
        <v>0</v>
      </c>
      <c r="AW232" s="5">
        <v>0</v>
      </c>
      <c r="AX232" s="5">
        <v>1</v>
      </c>
      <c r="AY232" s="5" t="s">
        <v>58</v>
      </c>
      <c r="AZ232" s="5" t="s">
        <v>58</v>
      </c>
      <c r="BA232" s="5" t="s">
        <v>2144</v>
      </c>
      <c r="BB232" s="5" t="s">
        <v>2145</v>
      </c>
      <c r="BC232" s="5" t="s">
        <v>58</v>
      </c>
      <c r="BD232" s="5" t="s">
        <v>2146</v>
      </c>
      <c r="BE232" s="5" t="s">
        <v>58</v>
      </c>
      <c r="BF232" s="5" t="s">
        <v>58</v>
      </c>
    </row>
    <row r="233" spans="1:58">
      <c r="A233" s="5" t="s">
        <v>59</v>
      </c>
      <c r="B233" s="5" t="s">
        <v>2147</v>
      </c>
      <c r="C233" s="5" t="s">
        <v>58</v>
      </c>
      <c r="D233" s="5" t="s">
        <v>58</v>
      </c>
      <c r="E233" s="5" t="s">
        <v>58</v>
      </c>
      <c r="F233" s="5" t="s">
        <v>58</v>
      </c>
      <c r="G233" s="5" t="s">
        <v>58</v>
      </c>
      <c r="H233" s="5" t="s">
        <v>58</v>
      </c>
      <c r="I233" s="5" t="s">
        <v>58</v>
      </c>
      <c r="J233" s="5" t="s">
        <v>2148</v>
      </c>
      <c r="K233" s="5" t="s">
        <v>58</v>
      </c>
      <c r="L233" s="5" t="s">
        <v>58</v>
      </c>
      <c r="M233" s="5" t="s">
        <v>58</v>
      </c>
      <c r="N233" s="5" t="s">
        <v>58</v>
      </c>
      <c r="O233" s="5" t="s">
        <v>58</v>
      </c>
      <c r="P233" s="5" t="s">
        <v>58</v>
      </c>
      <c r="Q233" s="5" t="s">
        <v>58</v>
      </c>
      <c r="R233" s="5" t="s">
        <v>2141</v>
      </c>
      <c r="S233" s="5" t="s">
        <v>58</v>
      </c>
      <c r="T233" s="5" t="s">
        <v>58</v>
      </c>
      <c r="U233" s="5" t="s">
        <v>58</v>
      </c>
      <c r="V233" s="5">
        <v>23</v>
      </c>
      <c r="W233" s="5">
        <v>2</v>
      </c>
      <c r="X233" s="5" t="s">
        <v>58</v>
      </c>
      <c r="Y233" s="5" t="s">
        <v>58</v>
      </c>
      <c r="Z233" s="5">
        <v>118</v>
      </c>
      <c r="AA233" s="5">
        <v>124</v>
      </c>
      <c r="AB233" s="5" t="s">
        <v>58</v>
      </c>
      <c r="AC233" s="5" t="s">
        <v>2149</v>
      </c>
      <c r="AD233" s="5" t="s">
        <v>58</v>
      </c>
      <c r="AE233" s="5" t="s">
        <v>58</v>
      </c>
      <c r="AF233" s="5" t="s">
        <v>58</v>
      </c>
      <c r="AG233" s="5" t="s">
        <v>2136</v>
      </c>
      <c r="AH233" s="5">
        <v>2011</v>
      </c>
      <c r="AI233" s="5" t="s">
        <v>2150</v>
      </c>
      <c r="AJ233" s="5" t="s">
        <v>58</v>
      </c>
      <c r="AK233" s="5" t="s">
        <v>58</v>
      </c>
      <c r="AL233" s="5" t="s">
        <v>58</v>
      </c>
      <c r="AM233" s="5" t="s">
        <v>58</v>
      </c>
      <c r="AN233" s="5" t="s">
        <v>58</v>
      </c>
      <c r="AO233" s="5" t="s">
        <v>58</v>
      </c>
      <c r="AP233" s="5" t="s">
        <v>58</v>
      </c>
      <c r="AQ233" s="5" t="s">
        <v>58</v>
      </c>
      <c r="AR233" s="5">
        <v>0</v>
      </c>
      <c r="AS233" s="5">
        <v>0</v>
      </c>
      <c r="AT233" s="5">
        <v>0</v>
      </c>
      <c r="AU233" s="5">
        <v>0</v>
      </c>
      <c r="AV233" s="5">
        <v>0</v>
      </c>
      <c r="AW233" s="5">
        <v>0</v>
      </c>
      <c r="AX233" s="5">
        <v>0</v>
      </c>
      <c r="AY233" s="5" t="s">
        <v>58</v>
      </c>
      <c r="AZ233" s="5" t="s">
        <v>58</v>
      </c>
      <c r="BA233" s="5" t="s">
        <v>2144</v>
      </c>
      <c r="BB233" s="5" t="s">
        <v>2145</v>
      </c>
      <c r="BC233" s="5" t="s">
        <v>58</v>
      </c>
      <c r="BD233" s="5" t="s">
        <v>2151</v>
      </c>
      <c r="BE233" s="5" t="s">
        <v>58</v>
      </c>
      <c r="BF233" s="5" t="s">
        <v>58</v>
      </c>
    </row>
    <row r="234" spans="1:58">
      <c r="A234" s="5" t="s">
        <v>59</v>
      </c>
      <c r="B234" s="5" t="s">
        <v>2152</v>
      </c>
      <c r="C234" s="5" t="s">
        <v>58</v>
      </c>
      <c r="D234" s="5" t="s">
        <v>58</v>
      </c>
      <c r="E234" s="5" t="s">
        <v>58</v>
      </c>
      <c r="F234" s="5" t="s">
        <v>2153</v>
      </c>
      <c r="G234" s="5" t="s">
        <v>2154</v>
      </c>
      <c r="H234" s="5" t="s">
        <v>58</v>
      </c>
      <c r="I234" s="5" t="s">
        <v>58</v>
      </c>
      <c r="J234" s="5" t="s">
        <v>2155</v>
      </c>
      <c r="K234" s="5" t="s">
        <v>58</v>
      </c>
      <c r="L234" s="5" t="s">
        <v>58</v>
      </c>
      <c r="M234" s="5" t="s">
        <v>58</v>
      </c>
      <c r="N234" s="5" t="s">
        <v>58</v>
      </c>
      <c r="O234" s="5" t="s">
        <v>58</v>
      </c>
      <c r="P234" s="5" t="s">
        <v>58</v>
      </c>
      <c r="Q234" s="5" t="s">
        <v>58</v>
      </c>
      <c r="R234" s="5" t="s">
        <v>1020</v>
      </c>
      <c r="S234" s="5" t="s">
        <v>58</v>
      </c>
      <c r="T234" s="5" t="s">
        <v>58</v>
      </c>
      <c r="U234" s="5" t="s">
        <v>58</v>
      </c>
      <c r="V234" s="5">
        <v>186</v>
      </c>
      <c r="W234" s="5" t="s">
        <v>2156</v>
      </c>
      <c r="X234" s="5" t="s">
        <v>58</v>
      </c>
      <c r="Y234" s="5" t="s">
        <v>58</v>
      </c>
      <c r="Z234" s="5">
        <v>1308</v>
      </c>
      <c r="AA234" s="5">
        <v>1313</v>
      </c>
      <c r="AB234" s="5" t="s">
        <v>58</v>
      </c>
      <c r="AC234" s="5" t="s">
        <v>2157</v>
      </c>
      <c r="AD234" s="5" t="s">
        <v>58</v>
      </c>
      <c r="AE234" s="5" t="s">
        <v>58</v>
      </c>
      <c r="AF234" s="5" t="s">
        <v>58</v>
      </c>
      <c r="AG234" s="5" t="s">
        <v>2158</v>
      </c>
      <c r="AH234" s="5">
        <v>2011</v>
      </c>
      <c r="AI234" s="5" t="s">
        <v>2159</v>
      </c>
      <c r="AJ234" s="5" t="s">
        <v>58</v>
      </c>
      <c r="AK234" s="5" t="s">
        <v>58</v>
      </c>
      <c r="AL234" s="5" t="s">
        <v>58</v>
      </c>
      <c r="AM234" s="5" t="s">
        <v>58</v>
      </c>
      <c r="AN234" s="5" t="s">
        <v>58</v>
      </c>
      <c r="AO234" s="5" t="s">
        <v>58</v>
      </c>
      <c r="AP234" s="5" t="s">
        <v>58</v>
      </c>
      <c r="AQ234" s="5" t="s">
        <v>58</v>
      </c>
      <c r="AR234" s="5">
        <v>37</v>
      </c>
      <c r="AS234" s="5">
        <v>10</v>
      </c>
      <c r="AT234" s="5">
        <v>0</v>
      </c>
      <c r="AU234" s="5">
        <v>0</v>
      </c>
      <c r="AV234" s="5">
        <v>23</v>
      </c>
      <c r="AW234" s="5">
        <v>0</v>
      </c>
      <c r="AX234" s="5">
        <v>43</v>
      </c>
      <c r="AY234" s="5" t="s">
        <v>58</v>
      </c>
      <c r="AZ234" s="5" t="s">
        <v>58</v>
      </c>
      <c r="BA234" s="5" t="s">
        <v>1023</v>
      </c>
      <c r="BB234" s="5" t="s">
        <v>1024</v>
      </c>
      <c r="BC234" s="5" t="s">
        <v>58</v>
      </c>
      <c r="BD234" s="5" t="s">
        <v>2160</v>
      </c>
      <c r="BE234" s="5">
        <v>21177032</v>
      </c>
      <c r="BF234" s="5" t="s">
        <v>58</v>
      </c>
    </row>
    <row r="235" spans="1:58">
      <c r="A235" s="5" t="s">
        <v>59</v>
      </c>
      <c r="B235" s="5" t="s">
        <v>2161</v>
      </c>
      <c r="C235" s="5" t="s">
        <v>58</v>
      </c>
      <c r="D235" s="5" t="s">
        <v>58</v>
      </c>
      <c r="E235" s="5" t="s">
        <v>58</v>
      </c>
      <c r="F235" s="5" t="s">
        <v>2162</v>
      </c>
      <c r="G235" s="5" t="s">
        <v>2163</v>
      </c>
      <c r="H235" s="5" t="s">
        <v>58</v>
      </c>
      <c r="I235" s="5" t="s">
        <v>58</v>
      </c>
      <c r="J235" s="5" t="s">
        <v>2164</v>
      </c>
      <c r="K235" s="5" t="s">
        <v>58</v>
      </c>
      <c r="L235" s="5" t="s">
        <v>58</v>
      </c>
      <c r="M235" s="5" t="s">
        <v>58</v>
      </c>
      <c r="N235" s="5" t="s">
        <v>58</v>
      </c>
      <c r="O235" s="5" t="s">
        <v>58</v>
      </c>
      <c r="P235" s="5" t="s">
        <v>58</v>
      </c>
      <c r="Q235" s="5" t="s">
        <v>58</v>
      </c>
      <c r="R235" s="5" t="s">
        <v>2165</v>
      </c>
      <c r="S235" s="5" t="s">
        <v>58</v>
      </c>
      <c r="T235" s="5" t="s">
        <v>58</v>
      </c>
      <c r="U235" s="5" t="s">
        <v>58</v>
      </c>
      <c r="V235" s="5">
        <v>29</v>
      </c>
      <c r="W235" s="5">
        <v>3</v>
      </c>
      <c r="X235" s="5" t="s">
        <v>58</v>
      </c>
      <c r="Y235" s="5" t="s">
        <v>58</v>
      </c>
      <c r="Z235" s="5">
        <v>177</v>
      </c>
      <c r="AA235" s="5">
        <v>222</v>
      </c>
      <c r="AB235" s="5" t="s">
        <v>58</v>
      </c>
      <c r="AC235" s="5" t="s">
        <v>2166</v>
      </c>
      <c r="AD235" s="5" t="s">
        <v>58</v>
      </c>
      <c r="AE235" s="5" t="s">
        <v>58</v>
      </c>
      <c r="AF235" s="5" t="s">
        <v>58</v>
      </c>
      <c r="AG235" s="5">
        <v>2011</v>
      </c>
      <c r="AH235" s="5">
        <v>2011</v>
      </c>
      <c r="AI235" s="5" t="s">
        <v>2167</v>
      </c>
      <c r="AJ235" s="5" t="s">
        <v>58</v>
      </c>
      <c r="AK235" s="5" t="s">
        <v>58</v>
      </c>
      <c r="AL235" s="5" t="s">
        <v>58</v>
      </c>
      <c r="AM235" s="5" t="s">
        <v>58</v>
      </c>
      <c r="AN235" s="5" t="s">
        <v>58</v>
      </c>
      <c r="AO235" s="5" t="s">
        <v>58</v>
      </c>
      <c r="AP235" s="5" t="s">
        <v>58</v>
      </c>
      <c r="AQ235" s="5" t="s">
        <v>58</v>
      </c>
      <c r="AR235" s="5">
        <v>68</v>
      </c>
      <c r="AS235" s="5">
        <v>1</v>
      </c>
      <c r="AT235" s="5">
        <v>1</v>
      </c>
      <c r="AU235" s="5">
        <v>0</v>
      </c>
      <c r="AV235" s="5">
        <v>27</v>
      </c>
      <c r="AW235" s="5">
        <v>0</v>
      </c>
      <c r="AX235" s="5">
        <v>70</v>
      </c>
      <c r="AY235" s="5" t="s">
        <v>58</v>
      </c>
      <c r="AZ235" s="5" t="s">
        <v>58</v>
      </c>
      <c r="BA235" s="5" t="s">
        <v>2168</v>
      </c>
      <c r="BB235" s="5" t="s">
        <v>2169</v>
      </c>
      <c r="BC235" s="5" t="s">
        <v>58</v>
      </c>
      <c r="BD235" s="5" t="s">
        <v>2170</v>
      </c>
      <c r="BE235" s="5">
        <v>21929380</v>
      </c>
      <c r="BF235" s="5" t="s">
        <v>58</v>
      </c>
    </row>
    <row r="236" spans="1:58">
      <c r="A236" s="5" t="s">
        <v>59</v>
      </c>
      <c r="B236" s="5" t="s">
        <v>2171</v>
      </c>
      <c r="C236" s="5" t="s">
        <v>58</v>
      </c>
      <c r="D236" s="5" t="s">
        <v>58</v>
      </c>
      <c r="E236" s="5" t="s">
        <v>58</v>
      </c>
      <c r="F236" s="5" t="s">
        <v>2172</v>
      </c>
      <c r="G236" s="5" t="s">
        <v>2173</v>
      </c>
      <c r="H236" s="5" t="s">
        <v>58</v>
      </c>
      <c r="I236" s="5" t="s">
        <v>58</v>
      </c>
      <c r="J236" s="5" t="s">
        <v>2174</v>
      </c>
      <c r="K236" s="5" t="s">
        <v>58</v>
      </c>
      <c r="L236" s="5" t="s">
        <v>58</v>
      </c>
      <c r="M236" s="5" t="s">
        <v>58</v>
      </c>
      <c r="N236" s="5" t="s">
        <v>58</v>
      </c>
      <c r="O236" s="5" t="s">
        <v>58</v>
      </c>
      <c r="P236" s="5" t="s">
        <v>58</v>
      </c>
      <c r="Q236" s="5" t="s">
        <v>58</v>
      </c>
      <c r="R236" s="5" t="s">
        <v>2175</v>
      </c>
      <c r="S236" s="5" t="s">
        <v>58</v>
      </c>
      <c r="T236" s="5" t="s">
        <v>58</v>
      </c>
      <c r="U236" s="5" t="s">
        <v>58</v>
      </c>
      <c r="V236" s="5">
        <v>61</v>
      </c>
      <c r="W236" s="5">
        <v>6</v>
      </c>
      <c r="X236" s="5" t="s">
        <v>58</v>
      </c>
      <c r="Y236" s="5" t="s">
        <v>58</v>
      </c>
      <c r="Z236" s="5">
        <v>487</v>
      </c>
      <c r="AA236" s="5">
        <v>498</v>
      </c>
      <c r="AB236" s="5" t="s">
        <v>58</v>
      </c>
      <c r="AC236" s="5" t="s">
        <v>2176</v>
      </c>
      <c r="AD236" s="5" t="s">
        <v>58</v>
      </c>
      <c r="AE236" s="5" t="s">
        <v>58</v>
      </c>
      <c r="AF236" s="5" t="s">
        <v>58</v>
      </c>
      <c r="AG236" s="5">
        <v>2011</v>
      </c>
      <c r="AH236" s="5">
        <v>2011</v>
      </c>
      <c r="AI236" s="5" t="s">
        <v>2177</v>
      </c>
      <c r="AJ236" s="5" t="s">
        <v>58</v>
      </c>
      <c r="AK236" s="5" t="s">
        <v>58</v>
      </c>
      <c r="AL236" s="5" t="s">
        <v>58</v>
      </c>
      <c r="AM236" s="5" t="s">
        <v>58</v>
      </c>
      <c r="AN236" s="5" t="s">
        <v>58</v>
      </c>
      <c r="AO236" s="5" t="s">
        <v>58</v>
      </c>
      <c r="AP236" s="5" t="s">
        <v>58</v>
      </c>
      <c r="AQ236" s="5" t="s">
        <v>58</v>
      </c>
      <c r="AR236" s="5">
        <v>2</v>
      </c>
      <c r="AS236" s="5">
        <v>0</v>
      </c>
      <c r="AT236" s="5">
        <v>0</v>
      </c>
      <c r="AU236" s="5">
        <v>0</v>
      </c>
      <c r="AV236" s="5">
        <v>1</v>
      </c>
      <c r="AW236" s="5">
        <v>1</v>
      </c>
      <c r="AX236" s="5">
        <v>3</v>
      </c>
      <c r="AY236" s="5" t="s">
        <v>58</v>
      </c>
      <c r="AZ236" s="5" t="s">
        <v>58</v>
      </c>
      <c r="BA236" s="5" t="s">
        <v>2178</v>
      </c>
      <c r="BB236" s="5" t="s">
        <v>2179</v>
      </c>
      <c r="BC236" s="5" t="s">
        <v>58</v>
      </c>
      <c r="BD236" s="5" t="s">
        <v>2180</v>
      </c>
      <c r="BE236" s="5" t="s">
        <v>58</v>
      </c>
      <c r="BF236" s="5" t="s">
        <v>58</v>
      </c>
    </row>
    <row r="237" spans="1:58">
      <c r="A237" s="5" t="s">
        <v>59</v>
      </c>
      <c r="B237" s="5" t="s">
        <v>2181</v>
      </c>
      <c r="C237" s="5" t="s">
        <v>58</v>
      </c>
      <c r="D237" s="5" t="s">
        <v>58</v>
      </c>
      <c r="E237" s="5" t="s">
        <v>58</v>
      </c>
      <c r="F237" s="5" t="s">
        <v>2182</v>
      </c>
      <c r="G237" s="5" t="s">
        <v>2183</v>
      </c>
      <c r="H237" s="5" t="s">
        <v>58</v>
      </c>
      <c r="I237" s="5" t="s">
        <v>58</v>
      </c>
      <c r="J237" s="5" t="s">
        <v>2184</v>
      </c>
      <c r="K237" s="5" t="s">
        <v>58</v>
      </c>
      <c r="L237" s="5" t="s">
        <v>58</v>
      </c>
      <c r="M237" s="5" t="s">
        <v>58</v>
      </c>
      <c r="N237" s="5" t="s">
        <v>58</v>
      </c>
      <c r="O237" s="5" t="s">
        <v>58</v>
      </c>
      <c r="P237" s="5" t="s">
        <v>58</v>
      </c>
      <c r="Q237" s="5" t="s">
        <v>58</v>
      </c>
      <c r="R237" s="5" t="s">
        <v>2185</v>
      </c>
      <c r="S237" s="5" t="s">
        <v>58</v>
      </c>
      <c r="T237" s="5" t="s">
        <v>58</v>
      </c>
      <c r="U237" s="5" t="s">
        <v>58</v>
      </c>
      <c r="V237" s="5">
        <v>32</v>
      </c>
      <c r="W237" s="5">
        <v>11</v>
      </c>
      <c r="X237" s="5" t="s">
        <v>58</v>
      </c>
      <c r="Y237" s="5" t="s">
        <v>58</v>
      </c>
      <c r="Z237" s="5">
        <v>1641</v>
      </c>
      <c r="AA237" s="5">
        <v>1648</v>
      </c>
      <c r="AB237" s="5" t="s">
        <v>58</v>
      </c>
      <c r="AC237" s="5" t="s">
        <v>2186</v>
      </c>
      <c r="AD237" s="5" t="s">
        <v>58</v>
      </c>
      <c r="AE237" s="5" t="s">
        <v>58</v>
      </c>
      <c r="AF237" s="5" t="s">
        <v>58</v>
      </c>
      <c r="AG237" s="5">
        <v>2011</v>
      </c>
      <c r="AH237" s="5">
        <v>2011</v>
      </c>
      <c r="AI237" s="5" t="s">
        <v>2187</v>
      </c>
      <c r="AJ237" s="5" t="s">
        <v>58</v>
      </c>
      <c r="AK237" s="5" t="s">
        <v>58</v>
      </c>
      <c r="AL237" s="5" t="s">
        <v>58</v>
      </c>
      <c r="AM237" s="5" t="s">
        <v>58</v>
      </c>
      <c r="AN237" s="5" t="s">
        <v>58</v>
      </c>
      <c r="AO237" s="5" t="s">
        <v>58</v>
      </c>
      <c r="AP237" s="5" t="s">
        <v>58</v>
      </c>
      <c r="AQ237" s="5" t="s">
        <v>58</v>
      </c>
      <c r="AR237" s="5">
        <v>13</v>
      </c>
      <c r="AS237" s="5">
        <v>1</v>
      </c>
      <c r="AT237" s="5">
        <v>0</v>
      </c>
      <c r="AU237" s="5">
        <v>0</v>
      </c>
      <c r="AV237" s="5">
        <v>4</v>
      </c>
      <c r="AW237" s="5">
        <v>0</v>
      </c>
      <c r="AX237" s="5">
        <v>14</v>
      </c>
      <c r="AY237" s="5" t="s">
        <v>58</v>
      </c>
      <c r="AZ237" s="5" t="s">
        <v>58</v>
      </c>
      <c r="BA237" s="5" t="s">
        <v>2188</v>
      </c>
      <c r="BB237" s="5" t="s">
        <v>58</v>
      </c>
      <c r="BC237" s="5" t="s">
        <v>58</v>
      </c>
      <c r="BD237" s="5" t="s">
        <v>2189</v>
      </c>
      <c r="BE237" s="5" t="s">
        <v>58</v>
      </c>
      <c r="BF237" s="5" t="s">
        <v>58</v>
      </c>
    </row>
    <row r="238" spans="1:58">
      <c r="A238" s="5" t="s">
        <v>59</v>
      </c>
      <c r="B238" s="5" t="s">
        <v>2190</v>
      </c>
      <c r="C238" s="5" t="s">
        <v>58</v>
      </c>
      <c r="D238" s="5" t="s">
        <v>58</v>
      </c>
      <c r="E238" s="5" t="s">
        <v>58</v>
      </c>
      <c r="F238" s="5" t="s">
        <v>58</v>
      </c>
      <c r="G238" s="5" t="s">
        <v>58</v>
      </c>
      <c r="H238" s="5" t="s">
        <v>58</v>
      </c>
      <c r="I238" s="5" t="s">
        <v>58</v>
      </c>
      <c r="J238" s="5" t="s">
        <v>2191</v>
      </c>
      <c r="K238" s="5" t="s">
        <v>58</v>
      </c>
      <c r="L238" s="5" t="s">
        <v>58</v>
      </c>
      <c r="M238" s="5" t="s">
        <v>58</v>
      </c>
      <c r="N238" s="5" t="s">
        <v>58</v>
      </c>
      <c r="O238" s="5" t="s">
        <v>58</v>
      </c>
      <c r="P238" s="5" t="s">
        <v>58</v>
      </c>
      <c r="Q238" s="5" t="s">
        <v>58</v>
      </c>
      <c r="R238" s="5" t="s">
        <v>832</v>
      </c>
      <c r="S238" s="5" t="s">
        <v>58</v>
      </c>
      <c r="T238" s="5" t="s">
        <v>58</v>
      </c>
      <c r="U238" s="5" t="s">
        <v>58</v>
      </c>
      <c r="V238" s="5">
        <v>15</v>
      </c>
      <c r="W238" s="5">
        <v>9</v>
      </c>
      <c r="X238" s="5" t="s">
        <v>58</v>
      </c>
      <c r="Y238" s="5" t="s">
        <v>58</v>
      </c>
      <c r="Z238" s="5">
        <v>907</v>
      </c>
      <c r="AA238" s="5">
        <v>915</v>
      </c>
      <c r="AB238" s="5" t="s">
        <v>58</v>
      </c>
      <c r="AC238" s="5" t="s">
        <v>2192</v>
      </c>
      <c r="AD238" s="5" t="s">
        <v>58</v>
      </c>
      <c r="AE238" s="5" t="s">
        <v>58</v>
      </c>
      <c r="AF238" s="5" t="s">
        <v>58</v>
      </c>
      <c r="AG238" s="5" t="s">
        <v>2193</v>
      </c>
      <c r="AH238" s="5">
        <v>2010</v>
      </c>
      <c r="AI238" s="5" t="s">
        <v>2194</v>
      </c>
      <c r="AJ238" s="5" t="s">
        <v>58</v>
      </c>
      <c r="AK238" s="5" t="s">
        <v>58</v>
      </c>
      <c r="AL238" s="5" t="s">
        <v>58</v>
      </c>
      <c r="AM238" s="5" t="s">
        <v>58</v>
      </c>
      <c r="AN238" s="5" t="s">
        <v>58</v>
      </c>
      <c r="AO238" s="5" t="s">
        <v>58</v>
      </c>
      <c r="AP238" s="5" t="s">
        <v>58</v>
      </c>
      <c r="AQ238" s="5" t="s">
        <v>58</v>
      </c>
      <c r="AR238" s="5">
        <v>55</v>
      </c>
      <c r="AS238" s="5">
        <v>1</v>
      </c>
      <c r="AT238" s="5">
        <v>0</v>
      </c>
      <c r="AU238" s="5">
        <v>0</v>
      </c>
      <c r="AV238" s="5">
        <v>24</v>
      </c>
      <c r="AW238" s="5">
        <v>1</v>
      </c>
      <c r="AX238" s="5">
        <v>58</v>
      </c>
      <c r="AY238" s="5" t="s">
        <v>58</v>
      </c>
      <c r="AZ238" s="5" t="s">
        <v>58</v>
      </c>
      <c r="BA238" s="5" t="s">
        <v>834</v>
      </c>
      <c r="BB238" s="5" t="s">
        <v>835</v>
      </c>
      <c r="BC238" s="5" t="s">
        <v>58</v>
      </c>
      <c r="BD238" s="5" t="s">
        <v>2195</v>
      </c>
      <c r="BE238" s="5" t="s">
        <v>58</v>
      </c>
      <c r="BF238" s="5" t="s">
        <v>58</v>
      </c>
    </row>
    <row r="239" spans="1:58">
      <c r="A239" s="5" t="s">
        <v>59</v>
      </c>
      <c r="B239" s="5" t="s">
        <v>2196</v>
      </c>
      <c r="C239" s="5" t="s">
        <v>58</v>
      </c>
      <c r="D239" s="5" t="s">
        <v>58</v>
      </c>
      <c r="E239" s="5" t="s">
        <v>58</v>
      </c>
      <c r="F239" s="5" t="s">
        <v>2197</v>
      </c>
      <c r="G239" s="5" t="s">
        <v>2198</v>
      </c>
      <c r="H239" s="5" t="s">
        <v>58</v>
      </c>
      <c r="I239" s="5" t="s">
        <v>58</v>
      </c>
      <c r="J239" s="5" t="s">
        <v>2199</v>
      </c>
      <c r="K239" s="5" t="s">
        <v>58</v>
      </c>
      <c r="L239" s="5" t="s">
        <v>58</v>
      </c>
      <c r="M239" s="5" t="s">
        <v>58</v>
      </c>
      <c r="N239" s="5" t="s">
        <v>58</v>
      </c>
      <c r="O239" s="5" t="s">
        <v>58</v>
      </c>
      <c r="P239" s="5" t="s">
        <v>58</v>
      </c>
      <c r="Q239" s="5" t="s">
        <v>58</v>
      </c>
      <c r="R239" s="5" t="s">
        <v>1020</v>
      </c>
      <c r="S239" s="5" t="s">
        <v>58</v>
      </c>
      <c r="T239" s="5" t="s">
        <v>58</v>
      </c>
      <c r="U239" s="5" t="s">
        <v>58</v>
      </c>
      <c r="V239" s="5">
        <v>182</v>
      </c>
      <c r="W239" s="5" t="s">
        <v>2200</v>
      </c>
      <c r="X239" s="5" t="s">
        <v>58</v>
      </c>
      <c r="Y239" s="5" t="s">
        <v>58</v>
      </c>
      <c r="Z239" s="5">
        <v>377</v>
      </c>
      <c r="AA239" s="5">
        <v>385</v>
      </c>
      <c r="AB239" s="5" t="s">
        <v>58</v>
      </c>
      <c r="AC239" s="5" t="s">
        <v>2201</v>
      </c>
      <c r="AD239" s="5" t="s">
        <v>58</v>
      </c>
      <c r="AE239" s="5" t="s">
        <v>58</v>
      </c>
      <c r="AF239" s="5" t="s">
        <v>58</v>
      </c>
      <c r="AG239" s="5" t="s">
        <v>2202</v>
      </c>
      <c r="AH239" s="5">
        <v>2010</v>
      </c>
      <c r="AI239" s="5" t="s">
        <v>2203</v>
      </c>
      <c r="AJ239" s="5" t="s">
        <v>58</v>
      </c>
      <c r="AK239" s="5" t="s">
        <v>58</v>
      </c>
      <c r="AL239" s="5" t="s">
        <v>58</v>
      </c>
      <c r="AM239" s="5" t="s">
        <v>58</v>
      </c>
      <c r="AN239" s="5" t="s">
        <v>58</v>
      </c>
      <c r="AO239" s="5" t="s">
        <v>58</v>
      </c>
      <c r="AP239" s="5" t="s">
        <v>58</v>
      </c>
      <c r="AQ239" s="5" t="s">
        <v>58</v>
      </c>
      <c r="AR239" s="5">
        <v>112</v>
      </c>
      <c r="AS239" s="5">
        <v>1</v>
      </c>
      <c r="AT239" s="5">
        <v>0</v>
      </c>
      <c r="AU239" s="5">
        <v>0</v>
      </c>
      <c r="AV239" s="5">
        <v>33</v>
      </c>
      <c r="AW239" s="5">
        <v>0</v>
      </c>
      <c r="AX239" s="5">
        <v>114</v>
      </c>
      <c r="AY239" s="5" t="s">
        <v>58</v>
      </c>
      <c r="AZ239" s="5" t="s">
        <v>58</v>
      </c>
      <c r="BA239" s="5" t="s">
        <v>1023</v>
      </c>
      <c r="BB239" s="5" t="s">
        <v>1024</v>
      </c>
      <c r="BC239" s="5" t="s">
        <v>58</v>
      </c>
      <c r="BD239" s="5" t="s">
        <v>2204</v>
      </c>
      <c r="BE239" s="5">
        <v>20619537</v>
      </c>
      <c r="BF239" s="5" t="s">
        <v>58</v>
      </c>
    </row>
    <row r="240" spans="1:58">
      <c r="A240" s="5" t="s">
        <v>59</v>
      </c>
      <c r="B240" s="5" t="s">
        <v>2205</v>
      </c>
      <c r="C240" s="5" t="s">
        <v>58</v>
      </c>
      <c r="D240" s="5" t="s">
        <v>58</v>
      </c>
      <c r="E240" s="5" t="s">
        <v>58</v>
      </c>
      <c r="F240" s="5" t="s">
        <v>58</v>
      </c>
      <c r="G240" s="5" t="s">
        <v>2053</v>
      </c>
      <c r="H240" s="5" t="s">
        <v>58</v>
      </c>
      <c r="I240" s="5" t="s">
        <v>58</v>
      </c>
      <c r="J240" s="5" t="s">
        <v>2206</v>
      </c>
      <c r="K240" s="5" t="s">
        <v>58</v>
      </c>
      <c r="L240" s="5" t="s">
        <v>58</v>
      </c>
      <c r="M240" s="5" t="s">
        <v>58</v>
      </c>
      <c r="N240" s="5" t="s">
        <v>58</v>
      </c>
      <c r="O240" s="5" t="s">
        <v>58</v>
      </c>
      <c r="P240" s="5" t="s">
        <v>58</v>
      </c>
      <c r="Q240" s="5" t="s">
        <v>58</v>
      </c>
      <c r="R240" s="5" t="s">
        <v>2207</v>
      </c>
      <c r="S240" s="5" t="s">
        <v>58</v>
      </c>
      <c r="T240" s="5" t="s">
        <v>58</v>
      </c>
      <c r="U240" s="5" t="s">
        <v>58</v>
      </c>
      <c r="V240" s="5">
        <v>5</v>
      </c>
      <c r="W240" s="5">
        <v>16</v>
      </c>
      <c r="X240" s="5" t="s">
        <v>58</v>
      </c>
      <c r="Y240" s="5" t="s">
        <v>58</v>
      </c>
      <c r="Z240" s="5">
        <v>2097</v>
      </c>
      <c r="AA240" s="5">
        <v>2102</v>
      </c>
      <c r="AB240" s="5" t="s">
        <v>58</v>
      </c>
      <c r="AC240" s="5" t="s">
        <v>58</v>
      </c>
      <c r="AD240" s="5" t="s">
        <v>58</v>
      </c>
      <c r="AE240" s="5" t="s">
        <v>58</v>
      </c>
      <c r="AF240" s="5" t="s">
        <v>58</v>
      </c>
      <c r="AG240" s="5" t="s">
        <v>2208</v>
      </c>
      <c r="AH240" s="5">
        <v>2010</v>
      </c>
      <c r="AI240" s="5" t="s">
        <v>2209</v>
      </c>
      <c r="AJ240" s="5" t="s">
        <v>58</v>
      </c>
      <c r="AK240" s="5" t="s">
        <v>58</v>
      </c>
      <c r="AL240" s="5" t="s">
        <v>58</v>
      </c>
      <c r="AM240" s="5" t="s">
        <v>58</v>
      </c>
      <c r="AN240" s="5" t="s">
        <v>58</v>
      </c>
      <c r="AO240" s="5" t="s">
        <v>58</v>
      </c>
      <c r="AP240" s="5" t="s">
        <v>58</v>
      </c>
      <c r="AQ240" s="5" t="s">
        <v>58</v>
      </c>
      <c r="AR240" s="5">
        <v>2</v>
      </c>
      <c r="AS240" s="5">
        <v>0</v>
      </c>
      <c r="AT240" s="5">
        <v>0</v>
      </c>
      <c r="AU240" s="5">
        <v>0</v>
      </c>
      <c r="AV240" s="5">
        <v>0</v>
      </c>
      <c r="AW240" s="5">
        <v>0</v>
      </c>
      <c r="AX240" s="5">
        <v>2</v>
      </c>
      <c r="AY240" s="5" t="s">
        <v>58</v>
      </c>
      <c r="AZ240" s="5" t="s">
        <v>58</v>
      </c>
      <c r="BA240" s="5" t="s">
        <v>2210</v>
      </c>
      <c r="BB240" s="5" t="s">
        <v>58</v>
      </c>
      <c r="BC240" s="5" t="s">
        <v>58</v>
      </c>
      <c r="BD240" s="5" t="s">
        <v>2211</v>
      </c>
      <c r="BE240" s="5" t="s">
        <v>58</v>
      </c>
      <c r="BF240" s="5" t="s">
        <v>58</v>
      </c>
    </row>
    <row r="241" spans="1:58">
      <c r="A241" s="5" t="s">
        <v>59</v>
      </c>
      <c r="B241" s="5" t="s">
        <v>2212</v>
      </c>
      <c r="C241" s="5" t="s">
        <v>58</v>
      </c>
      <c r="D241" s="5" t="s">
        <v>58</v>
      </c>
      <c r="E241" s="5" t="s">
        <v>58</v>
      </c>
      <c r="F241" s="5" t="s">
        <v>58</v>
      </c>
      <c r="G241" s="5" t="s">
        <v>58</v>
      </c>
      <c r="H241" s="5" t="s">
        <v>58</v>
      </c>
      <c r="I241" s="5" t="s">
        <v>58</v>
      </c>
      <c r="J241" s="5" t="s">
        <v>2213</v>
      </c>
      <c r="K241" s="5" t="s">
        <v>58</v>
      </c>
      <c r="L241" s="5" t="s">
        <v>58</v>
      </c>
      <c r="M241" s="5" t="s">
        <v>58</v>
      </c>
      <c r="N241" s="5" t="s">
        <v>58</v>
      </c>
      <c r="O241" s="5" t="s">
        <v>58</v>
      </c>
      <c r="P241" s="5" t="s">
        <v>58</v>
      </c>
      <c r="Q241" s="5" t="s">
        <v>58</v>
      </c>
      <c r="R241" s="5" t="s">
        <v>1917</v>
      </c>
      <c r="S241" s="5" t="s">
        <v>58</v>
      </c>
      <c r="T241" s="5" t="s">
        <v>58</v>
      </c>
      <c r="U241" s="5" t="s">
        <v>58</v>
      </c>
      <c r="V241" s="5">
        <v>93</v>
      </c>
      <c r="W241" s="5">
        <v>1</v>
      </c>
      <c r="X241" s="5" t="s">
        <v>58</v>
      </c>
      <c r="Y241" s="5" t="s">
        <v>58</v>
      </c>
      <c r="Z241" s="5">
        <v>52</v>
      </c>
      <c r="AA241" s="5">
        <v>55</v>
      </c>
      <c r="AB241" s="5" t="s">
        <v>58</v>
      </c>
      <c r="AC241" s="5" t="s">
        <v>2214</v>
      </c>
      <c r="AD241" s="5" t="s">
        <v>58</v>
      </c>
      <c r="AE241" s="5" t="s">
        <v>58</v>
      </c>
      <c r="AF241" s="5" t="s">
        <v>58</v>
      </c>
      <c r="AG241" s="5" t="s">
        <v>2215</v>
      </c>
      <c r="AH241" s="5">
        <v>2010</v>
      </c>
      <c r="AI241" s="5" t="s">
        <v>2216</v>
      </c>
      <c r="AJ241" s="5" t="s">
        <v>58</v>
      </c>
      <c r="AK241" s="5" t="s">
        <v>58</v>
      </c>
      <c r="AL241" s="5" t="s">
        <v>58</v>
      </c>
      <c r="AM241" s="5" t="s">
        <v>58</v>
      </c>
      <c r="AN241" s="5" t="s">
        <v>58</v>
      </c>
      <c r="AO241" s="5" t="s">
        <v>58</v>
      </c>
      <c r="AP241" s="5" t="s">
        <v>58</v>
      </c>
      <c r="AQ241" s="5" t="s">
        <v>58</v>
      </c>
      <c r="AR241" s="5">
        <v>17</v>
      </c>
      <c r="AS241" s="5">
        <v>0</v>
      </c>
      <c r="AT241" s="5">
        <v>0</v>
      </c>
      <c r="AU241" s="5">
        <v>0</v>
      </c>
      <c r="AV241" s="5">
        <v>14</v>
      </c>
      <c r="AW241" s="5">
        <v>0</v>
      </c>
      <c r="AX241" s="5">
        <v>17</v>
      </c>
      <c r="AY241" s="5" t="s">
        <v>58</v>
      </c>
      <c r="AZ241" s="5" t="s">
        <v>58</v>
      </c>
      <c r="BA241" s="5" t="s">
        <v>1921</v>
      </c>
      <c r="BB241" s="5" t="s">
        <v>58</v>
      </c>
      <c r="BC241" s="5" t="s">
        <v>58</v>
      </c>
      <c r="BD241" s="5" t="s">
        <v>2217</v>
      </c>
      <c r="BE241" s="5" t="s">
        <v>58</v>
      </c>
      <c r="BF241" s="5" t="s">
        <v>58</v>
      </c>
    </row>
    <row r="242" spans="1:58">
      <c r="A242" s="5" t="s">
        <v>59</v>
      </c>
      <c r="B242" s="5" t="s">
        <v>2218</v>
      </c>
      <c r="C242" s="5" t="s">
        <v>58</v>
      </c>
      <c r="D242" s="5" t="s">
        <v>58</v>
      </c>
      <c r="E242" s="5" t="s">
        <v>58</v>
      </c>
      <c r="F242" s="5" t="s">
        <v>58</v>
      </c>
      <c r="G242" s="5" t="s">
        <v>58</v>
      </c>
      <c r="H242" s="5" t="s">
        <v>58</v>
      </c>
      <c r="I242" s="5" t="s">
        <v>58</v>
      </c>
      <c r="J242" s="5" t="s">
        <v>2219</v>
      </c>
      <c r="K242" s="5" t="s">
        <v>58</v>
      </c>
      <c r="L242" s="5" t="s">
        <v>58</v>
      </c>
      <c r="M242" s="5" t="s">
        <v>58</v>
      </c>
      <c r="N242" s="5" t="s">
        <v>58</v>
      </c>
      <c r="O242" s="5" t="s">
        <v>58</v>
      </c>
      <c r="P242" s="5" t="s">
        <v>58</v>
      </c>
      <c r="Q242" s="5" t="s">
        <v>58</v>
      </c>
      <c r="R242" s="5" t="s">
        <v>2207</v>
      </c>
      <c r="S242" s="5" t="s">
        <v>58</v>
      </c>
      <c r="T242" s="5" t="s">
        <v>58</v>
      </c>
      <c r="U242" s="5" t="s">
        <v>58</v>
      </c>
      <c r="V242" s="5">
        <v>5</v>
      </c>
      <c r="W242" s="5">
        <v>2</v>
      </c>
      <c r="X242" s="5" t="s">
        <v>58</v>
      </c>
      <c r="Y242" s="5" t="s">
        <v>58</v>
      </c>
      <c r="Z242" s="5">
        <v>114</v>
      </c>
      <c r="AA242" s="5">
        <v>120</v>
      </c>
      <c r="AB242" s="5" t="s">
        <v>58</v>
      </c>
      <c r="AC242" s="5" t="s">
        <v>58</v>
      </c>
      <c r="AD242" s="5" t="s">
        <v>58</v>
      </c>
      <c r="AE242" s="5" t="s">
        <v>58</v>
      </c>
      <c r="AF242" s="5" t="s">
        <v>58</v>
      </c>
      <c r="AG242" s="5" t="s">
        <v>2220</v>
      </c>
      <c r="AH242" s="5">
        <v>2010</v>
      </c>
      <c r="AI242" s="5" t="s">
        <v>2221</v>
      </c>
      <c r="AJ242" s="5" t="s">
        <v>58</v>
      </c>
      <c r="AK242" s="5" t="s">
        <v>58</v>
      </c>
      <c r="AL242" s="5" t="s">
        <v>58</v>
      </c>
      <c r="AM242" s="5" t="s">
        <v>58</v>
      </c>
      <c r="AN242" s="5" t="s">
        <v>58</v>
      </c>
      <c r="AO242" s="5" t="s">
        <v>58</v>
      </c>
      <c r="AP242" s="5" t="s">
        <v>58</v>
      </c>
      <c r="AQ242" s="5" t="s">
        <v>58</v>
      </c>
      <c r="AR242" s="5">
        <v>1</v>
      </c>
      <c r="AS242" s="5">
        <v>0</v>
      </c>
      <c r="AT242" s="5">
        <v>0</v>
      </c>
      <c r="AU242" s="5">
        <v>0</v>
      </c>
      <c r="AV242" s="5">
        <v>0</v>
      </c>
      <c r="AW242" s="5">
        <v>0</v>
      </c>
      <c r="AX242" s="5">
        <v>1</v>
      </c>
      <c r="AY242" s="5" t="s">
        <v>58</v>
      </c>
      <c r="AZ242" s="5" t="s">
        <v>58</v>
      </c>
      <c r="BA242" s="5" t="s">
        <v>2210</v>
      </c>
      <c r="BB242" s="5" t="s">
        <v>58</v>
      </c>
      <c r="BC242" s="5" t="s">
        <v>58</v>
      </c>
      <c r="BD242" s="5" t="s">
        <v>2222</v>
      </c>
      <c r="BE242" s="5" t="s">
        <v>58</v>
      </c>
      <c r="BF242" s="5" t="s">
        <v>58</v>
      </c>
    </row>
    <row r="243" spans="1:58">
      <c r="A243" s="5" t="s">
        <v>59</v>
      </c>
      <c r="B243" s="5" t="s">
        <v>2223</v>
      </c>
      <c r="C243" s="5" t="s">
        <v>58</v>
      </c>
      <c r="D243" s="5" t="s">
        <v>58</v>
      </c>
      <c r="E243" s="5" t="s">
        <v>58</v>
      </c>
      <c r="F243" s="5" t="s">
        <v>2224</v>
      </c>
      <c r="G243" s="5" t="s">
        <v>2225</v>
      </c>
      <c r="H243" s="5" t="s">
        <v>58</v>
      </c>
      <c r="I243" s="5" t="s">
        <v>58</v>
      </c>
      <c r="J243" s="5" t="s">
        <v>2226</v>
      </c>
      <c r="K243" s="5" t="s">
        <v>58</v>
      </c>
      <c r="L243" s="5" t="s">
        <v>58</v>
      </c>
      <c r="M243" s="5" t="s">
        <v>58</v>
      </c>
      <c r="N243" s="5" t="s">
        <v>58</v>
      </c>
      <c r="O243" s="5" t="s">
        <v>58</v>
      </c>
      <c r="P243" s="5" t="s">
        <v>58</v>
      </c>
      <c r="Q243" s="5" t="s">
        <v>58</v>
      </c>
      <c r="R243" s="5" t="s">
        <v>2227</v>
      </c>
      <c r="S243" s="5" t="s">
        <v>58</v>
      </c>
      <c r="T243" s="5" t="s">
        <v>58</v>
      </c>
      <c r="U243" s="5" t="s">
        <v>58</v>
      </c>
      <c r="V243" s="5">
        <v>156</v>
      </c>
      <c r="W243" s="5">
        <v>1</v>
      </c>
      <c r="X243" s="5" t="s">
        <v>58</v>
      </c>
      <c r="Y243" s="5" t="s">
        <v>58</v>
      </c>
      <c r="Z243" s="5">
        <v>141</v>
      </c>
      <c r="AA243" s="5">
        <v>145</v>
      </c>
      <c r="AB243" s="5" t="s">
        <v>58</v>
      </c>
      <c r="AC243" s="5" t="s">
        <v>2228</v>
      </c>
      <c r="AD243" s="5" t="s">
        <v>58</v>
      </c>
      <c r="AE243" s="5" t="s">
        <v>58</v>
      </c>
      <c r="AF243" s="5" t="s">
        <v>58</v>
      </c>
      <c r="AG243" s="5" t="s">
        <v>2229</v>
      </c>
      <c r="AH243" s="5">
        <v>2010</v>
      </c>
      <c r="AI243" s="5" t="s">
        <v>2230</v>
      </c>
      <c r="AJ243" s="5" t="s">
        <v>58</v>
      </c>
      <c r="AK243" s="5" t="s">
        <v>58</v>
      </c>
      <c r="AL243" s="5" t="s">
        <v>58</v>
      </c>
      <c r="AM243" s="5" t="s">
        <v>58</v>
      </c>
      <c r="AN243" s="5" t="s">
        <v>58</v>
      </c>
      <c r="AO243" s="5" t="s">
        <v>58</v>
      </c>
      <c r="AP243" s="5" t="s">
        <v>58</v>
      </c>
      <c r="AQ243" s="5" t="s">
        <v>58</v>
      </c>
      <c r="AR243" s="5">
        <v>14</v>
      </c>
      <c r="AS243" s="5">
        <v>1</v>
      </c>
      <c r="AT243" s="5">
        <v>0</v>
      </c>
      <c r="AU243" s="5">
        <v>0</v>
      </c>
      <c r="AV243" s="5">
        <v>3</v>
      </c>
      <c r="AW243" s="5">
        <v>0</v>
      </c>
      <c r="AX243" s="5">
        <v>15</v>
      </c>
      <c r="AY243" s="5" t="s">
        <v>58</v>
      </c>
      <c r="AZ243" s="5" t="s">
        <v>58</v>
      </c>
      <c r="BA243" s="5" t="s">
        <v>2231</v>
      </c>
      <c r="BB243" s="5" t="s">
        <v>2232</v>
      </c>
      <c r="BC243" s="5" t="s">
        <v>58</v>
      </c>
      <c r="BD243" s="5" t="s">
        <v>2233</v>
      </c>
      <c r="BE243" s="5" t="s">
        <v>58</v>
      </c>
      <c r="BF243" s="5" t="s">
        <v>58</v>
      </c>
    </row>
    <row r="244" spans="1:58">
      <c r="A244" s="5" t="s">
        <v>59</v>
      </c>
      <c r="B244" s="5" t="s">
        <v>2234</v>
      </c>
      <c r="C244" s="5" t="s">
        <v>58</v>
      </c>
      <c r="D244" s="5" t="s">
        <v>58</v>
      </c>
      <c r="E244" s="5" t="s">
        <v>58</v>
      </c>
      <c r="F244" s="5" t="s">
        <v>2235</v>
      </c>
      <c r="G244" s="5" t="s">
        <v>2236</v>
      </c>
      <c r="H244" s="5" t="s">
        <v>58</v>
      </c>
      <c r="I244" s="5" t="s">
        <v>58</v>
      </c>
      <c r="J244" s="5" t="s">
        <v>2237</v>
      </c>
      <c r="K244" s="5" t="s">
        <v>58</v>
      </c>
      <c r="L244" s="5" t="s">
        <v>58</v>
      </c>
      <c r="M244" s="5" t="s">
        <v>58</v>
      </c>
      <c r="N244" s="5" t="s">
        <v>58</v>
      </c>
      <c r="O244" s="5" t="s">
        <v>58</v>
      </c>
      <c r="P244" s="5" t="s">
        <v>58</v>
      </c>
      <c r="Q244" s="5" t="s">
        <v>58</v>
      </c>
      <c r="R244" s="5" t="s">
        <v>2238</v>
      </c>
      <c r="S244" s="5" t="s">
        <v>58</v>
      </c>
      <c r="T244" s="5" t="s">
        <v>58</v>
      </c>
      <c r="U244" s="5" t="s">
        <v>58</v>
      </c>
      <c r="V244" s="5">
        <v>8</v>
      </c>
      <c r="W244" s="5" t="s">
        <v>58</v>
      </c>
      <c r="X244" s="5" t="s">
        <v>58</v>
      </c>
      <c r="Y244" s="5" t="s">
        <v>58</v>
      </c>
      <c r="Z244" s="5" t="s">
        <v>58</v>
      </c>
      <c r="AA244" s="5" t="s">
        <v>58</v>
      </c>
      <c r="AB244" s="5" t="s">
        <v>2239</v>
      </c>
      <c r="AC244" s="5" t="s">
        <v>58</v>
      </c>
      <c r="AD244" s="5" t="s">
        <v>58</v>
      </c>
      <c r="AE244" s="5" t="s">
        <v>58</v>
      </c>
      <c r="AF244" s="5" t="s">
        <v>58</v>
      </c>
      <c r="AG244" s="5">
        <v>2010</v>
      </c>
      <c r="AH244" s="5">
        <v>2010</v>
      </c>
      <c r="AI244" s="5" t="s">
        <v>2240</v>
      </c>
      <c r="AJ244" s="5" t="s">
        <v>58</v>
      </c>
      <c r="AK244" s="5" t="s">
        <v>58</v>
      </c>
      <c r="AL244" s="5" t="s">
        <v>58</v>
      </c>
      <c r="AM244" s="5" t="s">
        <v>58</v>
      </c>
      <c r="AN244" s="5" t="s">
        <v>58</v>
      </c>
      <c r="AO244" s="5" t="s">
        <v>58</v>
      </c>
      <c r="AP244" s="5" t="s">
        <v>58</v>
      </c>
      <c r="AQ244" s="5" t="s">
        <v>58</v>
      </c>
      <c r="AR244" s="5">
        <v>12</v>
      </c>
      <c r="AS244" s="5">
        <v>0</v>
      </c>
      <c r="AT244" s="5">
        <v>0</v>
      </c>
      <c r="AU244" s="5">
        <v>0</v>
      </c>
      <c r="AV244" s="5">
        <v>7</v>
      </c>
      <c r="AW244" s="5">
        <v>0</v>
      </c>
      <c r="AX244" s="5">
        <v>12</v>
      </c>
      <c r="AY244" s="5" t="s">
        <v>58</v>
      </c>
      <c r="AZ244" s="5" t="s">
        <v>58</v>
      </c>
      <c r="BA244" s="5" t="s">
        <v>2241</v>
      </c>
      <c r="BB244" s="5" t="s">
        <v>2242</v>
      </c>
      <c r="BC244" s="5" t="s">
        <v>58</v>
      </c>
      <c r="BD244" s="5" t="s">
        <v>2243</v>
      </c>
      <c r="BE244" s="5" t="s">
        <v>58</v>
      </c>
      <c r="BF244" s="5" t="s">
        <v>58</v>
      </c>
    </row>
    <row r="245" spans="1:58">
      <c r="A245" s="5" t="s">
        <v>59</v>
      </c>
      <c r="B245" s="5" t="s">
        <v>2244</v>
      </c>
      <c r="C245" s="5" t="s">
        <v>58</v>
      </c>
      <c r="D245" s="5" t="s">
        <v>58</v>
      </c>
      <c r="E245" s="5" t="s">
        <v>58</v>
      </c>
      <c r="F245" s="5" t="s">
        <v>58</v>
      </c>
      <c r="G245" s="5" t="s">
        <v>58</v>
      </c>
      <c r="H245" s="5" t="s">
        <v>58</v>
      </c>
      <c r="I245" s="5" t="s">
        <v>58</v>
      </c>
      <c r="J245" s="5" t="s">
        <v>2245</v>
      </c>
      <c r="K245" s="5" t="s">
        <v>58</v>
      </c>
      <c r="L245" s="5" t="s">
        <v>58</v>
      </c>
      <c r="M245" s="5" t="s">
        <v>58</v>
      </c>
      <c r="N245" s="5" t="s">
        <v>58</v>
      </c>
      <c r="O245" s="5" t="s">
        <v>58</v>
      </c>
      <c r="P245" s="5" t="s">
        <v>58</v>
      </c>
      <c r="Q245" s="5" t="s">
        <v>58</v>
      </c>
      <c r="R245" s="5" t="s">
        <v>2246</v>
      </c>
      <c r="S245" s="5" t="s">
        <v>58</v>
      </c>
      <c r="T245" s="5" t="s">
        <v>58</v>
      </c>
      <c r="U245" s="5" t="s">
        <v>58</v>
      </c>
      <c r="V245" s="5">
        <v>8</v>
      </c>
      <c r="W245" s="5">
        <v>21</v>
      </c>
      <c r="X245" s="5" t="s">
        <v>58</v>
      </c>
      <c r="Y245" s="5" t="s">
        <v>58</v>
      </c>
      <c r="Z245" s="5">
        <v>5679</v>
      </c>
      <c r="AA245" s="5">
        <v>5690</v>
      </c>
      <c r="AB245" s="5" t="s">
        <v>58</v>
      </c>
      <c r="AC245" s="5" t="s">
        <v>58</v>
      </c>
      <c r="AD245" s="5" t="s">
        <v>58</v>
      </c>
      <c r="AE245" s="5" t="s">
        <v>58</v>
      </c>
      <c r="AF245" s="5" t="s">
        <v>58</v>
      </c>
      <c r="AG245" s="5" t="s">
        <v>2247</v>
      </c>
      <c r="AH245" s="5">
        <v>2009</v>
      </c>
      <c r="AI245" s="5" t="s">
        <v>2248</v>
      </c>
      <c r="AJ245" s="5" t="s">
        <v>58</v>
      </c>
      <c r="AK245" s="5" t="s">
        <v>58</v>
      </c>
      <c r="AL245" s="5" t="s">
        <v>58</v>
      </c>
      <c r="AM245" s="5" t="s">
        <v>58</v>
      </c>
      <c r="AN245" s="5" t="s">
        <v>58</v>
      </c>
      <c r="AO245" s="5" t="s">
        <v>58</v>
      </c>
      <c r="AP245" s="5" t="s">
        <v>58</v>
      </c>
      <c r="AQ245" s="5" t="s">
        <v>58</v>
      </c>
      <c r="AR245" s="5">
        <v>5</v>
      </c>
      <c r="AS245" s="5">
        <v>0</v>
      </c>
      <c r="AT245" s="5">
        <v>0</v>
      </c>
      <c r="AU245" s="5">
        <v>0</v>
      </c>
      <c r="AV245" s="5">
        <v>3</v>
      </c>
      <c r="AW245" s="5">
        <v>0</v>
      </c>
      <c r="AX245" s="5">
        <v>6</v>
      </c>
      <c r="AY245" s="5" t="s">
        <v>58</v>
      </c>
      <c r="AZ245" s="5" t="s">
        <v>58</v>
      </c>
      <c r="BA245" s="5" t="s">
        <v>2249</v>
      </c>
      <c r="BB245" s="5" t="s">
        <v>58</v>
      </c>
      <c r="BC245" s="5" t="s">
        <v>58</v>
      </c>
      <c r="BD245" s="5" t="s">
        <v>2250</v>
      </c>
      <c r="BE245" s="5" t="s">
        <v>58</v>
      </c>
      <c r="BF245" s="5" t="s">
        <v>58</v>
      </c>
    </row>
    <row r="246" spans="1:58">
      <c r="A246" s="5" t="s">
        <v>59</v>
      </c>
      <c r="B246" s="5" t="s">
        <v>2251</v>
      </c>
      <c r="C246" s="5" t="s">
        <v>58</v>
      </c>
      <c r="D246" s="5" t="s">
        <v>58</v>
      </c>
      <c r="E246" s="5" t="s">
        <v>58</v>
      </c>
      <c r="F246" s="5" t="s">
        <v>58</v>
      </c>
      <c r="G246" s="5" t="s">
        <v>58</v>
      </c>
      <c r="H246" s="5" t="s">
        <v>58</v>
      </c>
      <c r="I246" s="5" t="s">
        <v>58</v>
      </c>
      <c r="J246" s="5" t="s">
        <v>2252</v>
      </c>
      <c r="K246" s="5" t="s">
        <v>58</v>
      </c>
      <c r="L246" s="5" t="s">
        <v>58</v>
      </c>
      <c r="M246" s="5" t="s">
        <v>58</v>
      </c>
      <c r="N246" s="5" t="s">
        <v>58</v>
      </c>
      <c r="O246" s="5" t="s">
        <v>58</v>
      </c>
      <c r="P246" s="5" t="s">
        <v>58</v>
      </c>
      <c r="Q246" s="5" t="s">
        <v>58</v>
      </c>
      <c r="R246" s="5" t="s">
        <v>2253</v>
      </c>
      <c r="S246" s="5" t="s">
        <v>58</v>
      </c>
      <c r="T246" s="5" t="s">
        <v>58</v>
      </c>
      <c r="U246" s="5" t="s">
        <v>58</v>
      </c>
      <c r="V246" s="5">
        <v>19</v>
      </c>
      <c r="W246" s="5" t="s">
        <v>262</v>
      </c>
      <c r="X246" s="5" t="s">
        <v>58</v>
      </c>
      <c r="Y246" s="5" t="s">
        <v>58</v>
      </c>
      <c r="Z246" s="5">
        <v>157</v>
      </c>
      <c r="AA246" s="5">
        <v>168</v>
      </c>
      <c r="AB246" s="5" t="s">
        <v>58</v>
      </c>
      <c r="AC246" s="5" t="s">
        <v>58</v>
      </c>
      <c r="AD246" s="5" t="s">
        <v>58</v>
      </c>
      <c r="AE246" s="5" t="s">
        <v>58</v>
      </c>
      <c r="AF246" s="5" t="s">
        <v>58</v>
      </c>
      <c r="AG246" s="5" t="s">
        <v>2254</v>
      </c>
      <c r="AH246" s="5">
        <v>2009</v>
      </c>
      <c r="AI246" s="5" t="s">
        <v>2255</v>
      </c>
      <c r="AJ246" s="5" t="s">
        <v>58</v>
      </c>
      <c r="AK246" s="5" t="s">
        <v>58</v>
      </c>
      <c r="AL246" s="5" t="s">
        <v>58</v>
      </c>
      <c r="AM246" s="5" t="s">
        <v>58</v>
      </c>
      <c r="AN246" s="5" t="s">
        <v>58</v>
      </c>
      <c r="AO246" s="5" t="s">
        <v>58</v>
      </c>
      <c r="AP246" s="5" t="s">
        <v>58</v>
      </c>
      <c r="AQ246" s="5" t="s">
        <v>58</v>
      </c>
      <c r="AR246" s="5">
        <v>8</v>
      </c>
      <c r="AS246" s="5">
        <v>0</v>
      </c>
      <c r="AT246" s="5">
        <v>0</v>
      </c>
      <c r="AU246" s="5">
        <v>0</v>
      </c>
      <c r="AV246" s="5">
        <v>4</v>
      </c>
      <c r="AW246" s="5">
        <v>3</v>
      </c>
      <c r="AX246" s="5">
        <v>8</v>
      </c>
      <c r="AY246" s="5" t="s">
        <v>58</v>
      </c>
      <c r="AZ246" s="5" t="s">
        <v>58</v>
      </c>
      <c r="BA246" s="5" t="s">
        <v>2256</v>
      </c>
      <c r="BB246" s="5" t="s">
        <v>58</v>
      </c>
      <c r="BC246" s="5" t="s">
        <v>58</v>
      </c>
      <c r="BD246" s="5" t="s">
        <v>2257</v>
      </c>
      <c r="BE246" s="5" t="s">
        <v>58</v>
      </c>
      <c r="BF246" s="5" t="s">
        <v>58</v>
      </c>
    </row>
    <row r="247" spans="1:58">
      <c r="A247" s="5" t="s">
        <v>59</v>
      </c>
      <c r="B247" s="5" t="s">
        <v>2258</v>
      </c>
      <c r="C247" s="5" t="s">
        <v>58</v>
      </c>
      <c r="D247" s="5" t="s">
        <v>58</v>
      </c>
      <c r="E247" s="5" t="s">
        <v>58</v>
      </c>
      <c r="F247" s="5" t="s">
        <v>58</v>
      </c>
      <c r="G247" s="5" t="s">
        <v>58</v>
      </c>
      <c r="H247" s="5" t="s">
        <v>58</v>
      </c>
      <c r="I247" s="5" t="s">
        <v>58</v>
      </c>
      <c r="J247" s="5" t="s">
        <v>2259</v>
      </c>
      <c r="K247" s="5" t="s">
        <v>58</v>
      </c>
      <c r="L247" s="5" t="s">
        <v>58</v>
      </c>
      <c r="M247" s="5" t="s">
        <v>58</v>
      </c>
      <c r="N247" s="5" t="s">
        <v>58</v>
      </c>
      <c r="O247" s="5" t="s">
        <v>58</v>
      </c>
      <c r="P247" s="5" t="s">
        <v>58</v>
      </c>
      <c r="Q247" s="5" t="s">
        <v>58</v>
      </c>
      <c r="R247" s="5" t="s">
        <v>2055</v>
      </c>
      <c r="S247" s="5" t="s">
        <v>58</v>
      </c>
      <c r="T247" s="5" t="s">
        <v>58</v>
      </c>
      <c r="U247" s="5" t="s">
        <v>58</v>
      </c>
      <c r="V247" s="5">
        <v>11</v>
      </c>
      <c r="W247" s="5">
        <v>2</v>
      </c>
      <c r="X247" s="5" t="s">
        <v>58</v>
      </c>
      <c r="Y247" s="5" t="s">
        <v>58</v>
      </c>
      <c r="Z247" s="5">
        <v>214</v>
      </c>
      <c r="AA247" s="5">
        <v>216</v>
      </c>
      <c r="AB247" s="5" t="s">
        <v>58</v>
      </c>
      <c r="AC247" s="5" t="s">
        <v>58</v>
      </c>
      <c r="AD247" s="5" t="s">
        <v>58</v>
      </c>
      <c r="AE247" s="5" t="s">
        <v>58</v>
      </c>
      <c r="AF247" s="5" t="s">
        <v>58</v>
      </c>
      <c r="AG247" s="5" t="s">
        <v>2260</v>
      </c>
      <c r="AH247" s="5">
        <v>2009</v>
      </c>
      <c r="AI247" s="5" t="s">
        <v>2261</v>
      </c>
      <c r="AJ247" s="5" t="s">
        <v>58</v>
      </c>
      <c r="AK247" s="5" t="s">
        <v>58</v>
      </c>
      <c r="AL247" s="5" t="s">
        <v>58</v>
      </c>
      <c r="AM247" s="5" t="s">
        <v>58</v>
      </c>
      <c r="AN247" s="5" t="s">
        <v>58</v>
      </c>
      <c r="AO247" s="5" t="s">
        <v>58</v>
      </c>
      <c r="AP247" s="5" t="s">
        <v>58</v>
      </c>
      <c r="AQ247" s="5" t="s">
        <v>58</v>
      </c>
      <c r="AR247" s="5">
        <v>12</v>
      </c>
      <c r="AS247" s="5">
        <v>1</v>
      </c>
      <c r="AT247" s="5">
        <v>0</v>
      </c>
      <c r="AU247" s="5">
        <v>0</v>
      </c>
      <c r="AV247" s="5">
        <v>8</v>
      </c>
      <c r="AW247" s="5">
        <v>1</v>
      </c>
      <c r="AX247" s="5">
        <v>14</v>
      </c>
      <c r="AY247" s="5" t="s">
        <v>58</v>
      </c>
      <c r="AZ247" s="5" t="s">
        <v>58</v>
      </c>
      <c r="BA247" s="5" t="s">
        <v>2057</v>
      </c>
      <c r="BB247" s="5" t="s">
        <v>2058</v>
      </c>
      <c r="BC247" s="5" t="s">
        <v>58</v>
      </c>
      <c r="BD247" s="5" t="s">
        <v>2262</v>
      </c>
      <c r="BE247" s="5" t="s">
        <v>58</v>
      </c>
      <c r="BF247" s="5" t="s">
        <v>58</v>
      </c>
    </row>
    <row r="248" spans="1:58">
      <c r="A248" s="5" t="s">
        <v>59</v>
      </c>
      <c r="B248" s="5" t="s">
        <v>2263</v>
      </c>
      <c r="C248" s="5" t="s">
        <v>58</v>
      </c>
      <c r="D248" s="5" t="s">
        <v>58</v>
      </c>
      <c r="E248" s="5" t="s">
        <v>58</v>
      </c>
      <c r="F248" s="5" t="s">
        <v>2264</v>
      </c>
      <c r="G248" s="5" t="s">
        <v>2265</v>
      </c>
      <c r="H248" s="5" t="s">
        <v>58</v>
      </c>
      <c r="I248" s="5" t="s">
        <v>58</v>
      </c>
      <c r="J248" s="5" t="s">
        <v>2266</v>
      </c>
      <c r="K248" s="5" t="s">
        <v>58</v>
      </c>
      <c r="L248" s="5" t="s">
        <v>58</v>
      </c>
      <c r="M248" s="5" t="s">
        <v>58</v>
      </c>
      <c r="N248" s="5" t="s">
        <v>58</v>
      </c>
      <c r="O248" s="5" t="s">
        <v>58</v>
      </c>
      <c r="P248" s="5" t="s">
        <v>58</v>
      </c>
      <c r="Q248" s="5" t="s">
        <v>58</v>
      </c>
      <c r="R248" s="5" t="s">
        <v>1156</v>
      </c>
      <c r="S248" s="5" t="s">
        <v>58</v>
      </c>
      <c r="T248" s="5" t="s">
        <v>58</v>
      </c>
      <c r="U248" s="5" t="s">
        <v>58</v>
      </c>
      <c r="V248" s="5">
        <v>83</v>
      </c>
      <c r="W248" s="5">
        <v>2</v>
      </c>
      <c r="X248" s="5" t="s">
        <v>58</v>
      </c>
      <c r="Y248" s="5" t="s">
        <v>58</v>
      </c>
      <c r="Z248" s="5">
        <v>163</v>
      </c>
      <c r="AA248" s="5">
        <v>178</v>
      </c>
      <c r="AB248" s="5" t="s">
        <v>58</v>
      </c>
      <c r="AC248" s="5" t="s">
        <v>2267</v>
      </c>
      <c r="AD248" s="5" t="s">
        <v>58</v>
      </c>
      <c r="AE248" s="5" t="s">
        <v>58</v>
      </c>
      <c r="AF248" s="5" t="s">
        <v>58</v>
      </c>
      <c r="AG248" s="5" t="s">
        <v>2268</v>
      </c>
      <c r="AH248" s="5">
        <v>2009</v>
      </c>
      <c r="AI248" s="5" t="s">
        <v>2269</v>
      </c>
      <c r="AJ248" s="5" t="s">
        <v>58</v>
      </c>
      <c r="AK248" s="5" t="s">
        <v>58</v>
      </c>
      <c r="AL248" s="5" t="s">
        <v>58</v>
      </c>
      <c r="AM248" s="5" t="s">
        <v>58</v>
      </c>
      <c r="AN248" s="5" t="s">
        <v>58</v>
      </c>
      <c r="AO248" s="5" t="s">
        <v>58</v>
      </c>
      <c r="AP248" s="5" t="s">
        <v>58</v>
      </c>
      <c r="AQ248" s="5" t="s">
        <v>58</v>
      </c>
      <c r="AR248" s="5">
        <v>9</v>
      </c>
      <c r="AS248" s="5">
        <v>0</v>
      </c>
      <c r="AT248" s="5">
        <v>0</v>
      </c>
      <c r="AU248" s="5">
        <v>0</v>
      </c>
      <c r="AV248" s="5">
        <v>7</v>
      </c>
      <c r="AW248" s="5">
        <v>0</v>
      </c>
      <c r="AX248" s="5">
        <v>9</v>
      </c>
      <c r="AY248" s="5" t="s">
        <v>58</v>
      </c>
      <c r="AZ248" s="5" t="s">
        <v>58</v>
      </c>
      <c r="BA248" s="5" t="s">
        <v>1159</v>
      </c>
      <c r="BB248" s="5" t="s">
        <v>58</v>
      </c>
      <c r="BC248" s="5" t="s">
        <v>58</v>
      </c>
      <c r="BD248" s="5" t="s">
        <v>2270</v>
      </c>
      <c r="BE248" s="5" t="s">
        <v>58</v>
      </c>
      <c r="BF248" s="5" t="s">
        <v>58</v>
      </c>
    </row>
    <row r="249" spans="1:58">
      <c r="A249" s="5" t="s">
        <v>59</v>
      </c>
      <c r="B249" s="5" t="s">
        <v>2271</v>
      </c>
      <c r="C249" s="5" t="s">
        <v>58</v>
      </c>
      <c r="D249" s="5" t="s">
        <v>58</v>
      </c>
      <c r="E249" s="5" t="s">
        <v>58</v>
      </c>
      <c r="F249" s="5" t="s">
        <v>2272</v>
      </c>
      <c r="G249" s="5" t="s">
        <v>2273</v>
      </c>
      <c r="H249" s="5" t="s">
        <v>58</v>
      </c>
      <c r="I249" s="5" t="s">
        <v>58</v>
      </c>
      <c r="J249" s="5" t="s">
        <v>2274</v>
      </c>
      <c r="K249" s="5" t="s">
        <v>58</v>
      </c>
      <c r="L249" s="5" t="s">
        <v>58</v>
      </c>
      <c r="M249" s="5" t="s">
        <v>58</v>
      </c>
      <c r="N249" s="5" t="s">
        <v>58</v>
      </c>
      <c r="O249" s="5" t="s">
        <v>58</v>
      </c>
      <c r="P249" s="5" t="s">
        <v>58</v>
      </c>
      <c r="Q249" s="5" t="s">
        <v>58</v>
      </c>
      <c r="R249" s="5" t="s">
        <v>2275</v>
      </c>
      <c r="S249" s="5" t="s">
        <v>58</v>
      </c>
      <c r="T249" s="5" t="s">
        <v>58</v>
      </c>
      <c r="U249" s="5" t="s">
        <v>58</v>
      </c>
      <c r="V249" s="5">
        <v>27</v>
      </c>
      <c r="W249" s="5">
        <v>4</v>
      </c>
      <c r="X249" s="5" t="s">
        <v>58</v>
      </c>
      <c r="Y249" s="5" t="s">
        <v>58</v>
      </c>
      <c r="Z249" s="5">
        <v>849</v>
      </c>
      <c r="AA249" s="5">
        <v>857</v>
      </c>
      <c r="AB249" s="5" t="s">
        <v>58</v>
      </c>
      <c r="AC249" s="5" t="s">
        <v>2276</v>
      </c>
      <c r="AD249" s="5" t="s">
        <v>58</v>
      </c>
      <c r="AE249" s="5" t="s">
        <v>58</v>
      </c>
      <c r="AF249" s="5" t="s">
        <v>58</v>
      </c>
      <c r="AG249" s="5">
        <v>2009</v>
      </c>
      <c r="AH249" s="5">
        <v>2009</v>
      </c>
      <c r="AI249" s="5" t="s">
        <v>2277</v>
      </c>
      <c r="AJ249" s="5" t="s">
        <v>58</v>
      </c>
      <c r="AK249" s="5" t="s">
        <v>58</v>
      </c>
      <c r="AL249" s="5" t="s">
        <v>58</v>
      </c>
      <c r="AM249" s="5" t="s">
        <v>58</v>
      </c>
      <c r="AN249" s="5" t="s">
        <v>58</v>
      </c>
      <c r="AO249" s="5" t="s">
        <v>58</v>
      </c>
      <c r="AP249" s="5" t="s">
        <v>58</v>
      </c>
      <c r="AQ249" s="5" t="s">
        <v>58</v>
      </c>
      <c r="AR249" s="5">
        <v>0</v>
      </c>
      <c r="AS249" s="5">
        <v>0</v>
      </c>
      <c r="AT249" s="5">
        <v>0</v>
      </c>
      <c r="AU249" s="5">
        <v>0</v>
      </c>
      <c r="AV249" s="5">
        <v>0</v>
      </c>
      <c r="AW249" s="5">
        <v>0</v>
      </c>
      <c r="AX249" s="5">
        <v>0</v>
      </c>
      <c r="AY249" s="5" t="s">
        <v>58</v>
      </c>
      <c r="AZ249" s="5" t="s">
        <v>58</v>
      </c>
      <c r="BA249" s="5" t="s">
        <v>2278</v>
      </c>
      <c r="BB249" s="5" t="s">
        <v>58</v>
      </c>
      <c r="BC249" s="5" t="s">
        <v>58</v>
      </c>
      <c r="BD249" s="5" t="s">
        <v>2279</v>
      </c>
      <c r="BE249" s="5" t="s">
        <v>58</v>
      </c>
      <c r="BF249" s="5" t="s">
        <v>58</v>
      </c>
    </row>
    <row r="250" spans="1:58">
      <c r="A250" s="5" t="s">
        <v>1282</v>
      </c>
      <c r="B250" s="5" t="s">
        <v>2280</v>
      </c>
      <c r="C250" s="5" t="s">
        <v>58</v>
      </c>
      <c r="D250" s="5" t="s">
        <v>58</v>
      </c>
      <c r="E250" s="5" t="s">
        <v>58</v>
      </c>
      <c r="F250" s="5" t="s">
        <v>58</v>
      </c>
      <c r="G250" s="5" t="s">
        <v>58</v>
      </c>
      <c r="H250" s="5" t="s">
        <v>1284</v>
      </c>
      <c r="I250" s="5" t="s">
        <v>58</v>
      </c>
      <c r="J250" s="5" t="s">
        <v>2281</v>
      </c>
      <c r="K250" s="5" t="s">
        <v>58</v>
      </c>
      <c r="L250" s="5" t="s">
        <v>58</v>
      </c>
      <c r="M250" s="5" t="s">
        <v>58</v>
      </c>
      <c r="N250" s="5" t="s">
        <v>58</v>
      </c>
      <c r="O250" s="5" t="s">
        <v>58</v>
      </c>
      <c r="P250" s="5" t="s">
        <v>58</v>
      </c>
      <c r="Q250" s="5" t="s">
        <v>58</v>
      </c>
      <c r="R250" s="5" t="s">
        <v>2282</v>
      </c>
      <c r="S250" s="5" t="s">
        <v>58</v>
      </c>
      <c r="T250" s="5" t="s">
        <v>1287</v>
      </c>
      <c r="U250" s="5" t="s">
        <v>58</v>
      </c>
      <c r="V250" s="5">
        <v>101</v>
      </c>
      <c r="W250" s="5" t="s">
        <v>58</v>
      </c>
      <c r="X250" s="5" t="s">
        <v>58</v>
      </c>
      <c r="Y250" s="5" t="s">
        <v>58</v>
      </c>
      <c r="Z250" s="5">
        <v>183</v>
      </c>
      <c r="AA250" s="5">
        <v>313</v>
      </c>
      <c r="AB250" s="5" t="s">
        <v>58</v>
      </c>
      <c r="AC250" s="5" t="s">
        <v>2283</v>
      </c>
      <c r="AD250" s="5" t="s">
        <v>58</v>
      </c>
      <c r="AE250" s="5" t="s">
        <v>58</v>
      </c>
      <c r="AF250" s="5" t="s">
        <v>58</v>
      </c>
      <c r="AG250" s="5">
        <v>2009</v>
      </c>
      <c r="AH250" s="5">
        <v>2009</v>
      </c>
      <c r="AI250" s="5" t="s">
        <v>2284</v>
      </c>
      <c r="AJ250" s="5" t="s">
        <v>58</v>
      </c>
      <c r="AK250" s="5" t="s">
        <v>58</v>
      </c>
      <c r="AL250" s="5" t="s">
        <v>58</v>
      </c>
      <c r="AM250" s="5" t="s">
        <v>58</v>
      </c>
      <c r="AN250" s="5" t="s">
        <v>58</v>
      </c>
      <c r="AO250" s="5" t="s">
        <v>58</v>
      </c>
      <c r="AP250" s="5" t="s">
        <v>58</v>
      </c>
      <c r="AQ250" s="5" t="s">
        <v>58</v>
      </c>
      <c r="AR250" s="5">
        <v>2</v>
      </c>
      <c r="AS250" s="5">
        <v>0</v>
      </c>
      <c r="AT250" s="5">
        <v>0</v>
      </c>
      <c r="AU250" s="5">
        <v>0</v>
      </c>
      <c r="AV250" s="5">
        <v>1</v>
      </c>
      <c r="AW250" s="5">
        <v>0</v>
      </c>
      <c r="AX250" s="5">
        <v>2</v>
      </c>
      <c r="AY250" s="5" t="s">
        <v>58</v>
      </c>
      <c r="AZ250" s="5" t="s">
        <v>58</v>
      </c>
      <c r="BA250" s="5" t="s">
        <v>1290</v>
      </c>
      <c r="BB250" s="5" t="s">
        <v>1291</v>
      </c>
      <c r="BC250" s="5" t="s">
        <v>2285</v>
      </c>
      <c r="BD250" s="5" t="s">
        <v>2286</v>
      </c>
      <c r="BE250" s="5" t="s">
        <v>58</v>
      </c>
      <c r="BF250" s="5" t="s">
        <v>58</v>
      </c>
    </row>
    <row r="251" spans="1:58">
      <c r="A251" s="5" t="s">
        <v>59</v>
      </c>
      <c r="B251" s="5" t="s">
        <v>2287</v>
      </c>
      <c r="C251" s="5" t="s">
        <v>58</v>
      </c>
      <c r="D251" s="5" t="s">
        <v>58</v>
      </c>
      <c r="E251" s="5" t="s">
        <v>58</v>
      </c>
      <c r="F251" s="5" t="s">
        <v>2288</v>
      </c>
      <c r="G251" s="5" t="s">
        <v>2289</v>
      </c>
      <c r="H251" s="5" t="s">
        <v>58</v>
      </c>
      <c r="I251" s="5" t="s">
        <v>58</v>
      </c>
      <c r="J251" s="5" t="s">
        <v>2290</v>
      </c>
      <c r="K251" s="5" t="s">
        <v>58</v>
      </c>
      <c r="L251" s="5" t="s">
        <v>58</v>
      </c>
      <c r="M251" s="5" t="s">
        <v>58</v>
      </c>
      <c r="N251" s="5" t="s">
        <v>58</v>
      </c>
      <c r="O251" s="5" t="s">
        <v>58</v>
      </c>
      <c r="P251" s="5" t="s">
        <v>58</v>
      </c>
      <c r="Q251" s="5" t="s">
        <v>58</v>
      </c>
      <c r="R251" s="5" t="s">
        <v>1613</v>
      </c>
      <c r="S251" s="5" t="s">
        <v>58</v>
      </c>
      <c r="T251" s="5" t="s">
        <v>58</v>
      </c>
      <c r="U251" s="5" t="s">
        <v>58</v>
      </c>
      <c r="V251" s="5">
        <v>129</v>
      </c>
      <c r="W251" s="5" t="s">
        <v>2200</v>
      </c>
      <c r="X251" s="5" t="s">
        <v>58</v>
      </c>
      <c r="Y251" s="5" t="s">
        <v>58</v>
      </c>
      <c r="Z251" s="5">
        <v>293</v>
      </c>
      <c r="AA251" s="5">
        <v>301</v>
      </c>
      <c r="AB251" s="5" t="s">
        <v>58</v>
      </c>
      <c r="AC251" s="5" t="s">
        <v>2291</v>
      </c>
      <c r="AD251" s="5" t="s">
        <v>58</v>
      </c>
      <c r="AE251" s="5" t="s">
        <v>58</v>
      </c>
      <c r="AF251" s="5" t="s">
        <v>58</v>
      </c>
      <c r="AG251" s="5" t="s">
        <v>2292</v>
      </c>
      <c r="AH251" s="5">
        <v>2009</v>
      </c>
      <c r="AI251" s="5" t="s">
        <v>2293</v>
      </c>
      <c r="AJ251" s="5" t="s">
        <v>58</v>
      </c>
      <c r="AK251" s="5" t="s">
        <v>58</v>
      </c>
      <c r="AL251" s="5" t="s">
        <v>58</v>
      </c>
      <c r="AM251" s="5" t="s">
        <v>58</v>
      </c>
      <c r="AN251" s="5" t="s">
        <v>58</v>
      </c>
      <c r="AO251" s="5" t="s">
        <v>58</v>
      </c>
      <c r="AP251" s="5" t="s">
        <v>58</v>
      </c>
      <c r="AQ251" s="5" t="s">
        <v>58</v>
      </c>
      <c r="AR251" s="5">
        <v>27</v>
      </c>
      <c r="AS251" s="5">
        <v>0</v>
      </c>
      <c r="AT251" s="5">
        <v>0</v>
      </c>
      <c r="AU251" s="5">
        <v>0</v>
      </c>
      <c r="AV251" s="5">
        <v>13</v>
      </c>
      <c r="AW251" s="5">
        <v>0</v>
      </c>
      <c r="AX251" s="5">
        <v>27</v>
      </c>
      <c r="AY251" s="5" t="s">
        <v>58</v>
      </c>
      <c r="AZ251" s="5" t="s">
        <v>58</v>
      </c>
      <c r="BA251" s="5" t="s">
        <v>1617</v>
      </c>
      <c r="BB251" s="5" t="s">
        <v>58</v>
      </c>
      <c r="BC251" s="5" t="s">
        <v>58</v>
      </c>
      <c r="BD251" s="5" t="s">
        <v>2294</v>
      </c>
      <c r="BE251" s="5" t="s">
        <v>58</v>
      </c>
      <c r="BF251" s="5" t="s">
        <v>58</v>
      </c>
    </row>
    <row r="252" spans="1:58">
      <c r="A252" s="5" t="s">
        <v>59</v>
      </c>
      <c r="B252" s="5" t="s">
        <v>2295</v>
      </c>
      <c r="C252" s="5" t="s">
        <v>58</v>
      </c>
      <c r="D252" s="5" t="s">
        <v>58</v>
      </c>
      <c r="E252" s="5" t="s">
        <v>58</v>
      </c>
      <c r="F252" s="5" t="s">
        <v>2296</v>
      </c>
      <c r="G252" s="5" t="s">
        <v>2297</v>
      </c>
      <c r="H252" s="5" t="s">
        <v>58</v>
      </c>
      <c r="I252" s="5" t="s">
        <v>58</v>
      </c>
      <c r="J252" s="5" t="s">
        <v>2298</v>
      </c>
      <c r="K252" s="5" t="s">
        <v>58</v>
      </c>
      <c r="L252" s="5" t="s">
        <v>58</v>
      </c>
      <c r="M252" s="5" t="s">
        <v>58</v>
      </c>
      <c r="N252" s="5" t="s">
        <v>58</v>
      </c>
      <c r="O252" s="5" t="s">
        <v>58</v>
      </c>
      <c r="P252" s="5" t="s">
        <v>58</v>
      </c>
      <c r="Q252" s="5" t="s">
        <v>58</v>
      </c>
      <c r="R252" s="5" t="s">
        <v>2299</v>
      </c>
      <c r="S252" s="5" t="s">
        <v>58</v>
      </c>
      <c r="T252" s="5" t="s">
        <v>58</v>
      </c>
      <c r="U252" s="5" t="s">
        <v>58</v>
      </c>
      <c r="V252" s="5">
        <v>27</v>
      </c>
      <c r="W252" s="5">
        <v>1</v>
      </c>
      <c r="X252" s="5" t="s">
        <v>58</v>
      </c>
      <c r="Y252" s="5" t="s">
        <v>58</v>
      </c>
      <c r="Z252" s="5">
        <v>40</v>
      </c>
      <c r="AA252" s="5">
        <v>52</v>
      </c>
      <c r="AB252" s="5" t="s">
        <v>58</v>
      </c>
      <c r="AC252" s="5" t="s">
        <v>2300</v>
      </c>
      <c r="AD252" s="5" t="s">
        <v>58</v>
      </c>
      <c r="AE252" s="5" t="s">
        <v>58</v>
      </c>
      <c r="AF252" s="5" t="s">
        <v>58</v>
      </c>
      <c r="AG252" s="5" t="s">
        <v>2301</v>
      </c>
      <c r="AH252" s="5">
        <v>2009</v>
      </c>
      <c r="AI252" s="5" t="s">
        <v>2302</v>
      </c>
      <c r="AJ252" s="5" t="s">
        <v>58</v>
      </c>
      <c r="AK252" s="5" t="s">
        <v>58</v>
      </c>
      <c r="AL252" s="5" t="s">
        <v>58</v>
      </c>
      <c r="AM252" s="5" t="s">
        <v>58</v>
      </c>
      <c r="AN252" s="5" t="s">
        <v>58</v>
      </c>
      <c r="AO252" s="5" t="s">
        <v>58</v>
      </c>
      <c r="AP252" s="5" t="s">
        <v>58</v>
      </c>
      <c r="AQ252" s="5" t="s">
        <v>58</v>
      </c>
      <c r="AR252" s="5">
        <v>161</v>
      </c>
      <c r="AS252" s="5">
        <v>0</v>
      </c>
      <c r="AT252" s="5">
        <v>0</v>
      </c>
      <c r="AU252" s="5">
        <v>0</v>
      </c>
      <c r="AV252" s="5">
        <v>65</v>
      </c>
      <c r="AW252" s="5">
        <v>1</v>
      </c>
      <c r="AX252" s="5">
        <v>162</v>
      </c>
      <c r="AY252" s="5" t="s">
        <v>58</v>
      </c>
      <c r="AZ252" s="5" t="s">
        <v>58</v>
      </c>
      <c r="BA252" s="5" t="s">
        <v>2303</v>
      </c>
      <c r="BB252" s="5" t="s">
        <v>2304</v>
      </c>
      <c r="BC252" s="5" t="s">
        <v>58</v>
      </c>
      <c r="BD252" s="5" t="s">
        <v>2305</v>
      </c>
      <c r="BE252" s="5">
        <v>18804158</v>
      </c>
      <c r="BF252" s="5" t="s">
        <v>58</v>
      </c>
    </row>
    <row r="253" spans="1:58">
      <c r="A253" s="5" t="s">
        <v>59</v>
      </c>
      <c r="B253" s="5" t="s">
        <v>2306</v>
      </c>
      <c r="C253" s="5" t="s">
        <v>58</v>
      </c>
      <c r="D253" s="5" t="s">
        <v>58</v>
      </c>
      <c r="E253" s="5" t="s">
        <v>58</v>
      </c>
      <c r="F253" s="5" t="s">
        <v>58</v>
      </c>
      <c r="G253" s="5" t="s">
        <v>58</v>
      </c>
      <c r="H253" s="5" t="s">
        <v>58</v>
      </c>
      <c r="I253" s="5" t="s">
        <v>58</v>
      </c>
      <c r="J253" s="5" t="s">
        <v>2307</v>
      </c>
      <c r="K253" s="5" t="s">
        <v>58</v>
      </c>
      <c r="L253" s="5" t="s">
        <v>58</v>
      </c>
      <c r="M253" s="5" t="s">
        <v>58</v>
      </c>
      <c r="N253" s="5" t="s">
        <v>58</v>
      </c>
      <c r="O253" s="5" t="s">
        <v>58</v>
      </c>
      <c r="P253" s="5" t="s">
        <v>58</v>
      </c>
      <c r="Q253" s="5" t="s">
        <v>58</v>
      </c>
      <c r="R253" s="5" t="s">
        <v>2308</v>
      </c>
      <c r="S253" s="5" t="s">
        <v>58</v>
      </c>
      <c r="T253" s="5" t="s">
        <v>58</v>
      </c>
      <c r="U253" s="5" t="s">
        <v>58</v>
      </c>
      <c r="V253" s="5">
        <v>42</v>
      </c>
      <c r="W253" s="5">
        <v>5</v>
      </c>
      <c r="X253" s="5" t="s">
        <v>58</v>
      </c>
      <c r="Y253" s="5" t="s">
        <v>58</v>
      </c>
      <c r="Z253" s="5">
        <v>907</v>
      </c>
      <c r="AA253" s="5">
        <v>917</v>
      </c>
      <c r="AB253" s="5" t="s">
        <v>58</v>
      </c>
      <c r="AC253" s="5" t="s">
        <v>2309</v>
      </c>
      <c r="AD253" s="5" t="s">
        <v>58</v>
      </c>
      <c r="AE253" s="5" t="s">
        <v>58</v>
      </c>
      <c r="AF253" s="5" t="s">
        <v>58</v>
      </c>
      <c r="AG253" s="5" t="s">
        <v>2310</v>
      </c>
      <c r="AH253" s="5">
        <v>2008</v>
      </c>
      <c r="AI253" s="5" t="s">
        <v>2311</v>
      </c>
      <c r="AJ253" s="5" t="s">
        <v>58</v>
      </c>
      <c r="AK253" s="5" t="s">
        <v>58</v>
      </c>
      <c r="AL253" s="5" t="s">
        <v>58</v>
      </c>
      <c r="AM253" s="5" t="s">
        <v>58</v>
      </c>
      <c r="AN253" s="5" t="s">
        <v>58</v>
      </c>
      <c r="AO253" s="5" t="s">
        <v>58</v>
      </c>
      <c r="AP253" s="5" t="s">
        <v>58</v>
      </c>
      <c r="AQ253" s="5" t="s">
        <v>58</v>
      </c>
      <c r="AR253" s="5">
        <v>33</v>
      </c>
      <c r="AS253" s="5">
        <v>0</v>
      </c>
      <c r="AT253" s="5">
        <v>0</v>
      </c>
      <c r="AU253" s="5">
        <v>0</v>
      </c>
      <c r="AV253" s="5">
        <v>14</v>
      </c>
      <c r="AW253" s="5">
        <v>0</v>
      </c>
      <c r="AX253" s="5">
        <v>33</v>
      </c>
      <c r="AY253" s="5" t="s">
        <v>58</v>
      </c>
      <c r="AZ253" s="5" t="s">
        <v>58</v>
      </c>
      <c r="BA253" s="5" t="s">
        <v>2312</v>
      </c>
      <c r="BB253" s="5" t="s">
        <v>2313</v>
      </c>
      <c r="BC253" s="5" t="s">
        <v>58</v>
      </c>
      <c r="BD253" s="5" t="s">
        <v>2314</v>
      </c>
      <c r="BE253" s="5">
        <v>18626684</v>
      </c>
      <c r="BF253" s="5" t="s">
        <v>58</v>
      </c>
    </row>
    <row r="254" spans="1:58">
      <c r="A254" s="5" t="s">
        <v>59</v>
      </c>
      <c r="B254" s="5" t="s">
        <v>2315</v>
      </c>
      <c r="C254" s="5" t="s">
        <v>58</v>
      </c>
      <c r="D254" s="5" t="s">
        <v>58</v>
      </c>
      <c r="E254" s="5" t="s">
        <v>58</v>
      </c>
      <c r="F254" s="5" t="s">
        <v>58</v>
      </c>
      <c r="G254" s="5" t="s">
        <v>58</v>
      </c>
      <c r="H254" s="5" t="s">
        <v>58</v>
      </c>
      <c r="I254" s="5" t="s">
        <v>58</v>
      </c>
      <c r="J254" s="5" t="s">
        <v>2316</v>
      </c>
      <c r="K254" s="5" t="s">
        <v>58</v>
      </c>
      <c r="L254" s="5" t="s">
        <v>58</v>
      </c>
      <c r="M254" s="5" t="s">
        <v>58</v>
      </c>
      <c r="N254" s="5" t="s">
        <v>58</v>
      </c>
      <c r="O254" s="5" t="s">
        <v>58</v>
      </c>
      <c r="P254" s="5" t="s">
        <v>58</v>
      </c>
      <c r="Q254" s="5" t="s">
        <v>58</v>
      </c>
      <c r="R254" s="5" t="s">
        <v>2317</v>
      </c>
      <c r="S254" s="5" t="s">
        <v>58</v>
      </c>
      <c r="T254" s="5" t="s">
        <v>58</v>
      </c>
      <c r="U254" s="5" t="s">
        <v>58</v>
      </c>
      <c r="V254" s="5">
        <v>43</v>
      </c>
      <c r="W254" s="5">
        <v>2</v>
      </c>
      <c r="X254" s="5" t="s">
        <v>58</v>
      </c>
      <c r="Y254" s="5" t="s">
        <v>58</v>
      </c>
      <c r="Z254" s="5">
        <v>134</v>
      </c>
      <c r="AA254" s="5">
        <v>140</v>
      </c>
      <c r="AB254" s="5" t="s">
        <v>58</v>
      </c>
      <c r="AC254" s="5" t="s">
        <v>2318</v>
      </c>
      <c r="AD254" s="5" t="s">
        <v>58</v>
      </c>
      <c r="AE254" s="5" t="s">
        <v>58</v>
      </c>
      <c r="AF254" s="5" t="s">
        <v>58</v>
      </c>
      <c r="AG254" s="5" t="s">
        <v>2319</v>
      </c>
      <c r="AH254" s="5">
        <v>2008</v>
      </c>
      <c r="AI254" s="5" t="s">
        <v>2320</v>
      </c>
      <c r="AJ254" s="5" t="s">
        <v>58</v>
      </c>
      <c r="AK254" s="5" t="s">
        <v>58</v>
      </c>
      <c r="AL254" s="5" t="s">
        <v>58</v>
      </c>
      <c r="AM254" s="5" t="s">
        <v>58</v>
      </c>
      <c r="AN254" s="5" t="s">
        <v>58</v>
      </c>
      <c r="AO254" s="5" t="s">
        <v>58</v>
      </c>
      <c r="AP254" s="5" t="s">
        <v>58</v>
      </c>
      <c r="AQ254" s="5" t="s">
        <v>58</v>
      </c>
      <c r="AR254" s="5">
        <v>7</v>
      </c>
      <c r="AS254" s="5">
        <v>1</v>
      </c>
      <c r="AT254" s="5">
        <v>0</v>
      </c>
      <c r="AU254" s="5">
        <v>0</v>
      </c>
      <c r="AV254" s="5">
        <v>5</v>
      </c>
      <c r="AW254" s="5">
        <v>0</v>
      </c>
      <c r="AX254" s="5">
        <v>9</v>
      </c>
      <c r="AY254" s="5" t="s">
        <v>58</v>
      </c>
      <c r="AZ254" s="5" t="s">
        <v>58</v>
      </c>
      <c r="BA254" s="5" t="s">
        <v>2321</v>
      </c>
      <c r="BB254" s="5" t="s">
        <v>58</v>
      </c>
      <c r="BC254" s="5" t="s">
        <v>58</v>
      </c>
      <c r="BD254" s="5" t="s">
        <v>2322</v>
      </c>
      <c r="BE254" s="5">
        <v>18246505</v>
      </c>
      <c r="BF254" s="5" t="s">
        <v>58</v>
      </c>
    </row>
    <row r="255" spans="1:58">
      <c r="A255" s="5" t="s">
        <v>59</v>
      </c>
      <c r="B255" s="5" t="s">
        <v>2323</v>
      </c>
      <c r="C255" s="5" t="s">
        <v>58</v>
      </c>
      <c r="D255" s="5" t="s">
        <v>58</v>
      </c>
      <c r="E255" s="5" t="s">
        <v>58</v>
      </c>
      <c r="F255" s="5" t="s">
        <v>2324</v>
      </c>
      <c r="G255" s="5" t="s">
        <v>58</v>
      </c>
      <c r="H255" s="5" t="s">
        <v>58</v>
      </c>
      <c r="I255" s="5" t="s">
        <v>58</v>
      </c>
      <c r="J255" s="5" t="s">
        <v>2325</v>
      </c>
      <c r="K255" s="5" t="s">
        <v>58</v>
      </c>
      <c r="L255" s="5" t="s">
        <v>58</v>
      </c>
      <c r="M255" s="5" t="s">
        <v>58</v>
      </c>
      <c r="N255" s="5" t="s">
        <v>58</v>
      </c>
      <c r="O255" s="5" t="s">
        <v>58</v>
      </c>
      <c r="P255" s="5" t="s">
        <v>58</v>
      </c>
      <c r="Q255" s="5" t="s">
        <v>58</v>
      </c>
      <c r="R255" s="5" t="s">
        <v>2326</v>
      </c>
      <c r="S255" s="5" t="s">
        <v>58</v>
      </c>
      <c r="T255" s="5" t="s">
        <v>58</v>
      </c>
      <c r="U255" s="5" t="s">
        <v>58</v>
      </c>
      <c r="V255" s="5">
        <v>31</v>
      </c>
      <c r="W255" s="5">
        <v>1</v>
      </c>
      <c r="X255" s="5" t="s">
        <v>58</v>
      </c>
      <c r="Y255" s="5" t="s">
        <v>58</v>
      </c>
      <c r="Z255" s="5">
        <v>21</v>
      </c>
      <c r="AA255" s="5">
        <v>32</v>
      </c>
      <c r="AB255" s="5" t="s">
        <v>58</v>
      </c>
      <c r="AC255" s="5" t="s">
        <v>2327</v>
      </c>
      <c r="AD255" s="5" t="s">
        <v>58</v>
      </c>
      <c r="AE255" s="5" t="s">
        <v>58</v>
      </c>
      <c r="AF255" s="5" t="s">
        <v>58</v>
      </c>
      <c r="AG255" s="5" t="s">
        <v>2319</v>
      </c>
      <c r="AH255" s="5">
        <v>2008</v>
      </c>
      <c r="AI255" s="5" t="s">
        <v>2328</v>
      </c>
      <c r="AJ255" s="5" t="s">
        <v>58</v>
      </c>
      <c r="AK255" s="5" t="s">
        <v>58</v>
      </c>
      <c r="AL255" s="5" t="s">
        <v>58</v>
      </c>
      <c r="AM255" s="5" t="s">
        <v>58</v>
      </c>
      <c r="AN255" s="5" t="s">
        <v>58</v>
      </c>
      <c r="AO255" s="5" t="s">
        <v>58</v>
      </c>
      <c r="AP255" s="5" t="s">
        <v>58</v>
      </c>
      <c r="AQ255" s="5" t="s">
        <v>58</v>
      </c>
      <c r="AR255" s="5">
        <v>66</v>
      </c>
      <c r="AS255" s="5">
        <v>0</v>
      </c>
      <c r="AT255" s="5">
        <v>0</v>
      </c>
      <c r="AU255" s="5">
        <v>0</v>
      </c>
      <c r="AV255" s="5">
        <v>63</v>
      </c>
      <c r="AW255" s="5">
        <v>1</v>
      </c>
      <c r="AX255" s="5">
        <v>67</v>
      </c>
      <c r="AY255" s="5" t="s">
        <v>58</v>
      </c>
      <c r="AZ255" s="5" t="s">
        <v>58</v>
      </c>
      <c r="BA255" s="5" t="s">
        <v>2329</v>
      </c>
      <c r="BB255" s="5" t="s">
        <v>2330</v>
      </c>
      <c r="BC255" s="5" t="s">
        <v>58</v>
      </c>
      <c r="BD255" s="5" t="s">
        <v>2331</v>
      </c>
      <c r="BE255" s="5" t="s">
        <v>58</v>
      </c>
      <c r="BF255" s="5" t="s">
        <v>58</v>
      </c>
    </row>
    <row r="256" spans="1:58">
      <c r="A256" s="5" t="s">
        <v>59</v>
      </c>
      <c r="B256" s="5" t="s">
        <v>2332</v>
      </c>
      <c r="C256" s="5" t="s">
        <v>58</v>
      </c>
      <c r="D256" s="5" t="s">
        <v>58</v>
      </c>
      <c r="E256" s="5" t="s">
        <v>58</v>
      </c>
      <c r="F256" s="5" t="s">
        <v>2333</v>
      </c>
      <c r="G256" s="5" t="s">
        <v>2334</v>
      </c>
      <c r="H256" s="5" t="s">
        <v>58</v>
      </c>
      <c r="I256" s="5" t="s">
        <v>58</v>
      </c>
      <c r="J256" s="5" t="s">
        <v>2335</v>
      </c>
      <c r="K256" s="5" t="s">
        <v>58</v>
      </c>
      <c r="L256" s="5" t="s">
        <v>58</v>
      </c>
      <c r="M256" s="5" t="s">
        <v>58</v>
      </c>
      <c r="N256" s="5" t="s">
        <v>58</v>
      </c>
      <c r="O256" s="5" t="s">
        <v>58</v>
      </c>
      <c r="P256" s="5" t="s">
        <v>58</v>
      </c>
      <c r="Q256" s="5" t="s">
        <v>58</v>
      </c>
      <c r="R256" s="5" t="s">
        <v>2336</v>
      </c>
      <c r="S256" s="5" t="s">
        <v>58</v>
      </c>
      <c r="T256" s="5" t="s">
        <v>58</v>
      </c>
      <c r="U256" s="5" t="s">
        <v>58</v>
      </c>
      <c r="V256" s="5">
        <v>46</v>
      </c>
      <c r="W256" s="5">
        <v>4</v>
      </c>
      <c r="X256" s="5" t="s">
        <v>58</v>
      </c>
      <c r="Y256" s="5" t="s">
        <v>58</v>
      </c>
      <c r="Z256" s="5">
        <v>332</v>
      </c>
      <c r="AA256" s="5">
        <v>339</v>
      </c>
      <c r="AB256" s="5" t="s">
        <v>58</v>
      </c>
      <c r="AC256" s="5" t="s">
        <v>2337</v>
      </c>
      <c r="AD256" s="5" t="s">
        <v>58</v>
      </c>
      <c r="AE256" s="5" t="s">
        <v>58</v>
      </c>
      <c r="AF256" s="5" t="s">
        <v>58</v>
      </c>
      <c r="AG256" s="5">
        <v>2008</v>
      </c>
      <c r="AH256" s="5">
        <v>2008</v>
      </c>
      <c r="AI256" s="5" t="s">
        <v>2338</v>
      </c>
      <c r="AJ256" s="5" t="s">
        <v>58</v>
      </c>
      <c r="AK256" s="5" t="s">
        <v>58</v>
      </c>
      <c r="AL256" s="5" t="s">
        <v>58</v>
      </c>
      <c r="AM256" s="5" t="s">
        <v>58</v>
      </c>
      <c r="AN256" s="5" t="s">
        <v>58</v>
      </c>
      <c r="AO256" s="5" t="s">
        <v>58</v>
      </c>
      <c r="AP256" s="5" t="s">
        <v>58</v>
      </c>
      <c r="AQ256" s="5" t="s">
        <v>58</v>
      </c>
      <c r="AR256" s="5">
        <v>27</v>
      </c>
      <c r="AS256" s="5">
        <v>0</v>
      </c>
      <c r="AT256" s="5">
        <v>0</v>
      </c>
      <c r="AU256" s="5">
        <v>0</v>
      </c>
      <c r="AV256" s="5">
        <v>17</v>
      </c>
      <c r="AW256" s="5">
        <v>0</v>
      </c>
      <c r="AX256" s="5">
        <v>27</v>
      </c>
      <c r="AY256" s="5" t="s">
        <v>58</v>
      </c>
      <c r="AZ256" s="5" t="s">
        <v>58</v>
      </c>
      <c r="BA256" s="5" t="s">
        <v>2339</v>
      </c>
      <c r="BB256" s="5" t="s">
        <v>2340</v>
      </c>
      <c r="BC256" s="5" t="s">
        <v>58</v>
      </c>
      <c r="BD256" s="5" t="s">
        <v>2341</v>
      </c>
      <c r="BE256" s="5" t="s">
        <v>58</v>
      </c>
      <c r="BF256" s="5" t="s">
        <v>58</v>
      </c>
    </row>
    <row r="257" spans="1:58">
      <c r="A257" s="5" t="s">
        <v>336</v>
      </c>
      <c r="B257" s="5" t="s">
        <v>2342</v>
      </c>
      <c r="C257" s="5" t="s">
        <v>58</v>
      </c>
      <c r="D257" s="5" t="s">
        <v>58</v>
      </c>
      <c r="E257" s="5" t="s">
        <v>58</v>
      </c>
      <c r="F257" s="5" t="s">
        <v>58</v>
      </c>
      <c r="G257" s="5" t="s">
        <v>58</v>
      </c>
      <c r="H257" s="5" t="s">
        <v>2343</v>
      </c>
      <c r="I257" s="5" t="s">
        <v>58</v>
      </c>
      <c r="J257" s="5" t="s">
        <v>2344</v>
      </c>
      <c r="K257" s="5" t="s">
        <v>58</v>
      </c>
      <c r="L257" s="5" t="s">
        <v>58</v>
      </c>
      <c r="M257" s="5" t="s">
        <v>58</v>
      </c>
      <c r="N257" s="5" t="s">
        <v>58</v>
      </c>
      <c r="O257" s="5" t="s">
        <v>58</v>
      </c>
      <c r="P257" s="5" t="s">
        <v>58</v>
      </c>
      <c r="Q257" s="5" t="s">
        <v>58</v>
      </c>
      <c r="R257" s="5" t="s">
        <v>2345</v>
      </c>
      <c r="S257" s="5" t="s">
        <v>58</v>
      </c>
      <c r="T257" s="5" t="s">
        <v>2346</v>
      </c>
      <c r="U257" s="5" t="s">
        <v>58</v>
      </c>
      <c r="V257" s="5" t="s">
        <v>58</v>
      </c>
      <c r="W257" s="5" t="s">
        <v>58</v>
      </c>
      <c r="X257" s="5" t="s">
        <v>58</v>
      </c>
      <c r="Y257" s="5" t="s">
        <v>58</v>
      </c>
      <c r="Z257" s="5">
        <v>37</v>
      </c>
      <c r="AA257" s="5" t="s">
        <v>2031</v>
      </c>
      <c r="AB257" s="5" t="s">
        <v>58</v>
      </c>
      <c r="AC257" s="5" t="s">
        <v>2347</v>
      </c>
      <c r="AD257" s="5" t="s">
        <v>58</v>
      </c>
      <c r="AE257" s="5" t="s">
        <v>58</v>
      </c>
      <c r="AF257" s="5" t="s">
        <v>58</v>
      </c>
      <c r="AG257" s="5">
        <v>2008</v>
      </c>
      <c r="AH257" s="5">
        <v>2008</v>
      </c>
      <c r="AI257" s="5" t="s">
        <v>2348</v>
      </c>
      <c r="AJ257" s="5" t="s">
        <v>58</v>
      </c>
      <c r="AK257" s="5" t="s">
        <v>58</v>
      </c>
      <c r="AL257" s="5" t="s">
        <v>58</v>
      </c>
      <c r="AM257" s="5" t="s">
        <v>58</v>
      </c>
      <c r="AN257" s="5" t="s">
        <v>2349</v>
      </c>
      <c r="AO257" s="5" t="s">
        <v>2350</v>
      </c>
      <c r="AP257" s="5" t="s">
        <v>58</v>
      </c>
      <c r="AQ257" s="5" t="s">
        <v>2351</v>
      </c>
      <c r="AR257" s="5">
        <v>4</v>
      </c>
      <c r="AS257" s="5">
        <v>0</v>
      </c>
      <c r="AT257" s="5">
        <v>0</v>
      </c>
      <c r="AU257" s="5">
        <v>0</v>
      </c>
      <c r="AV257" s="5">
        <v>4</v>
      </c>
      <c r="AW257" s="5">
        <v>0</v>
      </c>
      <c r="AX257" s="5">
        <v>4</v>
      </c>
      <c r="AY257" s="5" t="s">
        <v>58</v>
      </c>
      <c r="AZ257" s="5" t="s">
        <v>58</v>
      </c>
      <c r="BA257" s="5" t="s">
        <v>2352</v>
      </c>
      <c r="BB257" s="5" t="s">
        <v>58</v>
      </c>
      <c r="BC257" s="5" t="s">
        <v>2353</v>
      </c>
      <c r="BD257" s="5" t="s">
        <v>2354</v>
      </c>
      <c r="BE257" s="5" t="s">
        <v>58</v>
      </c>
      <c r="BF257" s="5" t="s">
        <v>58</v>
      </c>
    </row>
    <row r="258" spans="1:58">
      <c r="A258" s="5" t="s">
        <v>59</v>
      </c>
      <c r="B258" s="5" t="s">
        <v>2355</v>
      </c>
      <c r="C258" s="5" t="s">
        <v>58</v>
      </c>
      <c r="D258" s="5" t="s">
        <v>58</v>
      </c>
      <c r="E258" s="5" t="s">
        <v>58</v>
      </c>
      <c r="F258" s="5" t="s">
        <v>58</v>
      </c>
      <c r="G258" s="5" t="s">
        <v>58</v>
      </c>
      <c r="H258" s="5" t="s">
        <v>58</v>
      </c>
      <c r="I258" s="5" t="s">
        <v>58</v>
      </c>
      <c r="J258" s="5" t="s">
        <v>2356</v>
      </c>
      <c r="K258" s="5" t="s">
        <v>58</v>
      </c>
      <c r="L258" s="5" t="s">
        <v>58</v>
      </c>
      <c r="M258" s="5" t="s">
        <v>58</v>
      </c>
      <c r="N258" s="5" t="s">
        <v>58</v>
      </c>
      <c r="O258" s="5" t="s">
        <v>58</v>
      </c>
      <c r="P258" s="5" t="s">
        <v>58</v>
      </c>
      <c r="Q258" s="5" t="s">
        <v>58</v>
      </c>
      <c r="R258" s="5" t="s">
        <v>2357</v>
      </c>
      <c r="S258" s="5" t="s">
        <v>58</v>
      </c>
      <c r="T258" s="5" t="s">
        <v>58</v>
      </c>
      <c r="U258" s="5" t="s">
        <v>58</v>
      </c>
      <c r="V258" s="5">
        <v>7</v>
      </c>
      <c r="W258" s="5">
        <v>4</v>
      </c>
      <c r="X258" s="5" t="s">
        <v>58</v>
      </c>
      <c r="Y258" s="5" t="s">
        <v>58</v>
      </c>
      <c r="Z258" s="5">
        <v>242</v>
      </c>
      <c r="AA258" s="5">
        <v>247</v>
      </c>
      <c r="AB258" s="5" t="s">
        <v>58</v>
      </c>
      <c r="AC258" s="5" t="s">
        <v>2358</v>
      </c>
      <c r="AD258" s="5" t="s">
        <v>58</v>
      </c>
      <c r="AE258" s="5" t="s">
        <v>58</v>
      </c>
      <c r="AF258" s="5" t="s">
        <v>58</v>
      </c>
      <c r="AG258" s="5" t="s">
        <v>2359</v>
      </c>
      <c r="AH258" s="5">
        <v>2007</v>
      </c>
      <c r="AI258" s="5" t="s">
        <v>2360</v>
      </c>
      <c r="AJ258" s="5" t="s">
        <v>58</v>
      </c>
      <c r="AK258" s="5" t="s">
        <v>58</v>
      </c>
      <c r="AL258" s="5" t="s">
        <v>58</v>
      </c>
      <c r="AM258" s="5" t="s">
        <v>58</v>
      </c>
      <c r="AN258" s="5" t="s">
        <v>58</v>
      </c>
      <c r="AO258" s="5" t="s">
        <v>58</v>
      </c>
      <c r="AP258" s="5" t="s">
        <v>58</v>
      </c>
      <c r="AQ258" s="5" t="s">
        <v>58</v>
      </c>
      <c r="AR258" s="5">
        <v>6</v>
      </c>
      <c r="AS258" s="5">
        <v>0</v>
      </c>
      <c r="AT258" s="5">
        <v>0</v>
      </c>
      <c r="AU258" s="5">
        <v>0</v>
      </c>
      <c r="AV258" s="5">
        <v>4</v>
      </c>
      <c r="AW258" s="5">
        <v>1</v>
      </c>
      <c r="AX258" s="5">
        <v>7</v>
      </c>
      <c r="AY258" s="5" t="s">
        <v>58</v>
      </c>
      <c r="AZ258" s="5" t="s">
        <v>58</v>
      </c>
      <c r="BA258" s="5" t="s">
        <v>2361</v>
      </c>
      <c r="BB258" s="5" t="s">
        <v>2362</v>
      </c>
      <c r="BC258" s="5" t="s">
        <v>58</v>
      </c>
      <c r="BD258" s="5" t="s">
        <v>2363</v>
      </c>
      <c r="BE258" s="5" t="s">
        <v>58</v>
      </c>
      <c r="BF258" s="5" t="s">
        <v>58</v>
      </c>
    </row>
    <row r="259" spans="1:58">
      <c r="A259" s="5" t="s">
        <v>336</v>
      </c>
      <c r="B259" s="5" t="s">
        <v>2364</v>
      </c>
      <c r="C259" s="5" t="s">
        <v>58</v>
      </c>
      <c r="D259" s="5" t="s">
        <v>58</v>
      </c>
      <c r="E259" s="5" t="s">
        <v>2365</v>
      </c>
      <c r="F259" s="5" t="s">
        <v>58</v>
      </c>
      <c r="G259" s="5" t="s">
        <v>58</v>
      </c>
      <c r="H259" s="5" t="s">
        <v>58</v>
      </c>
      <c r="I259" s="5" t="s">
        <v>58</v>
      </c>
      <c r="J259" s="5" t="s">
        <v>2366</v>
      </c>
      <c r="K259" s="5" t="s">
        <v>58</v>
      </c>
      <c r="L259" s="5" t="s">
        <v>58</v>
      </c>
      <c r="M259" s="5" t="s">
        <v>58</v>
      </c>
      <c r="N259" s="5" t="s">
        <v>58</v>
      </c>
      <c r="O259" s="5" t="s">
        <v>58</v>
      </c>
      <c r="P259" s="5" t="s">
        <v>58</v>
      </c>
      <c r="Q259" s="5" t="s">
        <v>58</v>
      </c>
      <c r="R259" s="5" t="s">
        <v>2367</v>
      </c>
      <c r="S259" s="5" t="s">
        <v>58</v>
      </c>
      <c r="T259" s="5" t="s">
        <v>2368</v>
      </c>
      <c r="U259" s="5" t="s">
        <v>58</v>
      </c>
      <c r="V259" s="5">
        <v>120</v>
      </c>
      <c r="W259" s="5" t="s">
        <v>58</v>
      </c>
      <c r="X259" s="5" t="s">
        <v>58</v>
      </c>
      <c r="Y259" s="5" t="s">
        <v>58</v>
      </c>
      <c r="Z259" s="5">
        <v>74</v>
      </c>
      <c r="AA259" s="5">
        <v>78</v>
      </c>
      <c r="AB259" s="5" t="s">
        <v>58</v>
      </c>
      <c r="AC259" s="5" t="s">
        <v>58</v>
      </c>
      <c r="AD259" s="5" t="s">
        <v>58</v>
      </c>
      <c r="AE259" s="5" t="s">
        <v>58</v>
      </c>
      <c r="AF259" s="5" t="s">
        <v>58</v>
      </c>
      <c r="AG259" s="5">
        <v>2007</v>
      </c>
      <c r="AH259" s="5">
        <v>2007</v>
      </c>
      <c r="AI259" s="5" t="s">
        <v>2369</v>
      </c>
      <c r="AJ259" s="5" t="s">
        <v>58</v>
      </c>
      <c r="AK259" s="5" t="s">
        <v>58</v>
      </c>
      <c r="AL259" s="5" t="s">
        <v>58</v>
      </c>
      <c r="AM259" s="5" t="s">
        <v>58</v>
      </c>
      <c r="AN259" s="5" t="s">
        <v>2370</v>
      </c>
      <c r="AO259" s="5" t="s">
        <v>2371</v>
      </c>
      <c r="AP259" s="5" t="s">
        <v>2372</v>
      </c>
      <c r="AQ259" s="5" t="s">
        <v>2373</v>
      </c>
      <c r="AR259" s="5">
        <v>0</v>
      </c>
      <c r="AS259" s="5">
        <v>0</v>
      </c>
      <c r="AT259" s="5">
        <v>0</v>
      </c>
      <c r="AU259" s="5">
        <v>0</v>
      </c>
      <c r="AV259" s="5">
        <v>0</v>
      </c>
      <c r="AW259" s="5">
        <v>0</v>
      </c>
      <c r="AX259" s="5">
        <v>0</v>
      </c>
      <c r="AY259" s="5" t="s">
        <v>58</v>
      </c>
      <c r="AZ259" s="5" t="s">
        <v>58</v>
      </c>
      <c r="BA259" s="5" t="s">
        <v>2374</v>
      </c>
      <c r="BB259" s="5" t="s">
        <v>58</v>
      </c>
      <c r="BC259" s="5" t="s">
        <v>349</v>
      </c>
      <c r="BD259" s="5" t="s">
        <v>2375</v>
      </c>
      <c r="BE259" s="5" t="s">
        <v>58</v>
      </c>
      <c r="BF259" s="5" t="s">
        <v>58</v>
      </c>
    </row>
    <row r="260" spans="1:58">
      <c r="A260" s="5" t="s">
        <v>336</v>
      </c>
      <c r="B260" s="5" t="s">
        <v>2376</v>
      </c>
      <c r="C260" s="5" t="s">
        <v>58</v>
      </c>
      <c r="D260" s="5" t="s">
        <v>58</v>
      </c>
      <c r="E260" s="5" t="s">
        <v>58</v>
      </c>
      <c r="F260" s="5" t="s">
        <v>58</v>
      </c>
      <c r="G260" s="5" t="s">
        <v>58</v>
      </c>
      <c r="H260" s="5" t="s">
        <v>2377</v>
      </c>
      <c r="I260" s="5" t="s">
        <v>58</v>
      </c>
      <c r="J260" s="5" t="s">
        <v>2378</v>
      </c>
      <c r="K260" s="5" t="s">
        <v>58</v>
      </c>
      <c r="L260" s="5" t="s">
        <v>58</v>
      </c>
      <c r="M260" s="5" t="s">
        <v>58</v>
      </c>
      <c r="N260" s="5" t="s">
        <v>58</v>
      </c>
      <c r="O260" s="5" t="s">
        <v>58</v>
      </c>
      <c r="P260" s="5" t="s">
        <v>58</v>
      </c>
      <c r="Q260" s="5" t="s">
        <v>58</v>
      </c>
      <c r="R260" s="5" t="s">
        <v>2379</v>
      </c>
      <c r="S260" s="5" t="s">
        <v>58</v>
      </c>
      <c r="T260" s="5" t="s">
        <v>2380</v>
      </c>
      <c r="U260" s="5" t="s">
        <v>58</v>
      </c>
      <c r="V260" s="5" t="s">
        <v>2381</v>
      </c>
      <c r="W260" s="5" t="s">
        <v>58</v>
      </c>
      <c r="X260" s="5" t="s">
        <v>58</v>
      </c>
      <c r="Y260" s="5" t="s">
        <v>58</v>
      </c>
      <c r="Z260" s="5">
        <v>495</v>
      </c>
      <c r="AA260" s="5">
        <v>500</v>
      </c>
      <c r="AB260" s="5" t="s">
        <v>58</v>
      </c>
      <c r="AC260" s="5" t="s">
        <v>2382</v>
      </c>
      <c r="AD260" s="5" t="s">
        <v>58</v>
      </c>
      <c r="AE260" s="5" t="s">
        <v>58</v>
      </c>
      <c r="AF260" s="5" t="s">
        <v>58</v>
      </c>
      <c r="AG260" s="5">
        <v>2007</v>
      </c>
      <c r="AH260" s="5">
        <v>2007</v>
      </c>
      <c r="AI260" s="5" t="s">
        <v>2383</v>
      </c>
      <c r="AJ260" s="5" t="s">
        <v>58</v>
      </c>
      <c r="AK260" s="5" t="s">
        <v>58</v>
      </c>
      <c r="AL260" s="5" t="s">
        <v>58</v>
      </c>
      <c r="AM260" s="5" t="s">
        <v>58</v>
      </c>
      <c r="AN260" s="5" t="s">
        <v>2384</v>
      </c>
      <c r="AO260" s="5">
        <v>20062006</v>
      </c>
      <c r="AP260" s="5" t="s">
        <v>2385</v>
      </c>
      <c r="AQ260" s="5" t="s">
        <v>2386</v>
      </c>
      <c r="AR260" s="5">
        <v>0</v>
      </c>
      <c r="AS260" s="5">
        <v>0</v>
      </c>
      <c r="AT260" s="5">
        <v>0</v>
      </c>
      <c r="AU260" s="5">
        <v>0</v>
      </c>
      <c r="AV260" s="5">
        <v>0</v>
      </c>
      <c r="AW260" s="5">
        <v>0</v>
      </c>
      <c r="AX260" s="5">
        <v>0</v>
      </c>
      <c r="AY260" s="5" t="s">
        <v>58</v>
      </c>
      <c r="AZ260" s="5" t="s">
        <v>58</v>
      </c>
      <c r="BA260" s="5" t="s">
        <v>2387</v>
      </c>
      <c r="BB260" s="5" t="s">
        <v>58</v>
      </c>
      <c r="BC260" s="5" t="s">
        <v>2388</v>
      </c>
      <c r="BD260" s="5" t="s">
        <v>2389</v>
      </c>
      <c r="BE260" s="5" t="s">
        <v>58</v>
      </c>
      <c r="BF260" s="5" t="s">
        <v>58</v>
      </c>
    </row>
    <row r="261" spans="1:58">
      <c r="A261" s="5" t="s">
        <v>336</v>
      </c>
      <c r="B261" s="5" t="s">
        <v>2390</v>
      </c>
      <c r="C261" s="5" t="s">
        <v>58</v>
      </c>
      <c r="D261" s="5" t="s">
        <v>58</v>
      </c>
      <c r="E261" s="5" t="s">
        <v>58</v>
      </c>
      <c r="F261" s="5" t="s">
        <v>58</v>
      </c>
      <c r="G261" s="5" t="s">
        <v>58</v>
      </c>
      <c r="H261" s="5" t="s">
        <v>2391</v>
      </c>
      <c r="I261" s="5" t="s">
        <v>58</v>
      </c>
      <c r="J261" s="5" t="s">
        <v>2392</v>
      </c>
      <c r="K261" s="5" t="s">
        <v>58</v>
      </c>
      <c r="L261" s="5" t="s">
        <v>58</v>
      </c>
      <c r="M261" s="5" t="s">
        <v>58</v>
      </c>
      <c r="N261" s="5" t="s">
        <v>58</v>
      </c>
      <c r="O261" s="5" t="s">
        <v>58</v>
      </c>
      <c r="P261" s="5" t="s">
        <v>58</v>
      </c>
      <c r="Q261" s="5" t="s">
        <v>58</v>
      </c>
      <c r="R261" s="5" t="s">
        <v>2393</v>
      </c>
      <c r="S261" s="5" t="s">
        <v>58</v>
      </c>
      <c r="T261" s="5" t="s">
        <v>2394</v>
      </c>
      <c r="U261" s="5" t="s">
        <v>58</v>
      </c>
      <c r="V261" s="5" t="s">
        <v>58</v>
      </c>
      <c r="W261" s="5">
        <v>710</v>
      </c>
      <c r="X261" s="5" t="s">
        <v>58</v>
      </c>
      <c r="Y261" s="5" t="s">
        <v>58</v>
      </c>
      <c r="Z261" s="5">
        <v>343</v>
      </c>
      <c r="AA261" s="5">
        <v>345</v>
      </c>
      <c r="AB261" s="5" t="s">
        <v>58</v>
      </c>
      <c r="AC261" s="5" t="s">
        <v>2395</v>
      </c>
      <c r="AD261" s="5" t="s">
        <v>58</v>
      </c>
      <c r="AE261" s="5" t="s">
        <v>58</v>
      </c>
      <c r="AF261" s="5" t="s">
        <v>58</v>
      </c>
      <c r="AG261" s="5">
        <v>2006</v>
      </c>
      <c r="AH261" s="5">
        <v>2006</v>
      </c>
      <c r="AI261" s="5" t="s">
        <v>2396</v>
      </c>
      <c r="AJ261" s="5" t="s">
        <v>58</v>
      </c>
      <c r="AK261" s="5" t="s">
        <v>58</v>
      </c>
      <c r="AL261" s="5" t="s">
        <v>58</v>
      </c>
      <c r="AM261" s="5" t="s">
        <v>58</v>
      </c>
      <c r="AN261" s="5" t="s">
        <v>2397</v>
      </c>
      <c r="AO261" s="5" t="s">
        <v>2398</v>
      </c>
      <c r="AP261" s="5" t="s">
        <v>2399</v>
      </c>
      <c r="AQ261" s="5" t="s">
        <v>2400</v>
      </c>
      <c r="AR261" s="5">
        <v>0</v>
      </c>
      <c r="AS261" s="5">
        <v>0</v>
      </c>
      <c r="AT261" s="5">
        <v>0</v>
      </c>
      <c r="AU261" s="5">
        <v>0</v>
      </c>
      <c r="AV261" s="5">
        <v>0</v>
      </c>
      <c r="AW261" s="5">
        <v>0</v>
      </c>
      <c r="AX261" s="5">
        <v>0</v>
      </c>
      <c r="AY261" s="5" t="s">
        <v>58</v>
      </c>
      <c r="AZ261" s="5" t="s">
        <v>58</v>
      </c>
      <c r="BA261" s="5" t="s">
        <v>2401</v>
      </c>
      <c r="BB261" s="5" t="s">
        <v>58</v>
      </c>
      <c r="BC261" s="5" t="s">
        <v>2402</v>
      </c>
      <c r="BD261" s="5" t="s">
        <v>2403</v>
      </c>
      <c r="BE261" s="5" t="s">
        <v>58</v>
      </c>
      <c r="BF261" s="5" t="s">
        <v>58</v>
      </c>
    </row>
    <row r="262" spans="1:58">
      <c r="A262" s="5" t="s">
        <v>59</v>
      </c>
      <c r="B262" s="5" t="s">
        <v>2404</v>
      </c>
      <c r="C262" s="5" t="s">
        <v>58</v>
      </c>
      <c r="D262" s="5" t="s">
        <v>58</v>
      </c>
      <c r="E262" s="5" t="s">
        <v>58</v>
      </c>
      <c r="F262" s="5" t="s">
        <v>58</v>
      </c>
      <c r="G262" s="5" t="s">
        <v>58</v>
      </c>
      <c r="H262" s="5" t="s">
        <v>58</v>
      </c>
      <c r="I262" s="5" t="s">
        <v>58</v>
      </c>
      <c r="J262" s="5" t="s">
        <v>2405</v>
      </c>
      <c r="K262" s="5" t="s">
        <v>58</v>
      </c>
      <c r="L262" s="5" t="s">
        <v>58</v>
      </c>
      <c r="M262" s="5" t="s">
        <v>58</v>
      </c>
      <c r="N262" s="5" t="s">
        <v>58</v>
      </c>
      <c r="O262" s="5" t="s">
        <v>58</v>
      </c>
      <c r="P262" s="5" t="s">
        <v>58</v>
      </c>
      <c r="Q262" s="5" t="s">
        <v>58</v>
      </c>
      <c r="R262" s="5" t="s">
        <v>2406</v>
      </c>
      <c r="S262" s="5" t="s">
        <v>58</v>
      </c>
      <c r="T262" s="5" t="s">
        <v>58</v>
      </c>
      <c r="U262" s="5" t="s">
        <v>58</v>
      </c>
      <c r="V262" s="5">
        <v>24</v>
      </c>
      <c r="W262" s="5">
        <v>12</v>
      </c>
      <c r="X262" s="5" t="s">
        <v>58</v>
      </c>
      <c r="Y262" s="5" t="s">
        <v>58</v>
      </c>
      <c r="Z262" s="5">
        <v>1068</v>
      </c>
      <c r="AA262" s="5">
        <v>1073</v>
      </c>
      <c r="AB262" s="5" t="s">
        <v>58</v>
      </c>
      <c r="AC262" s="5" t="s">
        <v>2407</v>
      </c>
      <c r="AD262" s="5" t="s">
        <v>58</v>
      </c>
      <c r="AE262" s="5" t="s">
        <v>58</v>
      </c>
      <c r="AF262" s="5" t="s">
        <v>58</v>
      </c>
      <c r="AG262" s="5" t="s">
        <v>2408</v>
      </c>
      <c r="AH262" s="5">
        <v>2005</v>
      </c>
      <c r="AI262" s="5" t="s">
        <v>2409</v>
      </c>
      <c r="AJ262" s="5" t="s">
        <v>58</v>
      </c>
      <c r="AK262" s="5" t="s">
        <v>58</v>
      </c>
      <c r="AL262" s="5" t="s">
        <v>58</v>
      </c>
      <c r="AM262" s="5" t="s">
        <v>58</v>
      </c>
      <c r="AN262" s="5" t="s">
        <v>58</v>
      </c>
      <c r="AO262" s="5" t="s">
        <v>58</v>
      </c>
      <c r="AP262" s="5" t="s">
        <v>58</v>
      </c>
      <c r="AQ262" s="5" t="s">
        <v>58</v>
      </c>
      <c r="AR262" s="5">
        <v>4</v>
      </c>
      <c r="AS262" s="5">
        <v>1</v>
      </c>
      <c r="AT262" s="5">
        <v>0</v>
      </c>
      <c r="AU262" s="5">
        <v>0</v>
      </c>
      <c r="AV262" s="5">
        <v>0</v>
      </c>
      <c r="AW262" s="5">
        <v>1</v>
      </c>
      <c r="AX262" s="5">
        <v>5</v>
      </c>
      <c r="AY262" s="5" t="s">
        <v>58</v>
      </c>
      <c r="AZ262" s="5" t="s">
        <v>58</v>
      </c>
      <c r="BA262" s="5" t="s">
        <v>2410</v>
      </c>
      <c r="BB262" s="5" t="s">
        <v>58</v>
      </c>
      <c r="BC262" s="5" t="s">
        <v>58</v>
      </c>
      <c r="BD262" s="5" t="s">
        <v>2411</v>
      </c>
      <c r="BE262" s="5" t="s">
        <v>58</v>
      </c>
      <c r="BF262" s="5" t="s">
        <v>58</v>
      </c>
    </row>
    <row r="263" spans="1:58">
      <c r="A263" s="5" t="s">
        <v>59</v>
      </c>
      <c r="B263" s="5" t="s">
        <v>2412</v>
      </c>
      <c r="C263" s="5" t="s">
        <v>58</v>
      </c>
      <c r="D263" s="5" t="s">
        <v>58</v>
      </c>
      <c r="E263" s="5" t="s">
        <v>58</v>
      </c>
      <c r="F263" s="5" t="s">
        <v>58</v>
      </c>
      <c r="G263" s="5" t="s">
        <v>58</v>
      </c>
      <c r="H263" s="5" t="s">
        <v>58</v>
      </c>
      <c r="I263" s="5" t="s">
        <v>58</v>
      </c>
      <c r="J263" s="5" t="s">
        <v>2413</v>
      </c>
      <c r="K263" s="5" t="s">
        <v>58</v>
      </c>
      <c r="L263" s="5" t="s">
        <v>58</v>
      </c>
      <c r="M263" s="5" t="s">
        <v>58</v>
      </c>
      <c r="N263" s="5" t="s">
        <v>58</v>
      </c>
      <c r="O263" s="5" t="s">
        <v>58</v>
      </c>
      <c r="P263" s="5" t="s">
        <v>58</v>
      </c>
      <c r="Q263" s="5" t="s">
        <v>58</v>
      </c>
      <c r="R263" s="5" t="s">
        <v>2414</v>
      </c>
      <c r="S263" s="5" t="s">
        <v>58</v>
      </c>
      <c r="T263" s="5" t="s">
        <v>58</v>
      </c>
      <c r="U263" s="5" t="s">
        <v>58</v>
      </c>
      <c r="V263" s="5">
        <v>8</v>
      </c>
      <c r="W263" s="5">
        <v>1</v>
      </c>
      <c r="X263" s="5" t="s">
        <v>58</v>
      </c>
      <c r="Y263" s="5" t="s">
        <v>58</v>
      </c>
      <c r="Z263" s="5">
        <v>43</v>
      </c>
      <c r="AA263" s="5">
        <v>53</v>
      </c>
      <c r="AB263" s="5" t="s">
        <v>58</v>
      </c>
      <c r="AC263" s="5" t="s">
        <v>58</v>
      </c>
      <c r="AD263" s="5" t="s">
        <v>58</v>
      </c>
      <c r="AE263" s="5" t="s">
        <v>58</v>
      </c>
      <c r="AF263" s="5" t="s">
        <v>58</v>
      </c>
      <c r="AG263" s="5" t="s">
        <v>2415</v>
      </c>
      <c r="AH263" s="5">
        <v>2005</v>
      </c>
      <c r="AI263" s="5" t="s">
        <v>2416</v>
      </c>
      <c r="AJ263" s="5" t="s">
        <v>58</v>
      </c>
      <c r="AK263" s="5" t="s">
        <v>58</v>
      </c>
      <c r="AL263" s="5" t="s">
        <v>58</v>
      </c>
      <c r="AM263" s="5" t="s">
        <v>58</v>
      </c>
      <c r="AN263" s="5" t="s">
        <v>58</v>
      </c>
      <c r="AO263" s="5" t="s">
        <v>58</v>
      </c>
      <c r="AP263" s="5" t="s">
        <v>58</v>
      </c>
      <c r="AQ263" s="5" t="s">
        <v>58</v>
      </c>
      <c r="AR263" s="5">
        <v>368</v>
      </c>
      <c r="AS263" s="5">
        <v>10</v>
      </c>
      <c r="AT263" s="5">
        <v>0</v>
      </c>
      <c r="AU263" s="5">
        <v>0</v>
      </c>
      <c r="AV263" s="5">
        <v>131</v>
      </c>
      <c r="AW263" s="5">
        <v>6</v>
      </c>
      <c r="AX263" s="5">
        <v>377</v>
      </c>
      <c r="AY263" s="5" t="s">
        <v>58</v>
      </c>
      <c r="AZ263" s="5" t="s">
        <v>58</v>
      </c>
      <c r="BA263" s="5" t="s">
        <v>2417</v>
      </c>
      <c r="BB263" s="5" t="s">
        <v>58</v>
      </c>
      <c r="BC263" s="5" t="s">
        <v>58</v>
      </c>
      <c r="BD263" s="5" t="s">
        <v>2418</v>
      </c>
      <c r="BE263" s="5" t="s">
        <v>58</v>
      </c>
      <c r="BF263" s="5" t="s">
        <v>58</v>
      </c>
    </row>
    <row r="264" spans="1:58">
      <c r="A264" s="5" t="s">
        <v>59</v>
      </c>
      <c r="B264" s="5" t="s">
        <v>2419</v>
      </c>
      <c r="C264" s="5" t="s">
        <v>58</v>
      </c>
      <c r="D264" s="5" t="s">
        <v>58</v>
      </c>
      <c r="E264" s="5" t="s">
        <v>58</v>
      </c>
      <c r="F264" s="5" t="s">
        <v>58</v>
      </c>
      <c r="G264" s="5" t="s">
        <v>58</v>
      </c>
      <c r="H264" s="5" t="s">
        <v>58</v>
      </c>
      <c r="I264" s="5" t="s">
        <v>58</v>
      </c>
      <c r="J264" s="5" t="s">
        <v>2420</v>
      </c>
      <c r="K264" s="5" t="s">
        <v>58</v>
      </c>
      <c r="L264" s="5" t="s">
        <v>58</v>
      </c>
      <c r="M264" s="5" t="s">
        <v>58</v>
      </c>
      <c r="N264" s="5" t="s">
        <v>58</v>
      </c>
      <c r="O264" s="5" t="s">
        <v>58</v>
      </c>
      <c r="P264" s="5" t="s">
        <v>58</v>
      </c>
      <c r="Q264" s="5" t="s">
        <v>58</v>
      </c>
      <c r="R264" s="5" t="s">
        <v>2357</v>
      </c>
      <c r="S264" s="5" t="s">
        <v>58</v>
      </c>
      <c r="T264" s="5" t="s">
        <v>58</v>
      </c>
      <c r="U264" s="5" t="s">
        <v>58</v>
      </c>
      <c r="V264" s="5">
        <v>5</v>
      </c>
      <c r="W264" s="5">
        <v>4</v>
      </c>
      <c r="X264" s="5" t="s">
        <v>58</v>
      </c>
      <c r="Y264" s="5" t="s">
        <v>58</v>
      </c>
      <c r="Z264" s="5">
        <v>184</v>
      </c>
      <c r="AA264" s="5">
        <v>189</v>
      </c>
      <c r="AB264" s="5" t="s">
        <v>58</v>
      </c>
      <c r="AC264" s="5" t="s">
        <v>2421</v>
      </c>
      <c r="AD264" s="5" t="s">
        <v>58</v>
      </c>
      <c r="AE264" s="5" t="s">
        <v>58</v>
      </c>
      <c r="AF264" s="5" t="s">
        <v>58</v>
      </c>
      <c r="AG264" s="5">
        <v>2005</v>
      </c>
      <c r="AH264" s="5">
        <v>2005</v>
      </c>
      <c r="AI264" s="5" t="s">
        <v>2422</v>
      </c>
      <c r="AJ264" s="5" t="s">
        <v>58</v>
      </c>
      <c r="AK264" s="5" t="s">
        <v>58</v>
      </c>
      <c r="AL264" s="5" t="s">
        <v>58</v>
      </c>
      <c r="AM264" s="5" t="s">
        <v>58</v>
      </c>
      <c r="AN264" s="5" t="s">
        <v>58</v>
      </c>
      <c r="AO264" s="5" t="s">
        <v>58</v>
      </c>
      <c r="AP264" s="5" t="s">
        <v>58</v>
      </c>
      <c r="AQ264" s="5" t="s">
        <v>58</v>
      </c>
      <c r="AR264" s="5">
        <v>4</v>
      </c>
      <c r="AS264" s="5">
        <v>0</v>
      </c>
      <c r="AT264" s="5">
        <v>0</v>
      </c>
      <c r="AU264" s="5">
        <v>0</v>
      </c>
      <c r="AV264" s="5">
        <v>2</v>
      </c>
      <c r="AW264" s="5">
        <v>0</v>
      </c>
      <c r="AX264" s="5">
        <v>4</v>
      </c>
      <c r="AY264" s="5" t="s">
        <v>58</v>
      </c>
      <c r="AZ264" s="5" t="s">
        <v>58</v>
      </c>
      <c r="BA264" s="5" t="s">
        <v>2361</v>
      </c>
      <c r="BB264" s="5" t="s">
        <v>2362</v>
      </c>
      <c r="BC264" s="5" t="s">
        <v>58</v>
      </c>
      <c r="BD264" s="5" t="s">
        <v>2423</v>
      </c>
      <c r="BE264" s="5" t="s">
        <v>58</v>
      </c>
      <c r="BF264" s="5" t="s">
        <v>58</v>
      </c>
    </row>
    <row r="265" spans="1:58">
      <c r="A265" s="5" t="s">
        <v>59</v>
      </c>
      <c r="B265" s="5" t="s">
        <v>2419</v>
      </c>
      <c r="C265" s="5" t="s">
        <v>58</v>
      </c>
      <c r="D265" s="5" t="s">
        <v>58</v>
      </c>
      <c r="E265" s="5" t="s">
        <v>58</v>
      </c>
      <c r="F265" s="5" t="s">
        <v>58</v>
      </c>
      <c r="G265" s="5" t="s">
        <v>58</v>
      </c>
      <c r="H265" s="5" t="s">
        <v>58</v>
      </c>
      <c r="I265" s="5" t="s">
        <v>58</v>
      </c>
      <c r="J265" s="5" t="s">
        <v>2424</v>
      </c>
      <c r="K265" s="5" t="s">
        <v>58</v>
      </c>
      <c r="L265" s="5" t="s">
        <v>58</v>
      </c>
      <c r="M265" s="5" t="s">
        <v>58</v>
      </c>
      <c r="N265" s="5" t="s">
        <v>58</v>
      </c>
      <c r="O265" s="5" t="s">
        <v>58</v>
      </c>
      <c r="P265" s="5" t="s">
        <v>58</v>
      </c>
      <c r="Q265" s="5" t="s">
        <v>58</v>
      </c>
      <c r="R265" s="5" t="s">
        <v>2317</v>
      </c>
      <c r="S265" s="5" t="s">
        <v>58</v>
      </c>
      <c r="T265" s="5" t="s">
        <v>58</v>
      </c>
      <c r="U265" s="5" t="s">
        <v>58</v>
      </c>
      <c r="V265" s="5">
        <v>39</v>
      </c>
      <c r="W265" s="5" t="s">
        <v>2425</v>
      </c>
      <c r="X265" s="5" t="s">
        <v>58</v>
      </c>
      <c r="Y265" s="5" t="s">
        <v>58</v>
      </c>
      <c r="Z265" s="5">
        <v>765</v>
      </c>
      <c r="AA265" s="5">
        <v>777</v>
      </c>
      <c r="AB265" s="5" t="s">
        <v>58</v>
      </c>
      <c r="AC265" s="5" t="s">
        <v>2426</v>
      </c>
      <c r="AD265" s="5" t="s">
        <v>58</v>
      </c>
      <c r="AE265" s="5" t="s">
        <v>58</v>
      </c>
      <c r="AF265" s="5" t="s">
        <v>58</v>
      </c>
      <c r="AG265" s="5">
        <v>2004</v>
      </c>
      <c r="AH265" s="5">
        <v>2004</v>
      </c>
      <c r="AI265" s="5" t="s">
        <v>2427</v>
      </c>
      <c r="AJ265" s="5" t="s">
        <v>58</v>
      </c>
      <c r="AK265" s="5" t="s">
        <v>58</v>
      </c>
      <c r="AL265" s="5" t="s">
        <v>58</v>
      </c>
      <c r="AM265" s="5" t="s">
        <v>58</v>
      </c>
      <c r="AN265" s="5" t="s">
        <v>58</v>
      </c>
      <c r="AO265" s="5" t="s">
        <v>58</v>
      </c>
      <c r="AP265" s="5" t="s">
        <v>58</v>
      </c>
      <c r="AQ265" s="5" t="s">
        <v>58</v>
      </c>
      <c r="AR265" s="5">
        <v>7</v>
      </c>
      <c r="AS265" s="5">
        <v>3</v>
      </c>
      <c r="AT265" s="5">
        <v>0</v>
      </c>
      <c r="AU265" s="5">
        <v>0</v>
      </c>
      <c r="AV265" s="5">
        <v>6</v>
      </c>
      <c r="AW265" s="5">
        <v>0</v>
      </c>
      <c r="AX265" s="5">
        <v>10</v>
      </c>
      <c r="AY265" s="5" t="s">
        <v>58</v>
      </c>
      <c r="AZ265" s="5" t="s">
        <v>58</v>
      </c>
      <c r="BA265" s="5" t="s">
        <v>2321</v>
      </c>
      <c r="BB265" s="5" t="s">
        <v>2428</v>
      </c>
      <c r="BC265" s="5" t="s">
        <v>58</v>
      </c>
      <c r="BD265" s="5" t="s">
        <v>2429</v>
      </c>
      <c r="BE265" s="5">
        <v>15620085</v>
      </c>
      <c r="BF265" s="5" t="s">
        <v>58</v>
      </c>
    </row>
    <row r="266" spans="1:58">
      <c r="A266" s="5" t="s">
        <v>59</v>
      </c>
      <c r="B266" s="5" t="s">
        <v>2430</v>
      </c>
      <c r="C266" s="5" t="s">
        <v>58</v>
      </c>
      <c r="D266" s="5" t="s">
        <v>58</v>
      </c>
      <c r="E266" s="5" t="s">
        <v>58</v>
      </c>
      <c r="F266" s="5" t="s">
        <v>2431</v>
      </c>
      <c r="G266" s="5" t="s">
        <v>2432</v>
      </c>
      <c r="H266" s="5" t="s">
        <v>58</v>
      </c>
      <c r="I266" s="5" t="s">
        <v>58</v>
      </c>
      <c r="J266" s="5" t="s">
        <v>2433</v>
      </c>
      <c r="K266" s="5" t="s">
        <v>58</v>
      </c>
      <c r="L266" s="5" t="s">
        <v>58</v>
      </c>
      <c r="M266" s="5" t="s">
        <v>58</v>
      </c>
      <c r="N266" s="5" t="s">
        <v>58</v>
      </c>
      <c r="O266" s="5" t="s">
        <v>58</v>
      </c>
      <c r="P266" s="5" t="s">
        <v>58</v>
      </c>
      <c r="Q266" s="5" t="s">
        <v>58</v>
      </c>
      <c r="R266" s="5" t="s">
        <v>2434</v>
      </c>
      <c r="S266" s="5" t="s">
        <v>58</v>
      </c>
      <c r="T266" s="5" t="s">
        <v>58</v>
      </c>
      <c r="U266" s="5" t="s">
        <v>58</v>
      </c>
      <c r="V266" s="5">
        <v>24</v>
      </c>
      <c r="W266" s="5">
        <v>1</v>
      </c>
      <c r="X266" s="5" t="s">
        <v>58</v>
      </c>
      <c r="Y266" s="5" t="s">
        <v>58</v>
      </c>
      <c r="Z266" s="5">
        <v>87</v>
      </c>
      <c r="AA266" s="5">
        <v>97</v>
      </c>
      <c r="AB266" s="5" t="s">
        <v>58</v>
      </c>
      <c r="AC266" s="5" t="s">
        <v>2435</v>
      </c>
      <c r="AD266" s="5" t="s">
        <v>58</v>
      </c>
      <c r="AE266" s="5" t="s">
        <v>58</v>
      </c>
      <c r="AF266" s="5" t="s">
        <v>58</v>
      </c>
      <c r="AG266" s="5">
        <v>2004</v>
      </c>
      <c r="AH266" s="5">
        <v>2004</v>
      </c>
      <c r="AI266" s="5" t="s">
        <v>2436</v>
      </c>
      <c r="AJ266" s="5" t="s">
        <v>58</v>
      </c>
      <c r="AK266" s="5" t="s">
        <v>58</v>
      </c>
      <c r="AL266" s="5" t="s">
        <v>58</v>
      </c>
      <c r="AM266" s="5" t="s">
        <v>58</v>
      </c>
      <c r="AN266" s="5" t="s">
        <v>58</v>
      </c>
      <c r="AO266" s="5" t="s">
        <v>58</v>
      </c>
      <c r="AP266" s="5" t="s">
        <v>58</v>
      </c>
      <c r="AQ266" s="5" t="s">
        <v>58</v>
      </c>
      <c r="AR266" s="5">
        <v>40</v>
      </c>
      <c r="AS266" s="5">
        <v>5</v>
      </c>
      <c r="AT266" s="5">
        <v>0</v>
      </c>
      <c r="AU266" s="5">
        <v>0</v>
      </c>
      <c r="AV266" s="5">
        <v>20</v>
      </c>
      <c r="AW266" s="5">
        <v>2</v>
      </c>
      <c r="AX266" s="5">
        <v>45</v>
      </c>
      <c r="AY266" s="5" t="s">
        <v>58</v>
      </c>
      <c r="AZ266" s="5" t="s">
        <v>58</v>
      </c>
      <c r="BA266" s="5" t="s">
        <v>2437</v>
      </c>
      <c r="BB266" s="5" t="s">
        <v>2438</v>
      </c>
      <c r="BC266" s="5" t="s">
        <v>58</v>
      </c>
      <c r="BD266" s="5" t="s">
        <v>2439</v>
      </c>
      <c r="BE266" s="5">
        <v>14672728</v>
      </c>
      <c r="BF266" s="5" t="s">
        <v>58</v>
      </c>
    </row>
    <row r="267" spans="1:58">
      <c r="A267" s="5" t="s">
        <v>59</v>
      </c>
      <c r="B267" s="5" t="s">
        <v>2440</v>
      </c>
      <c r="C267" s="5" t="s">
        <v>58</v>
      </c>
      <c r="D267" s="5" t="s">
        <v>58</v>
      </c>
      <c r="E267" s="5" t="s">
        <v>58</v>
      </c>
      <c r="F267" s="5" t="s">
        <v>58</v>
      </c>
      <c r="G267" s="5" t="s">
        <v>58</v>
      </c>
      <c r="H267" s="5" t="s">
        <v>58</v>
      </c>
      <c r="I267" s="5" t="s">
        <v>58</v>
      </c>
      <c r="J267" s="5" t="s">
        <v>2441</v>
      </c>
      <c r="K267" s="5" t="s">
        <v>58</v>
      </c>
      <c r="L267" s="5" t="s">
        <v>58</v>
      </c>
      <c r="M267" s="5" t="s">
        <v>58</v>
      </c>
      <c r="N267" s="5" t="s">
        <v>58</v>
      </c>
      <c r="O267" s="5" t="s">
        <v>58</v>
      </c>
      <c r="P267" s="5" t="s">
        <v>58</v>
      </c>
      <c r="Q267" s="5" t="s">
        <v>58</v>
      </c>
      <c r="R267" s="5" t="s">
        <v>2406</v>
      </c>
      <c r="S267" s="5" t="s">
        <v>58</v>
      </c>
      <c r="T267" s="5" t="s">
        <v>58</v>
      </c>
      <c r="U267" s="5" t="s">
        <v>58</v>
      </c>
      <c r="V267" s="5">
        <v>22</v>
      </c>
      <c r="W267" s="5">
        <v>5</v>
      </c>
      <c r="X267" s="5" t="s">
        <v>58</v>
      </c>
      <c r="Y267" s="5" t="s">
        <v>58</v>
      </c>
      <c r="Z267" s="5">
        <v>707</v>
      </c>
      <c r="AA267" s="5">
        <v>714</v>
      </c>
      <c r="AB267" s="5" t="s">
        <v>58</v>
      </c>
      <c r="AC267" s="5" t="s">
        <v>2442</v>
      </c>
      <c r="AD267" s="5" t="s">
        <v>58</v>
      </c>
      <c r="AE267" s="5" t="s">
        <v>58</v>
      </c>
      <c r="AF267" s="5" t="s">
        <v>58</v>
      </c>
      <c r="AG267" s="5" t="s">
        <v>2443</v>
      </c>
      <c r="AH267" s="5">
        <v>2003</v>
      </c>
      <c r="AI267" s="5" t="s">
        <v>2444</v>
      </c>
      <c r="AJ267" s="5" t="s">
        <v>58</v>
      </c>
      <c r="AK267" s="5" t="s">
        <v>58</v>
      </c>
      <c r="AL267" s="5" t="s">
        <v>58</v>
      </c>
      <c r="AM267" s="5" t="s">
        <v>58</v>
      </c>
      <c r="AN267" s="5" t="s">
        <v>58</v>
      </c>
      <c r="AO267" s="5" t="s">
        <v>58</v>
      </c>
      <c r="AP267" s="5" t="s">
        <v>58</v>
      </c>
      <c r="AQ267" s="5" t="s">
        <v>58</v>
      </c>
      <c r="AR267" s="5">
        <v>88</v>
      </c>
      <c r="AS267" s="5">
        <v>2</v>
      </c>
      <c r="AT267" s="5">
        <v>0</v>
      </c>
      <c r="AU267" s="5">
        <v>0</v>
      </c>
      <c r="AV267" s="5">
        <v>67</v>
      </c>
      <c r="AW267" s="5">
        <v>3</v>
      </c>
      <c r="AX267" s="5">
        <v>94</v>
      </c>
      <c r="AY267" s="5" t="s">
        <v>58</v>
      </c>
      <c r="AZ267" s="5" t="s">
        <v>58</v>
      </c>
      <c r="BA267" s="5" t="s">
        <v>2410</v>
      </c>
      <c r="BB267" s="5" t="s">
        <v>58</v>
      </c>
      <c r="BC267" s="5" t="s">
        <v>58</v>
      </c>
      <c r="BD267" s="5" t="s">
        <v>2445</v>
      </c>
      <c r="BE267" s="5" t="s">
        <v>58</v>
      </c>
      <c r="BF267" s="5" t="s">
        <v>58</v>
      </c>
    </row>
    <row r="268" spans="1:58">
      <c r="A268" s="5" t="s">
        <v>59</v>
      </c>
      <c r="B268" s="5" t="s">
        <v>2446</v>
      </c>
      <c r="C268" s="5" t="s">
        <v>58</v>
      </c>
      <c r="D268" s="5" t="s">
        <v>58</v>
      </c>
      <c r="E268" s="5" t="s">
        <v>58</v>
      </c>
      <c r="F268" s="5" t="s">
        <v>58</v>
      </c>
      <c r="G268" s="5" t="s">
        <v>58</v>
      </c>
      <c r="H268" s="5" t="s">
        <v>58</v>
      </c>
      <c r="I268" s="5" t="s">
        <v>58</v>
      </c>
      <c r="J268" s="5" t="s">
        <v>2447</v>
      </c>
      <c r="K268" s="5" t="s">
        <v>58</v>
      </c>
      <c r="L268" s="5" t="s">
        <v>58</v>
      </c>
      <c r="M268" s="5" t="s">
        <v>58</v>
      </c>
      <c r="N268" s="5" t="s">
        <v>58</v>
      </c>
      <c r="O268" s="5" t="s">
        <v>58</v>
      </c>
      <c r="P268" s="5" t="s">
        <v>58</v>
      </c>
      <c r="Q268" s="5" t="s">
        <v>58</v>
      </c>
      <c r="R268" s="5" t="s">
        <v>2317</v>
      </c>
      <c r="S268" s="5" t="s">
        <v>58</v>
      </c>
      <c r="T268" s="5" t="s">
        <v>58</v>
      </c>
      <c r="U268" s="5" t="s">
        <v>58</v>
      </c>
      <c r="V268" s="5">
        <v>38</v>
      </c>
      <c r="W268" s="5">
        <v>4</v>
      </c>
      <c r="X268" s="5" t="s">
        <v>58</v>
      </c>
      <c r="Y268" s="5" t="s">
        <v>58</v>
      </c>
      <c r="Z268" s="5">
        <v>429</v>
      </c>
      <c r="AA268" s="5">
        <v>440</v>
      </c>
      <c r="AB268" s="5" t="s">
        <v>58</v>
      </c>
      <c r="AC268" s="5" t="s">
        <v>2448</v>
      </c>
      <c r="AD268" s="5" t="s">
        <v>58</v>
      </c>
      <c r="AE268" s="5" t="s">
        <v>58</v>
      </c>
      <c r="AF268" s="5" t="s">
        <v>58</v>
      </c>
      <c r="AG268" s="5">
        <v>2003</v>
      </c>
      <c r="AH268" s="5">
        <v>2003</v>
      </c>
      <c r="AI268" s="5" t="s">
        <v>2449</v>
      </c>
      <c r="AJ268" s="5" t="s">
        <v>58</v>
      </c>
      <c r="AK268" s="5" t="s">
        <v>58</v>
      </c>
      <c r="AL268" s="5" t="s">
        <v>58</v>
      </c>
      <c r="AM268" s="5" t="s">
        <v>58</v>
      </c>
      <c r="AN268" s="5" t="s">
        <v>58</v>
      </c>
      <c r="AO268" s="5" t="s">
        <v>58</v>
      </c>
      <c r="AP268" s="5" t="s">
        <v>58</v>
      </c>
      <c r="AQ268" s="5" t="s">
        <v>58</v>
      </c>
      <c r="AR268" s="5">
        <v>7</v>
      </c>
      <c r="AS268" s="5">
        <v>3</v>
      </c>
      <c r="AT268" s="5">
        <v>0</v>
      </c>
      <c r="AU268" s="5">
        <v>0</v>
      </c>
      <c r="AV268" s="5">
        <v>4</v>
      </c>
      <c r="AW268" s="5">
        <v>0</v>
      </c>
      <c r="AX268" s="5">
        <v>10</v>
      </c>
      <c r="AY268" s="5" t="s">
        <v>58</v>
      </c>
      <c r="AZ268" s="5" t="s">
        <v>58</v>
      </c>
      <c r="BA268" s="5" t="s">
        <v>2321</v>
      </c>
      <c r="BB268" s="5" t="s">
        <v>58</v>
      </c>
      <c r="BC268" s="5" t="s">
        <v>58</v>
      </c>
      <c r="BD268" s="5" t="s">
        <v>2450</v>
      </c>
      <c r="BE268" s="5">
        <v>12856925</v>
      </c>
      <c r="BF268" s="5" t="s">
        <v>58</v>
      </c>
    </row>
    <row r="269" spans="1:58">
      <c r="A269" s="5" t="s">
        <v>336</v>
      </c>
      <c r="B269" s="5" t="s">
        <v>2451</v>
      </c>
      <c r="C269" s="5" t="s">
        <v>58</v>
      </c>
      <c r="D269" s="5" t="s">
        <v>58</v>
      </c>
      <c r="E269" s="5" t="s">
        <v>58</v>
      </c>
      <c r="F269" s="5" t="s">
        <v>58</v>
      </c>
      <c r="G269" s="5" t="s">
        <v>58</v>
      </c>
      <c r="H269" s="5" t="s">
        <v>2452</v>
      </c>
      <c r="I269" s="5" t="s">
        <v>58</v>
      </c>
      <c r="J269" s="5" t="s">
        <v>2453</v>
      </c>
      <c r="K269" s="5" t="s">
        <v>58</v>
      </c>
      <c r="L269" s="5" t="s">
        <v>58</v>
      </c>
      <c r="M269" s="5" t="s">
        <v>58</v>
      </c>
      <c r="N269" s="5" t="s">
        <v>58</v>
      </c>
      <c r="O269" s="5" t="s">
        <v>58</v>
      </c>
      <c r="P269" s="5" t="s">
        <v>58</v>
      </c>
      <c r="Q269" s="5" t="s">
        <v>58</v>
      </c>
      <c r="R269" s="5" t="s">
        <v>2454</v>
      </c>
      <c r="S269" s="5" t="s">
        <v>58</v>
      </c>
      <c r="T269" s="5" t="s">
        <v>58</v>
      </c>
      <c r="U269" s="5" t="s">
        <v>58</v>
      </c>
      <c r="V269" s="5" t="s">
        <v>58</v>
      </c>
      <c r="W269" s="5" t="s">
        <v>58</v>
      </c>
      <c r="X269" s="5" t="s">
        <v>58</v>
      </c>
      <c r="Y269" s="5" t="s">
        <v>58</v>
      </c>
      <c r="Z269" s="5">
        <v>92</v>
      </c>
      <c r="AA269" s="5">
        <v>99</v>
      </c>
      <c r="AB269" s="5" t="s">
        <v>58</v>
      </c>
      <c r="AC269" s="5" t="s">
        <v>58</v>
      </c>
      <c r="AD269" s="5" t="s">
        <v>58</v>
      </c>
      <c r="AE269" s="5" t="s">
        <v>58</v>
      </c>
      <c r="AF269" s="5" t="s">
        <v>58</v>
      </c>
      <c r="AG269" s="5">
        <v>2003</v>
      </c>
      <c r="AH269" s="5">
        <v>2003</v>
      </c>
      <c r="AI269" s="5" t="s">
        <v>58</v>
      </c>
      <c r="AJ269" s="5" t="s">
        <v>58</v>
      </c>
      <c r="AK269" s="5" t="s">
        <v>58</v>
      </c>
      <c r="AL269" s="5" t="s">
        <v>58</v>
      </c>
      <c r="AM269" s="5" t="s">
        <v>58</v>
      </c>
      <c r="AN269" s="5" t="s">
        <v>2455</v>
      </c>
      <c r="AO269" s="5" t="s">
        <v>2456</v>
      </c>
      <c r="AP269" s="5" t="s">
        <v>2457</v>
      </c>
      <c r="AQ269" s="5" t="s">
        <v>2458</v>
      </c>
      <c r="AR269" s="5">
        <v>0</v>
      </c>
      <c r="AS269" s="5">
        <v>0</v>
      </c>
      <c r="AT269" s="5">
        <v>0</v>
      </c>
      <c r="AU269" s="5">
        <v>0</v>
      </c>
      <c r="AV269" s="5">
        <v>0</v>
      </c>
      <c r="AW269" s="5">
        <v>0</v>
      </c>
      <c r="AX269" s="5">
        <v>0</v>
      </c>
      <c r="AY269" s="5" t="s">
        <v>58</v>
      </c>
      <c r="AZ269" s="5" t="s">
        <v>58</v>
      </c>
      <c r="BA269" s="5" t="s">
        <v>58</v>
      </c>
      <c r="BB269" s="5" t="s">
        <v>58</v>
      </c>
      <c r="BC269" s="5" t="s">
        <v>2459</v>
      </c>
      <c r="BD269" s="5" t="s">
        <v>2460</v>
      </c>
      <c r="BE269" s="5" t="s">
        <v>58</v>
      </c>
      <c r="BF269" s="5" t="s">
        <v>58</v>
      </c>
    </row>
    <row r="270" spans="1:58">
      <c r="A270" s="5" t="s">
        <v>59</v>
      </c>
      <c r="B270" s="5" t="s">
        <v>2461</v>
      </c>
      <c r="C270" s="5" t="s">
        <v>58</v>
      </c>
      <c r="D270" s="5" t="s">
        <v>58</v>
      </c>
      <c r="E270" s="5" t="s">
        <v>58</v>
      </c>
      <c r="F270" s="5" t="s">
        <v>2462</v>
      </c>
      <c r="G270" s="5" t="s">
        <v>2463</v>
      </c>
      <c r="H270" s="5" t="s">
        <v>58</v>
      </c>
      <c r="I270" s="5" t="s">
        <v>58</v>
      </c>
      <c r="J270" s="5" t="s">
        <v>2464</v>
      </c>
      <c r="K270" s="5" t="s">
        <v>58</v>
      </c>
      <c r="L270" s="5" t="s">
        <v>58</v>
      </c>
      <c r="M270" s="5" t="s">
        <v>58</v>
      </c>
      <c r="N270" s="5" t="s">
        <v>58</v>
      </c>
      <c r="O270" s="5" t="s">
        <v>58</v>
      </c>
      <c r="P270" s="5" t="s">
        <v>58</v>
      </c>
      <c r="Q270" s="5" t="s">
        <v>58</v>
      </c>
      <c r="R270" s="5" t="s">
        <v>2465</v>
      </c>
      <c r="S270" s="5" t="s">
        <v>58</v>
      </c>
      <c r="T270" s="5" t="s">
        <v>58</v>
      </c>
      <c r="U270" s="5" t="s">
        <v>58</v>
      </c>
      <c r="V270" s="5">
        <v>77</v>
      </c>
      <c r="W270" s="5">
        <v>6</v>
      </c>
      <c r="X270" s="5" t="s">
        <v>58</v>
      </c>
      <c r="Y270" s="5" t="s">
        <v>58</v>
      </c>
      <c r="Z270" s="5">
        <v>685</v>
      </c>
      <c r="AA270" s="5">
        <v>693</v>
      </c>
      <c r="AB270" s="5" t="s">
        <v>58</v>
      </c>
      <c r="AC270" s="5" t="s">
        <v>2466</v>
      </c>
      <c r="AD270" s="5" t="s">
        <v>58</v>
      </c>
      <c r="AE270" s="5" t="s">
        <v>58</v>
      </c>
      <c r="AF270" s="5" t="s">
        <v>58</v>
      </c>
      <c r="AG270" s="5" t="s">
        <v>2467</v>
      </c>
      <c r="AH270" s="5">
        <v>2002</v>
      </c>
      <c r="AI270" s="5" t="s">
        <v>2468</v>
      </c>
      <c r="AJ270" s="5" t="s">
        <v>58</v>
      </c>
      <c r="AK270" s="5" t="s">
        <v>58</v>
      </c>
      <c r="AL270" s="5" t="s">
        <v>58</v>
      </c>
      <c r="AM270" s="5" t="s">
        <v>58</v>
      </c>
      <c r="AN270" s="5" t="s">
        <v>58</v>
      </c>
      <c r="AO270" s="5" t="s">
        <v>58</v>
      </c>
      <c r="AP270" s="5" t="s">
        <v>58</v>
      </c>
      <c r="AQ270" s="5" t="s">
        <v>58</v>
      </c>
      <c r="AR270" s="5">
        <v>33</v>
      </c>
      <c r="AS270" s="5">
        <v>0</v>
      </c>
      <c r="AT270" s="5">
        <v>0</v>
      </c>
      <c r="AU270" s="5">
        <v>0</v>
      </c>
      <c r="AV270" s="5">
        <v>11</v>
      </c>
      <c r="AW270" s="5">
        <v>0</v>
      </c>
      <c r="AX270" s="5">
        <v>33</v>
      </c>
      <c r="AY270" s="5" t="s">
        <v>58</v>
      </c>
      <c r="AZ270" s="5" t="s">
        <v>58</v>
      </c>
      <c r="BA270" s="5" t="s">
        <v>2469</v>
      </c>
      <c r="BB270" s="5" t="s">
        <v>2470</v>
      </c>
      <c r="BC270" s="5" t="s">
        <v>58</v>
      </c>
      <c r="BD270" s="5" t="s">
        <v>2471</v>
      </c>
      <c r="BE270" s="5" t="s">
        <v>58</v>
      </c>
      <c r="BF270" s="5" t="s">
        <v>58</v>
      </c>
    </row>
    <row r="271" spans="1:58">
      <c r="A271" s="5" t="s">
        <v>59</v>
      </c>
      <c r="B271" s="5" t="s">
        <v>2472</v>
      </c>
      <c r="C271" s="5" t="s">
        <v>58</v>
      </c>
      <c r="D271" s="5" t="s">
        <v>58</v>
      </c>
      <c r="E271" s="5" t="s">
        <v>58</v>
      </c>
      <c r="F271" s="5" t="s">
        <v>58</v>
      </c>
      <c r="G271" s="5" t="s">
        <v>2473</v>
      </c>
      <c r="H271" s="5" t="s">
        <v>58</v>
      </c>
      <c r="I271" s="5" t="s">
        <v>58</v>
      </c>
      <c r="J271" s="5" t="s">
        <v>2474</v>
      </c>
      <c r="K271" s="5" t="s">
        <v>58</v>
      </c>
      <c r="L271" s="5" t="s">
        <v>58</v>
      </c>
      <c r="M271" s="5" t="s">
        <v>58</v>
      </c>
      <c r="N271" s="5" t="s">
        <v>58</v>
      </c>
      <c r="O271" s="5" t="s">
        <v>58</v>
      </c>
      <c r="P271" s="5" t="s">
        <v>58</v>
      </c>
      <c r="Q271" s="5" t="s">
        <v>58</v>
      </c>
      <c r="R271" s="5" t="s">
        <v>2475</v>
      </c>
      <c r="S271" s="5" t="s">
        <v>58</v>
      </c>
      <c r="T271" s="5" t="s">
        <v>58</v>
      </c>
      <c r="U271" s="5" t="s">
        <v>58</v>
      </c>
      <c r="V271" s="5">
        <v>97</v>
      </c>
      <c r="W271" s="5">
        <v>3</v>
      </c>
      <c r="X271" s="5" t="s">
        <v>58</v>
      </c>
      <c r="Y271" s="5" t="s">
        <v>58</v>
      </c>
      <c r="Z271" s="5">
        <v>353</v>
      </c>
      <c r="AA271" s="5">
        <v>357</v>
      </c>
      <c r="AB271" s="5" t="s">
        <v>58</v>
      </c>
      <c r="AC271" s="5" t="s">
        <v>2476</v>
      </c>
      <c r="AD271" s="5" t="s">
        <v>58</v>
      </c>
      <c r="AE271" s="5" t="s">
        <v>58</v>
      </c>
      <c r="AF271" s="5" t="s">
        <v>58</v>
      </c>
      <c r="AG271" s="5" t="s">
        <v>2477</v>
      </c>
      <c r="AH271" s="5">
        <v>2002</v>
      </c>
      <c r="AI271" s="5" t="s">
        <v>2478</v>
      </c>
      <c r="AJ271" s="5" t="s">
        <v>58</v>
      </c>
      <c r="AK271" s="5" t="s">
        <v>58</v>
      </c>
      <c r="AL271" s="5" t="s">
        <v>58</v>
      </c>
      <c r="AM271" s="5" t="s">
        <v>58</v>
      </c>
      <c r="AN271" s="5" t="s">
        <v>58</v>
      </c>
      <c r="AO271" s="5" t="s">
        <v>58</v>
      </c>
      <c r="AP271" s="5" t="s">
        <v>58</v>
      </c>
      <c r="AQ271" s="5" t="s">
        <v>58</v>
      </c>
      <c r="AR271" s="5">
        <v>2</v>
      </c>
      <c r="AS271" s="5">
        <v>0</v>
      </c>
      <c r="AT271" s="5">
        <v>0</v>
      </c>
      <c r="AU271" s="5">
        <v>0</v>
      </c>
      <c r="AV271" s="5">
        <v>2</v>
      </c>
      <c r="AW271" s="5">
        <v>1</v>
      </c>
      <c r="AX271" s="5">
        <v>3</v>
      </c>
      <c r="AY271" s="5" t="s">
        <v>58</v>
      </c>
      <c r="AZ271" s="5" t="s">
        <v>58</v>
      </c>
      <c r="BA271" s="5" t="s">
        <v>2479</v>
      </c>
      <c r="BB271" s="5" t="s">
        <v>2480</v>
      </c>
      <c r="BC271" s="5" t="s">
        <v>58</v>
      </c>
      <c r="BD271" s="5" t="s">
        <v>2481</v>
      </c>
      <c r="BE271" s="5">
        <v>12048565</v>
      </c>
      <c r="BF271" s="5" t="s">
        <v>58</v>
      </c>
    </row>
    <row r="272" spans="1:58">
      <c r="A272" s="5" t="s">
        <v>59</v>
      </c>
      <c r="B272" s="5" t="s">
        <v>2482</v>
      </c>
      <c r="C272" s="5" t="s">
        <v>58</v>
      </c>
      <c r="D272" s="5" t="s">
        <v>58</v>
      </c>
      <c r="E272" s="5" t="s">
        <v>58</v>
      </c>
      <c r="F272" s="5" t="s">
        <v>58</v>
      </c>
      <c r="G272" s="5" t="s">
        <v>58</v>
      </c>
      <c r="H272" s="5" t="s">
        <v>58</v>
      </c>
      <c r="I272" s="5" t="s">
        <v>58</v>
      </c>
      <c r="J272" s="5" t="s">
        <v>2483</v>
      </c>
      <c r="K272" s="5" t="s">
        <v>58</v>
      </c>
      <c r="L272" s="5" t="s">
        <v>58</v>
      </c>
      <c r="M272" s="5" t="s">
        <v>58</v>
      </c>
      <c r="N272" s="5" t="s">
        <v>58</v>
      </c>
      <c r="O272" s="5" t="s">
        <v>58</v>
      </c>
      <c r="P272" s="5" t="s">
        <v>58</v>
      </c>
      <c r="Q272" s="5" t="s">
        <v>58</v>
      </c>
      <c r="R272" s="5" t="s">
        <v>2484</v>
      </c>
      <c r="S272" s="5" t="s">
        <v>58</v>
      </c>
      <c r="T272" s="5" t="s">
        <v>58</v>
      </c>
      <c r="U272" s="5" t="s">
        <v>58</v>
      </c>
      <c r="V272" s="5">
        <v>57</v>
      </c>
      <c r="W272" s="5">
        <v>3</v>
      </c>
      <c r="X272" s="5" t="s">
        <v>58</v>
      </c>
      <c r="Y272" s="5" t="s">
        <v>58</v>
      </c>
      <c r="Z272" s="5">
        <v>319</v>
      </c>
      <c r="AA272" s="5">
        <v>341</v>
      </c>
      <c r="AB272" s="5" t="s">
        <v>58</v>
      </c>
      <c r="AC272" s="5" t="s">
        <v>2485</v>
      </c>
      <c r="AD272" s="5" t="s">
        <v>58</v>
      </c>
      <c r="AE272" s="5" t="s">
        <v>58</v>
      </c>
      <c r="AF272" s="5" t="s">
        <v>58</v>
      </c>
      <c r="AG272" s="5">
        <v>2002</v>
      </c>
      <c r="AH272" s="5">
        <v>2002</v>
      </c>
      <c r="AI272" s="5" t="s">
        <v>2486</v>
      </c>
      <c r="AJ272" s="5" t="s">
        <v>58</v>
      </c>
      <c r="AK272" s="5" t="s">
        <v>58</v>
      </c>
      <c r="AL272" s="5" t="s">
        <v>58</v>
      </c>
      <c r="AM272" s="5" t="s">
        <v>58</v>
      </c>
      <c r="AN272" s="5" t="s">
        <v>58</v>
      </c>
      <c r="AO272" s="5" t="s">
        <v>58</v>
      </c>
      <c r="AP272" s="5" t="s">
        <v>58</v>
      </c>
      <c r="AQ272" s="5" t="s">
        <v>58</v>
      </c>
      <c r="AR272" s="5">
        <v>193</v>
      </c>
      <c r="AS272" s="5">
        <v>3</v>
      </c>
      <c r="AT272" s="5">
        <v>1</v>
      </c>
      <c r="AU272" s="5">
        <v>0</v>
      </c>
      <c r="AV272" s="5">
        <v>89</v>
      </c>
      <c r="AW272" s="5">
        <v>5</v>
      </c>
      <c r="AX272" s="5">
        <v>199</v>
      </c>
      <c r="AY272" s="5" t="s">
        <v>58</v>
      </c>
      <c r="AZ272" s="5" t="s">
        <v>58</v>
      </c>
      <c r="BA272" s="5" t="s">
        <v>2487</v>
      </c>
      <c r="BB272" s="5" t="s">
        <v>2488</v>
      </c>
      <c r="BC272" s="5" t="s">
        <v>58</v>
      </c>
      <c r="BD272" s="5" t="s">
        <v>2489</v>
      </c>
      <c r="BE272" s="5">
        <v>12602939</v>
      </c>
      <c r="BF272" s="5" t="s">
        <v>58</v>
      </c>
    </row>
    <row r="273" spans="1:58">
      <c r="A273" s="5" t="s">
        <v>59</v>
      </c>
      <c r="B273" s="5" t="s">
        <v>2490</v>
      </c>
      <c r="C273" s="5" t="s">
        <v>58</v>
      </c>
      <c r="D273" s="5" t="s">
        <v>58</v>
      </c>
      <c r="E273" s="5" t="s">
        <v>58</v>
      </c>
      <c r="F273" s="5" t="s">
        <v>58</v>
      </c>
      <c r="G273" s="5" t="s">
        <v>58</v>
      </c>
      <c r="H273" s="5" t="s">
        <v>58</v>
      </c>
      <c r="I273" s="5" t="s">
        <v>58</v>
      </c>
      <c r="J273" s="5" t="s">
        <v>2491</v>
      </c>
      <c r="K273" s="5" t="s">
        <v>58</v>
      </c>
      <c r="L273" s="5" t="s">
        <v>58</v>
      </c>
      <c r="M273" s="5" t="s">
        <v>58</v>
      </c>
      <c r="N273" s="5" t="s">
        <v>58</v>
      </c>
      <c r="O273" s="5" t="s">
        <v>58</v>
      </c>
      <c r="P273" s="5" t="s">
        <v>58</v>
      </c>
      <c r="Q273" s="5" t="s">
        <v>58</v>
      </c>
      <c r="R273" s="5" t="s">
        <v>2492</v>
      </c>
      <c r="S273" s="5" t="s">
        <v>58</v>
      </c>
      <c r="T273" s="5" t="s">
        <v>58</v>
      </c>
      <c r="U273" s="5" t="s">
        <v>58</v>
      </c>
      <c r="V273" s="5">
        <v>8</v>
      </c>
      <c r="W273" s="5">
        <v>5</v>
      </c>
      <c r="X273" s="5" t="s">
        <v>58</v>
      </c>
      <c r="Y273" s="5" t="s">
        <v>58</v>
      </c>
      <c r="Z273" s="5">
        <v>524</v>
      </c>
      <c r="AA273" s="5">
        <v>528</v>
      </c>
      <c r="AB273" s="5" t="s">
        <v>58</v>
      </c>
      <c r="AC273" s="5" t="s">
        <v>2493</v>
      </c>
      <c r="AD273" s="5" t="s">
        <v>58</v>
      </c>
      <c r="AE273" s="5" t="s">
        <v>58</v>
      </c>
      <c r="AF273" s="5" t="s">
        <v>58</v>
      </c>
      <c r="AG273" s="5" t="s">
        <v>2494</v>
      </c>
      <c r="AH273" s="5">
        <v>2001</v>
      </c>
      <c r="AI273" s="5" t="s">
        <v>2495</v>
      </c>
      <c r="AJ273" s="5" t="s">
        <v>58</v>
      </c>
      <c r="AK273" s="5" t="s">
        <v>58</v>
      </c>
      <c r="AL273" s="5" t="s">
        <v>58</v>
      </c>
      <c r="AM273" s="5" t="s">
        <v>58</v>
      </c>
      <c r="AN273" s="5" t="s">
        <v>2496</v>
      </c>
      <c r="AO273" s="5" t="s">
        <v>2497</v>
      </c>
      <c r="AP273" s="5" t="s">
        <v>58</v>
      </c>
      <c r="AQ273" s="5" t="s">
        <v>2498</v>
      </c>
      <c r="AR273" s="5">
        <v>3</v>
      </c>
      <c r="AS273" s="5">
        <v>0</v>
      </c>
      <c r="AT273" s="5">
        <v>0</v>
      </c>
      <c r="AU273" s="5">
        <v>0</v>
      </c>
      <c r="AV273" s="5">
        <v>0</v>
      </c>
      <c r="AW273" s="5">
        <v>0</v>
      </c>
      <c r="AX273" s="5">
        <v>3</v>
      </c>
      <c r="AY273" s="5" t="s">
        <v>58</v>
      </c>
      <c r="AZ273" s="5" t="s">
        <v>58</v>
      </c>
      <c r="BA273" s="5" t="s">
        <v>2499</v>
      </c>
      <c r="BB273" s="5" t="s">
        <v>58</v>
      </c>
      <c r="BC273" s="5" t="s">
        <v>58</v>
      </c>
      <c r="BD273" s="5" t="s">
        <v>2500</v>
      </c>
      <c r="BE273" s="5" t="s">
        <v>58</v>
      </c>
      <c r="BF273" s="5" t="s">
        <v>58</v>
      </c>
    </row>
    <row r="274" spans="1:58">
      <c r="A274" s="5" t="s">
        <v>59</v>
      </c>
      <c r="B274" s="5" t="s">
        <v>2501</v>
      </c>
      <c r="C274" s="5" t="s">
        <v>58</v>
      </c>
      <c r="D274" s="5" t="s">
        <v>58</v>
      </c>
      <c r="E274" s="5" t="s">
        <v>58</v>
      </c>
      <c r="F274" s="5" t="s">
        <v>58</v>
      </c>
      <c r="G274" s="5" t="s">
        <v>58</v>
      </c>
      <c r="H274" s="5" t="s">
        <v>58</v>
      </c>
      <c r="I274" s="5" t="s">
        <v>58</v>
      </c>
      <c r="J274" s="5" t="s">
        <v>2502</v>
      </c>
      <c r="K274" s="5" t="s">
        <v>58</v>
      </c>
      <c r="L274" s="5" t="s">
        <v>58</v>
      </c>
      <c r="M274" s="5" t="s">
        <v>58</v>
      </c>
      <c r="N274" s="5" t="s">
        <v>58</v>
      </c>
      <c r="O274" s="5" t="s">
        <v>58</v>
      </c>
      <c r="P274" s="5" t="s">
        <v>58</v>
      </c>
      <c r="Q274" s="5" t="s">
        <v>58</v>
      </c>
      <c r="R274" s="5" t="s">
        <v>2503</v>
      </c>
      <c r="S274" s="5" t="s">
        <v>58</v>
      </c>
      <c r="T274" s="5" t="s">
        <v>58</v>
      </c>
      <c r="U274" s="5" t="s">
        <v>58</v>
      </c>
      <c r="V274" s="5">
        <v>16</v>
      </c>
      <c r="W274" s="5">
        <v>3</v>
      </c>
      <c r="X274" s="5" t="s">
        <v>58</v>
      </c>
      <c r="Y274" s="5" t="s">
        <v>58</v>
      </c>
      <c r="Z274" s="5">
        <v>222</v>
      </c>
      <c r="AA274" s="5">
        <v>229</v>
      </c>
      <c r="AB274" s="5" t="s">
        <v>58</v>
      </c>
      <c r="AC274" s="5" t="s">
        <v>58</v>
      </c>
      <c r="AD274" s="5" t="s">
        <v>58</v>
      </c>
      <c r="AE274" s="5" t="s">
        <v>58</v>
      </c>
      <c r="AF274" s="5" t="s">
        <v>58</v>
      </c>
      <c r="AG274" s="5" t="s">
        <v>2504</v>
      </c>
      <c r="AH274" s="5">
        <v>2000</v>
      </c>
      <c r="AI274" s="5" t="s">
        <v>2505</v>
      </c>
      <c r="AJ274" s="5" t="s">
        <v>58</v>
      </c>
      <c r="AK274" s="5" t="s">
        <v>58</v>
      </c>
      <c r="AL274" s="5" t="s">
        <v>58</v>
      </c>
      <c r="AM274" s="5" t="s">
        <v>58</v>
      </c>
      <c r="AN274" s="5" t="s">
        <v>58</v>
      </c>
      <c r="AO274" s="5" t="s">
        <v>58</v>
      </c>
      <c r="AP274" s="5" t="s">
        <v>58</v>
      </c>
      <c r="AQ274" s="5" t="s">
        <v>58</v>
      </c>
      <c r="AR274" s="5">
        <v>31</v>
      </c>
      <c r="AS274" s="5">
        <v>3</v>
      </c>
      <c r="AT274" s="5">
        <v>0</v>
      </c>
      <c r="AU274" s="5">
        <v>0</v>
      </c>
      <c r="AV274" s="5">
        <v>23</v>
      </c>
      <c r="AW274" s="5">
        <v>2</v>
      </c>
      <c r="AX274" s="5">
        <v>35</v>
      </c>
      <c r="AY274" s="5" t="s">
        <v>58</v>
      </c>
      <c r="AZ274" s="5" t="s">
        <v>58</v>
      </c>
      <c r="BA274" s="5" t="s">
        <v>2506</v>
      </c>
      <c r="BB274" s="5" t="s">
        <v>58</v>
      </c>
      <c r="BC274" s="5" t="s">
        <v>58</v>
      </c>
      <c r="BD274" s="5" t="s">
        <v>2507</v>
      </c>
      <c r="BE274" s="5" t="s">
        <v>58</v>
      </c>
      <c r="BF274" s="5" t="s">
        <v>58</v>
      </c>
    </row>
    <row r="275" spans="1:58">
      <c r="A275" s="5" t="s">
        <v>336</v>
      </c>
      <c r="B275" s="5" t="s">
        <v>2508</v>
      </c>
      <c r="C275" s="5" t="s">
        <v>58</v>
      </c>
      <c r="D275" s="5" t="s">
        <v>58</v>
      </c>
      <c r="E275" s="5" t="s">
        <v>2509</v>
      </c>
      <c r="F275" s="5" t="s">
        <v>58</v>
      </c>
      <c r="G275" s="5" t="s">
        <v>58</v>
      </c>
      <c r="H275" s="5" t="s">
        <v>58</v>
      </c>
      <c r="I275" s="5" t="s">
        <v>58</v>
      </c>
      <c r="J275" s="5" t="s">
        <v>2510</v>
      </c>
      <c r="K275" s="5" t="s">
        <v>58</v>
      </c>
      <c r="L275" s="5" t="s">
        <v>58</v>
      </c>
      <c r="M275" s="5" t="s">
        <v>58</v>
      </c>
      <c r="N275" s="5" t="s">
        <v>58</v>
      </c>
      <c r="O275" s="5" t="s">
        <v>58</v>
      </c>
      <c r="P275" s="5" t="s">
        <v>58</v>
      </c>
      <c r="Q275" s="5" t="s">
        <v>58</v>
      </c>
      <c r="R275" s="5" t="s">
        <v>2511</v>
      </c>
      <c r="S275" s="5" t="s">
        <v>58</v>
      </c>
      <c r="T275" s="5" t="s">
        <v>2512</v>
      </c>
      <c r="U275" s="5" t="s">
        <v>58</v>
      </c>
      <c r="V275" s="5" t="s">
        <v>2200</v>
      </c>
      <c r="W275" s="5" t="s">
        <v>58</v>
      </c>
      <c r="X275" s="5" t="s">
        <v>58</v>
      </c>
      <c r="Y275" s="5" t="s">
        <v>58</v>
      </c>
      <c r="Z275" s="5">
        <v>215</v>
      </c>
      <c r="AA275" s="5">
        <v>220</v>
      </c>
      <c r="AB275" s="5" t="s">
        <v>58</v>
      </c>
      <c r="AC275" s="5" t="s">
        <v>58</v>
      </c>
      <c r="AD275" s="5" t="s">
        <v>58</v>
      </c>
      <c r="AE275" s="5" t="s">
        <v>58</v>
      </c>
      <c r="AF275" s="5" t="s">
        <v>58</v>
      </c>
      <c r="AG275" s="5">
        <v>2000</v>
      </c>
      <c r="AH275" s="5">
        <v>2000</v>
      </c>
      <c r="AI275" s="5" t="s">
        <v>2513</v>
      </c>
      <c r="AJ275" s="5" t="s">
        <v>58</v>
      </c>
      <c r="AK275" s="5" t="s">
        <v>58</v>
      </c>
      <c r="AL275" s="5" t="s">
        <v>58</v>
      </c>
      <c r="AM275" s="5" t="s">
        <v>58</v>
      </c>
      <c r="AN275" s="5" t="s">
        <v>2514</v>
      </c>
      <c r="AO275" s="5" t="s">
        <v>2515</v>
      </c>
      <c r="AP275" s="5" t="s">
        <v>2516</v>
      </c>
      <c r="AQ275" s="5" t="s">
        <v>2517</v>
      </c>
      <c r="AR275" s="5">
        <v>2</v>
      </c>
      <c r="AS275" s="5">
        <v>0</v>
      </c>
      <c r="AT275" s="5">
        <v>0</v>
      </c>
      <c r="AU275" s="5">
        <v>0</v>
      </c>
      <c r="AV275" s="5">
        <v>2</v>
      </c>
      <c r="AW275" s="5">
        <v>0</v>
      </c>
      <c r="AX275" s="5">
        <v>2</v>
      </c>
      <c r="AY275" s="5" t="s">
        <v>58</v>
      </c>
      <c r="AZ275" s="5" t="s">
        <v>58</v>
      </c>
      <c r="BA275" s="5" t="s">
        <v>2518</v>
      </c>
      <c r="BB275" s="5" t="s">
        <v>58</v>
      </c>
      <c r="BC275" s="5" t="s">
        <v>2519</v>
      </c>
      <c r="BD275" s="5" t="s">
        <v>2520</v>
      </c>
      <c r="BE275" s="5" t="s">
        <v>58</v>
      </c>
      <c r="BF275" s="5" t="s">
        <v>58</v>
      </c>
    </row>
    <row r="276" spans="1:58">
      <c r="A276" s="5" t="s">
        <v>59</v>
      </c>
      <c r="B276" s="5" t="s">
        <v>2521</v>
      </c>
      <c r="C276" s="5" t="s">
        <v>58</v>
      </c>
      <c r="D276" s="5" t="s">
        <v>58</v>
      </c>
      <c r="E276" s="5" t="s">
        <v>58</v>
      </c>
      <c r="F276" s="5" t="s">
        <v>58</v>
      </c>
      <c r="G276" s="5" t="s">
        <v>58</v>
      </c>
      <c r="H276" s="5" t="s">
        <v>58</v>
      </c>
      <c r="I276" s="5" t="s">
        <v>58</v>
      </c>
      <c r="J276" s="5" t="s">
        <v>2522</v>
      </c>
      <c r="K276" s="5" t="s">
        <v>58</v>
      </c>
      <c r="L276" s="5" t="s">
        <v>58</v>
      </c>
      <c r="M276" s="5" t="s">
        <v>58</v>
      </c>
      <c r="N276" s="5" t="s">
        <v>58</v>
      </c>
      <c r="O276" s="5" t="s">
        <v>58</v>
      </c>
      <c r="P276" s="5" t="s">
        <v>58</v>
      </c>
      <c r="Q276" s="5" t="s">
        <v>58</v>
      </c>
      <c r="R276" s="5" t="s">
        <v>2406</v>
      </c>
      <c r="S276" s="5" t="s">
        <v>58</v>
      </c>
      <c r="T276" s="5" t="s">
        <v>58</v>
      </c>
      <c r="U276" s="5" t="s">
        <v>58</v>
      </c>
      <c r="V276" s="5">
        <v>18</v>
      </c>
      <c r="W276" s="5">
        <v>9</v>
      </c>
      <c r="X276" s="5" t="s">
        <v>58</v>
      </c>
      <c r="Y276" s="5" t="s">
        <v>58</v>
      </c>
      <c r="Z276" s="5">
        <v>605</v>
      </c>
      <c r="AA276" s="5">
        <v>607</v>
      </c>
      <c r="AB276" s="5" t="s">
        <v>58</v>
      </c>
      <c r="AC276" s="5" t="s">
        <v>58</v>
      </c>
      <c r="AD276" s="5" t="s">
        <v>58</v>
      </c>
      <c r="AE276" s="5" t="s">
        <v>58</v>
      </c>
      <c r="AF276" s="5" t="s">
        <v>58</v>
      </c>
      <c r="AG276" s="5" t="s">
        <v>2523</v>
      </c>
      <c r="AH276" s="5">
        <v>1999</v>
      </c>
      <c r="AI276" s="5" t="s">
        <v>2524</v>
      </c>
      <c r="AJ276" s="5" t="s">
        <v>58</v>
      </c>
      <c r="AK276" s="5" t="s">
        <v>58</v>
      </c>
      <c r="AL276" s="5" t="s">
        <v>58</v>
      </c>
      <c r="AM276" s="5" t="s">
        <v>58</v>
      </c>
      <c r="AN276" s="5" t="s">
        <v>58</v>
      </c>
      <c r="AO276" s="5" t="s">
        <v>58</v>
      </c>
      <c r="AP276" s="5" t="s">
        <v>58</v>
      </c>
      <c r="AQ276" s="5" t="s">
        <v>58</v>
      </c>
      <c r="AR276" s="5">
        <v>2</v>
      </c>
      <c r="AS276" s="5">
        <v>1</v>
      </c>
      <c r="AT276" s="5">
        <v>0</v>
      </c>
      <c r="AU276" s="5">
        <v>0</v>
      </c>
      <c r="AV276" s="5">
        <v>1</v>
      </c>
      <c r="AW276" s="5">
        <v>0</v>
      </c>
      <c r="AX276" s="5">
        <v>3</v>
      </c>
      <c r="AY276" s="5" t="s">
        <v>58</v>
      </c>
      <c r="AZ276" s="5" t="s">
        <v>58</v>
      </c>
      <c r="BA276" s="5" t="s">
        <v>2410</v>
      </c>
      <c r="BB276" s="5" t="s">
        <v>58</v>
      </c>
      <c r="BC276" s="5" t="s">
        <v>58</v>
      </c>
      <c r="BD276" s="5" t="s">
        <v>2525</v>
      </c>
      <c r="BE276" s="5" t="s">
        <v>58</v>
      </c>
      <c r="BF276" s="5" t="s">
        <v>58</v>
      </c>
    </row>
    <row r="277" spans="1:58">
      <c r="A277" s="5" t="s">
        <v>336</v>
      </c>
      <c r="B277" s="5" t="s">
        <v>2526</v>
      </c>
      <c r="C277" s="5" t="s">
        <v>58</v>
      </c>
      <c r="D277" s="5" t="s">
        <v>58</v>
      </c>
      <c r="E277" s="5" t="s">
        <v>58</v>
      </c>
      <c r="F277" s="5" t="s">
        <v>58</v>
      </c>
      <c r="G277" s="5" t="s">
        <v>58</v>
      </c>
      <c r="H277" s="5" t="s">
        <v>2527</v>
      </c>
      <c r="I277" s="5" t="s">
        <v>58</v>
      </c>
      <c r="J277" s="5" t="s">
        <v>2528</v>
      </c>
      <c r="K277" s="5" t="s">
        <v>58</v>
      </c>
      <c r="L277" s="5" t="s">
        <v>58</v>
      </c>
      <c r="M277" s="5" t="s">
        <v>58</v>
      </c>
      <c r="N277" s="5" t="s">
        <v>58</v>
      </c>
      <c r="O277" s="5" t="s">
        <v>58</v>
      </c>
      <c r="P277" s="5" t="s">
        <v>58</v>
      </c>
      <c r="Q277" s="5" t="s">
        <v>58</v>
      </c>
      <c r="R277" s="5" t="s">
        <v>2529</v>
      </c>
      <c r="S277" s="5" t="s">
        <v>58</v>
      </c>
      <c r="T277" s="5" t="s">
        <v>58</v>
      </c>
      <c r="U277" s="5" t="s">
        <v>58</v>
      </c>
      <c r="V277" s="5" t="s">
        <v>58</v>
      </c>
      <c r="W277" s="5" t="s">
        <v>58</v>
      </c>
      <c r="X277" s="5" t="s">
        <v>58</v>
      </c>
      <c r="Y277" s="5" t="s">
        <v>58</v>
      </c>
      <c r="Z277" s="5">
        <v>425</v>
      </c>
      <c r="AA277" s="5">
        <v>436</v>
      </c>
      <c r="AB277" s="5" t="s">
        <v>58</v>
      </c>
      <c r="AC277" s="5" t="s">
        <v>58</v>
      </c>
      <c r="AD277" s="5" t="s">
        <v>58</v>
      </c>
      <c r="AE277" s="5" t="s">
        <v>58</v>
      </c>
      <c r="AF277" s="5" t="s">
        <v>58</v>
      </c>
      <c r="AG277" s="5">
        <v>1999</v>
      </c>
      <c r="AH277" s="5">
        <v>1999</v>
      </c>
      <c r="AI277" s="5" t="s">
        <v>2530</v>
      </c>
      <c r="AJ277" s="5" t="s">
        <v>58</v>
      </c>
      <c r="AK277" s="5" t="s">
        <v>58</v>
      </c>
      <c r="AL277" s="5" t="s">
        <v>58</v>
      </c>
      <c r="AM277" s="5" t="s">
        <v>58</v>
      </c>
      <c r="AN277" s="5" t="s">
        <v>2531</v>
      </c>
      <c r="AO277" s="5" t="s">
        <v>2532</v>
      </c>
      <c r="AP277" s="5" t="s">
        <v>58</v>
      </c>
      <c r="AQ277" s="5" t="s">
        <v>2517</v>
      </c>
      <c r="AR277" s="5">
        <v>7</v>
      </c>
      <c r="AS277" s="5">
        <v>0</v>
      </c>
      <c r="AT277" s="5">
        <v>0</v>
      </c>
      <c r="AU277" s="5">
        <v>0</v>
      </c>
      <c r="AV277" s="5">
        <v>7</v>
      </c>
      <c r="AW277" s="5">
        <v>0</v>
      </c>
      <c r="AX277" s="5">
        <v>7</v>
      </c>
      <c r="AY277" s="5" t="s">
        <v>58</v>
      </c>
      <c r="AZ277" s="5" t="s">
        <v>58</v>
      </c>
      <c r="BA277" s="5" t="s">
        <v>58</v>
      </c>
      <c r="BB277" s="5" t="s">
        <v>58</v>
      </c>
      <c r="BC277" s="5" t="s">
        <v>2533</v>
      </c>
      <c r="BD277" s="5" t="s">
        <v>2534</v>
      </c>
      <c r="BE277" s="5" t="s">
        <v>58</v>
      </c>
      <c r="BF277" s="5" t="s">
        <v>58</v>
      </c>
    </row>
    <row r="278" spans="1:58">
      <c r="A278" s="5" t="s">
        <v>59</v>
      </c>
      <c r="B278" s="5" t="s">
        <v>2535</v>
      </c>
      <c r="C278" s="5" t="s">
        <v>58</v>
      </c>
      <c r="D278" s="5" t="s">
        <v>58</v>
      </c>
      <c r="E278" s="5" t="s">
        <v>58</v>
      </c>
      <c r="F278" s="5" t="s">
        <v>58</v>
      </c>
      <c r="G278" s="5" t="s">
        <v>58</v>
      </c>
      <c r="H278" s="5" t="s">
        <v>58</v>
      </c>
      <c r="I278" s="5" t="s">
        <v>58</v>
      </c>
      <c r="J278" s="5" t="s">
        <v>2536</v>
      </c>
      <c r="K278" s="5" t="s">
        <v>58</v>
      </c>
      <c r="L278" s="5" t="s">
        <v>58</v>
      </c>
      <c r="M278" s="5" t="s">
        <v>58</v>
      </c>
      <c r="N278" s="5" t="s">
        <v>58</v>
      </c>
      <c r="O278" s="5" t="s">
        <v>58</v>
      </c>
      <c r="P278" s="5" t="s">
        <v>58</v>
      </c>
      <c r="Q278" s="5" t="s">
        <v>58</v>
      </c>
      <c r="R278" s="5" t="s">
        <v>2537</v>
      </c>
      <c r="S278" s="5" t="s">
        <v>58</v>
      </c>
      <c r="T278" s="5" t="s">
        <v>58</v>
      </c>
      <c r="U278" s="5" t="s">
        <v>58</v>
      </c>
      <c r="V278" s="5">
        <v>38</v>
      </c>
      <c r="W278" s="5">
        <v>6</v>
      </c>
      <c r="X278" s="5" t="s">
        <v>58</v>
      </c>
      <c r="Y278" s="5" t="s">
        <v>58</v>
      </c>
      <c r="Z278" s="5">
        <v>397</v>
      </c>
      <c r="AA278" s="5">
        <v>404</v>
      </c>
      <c r="AB278" s="5" t="s">
        <v>58</v>
      </c>
      <c r="AC278" s="5" t="s">
        <v>58</v>
      </c>
      <c r="AD278" s="5" t="s">
        <v>58</v>
      </c>
      <c r="AE278" s="5" t="s">
        <v>58</v>
      </c>
      <c r="AF278" s="5" t="s">
        <v>58</v>
      </c>
      <c r="AG278" s="5" t="s">
        <v>2538</v>
      </c>
      <c r="AH278" s="5">
        <v>1998</v>
      </c>
      <c r="AI278" s="5" t="s">
        <v>2539</v>
      </c>
      <c r="AJ278" s="5" t="s">
        <v>58</v>
      </c>
      <c r="AK278" s="5" t="s">
        <v>58</v>
      </c>
      <c r="AL278" s="5" t="s">
        <v>58</v>
      </c>
      <c r="AM278" s="5" t="s">
        <v>58</v>
      </c>
      <c r="AN278" s="5" t="s">
        <v>58</v>
      </c>
      <c r="AO278" s="5" t="s">
        <v>58</v>
      </c>
      <c r="AP278" s="5" t="s">
        <v>58</v>
      </c>
      <c r="AQ278" s="5" t="s">
        <v>58</v>
      </c>
      <c r="AR278" s="5">
        <v>5</v>
      </c>
      <c r="AS278" s="5">
        <v>0</v>
      </c>
      <c r="AT278" s="5">
        <v>0</v>
      </c>
      <c r="AU278" s="5">
        <v>0</v>
      </c>
      <c r="AV278" s="5">
        <v>3</v>
      </c>
      <c r="AW278" s="5">
        <v>0</v>
      </c>
      <c r="AX278" s="5">
        <v>5</v>
      </c>
      <c r="AY278" s="5" t="s">
        <v>58</v>
      </c>
      <c r="AZ278" s="5" t="s">
        <v>58</v>
      </c>
      <c r="BA278" s="5" t="s">
        <v>2540</v>
      </c>
      <c r="BB278" s="5" t="s">
        <v>58</v>
      </c>
      <c r="BC278" s="5" t="s">
        <v>58</v>
      </c>
      <c r="BD278" s="5" t="s">
        <v>2541</v>
      </c>
      <c r="BE278" s="5" t="s">
        <v>58</v>
      </c>
      <c r="BF278" s="5" t="s">
        <v>58</v>
      </c>
    </row>
    <row r="279" spans="1:58">
      <c r="A279" s="5" t="s">
        <v>59</v>
      </c>
      <c r="B279" s="5" t="s">
        <v>2542</v>
      </c>
      <c r="C279" s="5" t="s">
        <v>58</v>
      </c>
      <c r="D279" s="5" t="s">
        <v>58</v>
      </c>
      <c r="E279" s="5" t="s">
        <v>58</v>
      </c>
      <c r="F279" s="5" t="s">
        <v>58</v>
      </c>
      <c r="G279" s="5" t="s">
        <v>58</v>
      </c>
      <c r="H279" s="5" t="s">
        <v>58</v>
      </c>
      <c r="I279" s="5" t="s">
        <v>58</v>
      </c>
      <c r="J279" s="5" t="s">
        <v>2543</v>
      </c>
      <c r="K279" s="5" t="s">
        <v>58</v>
      </c>
      <c r="L279" s="5" t="s">
        <v>58</v>
      </c>
      <c r="M279" s="5" t="s">
        <v>58</v>
      </c>
      <c r="N279" s="5" t="s">
        <v>58</v>
      </c>
      <c r="O279" s="5" t="s">
        <v>58</v>
      </c>
      <c r="P279" s="5" t="s">
        <v>58</v>
      </c>
      <c r="Q279" s="5" t="s">
        <v>58</v>
      </c>
      <c r="R279" s="5" t="s">
        <v>2492</v>
      </c>
      <c r="S279" s="5" t="s">
        <v>58</v>
      </c>
      <c r="T279" s="5" t="s">
        <v>58</v>
      </c>
      <c r="U279" s="5" t="s">
        <v>58</v>
      </c>
      <c r="V279" s="5">
        <v>5</v>
      </c>
      <c r="W279" s="5">
        <v>2</v>
      </c>
      <c r="X279" s="5" t="s">
        <v>58</v>
      </c>
      <c r="Y279" s="5" t="s">
        <v>58</v>
      </c>
      <c r="Z279" s="5">
        <v>106</v>
      </c>
      <c r="AA279" s="5">
        <v>109</v>
      </c>
      <c r="AB279" s="5" t="s">
        <v>58</v>
      </c>
      <c r="AC279" s="5" t="s">
        <v>58</v>
      </c>
      <c r="AD279" s="5" t="s">
        <v>58</v>
      </c>
      <c r="AE279" s="5" t="s">
        <v>58</v>
      </c>
      <c r="AF279" s="5" t="s">
        <v>58</v>
      </c>
      <c r="AG279" s="5" t="s">
        <v>2544</v>
      </c>
      <c r="AH279" s="5">
        <v>1998</v>
      </c>
      <c r="AI279" s="5" t="s">
        <v>2545</v>
      </c>
      <c r="AJ279" s="5" t="s">
        <v>58</v>
      </c>
      <c r="AK279" s="5" t="s">
        <v>58</v>
      </c>
      <c r="AL279" s="5" t="s">
        <v>58</v>
      </c>
      <c r="AM279" s="5" t="s">
        <v>58</v>
      </c>
      <c r="AN279" s="5" t="s">
        <v>58</v>
      </c>
      <c r="AO279" s="5" t="s">
        <v>58</v>
      </c>
      <c r="AP279" s="5" t="s">
        <v>58</v>
      </c>
      <c r="AQ279" s="5" t="s">
        <v>58</v>
      </c>
      <c r="AR279" s="5">
        <v>2</v>
      </c>
      <c r="AS279" s="5">
        <v>0</v>
      </c>
      <c r="AT279" s="5">
        <v>0</v>
      </c>
      <c r="AU279" s="5" t="s">
        <v>58</v>
      </c>
      <c r="AV279" s="5">
        <v>1</v>
      </c>
      <c r="AW279" s="5">
        <v>0</v>
      </c>
      <c r="AX279" s="5">
        <v>2</v>
      </c>
      <c r="AY279" s="5" t="s">
        <v>58</v>
      </c>
      <c r="AZ279" s="5" t="s">
        <v>58</v>
      </c>
      <c r="BA279" s="5" t="s">
        <v>2499</v>
      </c>
      <c r="BB279" s="5" t="s">
        <v>58</v>
      </c>
      <c r="BC279" s="5" t="s">
        <v>58</v>
      </c>
      <c r="BD279" s="5" t="s">
        <v>2546</v>
      </c>
      <c r="BE279" s="5" t="s">
        <v>58</v>
      </c>
      <c r="BF279" s="5" t="s">
        <v>58</v>
      </c>
    </row>
    <row r="280" spans="1:58">
      <c r="A280" s="5" t="s">
        <v>336</v>
      </c>
      <c r="B280" s="5" t="s">
        <v>2547</v>
      </c>
      <c r="C280" s="5" t="s">
        <v>58</v>
      </c>
      <c r="D280" s="5" t="s">
        <v>58</v>
      </c>
      <c r="E280" s="5" t="s">
        <v>58</v>
      </c>
      <c r="F280" s="5" t="s">
        <v>58</v>
      </c>
      <c r="G280" s="5" t="s">
        <v>58</v>
      </c>
      <c r="H280" s="5" t="s">
        <v>2548</v>
      </c>
      <c r="I280" s="5" t="s">
        <v>58</v>
      </c>
      <c r="J280" s="5" t="s">
        <v>2549</v>
      </c>
      <c r="K280" s="5" t="s">
        <v>58</v>
      </c>
      <c r="L280" s="5" t="s">
        <v>58</v>
      </c>
      <c r="M280" s="5" t="s">
        <v>58</v>
      </c>
      <c r="N280" s="5" t="s">
        <v>58</v>
      </c>
      <c r="O280" s="5" t="s">
        <v>58</v>
      </c>
      <c r="P280" s="5" t="s">
        <v>58</v>
      </c>
      <c r="Q280" s="5" t="s">
        <v>58</v>
      </c>
      <c r="R280" s="5" t="s">
        <v>2550</v>
      </c>
      <c r="S280" s="5" t="s">
        <v>58</v>
      </c>
      <c r="T280" s="5" t="s">
        <v>58</v>
      </c>
      <c r="U280" s="5" t="s">
        <v>58</v>
      </c>
      <c r="V280" s="5" t="s">
        <v>58</v>
      </c>
      <c r="W280" s="5" t="s">
        <v>58</v>
      </c>
      <c r="X280" s="5" t="s">
        <v>58</v>
      </c>
      <c r="Y280" s="5" t="s">
        <v>58</v>
      </c>
      <c r="Z280" s="5">
        <v>347</v>
      </c>
      <c r="AA280" s="5">
        <v>348</v>
      </c>
      <c r="AB280" s="5" t="s">
        <v>58</v>
      </c>
      <c r="AC280" s="5" t="s">
        <v>58</v>
      </c>
      <c r="AD280" s="5" t="s">
        <v>58</v>
      </c>
      <c r="AE280" s="5" t="s">
        <v>58</v>
      </c>
      <c r="AF280" s="5" t="s">
        <v>58</v>
      </c>
      <c r="AG280" s="5">
        <v>1998</v>
      </c>
      <c r="AH280" s="5">
        <v>1998</v>
      </c>
      <c r="AI280" s="5" t="s">
        <v>58</v>
      </c>
      <c r="AJ280" s="5" t="s">
        <v>58</v>
      </c>
      <c r="AK280" s="5" t="s">
        <v>58</v>
      </c>
      <c r="AL280" s="5" t="s">
        <v>58</v>
      </c>
      <c r="AM280" s="5" t="s">
        <v>58</v>
      </c>
      <c r="AN280" s="5" t="s">
        <v>2551</v>
      </c>
      <c r="AO280" s="5" t="s">
        <v>2552</v>
      </c>
      <c r="AP280" s="5" t="s">
        <v>2553</v>
      </c>
      <c r="AQ280" s="5" t="s">
        <v>2554</v>
      </c>
      <c r="AR280" s="5">
        <v>0</v>
      </c>
      <c r="AS280" s="5">
        <v>0</v>
      </c>
      <c r="AT280" s="5">
        <v>0</v>
      </c>
      <c r="AU280" s="5">
        <v>0</v>
      </c>
      <c r="AV280" s="5">
        <v>0</v>
      </c>
      <c r="AW280" s="5">
        <v>0</v>
      </c>
      <c r="AX280" s="5">
        <v>0</v>
      </c>
      <c r="AY280" s="5" t="s">
        <v>58</v>
      </c>
      <c r="AZ280" s="5" t="s">
        <v>58</v>
      </c>
      <c r="BA280" s="5" t="s">
        <v>58</v>
      </c>
      <c r="BB280" s="5" t="s">
        <v>58</v>
      </c>
      <c r="BC280" s="5" t="s">
        <v>2555</v>
      </c>
      <c r="BD280" s="5" t="s">
        <v>2556</v>
      </c>
      <c r="BE280" s="5" t="s">
        <v>58</v>
      </c>
      <c r="BF280" s="5" t="s">
        <v>58</v>
      </c>
    </row>
    <row r="281" spans="1:58">
      <c r="A281" s="5" t="s">
        <v>336</v>
      </c>
      <c r="B281" s="5" t="s">
        <v>2557</v>
      </c>
      <c r="C281" s="5" t="s">
        <v>58</v>
      </c>
      <c r="D281" s="5" t="s">
        <v>58</v>
      </c>
      <c r="E281" s="5" t="s">
        <v>58</v>
      </c>
      <c r="F281" s="5" t="s">
        <v>58</v>
      </c>
      <c r="G281" s="5" t="s">
        <v>58</v>
      </c>
      <c r="H281" s="5" t="s">
        <v>2558</v>
      </c>
      <c r="I281" s="5" t="s">
        <v>58</v>
      </c>
      <c r="J281" s="5" t="s">
        <v>2559</v>
      </c>
      <c r="K281" s="5" t="s">
        <v>58</v>
      </c>
      <c r="L281" s="5" t="s">
        <v>58</v>
      </c>
      <c r="M281" s="5" t="s">
        <v>58</v>
      </c>
      <c r="N281" s="5" t="s">
        <v>58</v>
      </c>
      <c r="O281" s="5" t="s">
        <v>58</v>
      </c>
      <c r="P281" s="5" t="s">
        <v>58</v>
      </c>
      <c r="Q281" s="5" t="s">
        <v>58</v>
      </c>
      <c r="R281" s="5" t="s">
        <v>2560</v>
      </c>
      <c r="S281" s="5" t="s">
        <v>58</v>
      </c>
      <c r="T281" s="5" t="s">
        <v>2561</v>
      </c>
      <c r="U281" s="5" t="s">
        <v>58</v>
      </c>
      <c r="V281" s="5" t="s">
        <v>58</v>
      </c>
      <c r="W281" s="5">
        <v>85</v>
      </c>
      <c r="X281" s="5" t="s">
        <v>58</v>
      </c>
      <c r="Y281" s="5" t="s">
        <v>58</v>
      </c>
      <c r="Z281" s="5">
        <v>151</v>
      </c>
      <c r="AA281" s="5">
        <v>155</v>
      </c>
      <c r="AB281" s="5" t="s">
        <v>58</v>
      </c>
      <c r="AC281" s="5" t="s">
        <v>58</v>
      </c>
      <c r="AD281" s="5" t="s">
        <v>58</v>
      </c>
      <c r="AE281" s="5" t="s">
        <v>58</v>
      </c>
      <c r="AF281" s="5" t="s">
        <v>58</v>
      </c>
      <c r="AG281" s="5">
        <v>1998</v>
      </c>
      <c r="AH281" s="5">
        <v>1998</v>
      </c>
      <c r="AI281" s="5" t="s">
        <v>2562</v>
      </c>
      <c r="AJ281" s="5" t="s">
        <v>58</v>
      </c>
      <c r="AK281" s="5" t="s">
        <v>58</v>
      </c>
      <c r="AL281" s="5" t="s">
        <v>58</v>
      </c>
      <c r="AM281" s="5" t="s">
        <v>58</v>
      </c>
      <c r="AN281" s="5" t="s">
        <v>2563</v>
      </c>
      <c r="AO281" s="5" t="s">
        <v>2564</v>
      </c>
      <c r="AP281" s="5" t="s">
        <v>2565</v>
      </c>
      <c r="AQ281" s="5" t="s">
        <v>2566</v>
      </c>
      <c r="AR281" s="5">
        <v>2</v>
      </c>
      <c r="AS281" s="5">
        <v>0</v>
      </c>
      <c r="AT281" s="5">
        <v>0</v>
      </c>
      <c r="AU281" s="5">
        <v>0</v>
      </c>
      <c r="AV281" s="5">
        <v>1</v>
      </c>
      <c r="AW281" s="5">
        <v>0</v>
      </c>
      <c r="AX281" s="5">
        <v>2</v>
      </c>
      <c r="AY281" s="5" t="s">
        <v>58</v>
      </c>
      <c r="AZ281" s="5" t="s">
        <v>58</v>
      </c>
      <c r="BA281" s="5" t="s">
        <v>58</v>
      </c>
      <c r="BB281" s="5" t="s">
        <v>58</v>
      </c>
      <c r="BC281" s="5" t="s">
        <v>2567</v>
      </c>
      <c r="BD281" s="5" t="s">
        <v>2568</v>
      </c>
      <c r="BE281" s="5" t="s">
        <v>58</v>
      </c>
      <c r="BF281" s="5" t="s">
        <v>58</v>
      </c>
    </row>
    <row r="282" spans="1:58">
      <c r="A282" s="5" t="s">
        <v>336</v>
      </c>
      <c r="B282" s="5" t="s">
        <v>2569</v>
      </c>
      <c r="C282" s="5" t="s">
        <v>58</v>
      </c>
      <c r="D282" s="5" t="s">
        <v>58</v>
      </c>
      <c r="E282" s="5" t="s">
        <v>58</v>
      </c>
      <c r="F282" s="5" t="s">
        <v>58</v>
      </c>
      <c r="G282" s="5" t="s">
        <v>58</v>
      </c>
      <c r="H282" s="5" t="s">
        <v>2548</v>
      </c>
      <c r="I282" s="5" t="s">
        <v>58</v>
      </c>
      <c r="J282" s="5" t="s">
        <v>2570</v>
      </c>
      <c r="K282" s="5" t="s">
        <v>58</v>
      </c>
      <c r="L282" s="5" t="s">
        <v>58</v>
      </c>
      <c r="M282" s="5" t="s">
        <v>58</v>
      </c>
      <c r="N282" s="5" t="s">
        <v>58</v>
      </c>
      <c r="O282" s="5" t="s">
        <v>58</v>
      </c>
      <c r="P282" s="5" t="s">
        <v>58</v>
      </c>
      <c r="Q282" s="5" t="s">
        <v>58</v>
      </c>
      <c r="R282" s="5" t="s">
        <v>2550</v>
      </c>
      <c r="S282" s="5" t="s">
        <v>58</v>
      </c>
      <c r="T282" s="5" t="s">
        <v>58</v>
      </c>
      <c r="U282" s="5" t="s">
        <v>58</v>
      </c>
      <c r="V282" s="5" t="s">
        <v>58</v>
      </c>
      <c r="W282" s="5" t="s">
        <v>58</v>
      </c>
      <c r="X282" s="5" t="s">
        <v>58</v>
      </c>
      <c r="Y282" s="5" t="s">
        <v>58</v>
      </c>
      <c r="Z282" s="5">
        <v>365</v>
      </c>
      <c r="AA282" s="5">
        <v>366</v>
      </c>
      <c r="AB282" s="5" t="s">
        <v>58</v>
      </c>
      <c r="AC282" s="5" t="s">
        <v>58</v>
      </c>
      <c r="AD282" s="5" t="s">
        <v>58</v>
      </c>
      <c r="AE282" s="5" t="s">
        <v>58</v>
      </c>
      <c r="AF282" s="5" t="s">
        <v>58</v>
      </c>
      <c r="AG282" s="5">
        <v>1998</v>
      </c>
      <c r="AH282" s="5">
        <v>1998</v>
      </c>
      <c r="AI282" s="5" t="s">
        <v>58</v>
      </c>
      <c r="AJ282" s="5" t="s">
        <v>58</v>
      </c>
      <c r="AK282" s="5" t="s">
        <v>58</v>
      </c>
      <c r="AL282" s="5" t="s">
        <v>58</v>
      </c>
      <c r="AM282" s="5" t="s">
        <v>58</v>
      </c>
      <c r="AN282" s="5" t="s">
        <v>2551</v>
      </c>
      <c r="AO282" s="5" t="s">
        <v>2552</v>
      </c>
      <c r="AP282" s="5" t="s">
        <v>2553</v>
      </c>
      <c r="AQ282" s="5" t="s">
        <v>2554</v>
      </c>
      <c r="AR282" s="5">
        <v>0</v>
      </c>
      <c r="AS282" s="5">
        <v>0</v>
      </c>
      <c r="AT282" s="5">
        <v>0</v>
      </c>
      <c r="AU282" s="5" t="s">
        <v>58</v>
      </c>
      <c r="AV282" s="5">
        <v>0</v>
      </c>
      <c r="AW282" s="5">
        <v>0</v>
      </c>
      <c r="AX282" s="5">
        <v>0</v>
      </c>
      <c r="AY282" s="5" t="s">
        <v>58</v>
      </c>
      <c r="AZ282" s="5" t="s">
        <v>58</v>
      </c>
      <c r="BA282" s="5" t="s">
        <v>58</v>
      </c>
      <c r="BB282" s="5" t="s">
        <v>58</v>
      </c>
      <c r="BC282" s="5" t="s">
        <v>2555</v>
      </c>
      <c r="BD282" s="5" t="s">
        <v>2571</v>
      </c>
      <c r="BE282" s="5" t="s">
        <v>58</v>
      </c>
      <c r="BF282" s="5" t="s">
        <v>58</v>
      </c>
    </row>
    <row r="283" spans="1:58">
      <c r="A283" s="5" t="s">
        <v>59</v>
      </c>
      <c r="B283" s="5" t="s">
        <v>2572</v>
      </c>
      <c r="C283" s="5" t="s">
        <v>58</v>
      </c>
      <c r="D283" s="5" t="s">
        <v>58</v>
      </c>
      <c r="E283" s="5" t="s">
        <v>58</v>
      </c>
      <c r="F283" s="5" t="s">
        <v>2573</v>
      </c>
      <c r="G283" s="5" t="s">
        <v>2574</v>
      </c>
      <c r="H283" s="5" t="s">
        <v>58</v>
      </c>
      <c r="I283" s="5" t="s">
        <v>58</v>
      </c>
      <c r="J283" s="5" t="s">
        <v>2575</v>
      </c>
      <c r="K283" s="5" t="s">
        <v>58</v>
      </c>
      <c r="L283" s="5" t="s">
        <v>58</v>
      </c>
      <c r="M283" s="5" t="s">
        <v>58</v>
      </c>
      <c r="N283" s="5" t="s">
        <v>58</v>
      </c>
      <c r="O283" s="5" t="s">
        <v>58</v>
      </c>
      <c r="P283" s="5" t="s">
        <v>58</v>
      </c>
      <c r="Q283" s="5" t="s">
        <v>58</v>
      </c>
      <c r="R283" s="5" t="s">
        <v>2576</v>
      </c>
      <c r="S283" s="5" t="s">
        <v>58</v>
      </c>
      <c r="T283" s="5" t="s">
        <v>58</v>
      </c>
      <c r="U283" s="5" t="s">
        <v>58</v>
      </c>
      <c r="V283" s="5">
        <v>158</v>
      </c>
      <c r="W283" s="5" t="s">
        <v>262</v>
      </c>
      <c r="X283" s="5" t="s">
        <v>58</v>
      </c>
      <c r="Y283" s="5" t="s">
        <v>58</v>
      </c>
      <c r="Z283" s="5">
        <v>95</v>
      </c>
      <c r="AA283" s="5">
        <v>105</v>
      </c>
      <c r="AB283" s="5" t="s">
        <v>58</v>
      </c>
      <c r="AC283" s="5" t="s">
        <v>2577</v>
      </c>
      <c r="AD283" s="5" t="s">
        <v>58</v>
      </c>
      <c r="AE283" s="5" t="s">
        <v>58</v>
      </c>
      <c r="AF283" s="5" t="s">
        <v>58</v>
      </c>
      <c r="AG283" s="5" t="s">
        <v>2578</v>
      </c>
      <c r="AH283" s="5">
        <v>1997</v>
      </c>
      <c r="AI283" s="5" t="s">
        <v>2579</v>
      </c>
      <c r="AJ283" s="5" t="s">
        <v>58</v>
      </c>
      <c r="AK283" s="5" t="s">
        <v>58</v>
      </c>
      <c r="AL283" s="5" t="s">
        <v>58</v>
      </c>
      <c r="AM283" s="5" t="s">
        <v>58</v>
      </c>
      <c r="AN283" s="5" t="s">
        <v>58</v>
      </c>
      <c r="AO283" s="5" t="s">
        <v>58</v>
      </c>
      <c r="AP283" s="5" t="s">
        <v>58</v>
      </c>
      <c r="AQ283" s="5" t="s">
        <v>58</v>
      </c>
      <c r="AR283" s="5">
        <v>67</v>
      </c>
      <c r="AS283" s="5">
        <v>0</v>
      </c>
      <c r="AT283" s="5">
        <v>0</v>
      </c>
      <c r="AU283" s="5">
        <v>0</v>
      </c>
      <c r="AV283" s="5">
        <v>36</v>
      </c>
      <c r="AW283" s="5">
        <v>0</v>
      </c>
      <c r="AX283" s="5">
        <v>73</v>
      </c>
      <c r="AY283" s="5" t="s">
        <v>58</v>
      </c>
      <c r="AZ283" s="5" t="s">
        <v>58</v>
      </c>
      <c r="BA283" s="5" t="s">
        <v>2580</v>
      </c>
      <c r="BB283" s="5" t="s">
        <v>58</v>
      </c>
      <c r="BC283" s="5" t="s">
        <v>58</v>
      </c>
      <c r="BD283" s="5" t="s">
        <v>2581</v>
      </c>
      <c r="BE283" s="5" t="s">
        <v>58</v>
      </c>
      <c r="BF283" s="5" t="s">
        <v>58</v>
      </c>
    </row>
    <row r="284" spans="1:58">
      <c r="A284" s="5" t="s">
        <v>59</v>
      </c>
      <c r="B284" s="5" t="s">
        <v>2582</v>
      </c>
      <c r="C284" s="5" t="s">
        <v>58</v>
      </c>
      <c r="D284" s="5" t="s">
        <v>58</v>
      </c>
      <c r="E284" s="5" t="s">
        <v>58</v>
      </c>
      <c r="F284" s="5" t="s">
        <v>58</v>
      </c>
      <c r="G284" s="5" t="s">
        <v>58</v>
      </c>
      <c r="H284" s="5" t="s">
        <v>58</v>
      </c>
      <c r="I284" s="5" t="s">
        <v>58</v>
      </c>
      <c r="J284" s="5" t="s">
        <v>2583</v>
      </c>
      <c r="K284" s="5" t="s">
        <v>58</v>
      </c>
      <c r="L284" s="5" t="s">
        <v>58</v>
      </c>
      <c r="M284" s="5" t="s">
        <v>58</v>
      </c>
      <c r="N284" s="5" t="s">
        <v>58</v>
      </c>
      <c r="O284" s="5" t="s">
        <v>58</v>
      </c>
      <c r="P284" s="5" t="s">
        <v>58</v>
      </c>
      <c r="Q284" s="5" t="s">
        <v>58</v>
      </c>
      <c r="R284" s="5" t="s">
        <v>1156</v>
      </c>
      <c r="S284" s="5" t="s">
        <v>58</v>
      </c>
      <c r="T284" s="5" t="s">
        <v>58</v>
      </c>
      <c r="U284" s="5" t="s">
        <v>58</v>
      </c>
      <c r="V284" s="5">
        <v>47</v>
      </c>
      <c r="W284" s="5">
        <v>2</v>
      </c>
      <c r="X284" s="5" t="s">
        <v>58</v>
      </c>
      <c r="Y284" s="5" t="s">
        <v>58</v>
      </c>
      <c r="Z284" s="5">
        <v>93</v>
      </c>
      <c r="AA284" s="5">
        <v>98</v>
      </c>
      <c r="AB284" s="5" t="s">
        <v>58</v>
      </c>
      <c r="AC284" s="5" t="s">
        <v>58</v>
      </c>
      <c r="AD284" s="5" t="s">
        <v>58</v>
      </c>
      <c r="AE284" s="5" t="s">
        <v>58</v>
      </c>
      <c r="AF284" s="5" t="s">
        <v>58</v>
      </c>
      <c r="AG284" s="5">
        <v>1997</v>
      </c>
      <c r="AH284" s="5">
        <v>1997</v>
      </c>
      <c r="AI284" s="5" t="s">
        <v>2584</v>
      </c>
      <c r="AJ284" s="5" t="s">
        <v>58</v>
      </c>
      <c r="AK284" s="5" t="s">
        <v>58</v>
      </c>
      <c r="AL284" s="5" t="s">
        <v>58</v>
      </c>
      <c r="AM284" s="5" t="s">
        <v>58</v>
      </c>
      <c r="AN284" s="5" t="s">
        <v>58</v>
      </c>
      <c r="AO284" s="5" t="s">
        <v>58</v>
      </c>
      <c r="AP284" s="5" t="s">
        <v>58</v>
      </c>
      <c r="AQ284" s="5" t="s">
        <v>58</v>
      </c>
      <c r="AR284" s="5">
        <v>6</v>
      </c>
      <c r="AS284" s="5">
        <v>0</v>
      </c>
      <c r="AT284" s="5">
        <v>0</v>
      </c>
      <c r="AU284" s="5">
        <v>0</v>
      </c>
      <c r="AV284" s="5">
        <v>6</v>
      </c>
      <c r="AW284" s="5">
        <v>0</v>
      </c>
      <c r="AX284" s="5">
        <v>8</v>
      </c>
      <c r="AY284" s="5" t="s">
        <v>58</v>
      </c>
      <c r="AZ284" s="5" t="s">
        <v>58</v>
      </c>
      <c r="BA284" s="5" t="s">
        <v>1159</v>
      </c>
      <c r="BB284" s="5" t="s">
        <v>1160</v>
      </c>
      <c r="BC284" s="5" t="s">
        <v>58</v>
      </c>
      <c r="BD284" s="5" t="s">
        <v>2585</v>
      </c>
      <c r="BE284" s="5" t="s">
        <v>58</v>
      </c>
      <c r="BF284" s="5" t="s">
        <v>58</v>
      </c>
    </row>
    <row r="285" spans="1:58">
      <c r="A285" s="5" t="s">
        <v>336</v>
      </c>
      <c r="B285" s="5" t="s">
        <v>2586</v>
      </c>
      <c r="C285" s="5" t="s">
        <v>58</v>
      </c>
      <c r="D285" s="5" t="s">
        <v>58</v>
      </c>
      <c r="E285" s="5" t="s">
        <v>58</v>
      </c>
      <c r="F285" s="5" t="s">
        <v>58</v>
      </c>
      <c r="G285" s="5" t="s">
        <v>58</v>
      </c>
      <c r="H285" s="5" t="s">
        <v>2587</v>
      </c>
      <c r="I285" s="5" t="s">
        <v>58</v>
      </c>
      <c r="J285" s="5" t="s">
        <v>2588</v>
      </c>
      <c r="K285" s="5" t="s">
        <v>58</v>
      </c>
      <c r="L285" s="5" t="s">
        <v>58</v>
      </c>
      <c r="M285" s="5" t="s">
        <v>58</v>
      </c>
      <c r="N285" s="5" t="s">
        <v>58</v>
      </c>
      <c r="O285" s="5" t="s">
        <v>58</v>
      </c>
      <c r="P285" s="5" t="s">
        <v>58</v>
      </c>
      <c r="Q285" s="5" t="s">
        <v>58</v>
      </c>
      <c r="R285" s="5" t="s">
        <v>2589</v>
      </c>
      <c r="S285" s="5" t="s">
        <v>58</v>
      </c>
      <c r="T285" s="5" t="s">
        <v>58</v>
      </c>
      <c r="U285" s="5" t="s">
        <v>58</v>
      </c>
      <c r="V285" s="5" t="s">
        <v>58</v>
      </c>
      <c r="W285" s="5" t="s">
        <v>58</v>
      </c>
      <c r="X285" s="5" t="s">
        <v>58</v>
      </c>
      <c r="Y285" s="5" t="s">
        <v>58</v>
      </c>
      <c r="Z285" s="5">
        <v>314</v>
      </c>
      <c r="AA285" s="5">
        <v>325</v>
      </c>
      <c r="AB285" s="5" t="s">
        <v>58</v>
      </c>
      <c r="AC285" s="5" t="s">
        <v>58</v>
      </c>
      <c r="AD285" s="5" t="s">
        <v>58</v>
      </c>
      <c r="AE285" s="5" t="s">
        <v>58</v>
      </c>
      <c r="AF285" s="5" t="s">
        <v>58</v>
      </c>
      <c r="AG285" s="5">
        <v>1996</v>
      </c>
      <c r="AH285" s="5">
        <v>1996</v>
      </c>
      <c r="AI285" s="5" t="s">
        <v>2590</v>
      </c>
      <c r="AJ285" s="5" t="s">
        <v>58</v>
      </c>
      <c r="AK285" s="5" t="s">
        <v>58</v>
      </c>
      <c r="AL285" s="5" t="s">
        <v>58</v>
      </c>
      <c r="AM285" s="5" t="s">
        <v>58</v>
      </c>
      <c r="AN285" s="5" t="s">
        <v>2591</v>
      </c>
      <c r="AO285" s="5" t="s">
        <v>2592</v>
      </c>
      <c r="AP285" s="5" t="s">
        <v>2593</v>
      </c>
      <c r="AQ285" s="5" t="s">
        <v>2594</v>
      </c>
      <c r="AR285" s="5">
        <v>1</v>
      </c>
      <c r="AS285" s="5">
        <v>0</v>
      </c>
      <c r="AT285" s="5">
        <v>0</v>
      </c>
      <c r="AU285" s="5">
        <v>0</v>
      </c>
      <c r="AV285" s="5">
        <v>1</v>
      </c>
      <c r="AW285" s="5">
        <v>0</v>
      </c>
      <c r="AX285" s="5">
        <v>1</v>
      </c>
      <c r="AY285" s="5" t="s">
        <v>58</v>
      </c>
      <c r="AZ285" s="5" t="s">
        <v>58</v>
      </c>
      <c r="BA285" s="5" t="s">
        <v>58</v>
      </c>
      <c r="BB285" s="5" t="s">
        <v>58</v>
      </c>
      <c r="BC285" s="5" t="s">
        <v>2595</v>
      </c>
      <c r="BD285" s="5" t="s">
        <v>2596</v>
      </c>
      <c r="BE285" s="5" t="s">
        <v>58</v>
      </c>
      <c r="BF285" s="5" t="s">
        <v>58</v>
      </c>
    </row>
    <row r="286" spans="1:58">
      <c r="A286" s="5" t="s">
        <v>59</v>
      </c>
      <c r="B286" s="5" t="s">
        <v>2597</v>
      </c>
      <c r="C286" s="5" t="s">
        <v>58</v>
      </c>
      <c r="D286" s="5" t="s">
        <v>58</v>
      </c>
      <c r="E286" s="5" t="s">
        <v>58</v>
      </c>
      <c r="F286" s="5" t="s">
        <v>58</v>
      </c>
      <c r="G286" s="5" t="s">
        <v>58</v>
      </c>
      <c r="H286" s="5" t="s">
        <v>58</v>
      </c>
      <c r="I286" s="5" t="s">
        <v>58</v>
      </c>
      <c r="J286" s="5" t="s">
        <v>2598</v>
      </c>
      <c r="K286" s="5" t="s">
        <v>58</v>
      </c>
      <c r="L286" s="5" t="s">
        <v>58</v>
      </c>
      <c r="M286" s="5" t="s">
        <v>58</v>
      </c>
      <c r="N286" s="5" t="s">
        <v>58</v>
      </c>
      <c r="O286" s="5" t="s">
        <v>58</v>
      </c>
      <c r="P286" s="5" t="s">
        <v>58</v>
      </c>
      <c r="Q286" s="5" t="s">
        <v>58</v>
      </c>
      <c r="R286" s="5" t="s">
        <v>2599</v>
      </c>
      <c r="S286" s="5" t="s">
        <v>58</v>
      </c>
      <c r="T286" s="5" t="s">
        <v>58</v>
      </c>
      <c r="U286" s="5" t="s">
        <v>58</v>
      </c>
      <c r="V286" s="5">
        <v>32</v>
      </c>
      <c r="W286" s="5">
        <v>5</v>
      </c>
      <c r="X286" s="5" t="s">
        <v>58</v>
      </c>
      <c r="Y286" s="5" t="s">
        <v>58</v>
      </c>
      <c r="Z286" s="5">
        <v>420</v>
      </c>
      <c r="AA286" s="5">
        <v>432</v>
      </c>
      <c r="AB286" s="5" t="s">
        <v>58</v>
      </c>
      <c r="AC286" s="5" t="s">
        <v>58</v>
      </c>
      <c r="AD286" s="5" t="s">
        <v>58</v>
      </c>
      <c r="AE286" s="5" t="s">
        <v>58</v>
      </c>
      <c r="AF286" s="5" t="s">
        <v>58</v>
      </c>
      <c r="AG286" s="5" t="s">
        <v>2600</v>
      </c>
      <c r="AH286" s="5">
        <v>1995</v>
      </c>
      <c r="AI286" s="5" t="s">
        <v>2601</v>
      </c>
      <c r="AJ286" s="5" t="s">
        <v>58</v>
      </c>
      <c r="AK286" s="5" t="s">
        <v>58</v>
      </c>
      <c r="AL286" s="5" t="s">
        <v>58</v>
      </c>
      <c r="AM286" s="5" t="s">
        <v>58</v>
      </c>
      <c r="AN286" s="5" t="s">
        <v>58</v>
      </c>
      <c r="AO286" s="5" t="s">
        <v>58</v>
      </c>
      <c r="AP286" s="5" t="s">
        <v>58</v>
      </c>
      <c r="AQ286" s="5" t="s">
        <v>58</v>
      </c>
      <c r="AR286" s="5">
        <v>11</v>
      </c>
      <c r="AS286" s="5">
        <v>0</v>
      </c>
      <c r="AT286" s="5">
        <v>0</v>
      </c>
      <c r="AU286" s="5">
        <v>0</v>
      </c>
      <c r="AV286" s="5">
        <v>2</v>
      </c>
      <c r="AW286" s="5">
        <v>0</v>
      </c>
      <c r="AX286" s="5">
        <v>11</v>
      </c>
      <c r="AY286" s="5" t="s">
        <v>58</v>
      </c>
      <c r="AZ286" s="5" t="s">
        <v>58</v>
      </c>
      <c r="BA286" s="5" t="s">
        <v>2602</v>
      </c>
      <c r="BB286" s="5" t="s">
        <v>58</v>
      </c>
      <c r="BC286" s="5" t="s">
        <v>58</v>
      </c>
      <c r="BD286" s="5" t="s">
        <v>2603</v>
      </c>
      <c r="BE286" s="5" t="s">
        <v>58</v>
      </c>
      <c r="BF286" s="5" t="s">
        <v>58</v>
      </c>
    </row>
    <row r="287" spans="1:58">
      <c r="A287" s="5" t="s">
        <v>59</v>
      </c>
      <c r="B287" s="5" t="s">
        <v>2604</v>
      </c>
      <c r="C287" s="5" t="s">
        <v>58</v>
      </c>
      <c r="D287" s="5" t="s">
        <v>58</v>
      </c>
      <c r="E287" s="5" t="s">
        <v>58</v>
      </c>
      <c r="F287" s="5" t="s">
        <v>2605</v>
      </c>
      <c r="G287" s="5" t="s">
        <v>2606</v>
      </c>
      <c r="H287" s="5" t="s">
        <v>58</v>
      </c>
      <c r="I287" s="5" t="s">
        <v>58</v>
      </c>
      <c r="J287" s="5" t="s">
        <v>2607</v>
      </c>
      <c r="K287" s="5" t="s">
        <v>58</v>
      </c>
      <c r="L287" s="5" t="s">
        <v>58</v>
      </c>
      <c r="M287" s="5" t="s">
        <v>58</v>
      </c>
      <c r="N287" s="5" t="s">
        <v>58</v>
      </c>
      <c r="O287" s="5" t="s">
        <v>58</v>
      </c>
      <c r="P287" s="5" t="s">
        <v>58</v>
      </c>
      <c r="Q287" s="5" t="s">
        <v>58</v>
      </c>
      <c r="R287" s="5" t="s">
        <v>2608</v>
      </c>
      <c r="S287" s="5" t="s">
        <v>58</v>
      </c>
      <c r="T287" s="5" t="s">
        <v>58</v>
      </c>
      <c r="U287" s="5" t="s">
        <v>58</v>
      </c>
      <c r="V287" s="5">
        <v>52</v>
      </c>
      <c r="W287" s="5">
        <v>6</v>
      </c>
      <c r="X287" s="5" t="s">
        <v>58</v>
      </c>
      <c r="Y287" s="5" t="s">
        <v>58</v>
      </c>
      <c r="Z287" s="5">
        <v>485</v>
      </c>
      <c r="AA287" s="5">
        <v>488</v>
      </c>
      <c r="AB287" s="5" t="s">
        <v>58</v>
      </c>
      <c r="AC287" s="5" t="s">
        <v>2609</v>
      </c>
      <c r="AD287" s="5" t="s">
        <v>58</v>
      </c>
      <c r="AE287" s="5" t="s">
        <v>58</v>
      </c>
      <c r="AF287" s="5" t="s">
        <v>58</v>
      </c>
      <c r="AG287" s="5" t="s">
        <v>2610</v>
      </c>
      <c r="AH287" s="5">
        <v>1995</v>
      </c>
      <c r="AI287" s="5" t="s">
        <v>2611</v>
      </c>
      <c r="AJ287" s="5" t="s">
        <v>58</v>
      </c>
      <c r="AK287" s="5" t="s">
        <v>58</v>
      </c>
      <c r="AL287" s="5" t="s">
        <v>58</v>
      </c>
      <c r="AM287" s="5" t="s">
        <v>58</v>
      </c>
      <c r="AN287" s="5" t="s">
        <v>58</v>
      </c>
      <c r="AO287" s="5" t="s">
        <v>58</v>
      </c>
      <c r="AP287" s="5" t="s">
        <v>58</v>
      </c>
      <c r="AQ287" s="5" t="s">
        <v>58</v>
      </c>
      <c r="AR287" s="5">
        <v>21</v>
      </c>
      <c r="AS287" s="5">
        <v>0</v>
      </c>
      <c r="AT287" s="5">
        <v>0</v>
      </c>
      <c r="AU287" s="5">
        <v>0</v>
      </c>
      <c r="AV287" s="5">
        <v>13</v>
      </c>
      <c r="AW287" s="5">
        <v>2</v>
      </c>
      <c r="AX287" s="5">
        <v>23</v>
      </c>
      <c r="AY287" s="5" t="s">
        <v>58</v>
      </c>
      <c r="AZ287" s="5" t="s">
        <v>58</v>
      </c>
      <c r="BA287" s="5" t="s">
        <v>2612</v>
      </c>
      <c r="BB287" s="5" t="s">
        <v>58</v>
      </c>
      <c r="BC287" s="5" t="s">
        <v>58</v>
      </c>
      <c r="BD287" s="5" t="s">
        <v>2613</v>
      </c>
      <c r="BE287" s="5">
        <v>7611551</v>
      </c>
      <c r="BF287" s="5" t="s">
        <v>58</v>
      </c>
    </row>
    <row r="288" spans="1:58">
      <c r="A288" s="5" t="s">
        <v>59</v>
      </c>
      <c r="B288" s="5" t="s">
        <v>2614</v>
      </c>
      <c r="C288" s="5" t="s">
        <v>58</v>
      </c>
      <c r="D288" s="5" t="s">
        <v>58</v>
      </c>
      <c r="E288" s="5" t="s">
        <v>58</v>
      </c>
      <c r="F288" s="5" t="s">
        <v>58</v>
      </c>
      <c r="G288" s="5" t="s">
        <v>58</v>
      </c>
      <c r="H288" s="5" t="s">
        <v>58</v>
      </c>
      <c r="I288" s="5" t="s">
        <v>58</v>
      </c>
      <c r="J288" s="5" t="s">
        <v>2615</v>
      </c>
      <c r="K288" s="5" t="s">
        <v>58</v>
      </c>
      <c r="L288" s="5" t="s">
        <v>58</v>
      </c>
      <c r="M288" s="5" t="s">
        <v>58</v>
      </c>
      <c r="N288" s="5" t="s">
        <v>58</v>
      </c>
      <c r="O288" s="5" t="s">
        <v>58</v>
      </c>
      <c r="P288" s="5" t="s">
        <v>58</v>
      </c>
      <c r="Q288" s="5" t="s">
        <v>58</v>
      </c>
      <c r="R288" s="5" t="s">
        <v>2616</v>
      </c>
      <c r="S288" s="5" t="s">
        <v>58</v>
      </c>
      <c r="T288" s="5" t="s">
        <v>58</v>
      </c>
      <c r="U288" s="5" t="s">
        <v>58</v>
      </c>
      <c r="V288" s="5">
        <v>48</v>
      </c>
      <c r="W288" s="5">
        <v>12</v>
      </c>
      <c r="X288" s="5" t="s">
        <v>58</v>
      </c>
      <c r="Y288" s="5" t="s">
        <v>58</v>
      </c>
      <c r="Z288" s="5">
        <v>530</v>
      </c>
      <c r="AA288" s="5">
        <v>532</v>
      </c>
      <c r="AB288" s="5" t="s">
        <v>58</v>
      </c>
      <c r="AC288" s="5" t="s">
        <v>58</v>
      </c>
      <c r="AD288" s="5" t="s">
        <v>58</v>
      </c>
      <c r="AE288" s="5" t="s">
        <v>58</v>
      </c>
      <c r="AF288" s="5" t="s">
        <v>58</v>
      </c>
      <c r="AG288" s="5" t="s">
        <v>2617</v>
      </c>
      <c r="AH288" s="5">
        <v>1993</v>
      </c>
      <c r="AI288" s="5" t="s">
        <v>58</v>
      </c>
      <c r="AJ288" s="5" t="s">
        <v>58</v>
      </c>
      <c r="AK288" s="5" t="s">
        <v>58</v>
      </c>
      <c r="AL288" s="5" t="s">
        <v>58</v>
      </c>
      <c r="AM288" s="5" t="s">
        <v>58</v>
      </c>
      <c r="AN288" s="5" t="s">
        <v>58</v>
      </c>
      <c r="AO288" s="5" t="s">
        <v>58</v>
      </c>
      <c r="AP288" s="5" t="s">
        <v>58</v>
      </c>
      <c r="AQ288" s="5" t="s">
        <v>58</v>
      </c>
      <c r="AR288" s="5">
        <v>2</v>
      </c>
      <c r="AS288" s="5">
        <v>0</v>
      </c>
      <c r="AT288" s="5">
        <v>0</v>
      </c>
      <c r="AU288" s="5">
        <v>0</v>
      </c>
      <c r="AV288" s="5">
        <v>2</v>
      </c>
      <c r="AW288" s="5">
        <v>0</v>
      </c>
      <c r="AX288" s="5">
        <v>2</v>
      </c>
      <c r="AY288" s="5" t="s">
        <v>58</v>
      </c>
      <c r="AZ288" s="5" t="s">
        <v>58</v>
      </c>
      <c r="BA288" s="5" t="s">
        <v>2618</v>
      </c>
      <c r="BB288" s="5" t="s">
        <v>58</v>
      </c>
      <c r="BC288" s="5" t="s">
        <v>58</v>
      </c>
      <c r="BD288" s="5" t="s">
        <v>2619</v>
      </c>
      <c r="BE288" s="5" t="s">
        <v>58</v>
      </c>
      <c r="BF288" s="5" t="s">
        <v>58</v>
      </c>
    </row>
    <row r="289" spans="1:58">
      <c r="A289" s="5" t="s">
        <v>59</v>
      </c>
      <c r="B289" s="5" t="s">
        <v>2614</v>
      </c>
      <c r="C289" s="5" t="s">
        <v>58</v>
      </c>
      <c r="D289" s="5" t="s">
        <v>58</v>
      </c>
      <c r="E289" s="5" t="s">
        <v>58</v>
      </c>
      <c r="F289" s="5" t="s">
        <v>58</v>
      </c>
      <c r="G289" s="5" t="s">
        <v>58</v>
      </c>
      <c r="H289" s="5" t="s">
        <v>58</v>
      </c>
      <c r="I289" s="5" t="s">
        <v>58</v>
      </c>
      <c r="J289" s="5" t="s">
        <v>2620</v>
      </c>
      <c r="K289" s="5" t="s">
        <v>58</v>
      </c>
      <c r="L289" s="5" t="s">
        <v>58</v>
      </c>
      <c r="M289" s="5" t="s">
        <v>58</v>
      </c>
      <c r="N289" s="5" t="s">
        <v>58</v>
      </c>
      <c r="O289" s="5" t="s">
        <v>58</v>
      </c>
      <c r="P289" s="5" t="s">
        <v>58</v>
      </c>
      <c r="Q289" s="5" t="s">
        <v>58</v>
      </c>
      <c r="R289" s="5" t="s">
        <v>2616</v>
      </c>
      <c r="S289" s="5" t="s">
        <v>58</v>
      </c>
      <c r="T289" s="5" t="s">
        <v>58</v>
      </c>
      <c r="U289" s="5" t="s">
        <v>58</v>
      </c>
      <c r="V289" s="5">
        <v>48</v>
      </c>
      <c r="W289" s="5">
        <v>7</v>
      </c>
      <c r="X289" s="5" t="s">
        <v>58</v>
      </c>
      <c r="Y289" s="5" t="s">
        <v>58</v>
      </c>
      <c r="Z289" s="5">
        <v>309</v>
      </c>
      <c r="AA289" s="5">
        <v>318</v>
      </c>
      <c r="AB289" s="5" t="s">
        <v>58</v>
      </c>
      <c r="AC289" s="5" t="s">
        <v>58</v>
      </c>
      <c r="AD289" s="5" t="s">
        <v>58</v>
      </c>
      <c r="AE289" s="5" t="s">
        <v>58</v>
      </c>
      <c r="AF289" s="5" t="s">
        <v>58</v>
      </c>
      <c r="AG289" s="5" t="s">
        <v>2621</v>
      </c>
      <c r="AH289" s="5">
        <v>1993</v>
      </c>
      <c r="AI289" s="5" t="s">
        <v>2622</v>
      </c>
      <c r="AJ289" s="5" t="s">
        <v>58</v>
      </c>
      <c r="AK289" s="5" t="s">
        <v>58</v>
      </c>
      <c r="AL289" s="5" t="s">
        <v>58</v>
      </c>
      <c r="AM289" s="5" t="s">
        <v>58</v>
      </c>
      <c r="AN289" s="5" t="s">
        <v>58</v>
      </c>
      <c r="AO289" s="5" t="s">
        <v>58</v>
      </c>
      <c r="AP289" s="5" t="s">
        <v>58</v>
      </c>
      <c r="AQ289" s="5" t="s">
        <v>58</v>
      </c>
      <c r="AR289" s="5">
        <v>2</v>
      </c>
      <c r="AS289" s="5">
        <v>0</v>
      </c>
      <c r="AT289" s="5">
        <v>0</v>
      </c>
      <c r="AU289" s="5">
        <v>0</v>
      </c>
      <c r="AV289" s="5">
        <v>2</v>
      </c>
      <c r="AW289" s="5">
        <v>0</v>
      </c>
      <c r="AX289" s="5">
        <v>2</v>
      </c>
      <c r="AY289" s="5" t="s">
        <v>58</v>
      </c>
      <c r="AZ289" s="5" t="s">
        <v>58</v>
      </c>
      <c r="BA289" s="5" t="s">
        <v>2618</v>
      </c>
      <c r="BB289" s="5" t="s">
        <v>58</v>
      </c>
      <c r="BC289" s="5" t="s">
        <v>58</v>
      </c>
      <c r="BD289" s="5" t="s">
        <v>2623</v>
      </c>
      <c r="BE289" s="5" t="s">
        <v>58</v>
      </c>
      <c r="BF289" s="5" t="s">
        <v>58</v>
      </c>
    </row>
    <row r="290" spans="1:58">
      <c r="A290" s="5" t="s">
        <v>59</v>
      </c>
      <c r="B290" s="5" t="s">
        <v>2624</v>
      </c>
      <c r="C290" s="5" t="s">
        <v>58</v>
      </c>
      <c r="D290" s="5" t="s">
        <v>58</v>
      </c>
      <c r="E290" s="5" t="s">
        <v>58</v>
      </c>
      <c r="F290" s="5" t="s">
        <v>58</v>
      </c>
      <c r="G290" s="5" t="s">
        <v>58</v>
      </c>
      <c r="H290" s="5" t="s">
        <v>58</v>
      </c>
      <c r="I290" s="5" t="s">
        <v>58</v>
      </c>
      <c r="J290" s="5" t="s">
        <v>2625</v>
      </c>
      <c r="K290" s="5" t="s">
        <v>58</v>
      </c>
      <c r="L290" s="5" t="s">
        <v>58</v>
      </c>
      <c r="M290" s="5" t="s">
        <v>58</v>
      </c>
      <c r="N290" s="5" t="s">
        <v>58</v>
      </c>
      <c r="O290" s="5" t="s">
        <v>58</v>
      </c>
      <c r="P290" s="5" t="s">
        <v>58</v>
      </c>
      <c r="Q290" s="5" t="s">
        <v>58</v>
      </c>
      <c r="R290" s="5" t="s">
        <v>2626</v>
      </c>
      <c r="S290" s="5" t="s">
        <v>58</v>
      </c>
      <c r="T290" s="5" t="s">
        <v>58</v>
      </c>
      <c r="U290" s="5" t="s">
        <v>58</v>
      </c>
      <c r="V290" s="5">
        <v>44</v>
      </c>
      <c r="W290" s="5">
        <v>2</v>
      </c>
      <c r="X290" s="5" t="s">
        <v>58</v>
      </c>
      <c r="Y290" s="5" t="s">
        <v>58</v>
      </c>
      <c r="Z290" s="5">
        <v>109</v>
      </c>
      <c r="AA290" s="5">
        <v>112</v>
      </c>
      <c r="AB290" s="5" t="s">
        <v>58</v>
      </c>
      <c r="AC290" s="5" t="s">
        <v>2627</v>
      </c>
      <c r="AD290" s="5" t="s">
        <v>58</v>
      </c>
      <c r="AE290" s="5" t="s">
        <v>58</v>
      </c>
      <c r="AF290" s="5" t="s">
        <v>58</v>
      </c>
      <c r="AG290" s="5">
        <v>1993</v>
      </c>
      <c r="AH290" s="5">
        <v>1993</v>
      </c>
      <c r="AI290" s="5" t="s">
        <v>2628</v>
      </c>
      <c r="AJ290" s="5" t="s">
        <v>58</v>
      </c>
      <c r="AK290" s="5" t="s">
        <v>58</v>
      </c>
      <c r="AL290" s="5" t="s">
        <v>58</v>
      </c>
      <c r="AM290" s="5" t="s">
        <v>58</v>
      </c>
      <c r="AN290" s="5" t="s">
        <v>58</v>
      </c>
      <c r="AO290" s="5" t="s">
        <v>58</v>
      </c>
      <c r="AP290" s="5" t="s">
        <v>58</v>
      </c>
      <c r="AQ290" s="5" t="s">
        <v>58</v>
      </c>
      <c r="AR290" s="5">
        <v>88</v>
      </c>
      <c r="AS290" s="5">
        <v>0</v>
      </c>
      <c r="AT290" s="5">
        <v>0</v>
      </c>
      <c r="AU290" s="5">
        <v>0</v>
      </c>
      <c r="AV290" s="5">
        <v>37</v>
      </c>
      <c r="AW290" s="5">
        <v>1</v>
      </c>
      <c r="AX290" s="5">
        <v>93</v>
      </c>
      <c r="AY290" s="5" t="s">
        <v>58</v>
      </c>
      <c r="AZ290" s="5" t="s">
        <v>58</v>
      </c>
      <c r="BA290" s="5" t="s">
        <v>2629</v>
      </c>
      <c r="BB290" s="5" t="s">
        <v>58</v>
      </c>
      <c r="BC290" s="5" t="s">
        <v>58</v>
      </c>
      <c r="BD290" s="5" t="s">
        <v>2630</v>
      </c>
      <c r="BE290" s="5" t="s">
        <v>58</v>
      </c>
      <c r="BF290" s="5" t="s">
        <v>58</v>
      </c>
    </row>
    <row r="291" spans="1:58">
      <c r="A291" s="5" t="s">
        <v>59</v>
      </c>
      <c r="B291" s="5" t="s">
        <v>2631</v>
      </c>
      <c r="C291" s="5" t="s">
        <v>58</v>
      </c>
      <c r="D291" s="5" t="s">
        <v>58</v>
      </c>
      <c r="E291" s="5" t="s">
        <v>58</v>
      </c>
      <c r="F291" s="5" t="s">
        <v>58</v>
      </c>
      <c r="G291" s="5" t="s">
        <v>58</v>
      </c>
      <c r="H291" s="5" t="s">
        <v>58</v>
      </c>
      <c r="I291" s="5" t="s">
        <v>58</v>
      </c>
      <c r="J291" s="5" t="s">
        <v>2632</v>
      </c>
      <c r="K291" s="5" t="s">
        <v>58</v>
      </c>
      <c r="L291" s="5" t="s">
        <v>58</v>
      </c>
      <c r="M291" s="5" t="s">
        <v>58</v>
      </c>
      <c r="N291" s="5" t="s">
        <v>58</v>
      </c>
      <c r="O291" s="5" t="s">
        <v>58</v>
      </c>
      <c r="P291" s="5" t="s">
        <v>58</v>
      </c>
      <c r="Q291" s="5" t="s">
        <v>58</v>
      </c>
      <c r="R291" s="5" t="s">
        <v>2633</v>
      </c>
      <c r="S291" s="5" t="s">
        <v>58</v>
      </c>
      <c r="T291" s="5" t="s">
        <v>58</v>
      </c>
      <c r="U291" s="5" t="s">
        <v>58</v>
      </c>
      <c r="V291" s="5">
        <v>99</v>
      </c>
      <c r="W291" s="5" t="s">
        <v>58</v>
      </c>
      <c r="X291" s="5" t="s">
        <v>58</v>
      </c>
      <c r="Y291" s="5" t="s">
        <v>58</v>
      </c>
      <c r="Z291" s="5">
        <v>129</v>
      </c>
      <c r="AA291" s="5">
        <v>138</v>
      </c>
      <c r="AB291" s="5" t="s">
        <v>58</v>
      </c>
      <c r="AC291" s="5" t="s">
        <v>58</v>
      </c>
      <c r="AD291" s="5" t="s">
        <v>58</v>
      </c>
      <c r="AE291" s="5" t="s">
        <v>58</v>
      </c>
      <c r="AF291" s="5">
        <v>3</v>
      </c>
      <c r="AG291" s="5">
        <v>1993</v>
      </c>
      <c r="AH291" s="5">
        <v>1993</v>
      </c>
      <c r="AI291" s="5" t="s">
        <v>2634</v>
      </c>
      <c r="AJ291" s="5" t="s">
        <v>58</v>
      </c>
      <c r="AK291" s="5" t="s">
        <v>58</v>
      </c>
      <c r="AL291" s="5" t="s">
        <v>58</v>
      </c>
      <c r="AM291" s="5" t="s">
        <v>58</v>
      </c>
      <c r="AN291" s="5" t="s">
        <v>58</v>
      </c>
      <c r="AO291" s="5" t="s">
        <v>58</v>
      </c>
      <c r="AP291" s="5" t="s">
        <v>58</v>
      </c>
      <c r="AQ291" s="5" t="s">
        <v>58</v>
      </c>
      <c r="AR291" s="5">
        <v>11</v>
      </c>
      <c r="AS291" s="5">
        <v>0</v>
      </c>
      <c r="AT291" s="5">
        <v>0</v>
      </c>
      <c r="AU291" s="5">
        <v>0</v>
      </c>
      <c r="AV291" s="5">
        <v>8</v>
      </c>
      <c r="AW291" s="5">
        <v>1</v>
      </c>
      <c r="AX291" s="5">
        <v>11</v>
      </c>
      <c r="AY291" s="5" t="s">
        <v>58</v>
      </c>
      <c r="AZ291" s="5" t="s">
        <v>58</v>
      </c>
      <c r="BA291" s="5" t="s">
        <v>2635</v>
      </c>
      <c r="BB291" s="5" t="s">
        <v>58</v>
      </c>
      <c r="BC291" s="5" t="s">
        <v>58</v>
      </c>
      <c r="BD291" s="5" t="s">
        <v>2636</v>
      </c>
      <c r="BE291" s="5" t="s">
        <v>58</v>
      </c>
      <c r="BF291" s="5" t="s">
        <v>58</v>
      </c>
    </row>
    <row r="292" spans="1:58">
      <c r="A292" s="5" t="s">
        <v>59</v>
      </c>
      <c r="B292" s="5" t="s">
        <v>2637</v>
      </c>
      <c r="C292" s="5" t="s">
        <v>58</v>
      </c>
      <c r="D292" s="5" t="s">
        <v>58</v>
      </c>
      <c r="E292" s="5" t="s">
        <v>58</v>
      </c>
      <c r="F292" s="5" t="s">
        <v>58</v>
      </c>
      <c r="G292" s="5" t="s">
        <v>58</v>
      </c>
      <c r="H292" s="5" t="s">
        <v>58</v>
      </c>
      <c r="I292" s="5" t="s">
        <v>58</v>
      </c>
      <c r="J292" s="5" t="s">
        <v>2638</v>
      </c>
      <c r="K292" s="5" t="s">
        <v>58</v>
      </c>
      <c r="L292" s="5" t="s">
        <v>58</v>
      </c>
      <c r="M292" s="5" t="s">
        <v>58</v>
      </c>
      <c r="N292" s="5" t="s">
        <v>58</v>
      </c>
      <c r="O292" s="5" t="s">
        <v>58</v>
      </c>
      <c r="P292" s="5" t="s">
        <v>58</v>
      </c>
      <c r="Q292" s="5" t="s">
        <v>58</v>
      </c>
      <c r="R292" s="5" t="s">
        <v>2639</v>
      </c>
      <c r="S292" s="5" t="s">
        <v>58</v>
      </c>
      <c r="T292" s="5" t="s">
        <v>58</v>
      </c>
      <c r="U292" s="5" t="s">
        <v>58</v>
      </c>
      <c r="V292" s="5">
        <v>235</v>
      </c>
      <c r="W292" s="5" t="s">
        <v>58</v>
      </c>
      <c r="X292" s="5" t="s">
        <v>58</v>
      </c>
      <c r="Y292" s="5" t="s">
        <v>58</v>
      </c>
      <c r="Z292" s="5">
        <v>669</v>
      </c>
      <c r="AA292" s="5">
        <v>674</v>
      </c>
      <c r="AB292" s="5" t="s">
        <v>58</v>
      </c>
      <c r="AC292" s="5" t="s">
        <v>2640</v>
      </c>
      <c r="AD292" s="5" t="s">
        <v>58</v>
      </c>
      <c r="AE292" s="5" t="s">
        <v>58</v>
      </c>
      <c r="AF292" s="5" t="s">
        <v>58</v>
      </c>
      <c r="AG292" s="5" t="s">
        <v>2641</v>
      </c>
      <c r="AH292" s="5">
        <v>1992</v>
      </c>
      <c r="AI292" s="5" t="s">
        <v>2642</v>
      </c>
      <c r="AJ292" s="5" t="s">
        <v>58</v>
      </c>
      <c r="AK292" s="5" t="s">
        <v>58</v>
      </c>
      <c r="AL292" s="5" t="s">
        <v>58</v>
      </c>
      <c r="AM292" s="5" t="s">
        <v>58</v>
      </c>
      <c r="AN292" s="5" t="s">
        <v>58</v>
      </c>
      <c r="AO292" s="5" t="s">
        <v>58</v>
      </c>
      <c r="AP292" s="5" t="s">
        <v>58</v>
      </c>
      <c r="AQ292" s="5" t="s">
        <v>58</v>
      </c>
      <c r="AR292" s="5">
        <v>14</v>
      </c>
      <c r="AS292" s="5">
        <v>2</v>
      </c>
      <c r="AT292" s="5">
        <v>0</v>
      </c>
      <c r="AU292" s="5">
        <v>0</v>
      </c>
      <c r="AV292" s="5">
        <v>8</v>
      </c>
      <c r="AW292" s="5">
        <v>0</v>
      </c>
      <c r="AX292" s="5">
        <v>16</v>
      </c>
      <c r="AY292" s="5" t="s">
        <v>58</v>
      </c>
      <c r="AZ292" s="5" t="s">
        <v>58</v>
      </c>
      <c r="BA292" s="5" t="s">
        <v>2643</v>
      </c>
      <c r="BB292" s="5" t="s">
        <v>58</v>
      </c>
      <c r="BC292" s="5" t="s">
        <v>58</v>
      </c>
      <c r="BD292" s="5" t="s">
        <v>2644</v>
      </c>
      <c r="BE292" s="5" t="s">
        <v>58</v>
      </c>
      <c r="BF292" s="5" t="s">
        <v>58</v>
      </c>
    </row>
    <row r="293" spans="1:58">
      <c r="A293" s="5" t="s">
        <v>336</v>
      </c>
      <c r="B293" s="5" t="s">
        <v>2645</v>
      </c>
      <c r="C293" s="5" t="s">
        <v>58</v>
      </c>
      <c r="D293" s="5" t="s">
        <v>58</v>
      </c>
      <c r="E293" s="5" t="s">
        <v>58</v>
      </c>
      <c r="F293" s="5" t="s">
        <v>58</v>
      </c>
      <c r="G293" s="5" t="s">
        <v>58</v>
      </c>
      <c r="H293" s="5" t="s">
        <v>2646</v>
      </c>
      <c r="I293" s="5" t="s">
        <v>58</v>
      </c>
      <c r="J293" s="5" t="s">
        <v>2647</v>
      </c>
      <c r="K293" s="5" t="s">
        <v>58</v>
      </c>
      <c r="L293" s="5" t="s">
        <v>58</v>
      </c>
      <c r="M293" s="5" t="s">
        <v>58</v>
      </c>
      <c r="N293" s="5" t="s">
        <v>58</v>
      </c>
      <c r="O293" s="5" t="s">
        <v>58</v>
      </c>
      <c r="P293" s="5" t="s">
        <v>58</v>
      </c>
      <c r="Q293" s="5" t="s">
        <v>58</v>
      </c>
      <c r="R293" s="5" t="s">
        <v>2648</v>
      </c>
      <c r="S293" s="5" t="s">
        <v>58</v>
      </c>
      <c r="T293" s="5" t="s">
        <v>58</v>
      </c>
      <c r="U293" s="5" t="s">
        <v>58</v>
      </c>
      <c r="V293" s="5" t="s">
        <v>58</v>
      </c>
      <c r="W293" s="5" t="s">
        <v>58</v>
      </c>
      <c r="X293" s="5" t="s">
        <v>58</v>
      </c>
      <c r="Y293" s="5" t="s">
        <v>58</v>
      </c>
      <c r="Z293" s="5">
        <v>195</v>
      </c>
      <c r="AA293" s="5">
        <v>212</v>
      </c>
      <c r="AB293" s="5" t="s">
        <v>58</v>
      </c>
      <c r="AC293" s="5" t="s">
        <v>58</v>
      </c>
      <c r="AD293" s="5" t="s">
        <v>58</v>
      </c>
      <c r="AE293" s="5" t="s">
        <v>58</v>
      </c>
      <c r="AF293" s="5" t="s">
        <v>58</v>
      </c>
      <c r="AG293" s="5">
        <v>1992</v>
      </c>
      <c r="AH293" s="5">
        <v>1992</v>
      </c>
      <c r="AI293" s="5" t="s">
        <v>58</v>
      </c>
      <c r="AJ293" s="5" t="s">
        <v>58</v>
      </c>
      <c r="AK293" s="5" t="s">
        <v>58</v>
      </c>
      <c r="AL293" s="5" t="s">
        <v>58</v>
      </c>
      <c r="AM293" s="5" t="s">
        <v>58</v>
      </c>
      <c r="AN293" s="5" t="s">
        <v>2649</v>
      </c>
      <c r="AO293" s="5" t="s">
        <v>2650</v>
      </c>
      <c r="AP293" s="5" t="s">
        <v>2651</v>
      </c>
      <c r="AQ293" s="5" t="s">
        <v>2458</v>
      </c>
      <c r="AR293" s="5">
        <v>4</v>
      </c>
      <c r="AS293" s="5">
        <v>0</v>
      </c>
      <c r="AT293" s="5">
        <v>0</v>
      </c>
      <c r="AU293" s="5">
        <v>0</v>
      </c>
      <c r="AV293" s="5">
        <v>2</v>
      </c>
      <c r="AW293" s="5">
        <v>0</v>
      </c>
      <c r="AX293" s="5">
        <v>4</v>
      </c>
      <c r="AY293" s="5" t="s">
        <v>58</v>
      </c>
      <c r="AZ293" s="5" t="s">
        <v>58</v>
      </c>
      <c r="BA293" s="5" t="s">
        <v>58</v>
      </c>
      <c r="BB293" s="5" t="s">
        <v>58</v>
      </c>
      <c r="BC293" s="5" t="s">
        <v>2652</v>
      </c>
      <c r="BD293" s="5" t="s">
        <v>2653</v>
      </c>
      <c r="BE293" s="5" t="s">
        <v>58</v>
      </c>
      <c r="BF293" s="5" t="s">
        <v>58</v>
      </c>
    </row>
    <row r="294" spans="1:58">
      <c r="A294" s="5" t="s">
        <v>59</v>
      </c>
      <c r="B294" s="5" t="s">
        <v>2654</v>
      </c>
      <c r="C294" s="5" t="s">
        <v>58</v>
      </c>
      <c r="D294" s="5" t="s">
        <v>58</v>
      </c>
      <c r="E294" s="5" t="s">
        <v>58</v>
      </c>
      <c r="F294" s="5" t="s">
        <v>58</v>
      </c>
      <c r="G294" s="5" t="s">
        <v>58</v>
      </c>
      <c r="H294" s="5" t="s">
        <v>58</v>
      </c>
      <c r="I294" s="5" t="s">
        <v>58</v>
      </c>
      <c r="J294" s="5" t="s">
        <v>2655</v>
      </c>
      <c r="K294" s="5" t="s">
        <v>58</v>
      </c>
      <c r="L294" s="5" t="s">
        <v>58</v>
      </c>
      <c r="M294" s="5" t="s">
        <v>58</v>
      </c>
      <c r="N294" s="5" t="s">
        <v>58</v>
      </c>
      <c r="O294" s="5" t="s">
        <v>58</v>
      </c>
      <c r="P294" s="5" t="s">
        <v>58</v>
      </c>
      <c r="Q294" s="5" t="s">
        <v>58</v>
      </c>
      <c r="R294" s="5" t="s">
        <v>2616</v>
      </c>
      <c r="S294" s="5" t="s">
        <v>58</v>
      </c>
      <c r="T294" s="5" t="s">
        <v>58</v>
      </c>
      <c r="U294" s="5" t="s">
        <v>58</v>
      </c>
      <c r="V294" s="5">
        <v>46</v>
      </c>
      <c r="W294" s="5">
        <v>4</v>
      </c>
      <c r="X294" s="5" t="s">
        <v>58</v>
      </c>
      <c r="Y294" s="5" t="s">
        <v>58</v>
      </c>
      <c r="Z294" s="5">
        <v>139</v>
      </c>
      <c r="AA294" s="5">
        <v>145</v>
      </c>
      <c r="AB294" s="5" t="s">
        <v>58</v>
      </c>
      <c r="AC294" s="5" t="s">
        <v>58</v>
      </c>
      <c r="AD294" s="5" t="s">
        <v>58</v>
      </c>
      <c r="AE294" s="5" t="s">
        <v>58</v>
      </c>
      <c r="AF294" s="5" t="s">
        <v>58</v>
      </c>
      <c r="AG294" s="5" t="s">
        <v>2656</v>
      </c>
      <c r="AH294" s="5">
        <v>1991</v>
      </c>
      <c r="AI294" s="5" t="s">
        <v>2657</v>
      </c>
      <c r="AJ294" s="5" t="s">
        <v>58</v>
      </c>
      <c r="AK294" s="5" t="s">
        <v>58</v>
      </c>
      <c r="AL294" s="5" t="s">
        <v>58</v>
      </c>
      <c r="AM294" s="5" t="s">
        <v>58</v>
      </c>
      <c r="AN294" s="5" t="s">
        <v>58</v>
      </c>
      <c r="AO294" s="5" t="s">
        <v>58</v>
      </c>
      <c r="AP294" s="5" t="s">
        <v>58</v>
      </c>
      <c r="AQ294" s="5" t="s">
        <v>58</v>
      </c>
      <c r="AR294" s="5">
        <v>1</v>
      </c>
      <c r="AS294" s="5">
        <v>0</v>
      </c>
      <c r="AT294" s="5">
        <v>0</v>
      </c>
      <c r="AU294" s="5">
        <v>0</v>
      </c>
      <c r="AV294" s="5">
        <v>1</v>
      </c>
      <c r="AW294" s="5">
        <v>0</v>
      </c>
      <c r="AX294" s="5">
        <v>1</v>
      </c>
      <c r="AY294" s="5" t="s">
        <v>58</v>
      </c>
      <c r="AZ294" s="5" t="s">
        <v>58</v>
      </c>
      <c r="BA294" s="5" t="s">
        <v>2618</v>
      </c>
      <c r="BB294" s="5" t="s">
        <v>58</v>
      </c>
      <c r="BC294" s="5" t="s">
        <v>58</v>
      </c>
      <c r="BD294" s="5" t="s">
        <v>2658</v>
      </c>
      <c r="BE294" s="5" t="s">
        <v>58</v>
      </c>
      <c r="BF294" s="5" t="s">
        <v>58</v>
      </c>
    </row>
    <row r="295" spans="1:58">
      <c r="A295" s="5" t="s">
        <v>59</v>
      </c>
      <c r="B295" s="5" t="s">
        <v>2659</v>
      </c>
      <c r="C295" s="5" t="s">
        <v>58</v>
      </c>
      <c r="D295" s="5" t="s">
        <v>58</v>
      </c>
      <c r="E295" s="5" t="s">
        <v>58</v>
      </c>
      <c r="F295" s="5" t="s">
        <v>58</v>
      </c>
      <c r="G295" s="5" t="s">
        <v>58</v>
      </c>
      <c r="H295" s="5" t="s">
        <v>58</v>
      </c>
      <c r="I295" s="5" t="s">
        <v>58</v>
      </c>
      <c r="J295" s="5" t="s">
        <v>2660</v>
      </c>
      <c r="K295" s="5" t="s">
        <v>58</v>
      </c>
      <c r="L295" s="5" t="s">
        <v>58</v>
      </c>
      <c r="M295" s="5" t="s">
        <v>58</v>
      </c>
      <c r="N295" s="5" t="s">
        <v>58</v>
      </c>
      <c r="O295" s="5" t="s">
        <v>58</v>
      </c>
      <c r="P295" s="5" t="s">
        <v>58</v>
      </c>
      <c r="Q295" s="5" t="s">
        <v>58</v>
      </c>
      <c r="R295" s="5" t="s">
        <v>2661</v>
      </c>
      <c r="S295" s="5" t="s">
        <v>58</v>
      </c>
      <c r="T295" s="5" t="s">
        <v>58</v>
      </c>
      <c r="U295" s="5" t="s">
        <v>58</v>
      </c>
      <c r="V295" s="5">
        <v>11</v>
      </c>
      <c r="W295" s="5">
        <v>4</v>
      </c>
      <c r="X295" s="5" t="s">
        <v>58</v>
      </c>
      <c r="Y295" s="5" t="s">
        <v>58</v>
      </c>
      <c r="Z295" s="5">
        <v>250</v>
      </c>
      <c r="AA295" s="5">
        <v>254</v>
      </c>
      <c r="AB295" s="5" t="s">
        <v>58</v>
      </c>
      <c r="AC295" s="5" t="s">
        <v>58</v>
      </c>
      <c r="AD295" s="5" t="s">
        <v>58</v>
      </c>
      <c r="AE295" s="5" t="s">
        <v>58</v>
      </c>
      <c r="AF295" s="5" t="s">
        <v>58</v>
      </c>
      <c r="AG295" s="5">
        <v>1991</v>
      </c>
      <c r="AH295" s="5">
        <v>1991</v>
      </c>
      <c r="AI295" s="5" t="s">
        <v>2662</v>
      </c>
      <c r="AJ295" s="5" t="s">
        <v>58</v>
      </c>
      <c r="AK295" s="5" t="s">
        <v>58</v>
      </c>
      <c r="AL295" s="5" t="s">
        <v>58</v>
      </c>
      <c r="AM295" s="5" t="s">
        <v>58</v>
      </c>
      <c r="AN295" s="5" t="s">
        <v>58</v>
      </c>
      <c r="AO295" s="5" t="s">
        <v>58</v>
      </c>
      <c r="AP295" s="5" t="s">
        <v>58</v>
      </c>
      <c r="AQ295" s="5" t="s">
        <v>58</v>
      </c>
      <c r="AR295" s="5">
        <v>8</v>
      </c>
      <c r="AS295" s="5">
        <v>0</v>
      </c>
      <c r="AT295" s="5">
        <v>0</v>
      </c>
      <c r="AU295" s="5">
        <v>0</v>
      </c>
      <c r="AV295" s="5">
        <v>8</v>
      </c>
      <c r="AW295" s="5">
        <v>0</v>
      </c>
      <c r="AX295" s="5">
        <v>9</v>
      </c>
      <c r="AY295" s="5" t="s">
        <v>58</v>
      </c>
      <c r="AZ295" s="5" t="s">
        <v>58</v>
      </c>
      <c r="BA295" s="5" t="s">
        <v>2663</v>
      </c>
      <c r="BB295" s="5" t="s">
        <v>58</v>
      </c>
      <c r="BC295" s="5" t="s">
        <v>58</v>
      </c>
      <c r="BD295" s="5" t="s">
        <v>2664</v>
      </c>
      <c r="BE295" s="5" t="s">
        <v>58</v>
      </c>
      <c r="BF295" s="5" t="s">
        <v>58</v>
      </c>
    </row>
    <row r="296" spans="1:58">
      <c r="A296" s="5" t="s">
        <v>59</v>
      </c>
      <c r="B296" s="5" t="s">
        <v>2665</v>
      </c>
      <c r="C296" s="5" t="s">
        <v>58</v>
      </c>
      <c r="D296" s="5" t="s">
        <v>58</v>
      </c>
      <c r="E296" s="5" t="s">
        <v>58</v>
      </c>
      <c r="F296" s="5" t="s">
        <v>58</v>
      </c>
      <c r="G296" s="5" t="s">
        <v>2666</v>
      </c>
      <c r="H296" s="5" t="s">
        <v>58</v>
      </c>
      <c r="I296" s="5" t="s">
        <v>58</v>
      </c>
      <c r="J296" s="5" t="s">
        <v>2667</v>
      </c>
      <c r="K296" s="5" t="s">
        <v>58</v>
      </c>
      <c r="L296" s="5" t="s">
        <v>58</v>
      </c>
      <c r="M296" s="5" t="s">
        <v>58</v>
      </c>
      <c r="N296" s="5" t="s">
        <v>58</v>
      </c>
      <c r="O296" s="5" t="s">
        <v>58</v>
      </c>
      <c r="P296" s="5" t="s">
        <v>58</v>
      </c>
      <c r="Q296" s="5" t="s">
        <v>58</v>
      </c>
      <c r="R296" s="5" t="s">
        <v>2668</v>
      </c>
      <c r="S296" s="5" t="s">
        <v>58</v>
      </c>
      <c r="T296" s="5" t="s">
        <v>58</v>
      </c>
      <c r="U296" s="5" t="s">
        <v>58</v>
      </c>
      <c r="V296" s="5">
        <v>42</v>
      </c>
      <c r="W296" s="5">
        <v>4</v>
      </c>
      <c r="X296" s="5" t="s">
        <v>58</v>
      </c>
      <c r="Y296" s="5" t="s">
        <v>58</v>
      </c>
      <c r="Z296" s="5">
        <v>435</v>
      </c>
      <c r="AA296" s="5">
        <v>449</v>
      </c>
      <c r="AB296" s="5" t="s">
        <v>58</v>
      </c>
      <c r="AC296" s="5" t="s">
        <v>58</v>
      </c>
      <c r="AD296" s="5" t="s">
        <v>58</v>
      </c>
      <c r="AE296" s="5" t="s">
        <v>58</v>
      </c>
      <c r="AF296" s="5" t="s">
        <v>58</v>
      </c>
      <c r="AG296" s="5">
        <v>1991</v>
      </c>
      <c r="AH296" s="5">
        <v>1991</v>
      </c>
      <c r="AI296" s="5" t="s">
        <v>2669</v>
      </c>
      <c r="AJ296" s="5" t="s">
        <v>58</v>
      </c>
      <c r="AK296" s="5" t="s">
        <v>58</v>
      </c>
      <c r="AL296" s="5" t="s">
        <v>58</v>
      </c>
      <c r="AM296" s="5" t="s">
        <v>58</v>
      </c>
      <c r="AN296" s="5" t="s">
        <v>58</v>
      </c>
      <c r="AO296" s="5" t="s">
        <v>58</v>
      </c>
      <c r="AP296" s="5" t="s">
        <v>58</v>
      </c>
      <c r="AQ296" s="5" t="s">
        <v>58</v>
      </c>
      <c r="AR296" s="5">
        <v>5</v>
      </c>
      <c r="AS296" s="5">
        <v>0</v>
      </c>
      <c r="AT296" s="5">
        <v>0</v>
      </c>
      <c r="AU296" s="5">
        <v>0</v>
      </c>
      <c r="AV296" s="5">
        <v>1</v>
      </c>
      <c r="AW296" s="5">
        <v>0</v>
      </c>
      <c r="AX296" s="5">
        <v>5</v>
      </c>
      <c r="AY296" s="5" t="s">
        <v>58</v>
      </c>
      <c r="AZ296" s="5" t="s">
        <v>58</v>
      </c>
      <c r="BA296" s="5" t="s">
        <v>2670</v>
      </c>
      <c r="BB296" s="5" t="s">
        <v>58</v>
      </c>
      <c r="BC296" s="5" t="s">
        <v>58</v>
      </c>
      <c r="BD296" s="5" t="s">
        <v>2671</v>
      </c>
      <c r="BE296" s="5" t="s">
        <v>58</v>
      </c>
      <c r="BF296" s="5" t="s">
        <v>58</v>
      </c>
    </row>
    <row r="297" spans="1:58">
      <c r="A297" s="5" t="s">
        <v>59</v>
      </c>
      <c r="B297" s="5" t="s">
        <v>2672</v>
      </c>
      <c r="C297" s="5" t="s">
        <v>58</v>
      </c>
      <c r="D297" s="5" t="s">
        <v>58</v>
      </c>
      <c r="E297" s="5" t="s">
        <v>58</v>
      </c>
      <c r="F297" s="5" t="s">
        <v>58</v>
      </c>
      <c r="G297" s="5" t="s">
        <v>58</v>
      </c>
      <c r="H297" s="5" t="s">
        <v>58</v>
      </c>
      <c r="I297" s="5" t="s">
        <v>58</v>
      </c>
      <c r="J297" s="5" t="s">
        <v>2673</v>
      </c>
      <c r="K297" s="5" t="s">
        <v>58</v>
      </c>
      <c r="L297" s="5" t="s">
        <v>58</v>
      </c>
      <c r="M297" s="5" t="s">
        <v>58</v>
      </c>
      <c r="N297" s="5" t="s">
        <v>58</v>
      </c>
      <c r="O297" s="5" t="s">
        <v>58</v>
      </c>
      <c r="P297" s="5" t="s">
        <v>58</v>
      </c>
      <c r="Q297" s="5" t="s">
        <v>58</v>
      </c>
      <c r="R297" s="5" t="s">
        <v>2616</v>
      </c>
      <c r="S297" s="5" t="s">
        <v>58</v>
      </c>
      <c r="T297" s="5" t="s">
        <v>58</v>
      </c>
      <c r="U297" s="5" t="s">
        <v>58</v>
      </c>
      <c r="V297" s="5">
        <v>45</v>
      </c>
      <c r="W297" s="5">
        <v>11</v>
      </c>
      <c r="X297" s="5" t="s">
        <v>58</v>
      </c>
      <c r="Y297" s="5" t="s">
        <v>58</v>
      </c>
      <c r="Z297" s="5">
        <v>475</v>
      </c>
      <c r="AA297" s="5">
        <v>486</v>
      </c>
      <c r="AB297" s="5" t="s">
        <v>58</v>
      </c>
      <c r="AC297" s="5" t="s">
        <v>58</v>
      </c>
      <c r="AD297" s="5" t="s">
        <v>58</v>
      </c>
      <c r="AE297" s="5" t="s">
        <v>58</v>
      </c>
      <c r="AF297" s="5" t="s">
        <v>58</v>
      </c>
      <c r="AG297" s="5" t="s">
        <v>2674</v>
      </c>
      <c r="AH297" s="5">
        <v>1990</v>
      </c>
      <c r="AI297" s="5" t="s">
        <v>2675</v>
      </c>
      <c r="AJ297" s="5" t="s">
        <v>58</v>
      </c>
      <c r="AK297" s="5" t="s">
        <v>58</v>
      </c>
      <c r="AL297" s="5" t="s">
        <v>58</v>
      </c>
      <c r="AM297" s="5" t="s">
        <v>58</v>
      </c>
      <c r="AN297" s="5" t="s">
        <v>58</v>
      </c>
      <c r="AO297" s="5" t="s">
        <v>58</v>
      </c>
      <c r="AP297" s="5" t="s">
        <v>58</v>
      </c>
      <c r="AQ297" s="5" t="s">
        <v>58</v>
      </c>
      <c r="AR297" s="5">
        <v>11</v>
      </c>
      <c r="AS297" s="5">
        <v>0</v>
      </c>
      <c r="AT297" s="5">
        <v>0</v>
      </c>
      <c r="AU297" s="5">
        <v>0</v>
      </c>
      <c r="AV297" s="5">
        <v>5</v>
      </c>
      <c r="AW297" s="5">
        <v>5</v>
      </c>
      <c r="AX297" s="5">
        <v>13</v>
      </c>
      <c r="AY297" s="5" t="s">
        <v>58</v>
      </c>
      <c r="AZ297" s="5" t="s">
        <v>58</v>
      </c>
      <c r="BA297" s="5" t="s">
        <v>2618</v>
      </c>
      <c r="BB297" s="5" t="s">
        <v>58</v>
      </c>
      <c r="BC297" s="5" t="s">
        <v>58</v>
      </c>
      <c r="BD297" s="5" t="s">
        <v>2676</v>
      </c>
      <c r="BE297" s="5" t="s">
        <v>58</v>
      </c>
      <c r="BF297" s="5" t="s">
        <v>58</v>
      </c>
    </row>
    <row r="298" spans="1:58">
      <c r="A298" s="5" t="s">
        <v>59</v>
      </c>
      <c r="B298" s="5" t="s">
        <v>2677</v>
      </c>
      <c r="C298" s="5" t="s">
        <v>58</v>
      </c>
      <c r="D298" s="5" t="s">
        <v>58</v>
      </c>
      <c r="E298" s="5" t="s">
        <v>58</v>
      </c>
      <c r="F298" s="5" t="s">
        <v>58</v>
      </c>
      <c r="G298" s="5" t="s">
        <v>58</v>
      </c>
      <c r="H298" s="5" t="s">
        <v>58</v>
      </c>
      <c r="I298" s="5" t="s">
        <v>58</v>
      </c>
      <c r="J298" s="5" t="s">
        <v>2678</v>
      </c>
      <c r="K298" s="5" t="s">
        <v>58</v>
      </c>
      <c r="L298" s="5" t="s">
        <v>58</v>
      </c>
      <c r="M298" s="5" t="s">
        <v>58</v>
      </c>
      <c r="N298" s="5" t="s">
        <v>58</v>
      </c>
      <c r="O298" s="5" t="s">
        <v>58</v>
      </c>
      <c r="P298" s="5" t="s">
        <v>58</v>
      </c>
      <c r="Q298" s="5" t="s">
        <v>58</v>
      </c>
      <c r="R298" s="5" t="s">
        <v>2616</v>
      </c>
      <c r="S298" s="5" t="s">
        <v>58</v>
      </c>
      <c r="T298" s="5" t="s">
        <v>58</v>
      </c>
      <c r="U298" s="5" t="s">
        <v>58</v>
      </c>
      <c r="V298" s="5">
        <v>45</v>
      </c>
      <c r="W298" s="5">
        <v>3</v>
      </c>
      <c r="X298" s="5" t="s">
        <v>58</v>
      </c>
      <c r="Y298" s="5" t="s">
        <v>58</v>
      </c>
      <c r="Z298" s="5">
        <v>111</v>
      </c>
      <c r="AA298" s="5">
        <v>118</v>
      </c>
      <c r="AB298" s="5" t="s">
        <v>58</v>
      </c>
      <c r="AC298" s="5" t="s">
        <v>58</v>
      </c>
      <c r="AD298" s="5" t="s">
        <v>58</v>
      </c>
      <c r="AE298" s="5" t="s">
        <v>58</v>
      </c>
      <c r="AF298" s="5" t="s">
        <v>58</v>
      </c>
      <c r="AG298" s="5" t="s">
        <v>2679</v>
      </c>
      <c r="AH298" s="5">
        <v>1990</v>
      </c>
      <c r="AI298" s="5" t="s">
        <v>58</v>
      </c>
      <c r="AJ298" s="5" t="s">
        <v>58</v>
      </c>
      <c r="AK298" s="5" t="s">
        <v>58</v>
      </c>
      <c r="AL298" s="5" t="s">
        <v>58</v>
      </c>
      <c r="AM298" s="5" t="s">
        <v>58</v>
      </c>
      <c r="AN298" s="5" t="s">
        <v>58</v>
      </c>
      <c r="AO298" s="5" t="s">
        <v>58</v>
      </c>
      <c r="AP298" s="5" t="s">
        <v>58</v>
      </c>
      <c r="AQ298" s="5" t="s">
        <v>58</v>
      </c>
      <c r="AR298" s="5">
        <v>0</v>
      </c>
      <c r="AS298" s="5">
        <v>0</v>
      </c>
      <c r="AT298" s="5">
        <v>0</v>
      </c>
      <c r="AU298" s="5">
        <v>0</v>
      </c>
      <c r="AV298" s="5">
        <v>0</v>
      </c>
      <c r="AW298" s="5">
        <v>0</v>
      </c>
      <c r="AX298" s="5">
        <v>0</v>
      </c>
      <c r="AY298" s="5" t="s">
        <v>58</v>
      </c>
      <c r="AZ298" s="5" t="s">
        <v>58</v>
      </c>
      <c r="BA298" s="5" t="s">
        <v>2618</v>
      </c>
      <c r="BB298" s="5" t="s">
        <v>58</v>
      </c>
      <c r="BC298" s="5" t="s">
        <v>58</v>
      </c>
      <c r="BD298" s="5" t="s">
        <v>2680</v>
      </c>
      <c r="BE298" s="5" t="s">
        <v>58</v>
      </c>
      <c r="BF298" s="5" t="s">
        <v>58</v>
      </c>
    </row>
    <row r="299" spans="1:58">
      <c r="A299" s="5" t="s">
        <v>59</v>
      </c>
      <c r="B299" s="5" t="s">
        <v>2681</v>
      </c>
      <c r="C299" s="5" t="s">
        <v>58</v>
      </c>
      <c r="D299" s="5" t="s">
        <v>58</v>
      </c>
      <c r="E299" s="5" t="s">
        <v>58</v>
      </c>
      <c r="F299" s="5" t="s">
        <v>2682</v>
      </c>
      <c r="G299" s="5" t="s">
        <v>2683</v>
      </c>
      <c r="H299" s="5" t="s">
        <v>58</v>
      </c>
      <c r="I299" s="5" t="s">
        <v>58</v>
      </c>
      <c r="J299" s="5" t="s">
        <v>2684</v>
      </c>
      <c r="K299" s="5" t="s">
        <v>58</v>
      </c>
      <c r="L299" s="5" t="s">
        <v>58</v>
      </c>
      <c r="M299" s="5" t="s">
        <v>58</v>
      </c>
      <c r="N299" s="5" t="s">
        <v>58</v>
      </c>
      <c r="O299" s="5" t="s">
        <v>58</v>
      </c>
      <c r="P299" s="5" t="s">
        <v>58</v>
      </c>
      <c r="Q299" s="5" t="s">
        <v>58</v>
      </c>
      <c r="R299" s="5" t="s">
        <v>2661</v>
      </c>
      <c r="S299" s="5" t="s">
        <v>58</v>
      </c>
      <c r="T299" s="5" t="s">
        <v>58</v>
      </c>
      <c r="U299" s="5" t="s">
        <v>58</v>
      </c>
      <c r="V299" s="5">
        <v>9</v>
      </c>
      <c r="W299" s="5">
        <v>1</v>
      </c>
      <c r="X299" s="5" t="s">
        <v>58</v>
      </c>
      <c r="Y299" s="5" t="s">
        <v>58</v>
      </c>
      <c r="Z299" s="5">
        <v>43</v>
      </c>
      <c r="AA299" s="5">
        <v>48</v>
      </c>
      <c r="AB299" s="5" t="s">
        <v>58</v>
      </c>
      <c r="AC299" s="5" t="s">
        <v>2685</v>
      </c>
      <c r="AD299" s="5" t="s">
        <v>58</v>
      </c>
      <c r="AE299" s="5" t="s">
        <v>58</v>
      </c>
      <c r="AF299" s="5" t="s">
        <v>58</v>
      </c>
      <c r="AG299" s="5">
        <v>1990</v>
      </c>
      <c r="AH299" s="5">
        <v>1990</v>
      </c>
      <c r="AI299" s="5" t="s">
        <v>58</v>
      </c>
      <c r="AJ299" s="5" t="s">
        <v>58</v>
      </c>
      <c r="AK299" s="5" t="s">
        <v>58</v>
      </c>
      <c r="AL299" s="5" t="s">
        <v>58</v>
      </c>
      <c r="AM299" s="5" t="s">
        <v>58</v>
      </c>
      <c r="AN299" s="5" t="s">
        <v>58</v>
      </c>
      <c r="AO299" s="5" t="s">
        <v>58</v>
      </c>
      <c r="AP299" s="5" t="s">
        <v>58</v>
      </c>
      <c r="AQ299" s="5" t="s">
        <v>58</v>
      </c>
      <c r="AR299" s="5">
        <v>32</v>
      </c>
      <c r="AS299" s="5">
        <v>2</v>
      </c>
      <c r="AT299" s="5">
        <v>0</v>
      </c>
      <c r="AU299" s="5">
        <v>0</v>
      </c>
      <c r="AV299" s="5">
        <v>28</v>
      </c>
      <c r="AW299" s="5">
        <v>4</v>
      </c>
      <c r="AX299" s="5">
        <v>40</v>
      </c>
      <c r="AY299" s="5" t="s">
        <v>58</v>
      </c>
      <c r="AZ299" s="5" t="s">
        <v>58</v>
      </c>
      <c r="BA299" s="5" t="s">
        <v>2663</v>
      </c>
      <c r="BB299" s="5" t="s">
        <v>2686</v>
      </c>
      <c r="BC299" s="5" t="s">
        <v>58</v>
      </c>
      <c r="BD299" s="5" t="s">
        <v>2687</v>
      </c>
      <c r="BE299" s="5" t="s">
        <v>58</v>
      </c>
      <c r="BF299" s="5" t="s">
        <v>58</v>
      </c>
    </row>
    <row r="300" spans="1:58">
      <c r="A300" s="5" t="s">
        <v>59</v>
      </c>
      <c r="B300" s="5" t="s">
        <v>2688</v>
      </c>
      <c r="C300" s="5" t="s">
        <v>58</v>
      </c>
      <c r="D300" s="5" t="s">
        <v>58</v>
      </c>
      <c r="E300" s="5" t="s">
        <v>58</v>
      </c>
      <c r="F300" s="5" t="s">
        <v>58</v>
      </c>
      <c r="G300" s="5" t="s">
        <v>58</v>
      </c>
      <c r="H300" s="5" t="s">
        <v>58</v>
      </c>
      <c r="I300" s="5" t="s">
        <v>58</v>
      </c>
      <c r="J300" s="5" t="s">
        <v>2689</v>
      </c>
      <c r="K300" s="5" t="s">
        <v>58</v>
      </c>
      <c r="L300" s="5" t="s">
        <v>58</v>
      </c>
      <c r="M300" s="5" t="s">
        <v>58</v>
      </c>
      <c r="N300" s="5" t="s">
        <v>58</v>
      </c>
      <c r="O300" s="5" t="s">
        <v>58</v>
      </c>
      <c r="P300" s="5" t="s">
        <v>58</v>
      </c>
      <c r="Q300" s="5" t="s">
        <v>58</v>
      </c>
      <c r="R300" s="5" t="s">
        <v>2690</v>
      </c>
      <c r="S300" s="5" t="s">
        <v>58</v>
      </c>
      <c r="T300" s="5" t="s">
        <v>58</v>
      </c>
      <c r="U300" s="5" t="s">
        <v>58</v>
      </c>
      <c r="V300" s="5">
        <v>110</v>
      </c>
      <c r="W300" s="5" t="s">
        <v>58</v>
      </c>
      <c r="X300" s="5" t="s">
        <v>58</v>
      </c>
      <c r="Y300" s="5" t="s">
        <v>58</v>
      </c>
      <c r="Z300" s="5">
        <v>56</v>
      </c>
      <c r="AA300" s="5">
        <v>57</v>
      </c>
      <c r="AB300" s="5" t="s">
        <v>58</v>
      </c>
      <c r="AC300" s="5" t="s">
        <v>58</v>
      </c>
      <c r="AD300" s="5" t="s">
        <v>58</v>
      </c>
      <c r="AE300" s="5" t="s">
        <v>58</v>
      </c>
      <c r="AF300" s="5" t="s">
        <v>1282</v>
      </c>
      <c r="AG300" s="5" t="s">
        <v>2691</v>
      </c>
      <c r="AH300" s="5">
        <v>1987</v>
      </c>
      <c r="AI300" s="5" t="s">
        <v>58</v>
      </c>
      <c r="AJ300" s="5" t="s">
        <v>58</v>
      </c>
      <c r="AK300" s="5" t="s">
        <v>58</v>
      </c>
      <c r="AL300" s="5" t="s">
        <v>58</v>
      </c>
      <c r="AM300" s="5" t="s">
        <v>58</v>
      </c>
      <c r="AN300" s="5" t="s">
        <v>58</v>
      </c>
      <c r="AO300" s="5" t="s">
        <v>58</v>
      </c>
      <c r="AP300" s="5" t="s">
        <v>58</v>
      </c>
      <c r="AQ300" s="5" t="s">
        <v>58</v>
      </c>
      <c r="AR300" s="5">
        <v>0</v>
      </c>
      <c r="AS300" s="5">
        <v>0</v>
      </c>
      <c r="AT300" s="5">
        <v>0</v>
      </c>
      <c r="AU300" s="5">
        <v>0</v>
      </c>
      <c r="AV300" s="5">
        <v>0</v>
      </c>
      <c r="AW300" s="5">
        <v>0</v>
      </c>
      <c r="AX300" s="5">
        <v>0</v>
      </c>
      <c r="AY300" s="5" t="s">
        <v>58</v>
      </c>
      <c r="AZ300" s="5" t="s">
        <v>58</v>
      </c>
      <c r="BA300" s="5" t="s">
        <v>2692</v>
      </c>
      <c r="BB300" s="5" t="s">
        <v>58</v>
      </c>
      <c r="BC300" s="5" t="s">
        <v>58</v>
      </c>
      <c r="BD300" s="5" t="s">
        <v>2693</v>
      </c>
      <c r="BE300" s="5" t="s">
        <v>58</v>
      </c>
      <c r="BF300" s="5" t="s">
        <v>58</v>
      </c>
    </row>
    <row r="301" spans="1:58">
      <c r="A301" s="5" t="s">
        <v>59</v>
      </c>
      <c r="B301" s="5" t="s">
        <v>2694</v>
      </c>
      <c r="C301" s="5" t="s">
        <v>58</v>
      </c>
      <c r="D301" s="5" t="s">
        <v>58</v>
      </c>
      <c r="E301" s="5" t="s">
        <v>58</v>
      </c>
      <c r="F301" s="5" t="s">
        <v>58</v>
      </c>
      <c r="G301" s="5" t="s">
        <v>58</v>
      </c>
      <c r="H301" s="5" t="s">
        <v>58</v>
      </c>
      <c r="I301" s="5" t="s">
        <v>58</v>
      </c>
      <c r="J301" s="5" t="s">
        <v>2695</v>
      </c>
      <c r="K301" s="5" t="s">
        <v>58</v>
      </c>
      <c r="L301" s="5" t="s">
        <v>58</v>
      </c>
      <c r="M301" s="5" t="s">
        <v>58</v>
      </c>
      <c r="N301" s="5" t="s">
        <v>58</v>
      </c>
      <c r="O301" s="5" t="s">
        <v>58</v>
      </c>
      <c r="P301" s="5" t="s">
        <v>58</v>
      </c>
      <c r="Q301" s="5" t="s">
        <v>58</v>
      </c>
      <c r="R301" s="5" t="s">
        <v>2696</v>
      </c>
      <c r="S301" s="5" t="s">
        <v>58</v>
      </c>
      <c r="T301" s="5" t="s">
        <v>58</v>
      </c>
      <c r="U301" s="5" t="s">
        <v>58</v>
      </c>
      <c r="V301" s="5">
        <v>10</v>
      </c>
      <c r="W301" s="5">
        <v>3</v>
      </c>
      <c r="X301" s="5" t="s">
        <v>58</v>
      </c>
      <c r="Y301" s="5" t="s">
        <v>58</v>
      </c>
      <c r="Z301" s="5">
        <v>237</v>
      </c>
      <c r="AA301" s="5">
        <v>242</v>
      </c>
      <c r="AB301" s="5" t="s">
        <v>58</v>
      </c>
      <c r="AC301" s="5" t="s">
        <v>2697</v>
      </c>
      <c r="AD301" s="5" t="s">
        <v>58</v>
      </c>
      <c r="AE301" s="5" t="s">
        <v>58</v>
      </c>
      <c r="AF301" s="5" t="s">
        <v>58</v>
      </c>
      <c r="AG301" s="5">
        <v>1986</v>
      </c>
      <c r="AH301" s="5">
        <v>1986</v>
      </c>
      <c r="AI301" s="5" t="s">
        <v>58</v>
      </c>
      <c r="AJ301" s="5" t="s">
        <v>58</v>
      </c>
      <c r="AK301" s="5" t="s">
        <v>58</v>
      </c>
      <c r="AL301" s="5" t="s">
        <v>58</v>
      </c>
      <c r="AM301" s="5" t="s">
        <v>58</v>
      </c>
      <c r="AN301" s="5" t="s">
        <v>58</v>
      </c>
      <c r="AO301" s="5" t="s">
        <v>58</v>
      </c>
      <c r="AP301" s="5" t="s">
        <v>58</v>
      </c>
      <c r="AQ301" s="5" t="s">
        <v>58</v>
      </c>
      <c r="AR301" s="5">
        <v>1</v>
      </c>
      <c r="AS301" s="5">
        <v>0</v>
      </c>
      <c r="AT301" s="5">
        <v>0</v>
      </c>
      <c r="AU301" s="5">
        <v>0</v>
      </c>
      <c r="AV301" s="5">
        <v>1</v>
      </c>
      <c r="AW301" s="5">
        <v>0</v>
      </c>
      <c r="AX301" s="5">
        <v>1</v>
      </c>
      <c r="AY301" s="5" t="s">
        <v>58</v>
      </c>
      <c r="AZ301" s="5" t="s">
        <v>58</v>
      </c>
      <c r="BA301" s="5" t="s">
        <v>2698</v>
      </c>
      <c r="BB301" s="5" t="s">
        <v>58</v>
      </c>
      <c r="BC301" s="5" t="s">
        <v>58</v>
      </c>
      <c r="BD301" s="5" t="s">
        <v>2699</v>
      </c>
      <c r="BE301" s="5" t="s">
        <v>58</v>
      </c>
      <c r="BF301" s="5" t="s">
        <v>58</v>
      </c>
    </row>
    <row r="302" spans="1:58">
      <c r="A302" s="5" t="s">
        <v>59</v>
      </c>
      <c r="B302" s="5" t="s">
        <v>2700</v>
      </c>
      <c r="C302" s="5" t="s">
        <v>58</v>
      </c>
      <c r="D302" s="5" t="s">
        <v>58</v>
      </c>
      <c r="E302" s="5" t="s">
        <v>58</v>
      </c>
      <c r="F302" s="5" t="s">
        <v>58</v>
      </c>
      <c r="G302" s="5" t="s">
        <v>58</v>
      </c>
      <c r="H302" s="5" t="s">
        <v>58</v>
      </c>
      <c r="I302" s="5" t="s">
        <v>58</v>
      </c>
      <c r="J302" s="5" t="s">
        <v>2701</v>
      </c>
      <c r="K302" s="5" t="s">
        <v>58</v>
      </c>
      <c r="L302" s="5" t="s">
        <v>58</v>
      </c>
      <c r="M302" s="5" t="s">
        <v>58</v>
      </c>
      <c r="N302" s="5" t="s">
        <v>58</v>
      </c>
      <c r="O302" s="5" t="s">
        <v>58</v>
      </c>
      <c r="P302" s="5" t="s">
        <v>58</v>
      </c>
      <c r="Q302" s="5" t="s">
        <v>58</v>
      </c>
      <c r="R302" s="5" t="s">
        <v>2702</v>
      </c>
      <c r="S302" s="5" t="s">
        <v>58</v>
      </c>
      <c r="T302" s="5" t="s">
        <v>58</v>
      </c>
      <c r="U302" s="5" t="s">
        <v>58</v>
      </c>
      <c r="V302" s="5">
        <v>6</v>
      </c>
      <c r="W302" s="5">
        <v>5</v>
      </c>
      <c r="X302" s="5" t="s">
        <v>58</v>
      </c>
      <c r="Y302" s="5" t="s">
        <v>58</v>
      </c>
      <c r="Z302" s="5">
        <v>595</v>
      </c>
      <c r="AA302" s="5">
        <v>596</v>
      </c>
      <c r="AB302" s="5" t="s">
        <v>58</v>
      </c>
      <c r="AC302" s="5" t="s">
        <v>2703</v>
      </c>
      <c r="AD302" s="5" t="s">
        <v>58</v>
      </c>
      <c r="AE302" s="5" t="s">
        <v>58</v>
      </c>
      <c r="AF302" s="5" t="s">
        <v>58</v>
      </c>
      <c r="AG302" s="5">
        <v>1985</v>
      </c>
      <c r="AH302" s="5">
        <v>1985</v>
      </c>
      <c r="AI302" s="5" t="s">
        <v>58</v>
      </c>
      <c r="AJ302" s="5" t="s">
        <v>58</v>
      </c>
      <c r="AK302" s="5" t="s">
        <v>58</v>
      </c>
      <c r="AL302" s="5" t="s">
        <v>58</v>
      </c>
      <c r="AM302" s="5" t="s">
        <v>58</v>
      </c>
      <c r="AN302" s="5" t="s">
        <v>58</v>
      </c>
      <c r="AO302" s="5" t="s">
        <v>58</v>
      </c>
      <c r="AP302" s="5" t="s">
        <v>58</v>
      </c>
      <c r="AQ302" s="5" t="s">
        <v>58</v>
      </c>
      <c r="AR302" s="5">
        <v>0</v>
      </c>
      <c r="AS302" s="5">
        <v>0</v>
      </c>
      <c r="AT302" s="5">
        <v>0</v>
      </c>
      <c r="AU302" s="5">
        <v>0</v>
      </c>
      <c r="AV302" s="5">
        <v>0</v>
      </c>
      <c r="AW302" s="5">
        <v>0</v>
      </c>
      <c r="AX302" s="5">
        <v>0</v>
      </c>
      <c r="AY302" s="5" t="s">
        <v>58</v>
      </c>
      <c r="AZ302" s="5" t="s">
        <v>58</v>
      </c>
      <c r="BA302" s="5" t="s">
        <v>2704</v>
      </c>
      <c r="BB302" s="5" t="s">
        <v>58</v>
      </c>
      <c r="BC302" s="5" t="s">
        <v>58</v>
      </c>
      <c r="BD302" s="5" t="s">
        <v>2705</v>
      </c>
      <c r="BE302" s="5" t="s">
        <v>58</v>
      </c>
      <c r="BF302" s="5" t="s">
        <v>58</v>
      </c>
    </row>
    <row r="303" spans="1:58">
      <c r="A303" s="5" t="s">
        <v>59</v>
      </c>
      <c r="B303" s="5" t="s">
        <v>2706</v>
      </c>
      <c r="C303" s="5" t="s">
        <v>58</v>
      </c>
      <c r="D303" s="5" t="s">
        <v>58</v>
      </c>
      <c r="E303" s="5" t="s">
        <v>58</v>
      </c>
      <c r="F303" s="5" t="s">
        <v>58</v>
      </c>
      <c r="G303" s="5" t="s">
        <v>58</v>
      </c>
      <c r="H303" s="5" t="s">
        <v>58</v>
      </c>
      <c r="I303" s="5" t="s">
        <v>58</v>
      </c>
      <c r="J303" s="5" t="s">
        <v>2707</v>
      </c>
      <c r="K303" s="5" t="s">
        <v>58</v>
      </c>
      <c r="L303" s="5" t="s">
        <v>58</v>
      </c>
      <c r="M303" s="5" t="s">
        <v>58</v>
      </c>
      <c r="N303" s="5" t="s">
        <v>58</v>
      </c>
      <c r="O303" s="5" t="s">
        <v>58</v>
      </c>
      <c r="P303" s="5" t="s">
        <v>58</v>
      </c>
      <c r="Q303" s="5" t="s">
        <v>58</v>
      </c>
      <c r="R303" s="5" t="s">
        <v>2616</v>
      </c>
      <c r="S303" s="5" t="s">
        <v>58</v>
      </c>
      <c r="T303" s="5" t="s">
        <v>58</v>
      </c>
      <c r="U303" s="5" t="s">
        <v>58</v>
      </c>
      <c r="V303" s="5">
        <v>40</v>
      </c>
      <c r="W303" s="5">
        <v>1</v>
      </c>
      <c r="X303" s="5" t="s">
        <v>58</v>
      </c>
      <c r="Y303" s="5" t="s">
        <v>58</v>
      </c>
      <c r="Z303" s="5">
        <v>1</v>
      </c>
      <c r="AA303" s="5">
        <v>10</v>
      </c>
      <c r="AB303" s="5" t="s">
        <v>58</v>
      </c>
      <c r="AC303" s="5" t="s">
        <v>58</v>
      </c>
      <c r="AD303" s="5" t="s">
        <v>58</v>
      </c>
      <c r="AE303" s="5" t="s">
        <v>58</v>
      </c>
      <c r="AF303" s="5" t="s">
        <v>58</v>
      </c>
      <c r="AG303" s="5">
        <v>1985</v>
      </c>
      <c r="AH303" s="5">
        <v>1985</v>
      </c>
      <c r="AI303" s="5" t="s">
        <v>58</v>
      </c>
      <c r="AJ303" s="5" t="s">
        <v>58</v>
      </c>
      <c r="AK303" s="5" t="s">
        <v>58</v>
      </c>
      <c r="AL303" s="5" t="s">
        <v>58</v>
      </c>
      <c r="AM303" s="5" t="s">
        <v>58</v>
      </c>
      <c r="AN303" s="5" t="s">
        <v>58</v>
      </c>
      <c r="AO303" s="5" t="s">
        <v>58</v>
      </c>
      <c r="AP303" s="5" t="s">
        <v>58</v>
      </c>
      <c r="AQ303" s="5" t="s">
        <v>58</v>
      </c>
      <c r="AR303" s="5">
        <v>1</v>
      </c>
      <c r="AS303" s="5">
        <v>0</v>
      </c>
      <c r="AT303" s="5">
        <v>0</v>
      </c>
      <c r="AU303" s="5" t="s">
        <v>58</v>
      </c>
      <c r="AV303" s="5">
        <v>0</v>
      </c>
      <c r="AW303" s="5">
        <v>1</v>
      </c>
      <c r="AX303" s="5">
        <v>1</v>
      </c>
      <c r="AY303" s="5" t="s">
        <v>58</v>
      </c>
      <c r="AZ303" s="5" t="s">
        <v>58</v>
      </c>
      <c r="BA303" s="5" t="s">
        <v>2618</v>
      </c>
      <c r="BB303" s="5" t="s">
        <v>58</v>
      </c>
      <c r="BC303" s="5" t="s">
        <v>58</v>
      </c>
      <c r="BD303" s="5" t="s">
        <v>2708</v>
      </c>
      <c r="BE303" s="5" t="s">
        <v>58</v>
      </c>
      <c r="BF303" s="5" t="s">
        <v>58</v>
      </c>
    </row>
    <row r="304" spans="1:58">
      <c r="A304" s="5" t="s">
        <v>59</v>
      </c>
      <c r="B304" s="5" t="s">
        <v>2709</v>
      </c>
      <c r="C304" s="5" t="s">
        <v>58</v>
      </c>
      <c r="D304" s="5" t="s">
        <v>58</v>
      </c>
      <c r="E304" s="5" t="s">
        <v>58</v>
      </c>
      <c r="F304" s="5" t="s">
        <v>58</v>
      </c>
      <c r="G304" s="5" t="s">
        <v>58</v>
      </c>
      <c r="H304" s="5" t="s">
        <v>58</v>
      </c>
      <c r="I304" s="5" t="s">
        <v>58</v>
      </c>
      <c r="J304" s="5" t="s">
        <v>2710</v>
      </c>
      <c r="K304" s="5" t="s">
        <v>58</v>
      </c>
      <c r="L304" s="5" t="s">
        <v>58</v>
      </c>
      <c r="M304" s="5" t="s">
        <v>58</v>
      </c>
      <c r="N304" s="5" t="s">
        <v>58</v>
      </c>
      <c r="O304" s="5" t="s">
        <v>58</v>
      </c>
      <c r="P304" s="5" t="s">
        <v>58</v>
      </c>
      <c r="Q304" s="5" t="s">
        <v>58</v>
      </c>
      <c r="R304" s="5" t="s">
        <v>2616</v>
      </c>
      <c r="S304" s="5" t="s">
        <v>58</v>
      </c>
      <c r="T304" s="5" t="s">
        <v>58</v>
      </c>
      <c r="U304" s="5" t="s">
        <v>58</v>
      </c>
      <c r="V304" s="5">
        <v>38</v>
      </c>
      <c r="W304" s="5">
        <v>5</v>
      </c>
      <c r="X304" s="5" t="s">
        <v>58</v>
      </c>
      <c r="Y304" s="5" t="s">
        <v>58</v>
      </c>
      <c r="Z304" s="5">
        <v>291</v>
      </c>
      <c r="AA304" s="5">
        <v>297</v>
      </c>
      <c r="AB304" s="5" t="s">
        <v>58</v>
      </c>
      <c r="AC304" s="5" t="s">
        <v>58</v>
      </c>
      <c r="AD304" s="5" t="s">
        <v>58</v>
      </c>
      <c r="AE304" s="5" t="s">
        <v>58</v>
      </c>
      <c r="AF304" s="5" t="s">
        <v>58</v>
      </c>
      <c r="AG304" s="5">
        <v>1983</v>
      </c>
      <c r="AH304" s="5">
        <v>1983</v>
      </c>
      <c r="AI304" s="5" t="s">
        <v>58</v>
      </c>
      <c r="AJ304" s="5" t="s">
        <v>58</v>
      </c>
      <c r="AK304" s="5" t="s">
        <v>58</v>
      </c>
      <c r="AL304" s="5" t="s">
        <v>58</v>
      </c>
      <c r="AM304" s="5" t="s">
        <v>58</v>
      </c>
      <c r="AN304" s="5" t="s">
        <v>58</v>
      </c>
      <c r="AO304" s="5" t="s">
        <v>58</v>
      </c>
      <c r="AP304" s="5" t="s">
        <v>58</v>
      </c>
      <c r="AQ304" s="5" t="s">
        <v>58</v>
      </c>
      <c r="AR304" s="5">
        <v>5</v>
      </c>
      <c r="AS304" s="5">
        <v>0</v>
      </c>
      <c r="AT304" s="5">
        <v>0</v>
      </c>
      <c r="AU304" s="5">
        <v>0</v>
      </c>
      <c r="AV304" s="5">
        <v>4</v>
      </c>
      <c r="AW304" s="5">
        <v>1</v>
      </c>
      <c r="AX304" s="5">
        <v>6</v>
      </c>
      <c r="AY304" s="5" t="s">
        <v>58</v>
      </c>
      <c r="AZ304" s="5" t="s">
        <v>58</v>
      </c>
      <c r="BA304" s="5" t="s">
        <v>2618</v>
      </c>
      <c r="BB304" s="5" t="s">
        <v>58</v>
      </c>
      <c r="BC304" s="5" t="s">
        <v>58</v>
      </c>
      <c r="BD304" s="5" t="s">
        <v>2711</v>
      </c>
      <c r="BE304" s="5" t="s">
        <v>58</v>
      </c>
      <c r="BF304" s="5" t="s">
        <v>58</v>
      </c>
    </row>
    <row r="305" spans="1:58">
      <c r="A305" s="5" t="s">
        <v>59</v>
      </c>
      <c r="B305" s="5" t="s">
        <v>2712</v>
      </c>
      <c r="C305" s="5" t="s">
        <v>58</v>
      </c>
      <c r="D305" s="5" t="s">
        <v>58</v>
      </c>
      <c r="E305" s="5" t="s">
        <v>58</v>
      </c>
      <c r="F305" s="5" t="s">
        <v>58</v>
      </c>
      <c r="G305" s="5" t="s">
        <v>58</v>
      </c>
      <c r="H305" s="5" t="s">
        <v>58</v>
      </c>
      <c r="I305" s="5" t="s">
        <v>58</v>
      </c>
      <c r="J305" s="5" t="s">
        <v>2713</v>
      </c>
      <c r="K305" s="5" t="s">
        <v>58</v>
      </c>
      <c r="L305" s="5" t="s">
        <v>58</v>
      </c>
      <c r="M305" s="5" t="s">
        <v>58</v>
      </c>
      <c r="N305" s="5" t="s">
        <v>58</v>
      </c>
      <c r="O305" s="5" t="s">
        <v>58</v>
      </c>
      <c r="P305" s="5" t="s">
        <v>58</v>
      </c>
      <c r="Q305" s="5" t="s">
        <v>58</v>
      </c>
      <c r="R305" s="5" t="s">
        <v>2616</v>
      </c>
      <c r="S305" s="5" t="s">
        <v>58</v>
      </c>
      <c r="T305" s="5" t="s">
        <v>58</v>
      </c>
      <c r="U305" s="5" t="s">
        <v>58</v>
      </c>
      <c r="V305" s="5">
        <v>38</v>
      </c>
      <c r="W305" s="5">
        <v>12</v>
      </c>
      <c r="X305" s="5" t="s">
        <v>58</v>
      </c>
      <c r="Y305" s="5" t="s">
        <v>58</v>
      </c>
      <c r="Z305" s="5">
        <v>637</v>
      </c>
      <c r="AA305" s="5">
        <v>645</v>
      </c>
      <c r="AB305" s="5" t="s">
        <v>58</v>
      </c>
      <c r="AC305" s="5" t="s">
        <v>58</v>
      </c>
      <c r="AD305" s="5" t="s">
        <v>58</v>
      </c>
      <c r="AE305" s="5" t="s">
        <v>58</v>
      </c>
      <c r="AF305" s="5" t="s">
        <v>58</v>
      </c>
      <c r="AG305" s="5">
        <v>1983</v>
      </c>
      <c r="AH305" s="5">
        <v>1983</v>
      </c>
      <c r="AI305" s="5" t="s">
        <v>58</v>
      </c>
      <c r="AJ305" s="5" t="s">
        <v>58</v>
      </c>
      <c r="AK305" s="5" t="s">
        <v>58</v>
      </c>
      <c r="AL305" s="5" t="s">
        <v>58</v>
      </c>
      <c r="AM305" s="5" t="s">
        <v>58</v>
      </c>
      <c r="AN305" s="5" t="s">
        <v>58</v>
      </c>
      <c r="AO305" s="5" t="s">
        <v>58</v>
      </c>
      <c r="AP305" s="5" t="s">
        <v>58</v>
      </c>
      <c r="AQ305" s="5" t="s">
        <v>58</v>
      </c>
      <c r="AR305" s="5">
        <v>0</v>
      </c>
      <c r="AS305" s="5">
        <v>0</v>
      </c>
      <c r="AT305" s="5">
        <v>0</v>
      </c>
      <c r="AU305" s="5">
        <v>0</v>
      </c>
      <c r="AV305" s="5">
        <v>0</v>
      </c>
      <c r="AW305" s="5">
        <v>0</v>
      </c>
      <c r="AX305" s="5">
        <v>0</v>
      </c>
      <c r="AY305" s="5" t="s">
        <v>58</v>
      </c>
      <c r="AZ305" s="5" t="s">
        <v>58</v>
      </c>
      <c r="BA305" s="5" t="s">
        <v>2618</v>
      </c>
      <c r="BB305" s="5" t="s">
        <v>58</v>
      </c>
      <c r="BC305" s="5" t="s">
        <v>58</v>
      </c>
      <c r="BD305" s="5" t="s">
        <v>2714</v>
      </c>
      <c r="BE305" s="5" t="s">
        <v>58</v>
      </c>
      <c r="BF305" s="5" t="s">
        <v>58</v>
      </c>
    </row>
    <row r="306" spans="1:58">
      <c r="A306" s="5" t="s">
        <v>59</v>
      </c>
      <c r="B306" s="5" t="s">
        <v>2715</v>
      </c>
      <c r="C306" s="5" t="s">
        <v>58</v>
      </c>
      <c r="D306" s="5" t="s">
        <v>58</v>
      </c>
      <c r="E306" s="5" t="s">
        <v>58</v>
      </c>
      <c r="F306" s="5" t="s">
        <v>58</v>
      </c>
      <c r="G306" s="5" t="s">
        <v>58</v>
      </c>
      <c r="H306" s="5" t="s">
        <v>58</v>
      </c>
      <c r="I306" s="5" t="s">
        <v>58</v>
      </c>
      <c r="J306" s="5" t="s">
        <v>2716</v>
      </c>
      <c r="K306" s="5" t="s">
        <v>58</v>
      </c>
      <c r="L306" s="5" t="s">
        <v>58</v>
      </c>
      <c r="M306" s="5" t="s">
        <v>58</v>
      </c>
      <c r="N306" s="5" t="s">
        <v>58</v>
      </c>
      <c r="O306" s="5" t="s">
        <v>58</v>
      </c>
      <c r="P306" s="5" t="s">
        <v>58</v>
      </c>
      <c r="Q306" s="5" t="s">
        <v>58</v>
      </c>
      <c r="R306" s="5" t="s">
        <v>2717</v>
      </c>
      <c r="S306" s="5" t="s">
        <v>58</v>
      </c>
      <c r="T306" s="5" t="s">
        <v>58</v>
      </c>
      <c r="U306" s="5" t="s">
        <v>58</v>
      </c>
      <c r="V306" s="5">
        <v>59</v>
      </c>
      <c r="W306" s="5">
        <v>1</v>
      </c>
      <c r="X306" s="5" t="s">
        <v>58</v>
      </c>
      <c r="Y306" s="5" t="s">
        <v>58</v>
      </c>
      <c r="Z306" s="5">
        <v>59</v>
      </c>
      <c r="AA306" s="5">
        <v>53</v>
      </c>
      <c r="AB306" s="5" t="s">
        <v>58</v>
      </c>
      <c r="AC306" s="5" t="s">
        <v>58</v>
      </c>
      <c r="AD306" s="5" t="s">
        <v>58</v>
      </c>
      <c r="AE306" s="5" t="s">
        <v>58</v>
      </c>
      <c r="AF306" s="5" t="s">
        <v>58</v>
      </c>
      <c r="AG306" s="5">
        <v>1982</v>
      </c>
      <c r="AH306" s="5">
        <v>1982</v>
      </c>
      <c r="AI306" s="5" t="s">
        <v>58</v>
      </c>
      <c r="AJ306" s="5" t="s">
        <v>58</v>
      </c>
      <c r="AK306" s="5" t="s">
        <v>58</v>
      </c>
      <c r="AL306" s="5" t="s">
        <v>58</v>
      </c>
      <c r="AM306" s="5" t="s">
        <v>58</v>
      </c>
      <c r="AN306" s="5" t="s">
        <v>58</v>
      </c>
      <c r="AO306" s="5" t="s">
        <v>58</v>
      </c>
      <c r="AP306" s="5" t="s">
        <v>58</v>
      </c>
      <c r="AQ306" s="5" t="s">
        <v>58</v>
      </c>
      <c r="AR306" s="5">
        <v>0</v>
      </c>
      <c r="AS306" s="5">
        <v>0</v>
      </c>
      <c r="AT306" s="5">
        <v>0</v>
      </c>
      <c r="AU306" s="5">
        <v>0</v>
      </c>
      <c r="AV306" s="5">
        <v>0</v>
      </c>
      <c r="AW306" s="5">
        <v>0</v>
      </c>
      <c r="AX306" s="5">
        <v>0</v>
      </c>
      <c r="AY306" s="5" t="s">
        <v>58</v>
      </c>
      <c r="AZ306" s="5" t="s">
        <v>58</v>
      </c>
      <c r="BA306" s="5" t="s">
        <v>2718</v>
      </c>
      <c r="BB306" s="5" t="s">
        <v>58</v>
      </c>
      <c r="BC306" s="5" t="s">
        <v>58</v>
      </c>
      <c r="BD306" s="5" t="s">
        <v>2719</v>
      </c>
      <c r="BE306" s="5" t="s">
        <v>58</v>
      </c>
      <c r="BF306" s="5" t="s">
        <v>58</v>
      </c>
    </row>
    <row r="307" spans="1:58">
      <c r="A307" s="5" t="s">
        <v>59</v>
      </c>
      <c r="B307" s="5" t="s">
        <v>2720</v>
      </c>
      <c r="C307" s="5" t="s">
        <v>58</v>
      </c>
      <c r="D307" s="5" t="s">
        <v>58</v>
      </c>
      <c r="E307" s="5" t="s">
        <v>58</v>
      </c>
      <c r="F307" s="5" t="s">
        <v>58</v>
      </c>
      <c r="G307" s="5" t="s">
        <v>58</v>
      </c>
      <c r="H307" s="5" t="s">
        <v>58</v>
      </c>
      <c r="I307" s="5" t="s">
        <v>58</v>
      </c>
      <c r="J307" s="5" t="s">
        <v>2721</v>
      </c>
      <c r="K307" s="5" t="s">
        <v>58</v>
      </c>
      <c r="L307" s="5" t="s">
        <v>58</v>
      </c>
      <c r="M307" s="5" t="s">
        <v>58</v>
      </c>
      <c r="N307" s="5" t="s">
        <v>58</v>
      </c>
      <c r="O307" s="5" t="s">
        <v>58</v>
      </c>
      <c r="P307" s="5" t="s">
        <v>58</v>
      </c>
      <c r="Q307" s="5" t="s">
        <v>58</v>
      </c>
      <c r="R307" s="5" t="s">
        <v>2616</v>
      </c>
      <c r="S307" s="5" t="s">
        <v>58</v>
      </c>
      <c r="T307" s="5" t="s">
        <v>58</v>
      </c>
      <c r="U307" s="5" t="s">
        <v>58</v>
      </c>
      <c r="V307" s="5">
        <v>36</v>
      </c>
      <c r="W307" s="5" t="s">
        <v>2722</v>
      </c>
      <c r="X307" s="5" t="s">
        <v>58</v>
      </c>
      <c r="Y307" s="5" t="s">
        <v>58</v>
      </c>
      <c r="Z307" s="5">
        <v>409</v>
      </c>
      <c r="AA307" s="5">
        <v>418</v>
      </c>
      <c r="AB307" s="5" t="s">
        <v>58</v>
      </c>
      <c r="AC307" s="5" t="s">
        <v>58</v>
      </c>
      <c r="AD307" s="5" t="s">
        <v>58</v>
      </c>
      <c r="AE307" s="5" t="s">
        <v>58</v>
      </c>
      <c r="AF307" s="5" t="s">
        <v>58</v>
      </c>
      <c r="AG307" s="5">
        <v>1981</v>
      </c>
      <c r="AH307" s="5">
        <v>1981</v>
      </c>
      <c r="AI307" s="5" t="s">
        <v>58</v>
      </c>
      <c r="AJ307" s="5" t="s">
        <v>58</v>
      </c>
      <c r="AK307" s="5" t="s">
        <v>58</v>
      </c>
      <c r="AL307" s="5" t="s">
        <v>58</v>
      </c>
      <c r="AM307" s="5" t="s">
        <v>58</v>
      </c>
      <c r="AN307" s="5" t="s">
        <v>58</v>
      </c>
      <c r="AO307" s="5" t="s">
        <v>58</v>
      </c>
      <c r="AP307" s="5" t="s">
        <v>58</v>
      </c>
      <c r="AQ307" s="5" t="s">
        <v>58</v>
      </c>
      <c r="AR307" s="5">
        <v>9</v>
      </c>
      <c r="AS307" s="5">
        <v>0</v>
      </c>
      <c r="AT307" s="5">
        <v>0</v>
      </c>
      <c r="AU307" s="5">
        <v>0</v>
      </c>
      <c r="AV307" s="5">
        <v>7</v>
      </c>
      <c r="AW307" s="5">
        <v>0</v>
      </c>
      <c r="AX307" s="5">
        <v>9</v>
      </c>
      <c r="AY307" s="5" t="s">
        <v>58</v>
      </c>
      <c r="AZ307" s="5" t="s">
        <v>58</v>
      </c>
      <c r="BA307" s="5" t="s">
        <v>2618</v>
      </c>
      <c r="BB307" s="5" t="s">
        <v>58</v>
      </c>
      <c r="BC307" s="5" t="s">
        <v>58</v>
      </c>
      <c r="BD307" s="5" t="s">
        <v>2723</v>
      </c>
      <c r="BE307" s="5" t="s">
        <v>58</v>
      </c>
      <c r="BF307" s="5" t="s">
        <v>58</v>
      </c>
    </row>
    <row r="308" spans="1:58">
      <c r="A308" s="5" t="s">
        <v>59</v>
      </c>
      <c r="B308" s="5" t="s">
        <v>2724</v>
      </c>
      <c r="C308" s="5" t="s">
        <v>58</v>
      </c>
      <c r="D308" s="5" t="s">
        <v>58</v>
      </c>
      <c r="E308" s="5" t="s">
        <v>58</v>
      </c>
      <c r="F308" s="5" t="s">
        <v>58</v>
      </c>
      <c r="G308" s="5" t="s">
        <v>58</v>
      </c>
      <c r="H308" s="5" t="s">
        <v>58</v>
      </c>
      <c r="I308" s="5" t="s">
        <v>58</v>
      </c>
      <c r="J308" s="5" t="s">
        <v>2725</v>
      </c>
      <c r="K308" s="5" t="s">
        <v>58</v>
      </c>
      <c r="L308" s="5" t="s">
        <v>58</v>
      </c>
      <c r="M308" s="5" t="s">
        <v>58</v>
      </c>
      <c r="N308" s="5" t="s">
        <v>58</v>
      </c>
      <c r="O308" s="5" t="s">
        <v>58</v>
      </c>
      <c r="P308" s="5" t="s">
        <v>58</v>
      </c>
      <c r="Q308" s="5" t="s">
        <v>58</v>
      </c>
      <c r="R308" s="5" t="s">
        <v>2726</v>
      </c>
      <c r="S308" s="5" t="s">
        <v>58</v>
      </c>
      <c r="T308" s="5" t="s">
        <v>58</v>
      </c>
      <c r="U308" s="5" t="s">
        <v>58</v>
      </c>
      <c r="V308" s="5">
        <v>71</v>
      </c>
      <c r="W308" s="5">
        <v>2</v>
      </c>
      <c r="X308" s="5" t="s">
        <v>58</v>
      </c>
      <c r="Y308" s="5" t="s">
        <v>58</v>
      </c>
      <c r="Z308" s="5">
        <v>263</v>
      </c>
      <c r="AA308" s="5">
        <v>263</v>
      </c>
      <c r="AB308" s="5" t="s">
        <v>58</v>
      </c>
      <c r="AC308" s="5" t="s">
        <v>58</v>
      </c>
      <c r="AD308" s="5" t="s">
        <v>58</v>
      </c>
      <c r="AE308" s="5" t="s">
        <v>58</v>
      </c>
      <c r="AF308" s="5" t="s">
        <v>58</v>
      </c>
      <c r="AG308" s="5">
        <v>1981</v>
      </c>
      <c r="AH308" s="5">
        <v>1981</v>
      </c>
      <c r="AI308" s="5" t="s">
        <v>58</v>
      </c>
      <c r="AJ308" s="5" t="s">
        <v>58</v>
      </c>
      <c r="AK308" s="5" t="s">
        <v>58</v>
      </c>
      <c r="AL308" s="5" t="s">
        <v>58</v>
      </c>
      <c r="AM308" s="5" t="s">
        <v>58</v>
      </c>
      <c r="AN308" s="5" t="s">
        <v>58</v>
      </c>
      <c r="AO308" s="5" t="s">
        <v>58</v>
      </c>
      <c r="AP308" s="5" t="s">
        <v>58</v>
      </c>
      <c r="AQ308" s="5" t="s">
        <v>58</v>
      </c>
      <c r="AR308" s="5">
        <v>1</v>
      </c>
      <c r="AS308" s="5">
        <v>0</v>
      </c>
      <c r="AT308" s="5">
        <v>0</v>
      </c>
      <c r="AU308" s="5">
        <v>0</v>
      </c>
      <c r="AV308" s="5">
        <v>1</v>
      </c>
      <c r="AW308" s="5">
        <v>0</v>
      </c>
      <c r="AX308" s="5">
        <v>1</v>
      </c>
      <c r="AY308" s="5" t="s">
        <v>58</v>
      </c>
      <c r="AZ308" s="5" t="s">
        <v>58</v>
      </c>
      <c r="BA308" s="5" t="s">
        <v>2727</v>
      </c>
      <c r="BB308" s="5" t="s">
        <v>58</v>
      </c>
      <c r="BC308" s="5" t="s">
        <v>58</v>
      </c>
      <c r="BD308" s="5" t="s">
        <v>2728</v>
      </c>
      <c r="BE308" s="5" t="s">
        <v>58</v>
      </c>
      <c r="BF308" s="5" t="s">
        <v>58</v>
      </c>
    </row>
    <row r="309" spans="1:58">
      <c r="A309" s="5" t="s">
        <v>59</v>
      </c>
      <c r="B309" s="5" t="s">
        <v>2729</v>
      </c>
      <c r="C309" s="5" t="s">
        <v>58</v>
      </c>
      <c r="D309" s="5" t="s">
        <v>58</v>
      </c>
      <c r="E309" s="5" t="s">
        <v>58</v>
      </c>
      <c r="F309" s="5" t="s">
        <v>58</v>
      </c>
      <c r="G309" s="5" t="s">
        <v>58</v>
      </c>
      <c r="H309" s="5" t="s">
        <v>58</v>
      </c>
      <c r="I309" s="5" t="s">
        <v>58</v>
      </c>
      <c r="J309" s="5" t="s">
        <v>2730</v>
      </c>
      <c r="K309" s="5" t="s">
        <v>58</v>
      </c>
      <c r="L309" s="5" t="s">
        <v>58</v>
      </c>
      <c r="M309" s="5" t="s">
        <v>58</v>
      </c>
      <c r="N309" s="5" t="s">
        <v>58</v>
      </c>
      <c r="O309" s="5" t="s">
        <v>58</v>
      </c>
      <c r="P309" s="5" t="s">
        <v>58</v>
      </c>
      <c r="Q309" s="5" t="s">
        <v>58</v>
      </c>
      <c r="R309" s="5" t="s">
        <v>2616</v>
      </c>
      <c r="S309" s="5" t="s">
        <v>58</v>
      </c>
      <c r="T309" s="5" t="s">
        <v>58</v>
      </c>
      <c r="U309" s="5" t="s">
        <v>58</v>
      </c>
      <c r="V309" s="5">
        <v>34</v>
      </c>
      <c r="W309" s="5">
        <v>2</v>
      </c>
      <c r="X309" s="5" t="s">
        <v>58</v>
      </c>
      <c r="Y309" s="5" t="s">
        <v>58</v>
      </c>
      <c r="Z309" s="5">
        <v>51</v>
      </c>
      <c r="AA309" s="5">
        <v>58</v>
      </c>
      <c r="AB309" s="5" t="s">
        <v>58</v>
      </c>
      <c r="AC309" s="5" t="s">
        <v>58</v>
      </c>
      <c r="AD309" s="5" t="s">
        <v>58</v>
      </c>
      <c r="AE309" s="5" t="s">
        <v>58</v>
      </c>
      <c r="AF309" s="5" t="s">
        <v>58</v>
      </c>
      <c r="AG309" s="5">
        <v>1979</v>
      </c>
      <c r="AH309" s="5">
        <v>1979</v>
      </c>
      <c r="AI309" s="5" t="s">
        <v>58</v>
      </c>
      <c r="AJ309" s="5" t="s">
        <v>58</v>
      </c>
      <c r="AK309" s="5" t="s">
        <v>58</v>
      </c>
      <c r="AL309" s="5" t="s">
        <v>58</v>
      </c>
      <c r="AM309" s="5" t="s">
        <v>58</v>
      </c>
      <c r="AN309" s="5" t="s">
        <v>58</v>
      </c>
      <c r="AO309" s="5" t="s">
        <v>58</v>
      </c>
      <c r="AP309" s="5" t="s">
        <v>58</v>
      </c>
      <c r="AQ309" s="5" t="s">
        <v>58</v>
      </c>
      <c r="AR309" s="5">
        <v>5</v>
      </c>
      <c r="AS309" s="5">
        <v>0</v>
      </c>
      <c r="AT309" s="5">
        <v>0</v>
      </c>
      <c r="AU309" s="5">
        <v>0</v>
      </c>
      <c r="AV309" s="5">
        <v>1</v>
      </c>
      <c r="AW309" s="5">
        <v>0</v>
      </c>
      <c r="AX309" s="5">
        <v>5</v>
      </c>
      <c r="AY309" s="5" t="s">
        <v>58</v>
      </c>
      <c r="AZ309" s="5" t="s">
        <v>58</v>
      </c>
      <c r="BA309" s="5" t="s">
        <v>2618</v>
      </c>
      <c r="BB309" s="5" t="s">
        <v>58</v>
      </c>
      <c r="BC309" s="5" t="s">
        <v>58</v>
      </c>
      <c r="BD309" s="5" t="s">
        <v>2731</v>
      </c>
      <c r="BE309" s="5" t="s">
        <v>58</v>
      </c>
      <c r="BF309" s="5" t="s">
        <v>58</v>
      </c>
    </row>
    <row r="310" spans="1:58">
      <c r="A310" s="5" t="s">
        <v>59</v>
      </c>
      <c r="B310" s="5" t="s">
        <v>2732</v>
      </c>
      <c r="C310" s="5" t="s">
        <v>58</v>
      </c>
      <c r="D310" s="5" t="s">
        <v>58</v>
      </c>
      <c r="E310" s="5" t="s">
        <v>58</v>
      </c>
      <c r="F310" s="5" t="s">
        <v>58</v>
      </c>
      <c r="G310" s="5" t="s">
        <v>58</v>
      </c>
      <c r="H310" s="5" t="s">
        <v>58</v>
      </c>
      <c r="I310" s="5" t="s">
        <v>58</v>
      </c>
      <c r="J310" s="5" t="s">
        <v>2733</v>
      </c>
      <c r="K310" s="5" t="s">
        <v>58</v>
      </c>
      <c r="L310" s="5" t="s">
        <v>58</v>
      </c>
      <c r="M310" s="5" t="s">
        <v>58</v>
      </c>
      <c r="N310" s="5" t="s">
        <v>58</v>
      </c>
      <c r="O310" s="5" t="s">
        <v>58</v>
      </c>
      <c r="P310" s="5" t="s">
        <v>58</v>
      </c>
      <c r="Q310" s="5" t="s">
        <v>58</v>
      </c>
      <c r="R310" s="5" t="s">
        <v>2616</v>
      </c>
      <c r="S310" s="5" t="s">
        <v>58</v>
      </c>
      <c r="T310" s="5" t="s">
        <v>58</v>
      </c>
      <c r="U310" s="5" t="s">
        <v>58</v>
      </c>
      <c r="V310" s="5">
        <v>34</v>
      </c>
      <c r="W310" s="5">
        <v>5</v>
      </c>
      <c r="X310" s="5" t="s">
        <v>58</v>
      </c>
      <c r="Y310" s="5" t="s">
        <v>58</v>
      </c>
      <c r="Z310" s="5">
        <v>229</v>
      </c>
      <c r="AA310" s="5">
        <v>233</v>
      </c>
      <c r="AB310" s="5" t="s">
        <v>58</v>
      </c>
      <c r="AC310" s="5" t="s">
        <v>58</v>
      </c>
      <c r="AD310" s="5" t="s">
        <v>58</v>
      </c>
      <c r="AE310" s="5" t="s">
        <v>58</v>
      </c>
      <c r="AF310" s="5" t="s">
        <v>58</v>
      </c>
      <c r="AG310" s="5">
        <v>1979</v>
      </c>
      <c r="AH310" s="5">
        <v>1979</v>
      </c>
      <c r="AI310" s="5" t="s">
        <v>58</v>
      </c>
      <c r="AJ310" s="5" t="s">
        <v>58</v>
      </c>
      <c r="AK310" s="5" t="s">
        <v>58</v>
      </c>
      <c r="AL310" s="5" t="s">
        <v>58</v>
      </c>
      <c r="AM310" s="5" t="s">
        <v>58</v>
      </c>
      <c r="AN310" s="5" t="s">
        <v>58</v>
      </c>
      <c r="AO310" s="5" t="s">
        <v>58</v>
      </c>
      <c r="AP310" s="5" t="s">
        <v>58</v>
      </c>
      <c r="AQ310" s="5" t="s">
        <v>58</v>
      </c>
      <c r="AR310" s="5">
        <v>0</v>
      </c>
      <c r="AS310" s="5">
        <v>0</v>
      </c>
      <c r="AT310" s="5">
        <v>0</v>
      </c>
      <c r="AU310" s="5">
        <v>0</v>
      </c>
      <c r="AV310" s="5">
        <v>0</v>
      </c>
      <c r="AW310" s="5">
        <v>0</v>
      </c>
      <c r="AX310" s="5">
        <v>0</v>
      </c>
      <c r="AY310" s="5" t="s">
        <v>58</v>
      </c>
      <c r="AZ310" s="5" t="s">
        <v>58</v>
      </c>
      <c r="BA310" s="5" t="s">
        <v>2618</v>
      </c>
      <c r="BB310" s="5" t="s">
        <v>58</v>
      </c>
      <c r="BC310" s="5" t="s">
        <v>58</v>
      </c>
      <c r="BD310" s="5" t="s">
        <v>2734</v>
      </c>
      <c r="BE310" s="5" t="s">
        <v>58</v>
      </c>
      <c r="BF310" s="5" t="s">
        <v>58</v>
      </c>
    </row>
    <row r="311" spans="1:58">
      <c r="A311" s="5" t="s">
        <v>59</v>
      </c>
      <c r="B311" s="5" t="s">
        <v>2735</v>
      </c>
      <c r="C311" s="5" t="s">
        <v>58</v>
      </c>
      <c r="D311" s="5" t="s">
        <v>58</v>
      </c>
      <c r="E311" s="5" t="s">
        <v>58</v>
      </c>
      <c r="F311" s="5" t="s">
        <v>58</v>
      </c>
      <c r="G311" s="5" t="s">
        <v>58</v>
      </c>
      <c r="H311" s="5" t="s">
        <v>58</v>
      </c>
      <c r="I311" s="5" t="s">
        <v>58</v>
      </c>
      <c r="J311" s="5" t="s">
        <v>2736</v>
      </c>
      <c r="K311" s="5" t="s">
        <v>58</v>
      </c>
      <c r="L311" s="5" t="s">
        <v>58</v>
      </c>
      <c r="M311" s="5" t="s">
        <v>58</v>
      </c>
      <c r="N311" s="5" t="s">
        <v>58</v>
      </c>
      <c r="O311" s="5" t="s">
        <v>58</v>
      </c>
      <c r="P311" s="5" t="s">
        <v>58</v>
      </c>
      <c r="Q311" s="5" t="s">
        <v>58</v>
      </c>
      <c r="R311" s="5" t="s">
        <v>2616</v>
      </c>
      <c r="S311" s="5" t="s">
        <v>58</v>
      </c>
      <c r="T311" s="5" t="s">
        <v>58</v>
      </c>
      <c r="U311" s="5" t="s">
        <v>58</v>
      </c>
      <c r="V311" s="5">
        <v>33</v>
      </c>
      <c r="W311" s="5">
        <v>5</v>
      </c>
      <c r="X311" s="5" t="s">
        <v>58</v>
      </c>
      <c r="Y311" s="5" t="s">
        <v>58</v>
      </c>
      <c r="Z311" s="5">
        <v>219</v>
      </c>
      <c r="AA311" s="5">
        <v>223</v>
      </c>
      <c r="AB311" s="5" t="s">
        <v>58</v>
      </c>
      <c r="AC311" s="5" t="s">
        <v>58</v>
      </c>
      <c r="AD311" s="5" t="s">
        <v>58</v>
      </c>
      <c r="AE311" s="5" t="s">
        <v>58</v>
      </c>
      <c r="AF311" s="5" t="s">
        <v>58</v>
      </c>
      <c r="AG311" s="5">
        <v>1978</v>
      </c>
      <c r="AH311" s="5">
        <v>1978</v>
      </c>
      <c r="AI311" s="5" t="s">
        <v>58</v>
      </c>
      <c r="AJ311" s="5" t="s">
        <v>58</v>
      </c>
      <c r="AK311" s="5" t="s">
        <v>58</v>
      </c>
      <c r="AL311" s="5" t="s">
        <v>58</v>
      </c>
      <c r="AM311" s="5" t="s">
        <v>58</v>
      </c>
      <c r="AN311" s="5" t="s">
        <v>58</v>
      </c>
      <c r="AO311" s="5" t="s">
        <v>58</v>
      </c>
      <c r="AP311" s="5" t="s">
        <v>58</v>
      </c>
      <c r="AQ311" s="5" t="s">
        <v>58</v>
      </c>
      <c r="AR311" s="5">
        <v>0</v>
      </c>
      <c r="AS311" s="5">
        <v>0</v>
      </c>
      <c r="AT311" s="5">
        <v>0</v>
      </c>
      <c r="AU311" s="5" t="s">
        <v>58</v>
      </c>
      <c r="AV311" s="5">
        <v>0</v>
      </c>
      <c r="AW311" s="5">
        <v>0</v>
      </c>
      <c r="AX311" s="5">
        <v>0</v>
      </c>
      <c r="AY311" s="5" t="s">
        <v>58</v>
      </c>
      <c r="AZ311" s="5" t="s">
        <v>58</v>
      </c>
      <c r="BA311" s="5" t="s">
        <v>2618</v>
      </c>
      <c r="BB311" s="5" t="s">
        <v>58</v>
      </c>
      <c r="BC311" s="5" t="s">
        <v>58</v>
      </c>
      <c r="BD311" s="5" t="s">
        <v>2737</v>
      </c>
      <c r="BE311" s="5" t="s">
        <v>58</v>
      </c>
      <c r="BF311" s="5" t="s">
        <v>58</v>
      </c>
    </row>
    <row r="312" spans="1:58">
      <c r="A312" s="5" t="s">
        <v>59</v>
      </c>
      <c r="B312" s="5" t="s">
        <v>2738</v>
      </c>
      <c r="C312" s="5" t="s">
        <v>58</v>
      </c>
      <c r="D312" s="5" t="s">
        <v>58</v>
      </c>
      <c r="E312" s="5" t="s">
        <v>58</v>
      </c>
      <c r="F312" s="5" t="s">
        <v>58</v>
      </c>
      <c r="G312" s="5" t="s">
        <v>58</v>
      </c>
      <c r="H312" s="5" t="s">
        <v>58</v>
      </c>
      <c r="I312" s="5" t="s">
        <v>58</v>
      </c>
      <c r="J312" s="5" t="s">
        <v>2739</v>
      </c>
      <c r="K312" s="5" t="s">
        <v>58</v>
      </c>
      <c r="L312" s="5" t="s">
        <v>58</v>
      </c>
      <c r="M312" s="5" t="s">
        <v>58</v>
      </c>
      <c r="N312" s="5" t="s">
        <v>58</v>
      </c>
      <c r="O312" s="5" t="s">
        <v>58</v>
      </c>
      <c r="P312" s="5" t="s">
        <v>58</v>
      </c>
      <c r="Q312" s="5" t="s">
        <v>58</v>
      </c>
      <c r="R312" s="5" t="s">
        <v>2740</v>
      </c>
      <c r="S312" s="5" t="s">
        <v>58</v>
      </c>
      <c r="T312" s="5" t="s">
        <v>58</v>
      </c>
      <c r="U312" s="5" t="s">
        <v>58</v>
      </c>
      <c r="V312" s="5">
        <v>24</v>
      </c>
      <c r="W312" s="5">
        <v>4</v>
      </c>
      <c r="X312" s="5" t="s">
        <v>58</v>
      </c>
      <c r="Y312" s="5" t="s">
        <v>58</v>
      </c>
      <c r="Z312" s="5">
        <v>503</v>
      </c>
      <c r="AA312" s="5">
        <v>513</v>
      </c>
      <c r="AB312" s="5" t="s">
        <v>58</v>
      </c>
      <c r="AC312" s="5" t="s">
        <v>2741</v>
      </c>
      <c r="AD312" s="5" t="s">
        <v>58</v>
      </c>
      <c r="AE312" s="5" t="s">
        <v>58</v>
      </c>
      <c r="AF312" s="5" t="s">
        <v>58</v>
      </c>
      <c r="AG312" s="5">
        <v>1978</v>
      </c>
      <c r="AH312" s="5">
        <v>1978</v>
      </c>
      <c r="AI312" s="5" t="s">
        <v>58</v>
      </c>
      <c r="AJ312" s="5" t="s">
        <v>58</v>
      </c>
      <c r="AK312" s="5" t="s">
        <v>58</v>
      </c>
      <c r="AL312" s="5" t="s">
        <v>58</v>
      </c>
      <c r="AM312" s="5" t="s">
        <v>58</v>
      </c>
      <c r="AN312" s="5" t="s">
        <v>58</v>
      </c>
      <c r="AO312" s="5" t="s">
        <v>58</v>
      </c>
      <c r="AP312" s="5" t="s">
        <v>58</v>
      </c>
      <c r="AQ312" s="5" t="s">
        <v>58</v>
      </c>
      <c r="AR312" s="5">
        <v>0</v>
      </c>
      <c r="AS312" s="5">
        <v>0</v>
      </c>
      <c r="AT312" s="5">
        <v>0</v>
      </c>
      <c r="AU312" s="5">
        <v>0</v>
      </c>
      <c r="AV312" s="5">
        <v>0</v>
      </c>
      <c r="AW312" s="5">
        <v>0</v>
      </c>
      <c r="AX312" s="5">
        <v>0</v>
      </c>
      <c r="AY312" s="5" t="s">
        <v>58</v>
      </c>
      <c r="AZ312" s="5" t="s">
        <v>58</v>
      </c>
      <c r="BA312" s="5" t="s">
        <v>58</v>
      </c>
      <c r="BB312" s="5" t="s">
        <v>58</v>
      </c>
      <c r="BC312" s="5" t="s">
        <v>58</v>
      </c>
      <c r="BD312" s="5" t="s">
        <v>2742</v>
      </c>
      <c r="BE312" s="5" t="s">
        <v>58</v>
      </c>
      <c r="BF312" s="5" t="s">
        <v>58</v>
      </c>
    </row>
    <row r="313" spans="1:58">
      <c r="A313" s="5" t="s">
        <v>59</v>
      </c>
      <c r="B313" s="5" t="s">
        <v>2743</v>
      </c>
      <c r="C313" s="5" t="s">
        <v>58</v>
      </c>
      <c r="D313" s="5" t="s">
        <v>58</v>
      </c>
      <c r="E313" s="5" t="s">
        <v>58</v>
      </c>
      <c r="F313" s="5" t="s">
        <v>58</v>
      </c>
      <c r="G313" s="5" t="s">
        <v>58</v>
      </c>
      <c r="H313" s="5" t="s">
        <v>58</v>
      </c>
      <c r="I313" s="5" t="s">
        <v>58</v>
      </c>
      <c r="J313" s="5" t="s">
        <v>2744</v>
      </c>
      <c r="K313" s="5" t="s">
        <v>58</v>
      </c>
      <c r="L313" s="5" t="s">
        <v>58</v>
      </c>
      <c r="M313" s="5" t="s">
        <v>58</v>
      </c>
      <c r="N313" s="5" t="s">
        <v>58</v>
      </c>
      <c r="O313" s="5" t="s">
        <v>58</v>
      </c>
      <c r="P313" s="5" t="s">
        <v>58</v>
      </c>
      <c r="Q313" s="5" t="s">
        <v>58</v>
      </c>
      <c r="R313" s="5" t="s">
        <v>2616</v>
      </c>
      <c r="S313" s="5" t="s">
        <v>58</v>
      </c>
      <c r="T313" s="5" t="s">
        <v>58</v>
      </c>
      <c r="U313" s="5" t="s">
        <v>58</v>
      </c>
      <c r="V313" s="5">
        <v>32</v>
      </c>
      <c r="W313" s="5">
        <v>11</v>
      </c>
      <c r="X313" s="5" t="s">
        <v>58</v>
      </c>
      <c r="Y313" s="5" t="s">
        <v>58</v>
      </c>
      <c r="Z313" s="5">
        <v>481</v>
      </c>
      <c r="AA313" s="5">
        <v>481</v>
      </c>
      <c r="AB313" s="5" t="s">
        <v>58</v>
      </c>
      <c r="AC313" s="5" t="s">
        <v>58</v>
      </c>
      <c r="AD313" s="5" t="s">
        <v>58</v>
      </c>
      <c r="AE313" s="5" t="s">
        <v>58</v>
      </c>
      <c r="AF313" s="5" t="s">
        <v>58</v>
      </c>
      <c r="AG313" s="5">
        <v>1977</v>
      </c>
      <c r="AH313" s="5">
        <v>1977</v>
      </c>
      <c r="AI313" s="5" t="s">
        <v>58</v>
      </c>
      <c r="AJ313" s="5" t="s">
        <v>58</v>
      </c>
      <c r="AK313" s="5" t="s">
        <v>58</v>
      </c>
      <c r="AL313" s="5" t="s">
        <v>58</v>
      </c>
      <c r="AM313" s="5" t="s">
        <v>58</v>
      </c>
      <c r="AN313" s="5" t="s">
        <v>58</v>
      </c>
      <c r="AO313" s="5" t="s">
        <v>58</v>
      </c>
      <c r="AP313" s="5" t="s">
        <v>58</v>
      </c>
      <c r="AQ313" s="5" t="s">
        <v>58</v>
      </c>
      <c r="AR313" s="5">
        <v>0</v>
      </c>
      <c r="AS313" s="5">
        <v>0</v>
      </c>
      <c r="AT313" s="5">
        <v>0</v>
      </c>
      <c r="AU313" s="5" t="s">
        <v>58</v>
      </c>
      <c r="AV313" s="5">
        <v>0</v>
      </c>
      <c r="AW313" s="5">
        <v>0</v>
      </c>
      <c r="AX313" s="5">
        <v>0</v>
      </c>
      <c r="AY313" s="5" t="s">
        <v>58</v>
      </c>
      <c r="AZ313" s="5" t="s">
        <v>58</v>
      </c>
      <c r="BA313" s="5" t="s">
        <v>2618</v>
      </c>
      <c r="BB313" s="5" t="s">
        <v>58</v>
      </c>
      <c r="BC313" s="5" t="s">
        <v>58</v>
      </c>
      <c r="BD313" s="5" t="s">
        <v>2745</v>
      </c>
      <c r="BE313" s="5" t="s">
        <v>58</v>
      </c>
      <c r="BF313" s="5" t="s">
        <v>58</v>
      </c>
    </row>
    <row r="314" spans="1:58">
      <c r="A314" s="5" t="s">
        <v>59</v>
      </c>
      <c r="B314" s="5" t="s">
        <v>2746</v>
      </c>
      <c r="C314" s="5" t="s">
        <v>58</v>
      </c>
      <c r="D314" s="5" t="s">
        <v>58</v>
      </c>
      <c r="E314" s="5" t="s">
        <v>58</v>
      </c>
      <c r="F314" s="5" t="s">
        <v>58</v>
      </c>
      <c r="G314" s="5" t="s">
        <v>58</v>
      </c>
      <c r="H314" s="5" t="s">
        <v>58</v>
      </c>
      <c r="I314" s="5" t="s">
        <v>58</v>
      </c>
      <c r="J314" s="5" t="s">
        <v>2747</v>
      </c>
      <c r="K314" s="5" t="s">
        <v>58</v>
      </c>
      <c r="L314" s="5" t="s">
        <v>58</v>
      </c>
      <c r="M314" s="5" t="s">
        <v>58</v>
      </c>
      <c r="N314" s="5" t="s">
        <v>58</v>
      </c>
      <c r="O314" s="5" t="s">
        <v>58</v>
      </c>
      <c r="P314" s="5" t="s">
        <v>58</v>
      </c>
      <c r="Q314" s="5" t="s">
        <v>58</v>
      </c>
      <c r="R314" s="5" t="s">
        <v>913</v>
      </c>
      <c r="S314" s="5" t="s">
        <v>58</v>
      </c>
      <c r="T314" s="5" t="s">
        <v>58</v>
      </c>
      <c r="U314" s="5" t="s">
        <v>58</v>
      </c>
      <c r="V314" s="5">
        <v>9</v>
      </c>
      <c r="W314" s="5">
        <v>2</v>
      </c>
      <c r="X314" s="5" t="s">
        <v>58</v>
      </c>
      <c r="Y314" s="5" t="s">
        <v>58</v>
      </c>
      <c r="Z314" s="5">
        <v>129</v>
      </c>
      <c r="AA314" s="5">
        <v>139</v>
      </c>
      <c r="AB314" s="5" t="s">
        <v>58</v>
      </c>
      <c r="AC314" s="5" t="s">
        <v>2748</v>
      </c>
      <c r="AD314" s="5" t="s">
        <v>58</v>
      </c>
      <c r="AE314" s="5" t="s">
        <v>58</v>
      </c>
      <c r="AF314" s="5" t="s">
        <v>58</v>
      </c>
      <c r="AG314" s="5">
        <v>1973</v>
      </c>
      <c r="AH314" s="5">
        <v>1973</v>
      </c>
      <c r="AI314" s="5" t="s">
        <v>58</v>
      </c>
      <c r="AJ314" s="5" t="s">
        <v>58</v>
      </c>
      <c r="AK314" s="5" t="s">
        <v>58</v>
      </c>
      <c r="AL314" s="5" t="s">
        <v>58</v>
      </c>
      <c r="AM314" s="5" t="s">
        <v>58</v>
      </c>
      <c r="AN314" s="5" t="s">
        <v>58</v>
      </c>
      <c r="AO314" s="5" t="s">
        <v>58</v>
      </c>
      <c r="AP314" s="5" t="s">
        <v>58</v>
      </c>
      <c r="AQ314" s="5" t="s">
        <v>58</v>
      </c>
      <c r="AR314" s="5">
        <v>1</v>
      </c>
      <c r="AS314" s="5">
        <v>0</v>
      </c>
      <c r="AT314" s="5">
        <v>0</v>
      </c>
      <c r="AU314" s="5">
        <v>0</v>
      </c>
      <c r="AV314" s="5">
        <v>0</v>
      </c>
      <c r="AW314" s="5">
        <v>0</v>
      </c>
      <c r="AX314" s="5">
        <v>1</v>
      </c>
      <c r="AY314" s="5" t="s">
        <v>58</v>
      </c>
      <c r="AZ314" s="5" t="s">
        <v>58</v>
      </c>
      <c r="BA314" s="5" t="s">
        <v>917</v>
      </c>
      <c r="BB314" s="5" t="s">
        <v>918</v>
      </c>
      <c r="BC314" s="5" t="s">
        <v>58</v>
      </c>
      <c r="BD314" s="5" t="s">
        <v>2749</v>
      </c>
      <c r="BE314" s="5" t="s">
        <v>58</v>
      </c>
      <c r="BF314" s="5" t="s">
        <v>58</v>
      </c>
    </row>
  </sheetData>
  <pageMargins left="0.75" right="0.75" top="1" bottom="1" header="0.5" footer="0.5"/>
  <pageSetup orientation="portrait" horizontalDpi="300" verticalDpi="300"/>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Y786"/>
  <sheetViews>
    <sheetView zoomScale="84" zoomScaleNormal="84" workbookViewId="0">
      <pane ySplit="1" topLeftCell="A594" activePane="bottomLeft" state="frozen"/>
      <selection pane="bottomLeft" activeCell="C17" sqref="C17"/>
    </sheetView>
  </sheetViews>
  <sheetFormatPr defaultColWidth="8.85546875" defaultRowHeight="15"/>
  <cols>
    <col min="1" max="1" width="15.42578125" bestFit="1" customWidth="1"/>
    <col min="3" max="3" width="55.42578125" customWidth="1"/>
    <col min="4" max="4" width="9" bestFit="1" customWidth="1"/>
    <col min="5" max="5" width="17.42578125" bestFit="1" customWidth="1"/>
    <col min="6" max="6" width="36.85546875" bestFit="1" customWidth="1"/>
    <col min="7" max="7" width="24" bestFit="1" customWidth="1"/>
    <col min="8" max="8" width="15.7109375" bestFit="1" customWidth="1"/>
    <col min="9" max="9" width="12.7109375" customWidth="1"/>
    <col min="10" max="10" width="15" bestFit="1" customWidth="1"/>
    <col min="11" max="11" width="15" customWidth="1"/>
    <col min="12" max="12" width="28.140625" bestFit="1" customWidth="1"/>
    <col min="13" max="13" width="12.7109375" customWidth="1"/>
    <col min="14" max="14" width="21.140625" bestFit="1" customWidth="1"/>
    <col min="15" max="15" width="13.85546875" customWidth="1"/>
    <col min="16" max="16" width="57.42578125" customWidth="1"/>
  </cols>
  <sheetData>
    <row r="1" spans="1:16" ht="15.95">
      <c r="A1" s="15" t="s">
        <v>2750</v>
      </c>
      <c r="B1" s="15" t="s">
        <v>2751</v>
      </c>
      <c r="C1" s="15" t="s">
        <v>2752</v>
      </c>
      <c r="D1" s="15" t="s">
        <v>2753</v>
      </c>
      <c r="E1" s="15" t="s">
        <v>2754</v>
      </c>
      <c r="F1" s="15" t="s">
        <v>2755</v>
      </c>
      <c r="G1" s="15" t="s">
        <v>2756</v>
      </c>
      <c r="H1" s="15" t="s">
        <v>2757</v>
      </c>
      <c r="I1" s="15" t="s">
        <v>2758</v>
      </c>
      <c r="J1" s="15" t="s">
        <v>2759</v>
      </c>
      <c r="K1" s="15" t="s">
        <v>2760</v>
      </c>
      <c r="L1" s="15" t="s">
        <v>2761</v>
      </c>
      <c r="M1" s="15" t="s">
        <v>2757</v>
      </c>
      <c r="N1" s="15" t="s">
        <v>2762</v>
      </c>
      <c r="O1" s="15" t="s">
        <v>2758</v>
      </c>
      <c r="P1" s="15" t="s">
        <v>2763</v>
      </c>
    </row>
    <row r="2" spans="1:16" ht="18">
      <c r="A2" s="15" t="s">
        <v>2764</v>
      </c>
      <c r="B2" s="15">
        <v>2019</v>
      </c>
      <c r="C2" s="15" t="s">
        <v>2765</v>
      </c>
      <c r="D2" s="15" t="s">
        <v>2766</v>
      </c>
      <c r="E2" s="15" t="s">
        <v>2767</v>
      </c>
      <c r="F2" s="15" t="s">
        <v>2768</v>
      </c>
      <c r="G2" s="15">
        <v>260</v>
      </c>
      <c r="H2" s="16" t="s">
        <v>2769</v>
      </c>
      <c r="I2" s="16" t="s">
        <v>2770</v>
      </c>
      <c r="J2" s="15" t="s">
        <v>2771</v>
      </c>
      <c r="K2" s="15" t="s">
        <v>2772</v>
      </c>
      <c r="L2" s="15" t="s">
        <v>2772</v>
      </c>
      <c r="M2" s="16" t="s">
        <v>2772</v>
      </c>
      <c r="N2" s="16" t="s">
        <v>2772</v>
      </c>
      <c r="O2" s="16" t="s">
        <v>2772</v>
      </c>
      <c r="P2" s="15" t="s">
        <v>2773</v>
      </c>
    </row>
    <row r="3" spans="1:16" ht="18">
      <c r="A3" s="15" t="s">
        <v>2764</v>
      </c>
      <c r="B3" s="15">
        <v>2019</v>
      </c>
      <c r="C3" s="15" t="s">
        <v>2765</v>
      </c>
      <c r="D3" s="15" t="s">
        <v>2766</v>
      </c>
      <c r="E3" s="15" t="s">
        <v>2767</v>
      </c>
      <c r="F3" s="15" t="s">
        <v>2774</v>
      </c>
      <c r="G3" s="15">
        <v>50</v>
      </c>
      <c r="H3" s="16" t="s">
        <v>2769</v>
      </c>
      <c r="I3" s="16" t="s">
        <v>2770</v>
      </c>
      <c r="J3" s="15" t="s">
        <v>2771</v>
      </c>
      <c r="K3" s="15" t="s">
        <v>2772</v>
      </c>
      <c r="L3" s="15" t="s">
        <v>2772</v>
      </c>
      <c r="M3" s="16" t="s">
        <v>2772</v>
      </c>
      <c r="N3" s="16" t="s">
        <v>2772</v>
      </c>
      <c r="O3" s="16" t="s">
        <v>2772</v>
      </c>
      <c r="P3" s="15" t="s">
        <v>2773</v>
      </c>
    </row>
    <row r="4" spans="1:16" ht="18">
      <c r="A4" s="15" t="s">
        <v>2764</v>
      </c>
      <c r="B4" s="15">
        <v>2019</v>
      </c>
      <c r="C4" s="15" t="s">
        <v>2765</v>
      </c>
      <c r="D4" s="15" t="s">
        <v>2766</v>
      </c>
      <c r="E4" s="15" t="s">
        <v>2767</v>
      </c>
      <c r="F4" s="15" t="s">
        <v>2775</v>
      </c>
      <c r="G4" s="15">
        <v>220</v>
      </c>
      <c r="H4" s="16" t="s">
        <v>2769</v>
      </c>
      <c r="I4" s="16" t="s">
        <v>2770</v>
      </c>
      <c r="J4" s="15" t="s">
        <v>2771</v>
      </c>
      <c r="K4" s="15" t="s">
        <v>2772</v>
      </c>
      <c r="L4" s="15" t="s">
        <v>2772</v>
      </c>
      <c r="M4" s="16" t="s">
        <v>2772</v>
      </c>
      <c r="N4" s="16" t="s">
        <v>2772</v>
      </c>
      <c r="O4" s="16" t="s">
        <v>2772</v>
      </c>
      <c r="P4" s="15" t="s">
        <v>2773</v>
      </c>
    </row>
    <row r="5" spans="1:16" ht="18">
      <c r="A5" s="15" t="s">
        <v>2776</v>
      </c>
      <c r="B5" s="15">
        <v>2018</v>
      </c>
      <c r="C5" s="15" t="s">
        <v>2777</v>
      </c>
      <c r="D5" s="15" t="s">
        <v>2766</v>
      </c>
      <c r="E5" s="15" t="s">
        <v>2778</v>
      </c>
      <c r="F5" s="15" t="s">
        <v>2779</v>
      </c>
      <c r="G5" s="15" t="s">
        <v>2772</v>
      </c>
      <c r="H5" s="15" t="s">
        <v>2772</v>
      </c>
      <c r="I5" s="15" t="s">
        <v>2780</v>
      </c>
      <c r="J5" s="15" t="s">
        <v>2772</v>
      </c>
      <c r="K5" s="15" t="s">
        <v>2781</v>
      </c>
      <c r="L5" s="15" t="s">
        <v>2782</v>
      </c>
      <c r="M5" s="16" t="s">
        <v>2783</v>
      </c>
      <c r="N5" s="16" t="s">
        <v>2772</v>
      </c>
      <c r="O5" s="16" t="s">
        <v>2784</v>
      </c>
      <c r="P5" s="15" t="s">
        <v>2785</v>
      </c>
    </row>
    <row r="6" spans="1:16" ht="18">
      <c r="A6" s="15" t="s">
        <v>2776</v>
      </c>
      <c r="B6" s="15">
        <v>2018</v>
      </c>
      <c r="C6" s="15" t="s">
        <v>2777</v>
      </c>
      <c r="D6" s="15" t="s">
        <v>2766</v>
      </c>
      <c r="E6" s="15" t="s">
        <v>2778</v>
      </c>
      <c r="F6" s="15" t="s">
        <v>2786</v>
      </c>
      <c r="G6" s="15" t="s">
        <v>2772</v>
      </c>
      <c r="H6" s="15" t="s">
        <v>2772</v>
      </c>
      <c r="I6" s="15" t="s">
        <v>2780</v>
      </c>
      <c r="J6" s="15" t="s">
        <v>2772</v>
      </c>
      <c r="K6" s="15" t="s">
        <v>2781</v>
      </c>
      <c r="L6" s="15" t="s">
        <v>2787</v>
      </c>
      <c r="M6" s="16" t="s">
        <v>2783</v>
      </c>
      <c r="N6" s="16" t="s">
        <v>2772</v>
      </c>
      <c r="O6" s="16" t="s">
        <v>2784</v>
      </c>
      <c r="P6" s="15" t="s">
        <v>2785</v>
      </c>
    </row>
    <row r="7" spans="1:16" ht="18">
      <c r="A7" s="15" t="s">
        <v>2776</v>
      </c>
      <c r="B7" s="15">
        <v>2018</v>
      </c>
      <c r="C7" s="15" t="s">
        <v>2777</v>
      </c>
      <c r="D7" s="15" t="s">
        <v>2766</v>
      </c>
      <c r="E7" s="15" t="s">
        <v>2778</v>
      </c>
      <c r="F7" s="15" t="s">
        <v>2788</v>
      </c>
      <c r="G7" s="15" t="s">
        <v>2772</v>
      </c>
      <c r="H7" s="15" t="s">
        <v>2772</v>
      </c>
      <c r="I7" s="15" t="s">
        <v>2780</v>
      </c>
      <c r="J7" s="15" t="s">
        <v>2772</v>
      </c>
      <c r="K7" s="15" t="s">
        <v>2781</v>
      </c>
      <c r="L7" s="15" t="s">
        <v>2789</v>
      </c>
      <c r="M7" s="16" t="s">
        <v>2783</v>
      </c>
      <c r="N7" s="16" t="s">
        <v>2772</v>
      </c>
      <c r="O7" s="16" t="s">
        <v>2784</v>
      </c>
      <c r="P7" s="15" t="s">
        <v>2785</v>
      </c>
    </row>
    <row r="8" spans="1:16" ht="18">
      <c r="A8" s="15" t="s">
        <v>2776</v>
      </c>
      <c r="B8" s="15">
        <v>2018</v>
      </c>
      <c r="C8" s="15" t="s">
        <v>2777</v>
      </c>
      <c r="D8" s="15" t="s">
        <v>2766</v>
      </c>
      <c r="E8" s="15" t="s">
        <v>2778</v>
      </c>
      <c r="F8" s="15" t="s">
        <v>2790</v>
      </c>
      <c r="G8" s="15" t="s">
        <v>2772</v>
      </c>
      <c r="H8" s="15" t="s">
        <v>2772</v>
      </c>
      <c r="I8" s="15" t="s">
        <v>2780</v>
      </c>
      <c r="J8" s="15" t="s">
        <v>2772</v>
      </c>
      <c r="K8" s="15" t="s">
        <v>2781</v>
      </c>
      <c r="L8" s="15" t="s">
        <v>2791</v>
      </c>
      <c r="M8" s="16" t="s">
        <v>2783</v>
      </c>
      <c r="N8" s="16" t="s">
        <v>2772</v>
      </c>
      <c r="O8" s="16" t="s">
        <v>2784</v>
      </c>
      <c r="P8" s="15" t="s">
        <v>2785</v>
      </c>
    </row>
    <row r="9" spans="1:16" ht="32.1">
      <c r="A9" s="15" t="s">
        <v>2792</v>
      </c>
      <c r="B9" s="15">
        <v>2020</v>
      </c>
      <c r="C9" s="15" t="s">
        <v>2793</v>
      </c>
      <c r="D9" s="15" t="s">
        <v>2772</v>
      </c>
      <c r="E9" s="15" t="s">
        <v>2794</v>
      </c>
      <c r="F9" s="15" t="s">
        <v>2795</v>
      </c>
      <c r="G9" s="15" t="s">
        <v>2772</v>
      </c>
      <c r="H9" s="15" t="s">
        <v>2772</v>
      </c>
      <c r="I9" s="15" t="s">
        <v>2772</v>
      </c>
      <c r="J9" s="15" t="s">
        <v>2772</v>
      </c>
      <c r="K9" s="15" t="s">
        <v>2796</v>
      </c>
      <c r="L9" s="15" t="s">
        <v>2797</v>
      </c>
      <c r="M9" s="16" t="s">
        <v>2798</v>
      </c>
      <c r="N9" s="16" t="s">
        <v>2772</v>
      </c>
      <c r="O9" s="16" t="s">
        <v>2772</v>
      </c>
      <c r="P9" s="15" t="s">
        <v>2799</v>
      </c>
    </row>
    <row r="10" spans="1:16" ht="32.1">
      <c r="A10" s="15" t="s">
        <v>2792</v>
      </c>
      <c r="B10" s="15">
        <v>2020</v>
      </c>
      <c r="C10" s="15" t="s">
        <v>2793</v>
      </c>
      <c r="D10" s="15" t="s">
        <v>2772</v>
      </c>
      <c r="E10" s="15" t="s">
        <v>2794</v>
      </c>
      <c r="F10" s="15" t="s">
        <v>2800</v>
      </c>
      <c r="G10" s="15" t="s">
        <v>2772</v>
      </c>
      <c r="H10" s="15" t="s">
        <v>2772</v>
      </c>
      <c r="I10" s="15" t="s">
        <v>2772</v>
      </c>
      <c r="J10" s="15" t="s">
        <v>2772</v>
      </c>
      <c r="K10" s="15" t="s">
        <v>2796</v>
      </c>
      <c r="L10" s="15">
        <v>15.3</v>
      </c>
      <c r="M10" s="16" t="s">
        <v>2798</v>
      </c>
      <c r="N10" s="16" t="s">
        <v>2772</v>
      </c>
      <c r="O10" s="16" t="s">
        <v>2772</v>
      </c>
      <c r="P10" s="15" t="s">
        <v>2799</v>
      </c>
    </row>
    <row r="11" spans="1:16" ht="32.1">
      <c r="A11" s="15" t="s">
        <v>2792</v>
      </c>
      <c r="B11" s="15">
        <v>2020</v>
      </c>
      <c r="C11" s="15" t="s">
        <v>2793</v>
      </c>
      <c r="D11" s="15" t="s">
        <v>2772</v>
      </c>
      <c r="E11" s="15" t="s">
        <v>2794</v>
      </c>
      <c r="F11" s="15" t="s">
        <v>2801</v>
      </c>
      <c r="G11" s="15" t="s">
        <v>2772</v>
      </c>
      <c r="H11" s="15" t="s">
        <v>2772</v>
      </c>
      <c r="I11" s="15" t="s">
        <v>2772</v>
      </c>
      <c r="J11" s="15" t="s">
        <v>2772</v>
      </c>
      <c r="K11" s="15" t="s">
        <v>2796</v>
      </c>
      <c r="L11" s="15">
        <v>4.4400000000000004</v>
      </c>
      <c r="M11" s="16" t="s">
        <v>2802</v>
      </c>
      <c r="N11" s="16" t="s">
        <v>2772</v>
      </c>
      <c r="O11" s="16" t="s">
        <v>2772</v>
      </c>
      <c r="P11" s="15" t="s">
        <v>2799</v>
      </c>
    </row>
    <row r="12" spans="1:16" ht="32.1">
      <c r="A12" s="15" t="s">
        <v>2792</v>
      </c>
      <c r="B12" s="15">
        <v>2020</v>
      </c>
      <c r="C12" s="15" t="s">
        <v>2793</v>
      </c>
      <c r="D12" s="15" t="s">
        <v>2772</v>
      </c>
      <c r="E12" s="15" t="s">
        <v>2794</v>
      </c>
      <c r="F12" s="15" t="s">
        <v>2803</v>
      </c>
      <c r="G12" s="15" t="s">
        <v>2772</v>
      </c>
      <c r="H12" s="15" t="s">
        <v>2772</v>
      </c>
      <c r="I12" s="15" t="s">
        <v>2772</v>
      </c>
      <c r="J12" s="15" t="s">
        <v>2772</v>
      </c>
      <c r="K12" s="15" t="s">
        <v>2796</v>
      </c>
      <c r="L12" s="15">
        <v>56.9</v>
      </c>
      <c r="M12" s="16" t="s">
        <v>2802</v>
      </c>
      <c r="N12" s="16" t="s">
        <v>2772</v>
      </c>
      <c r="O12" s="16" t="s">
        <v>2772</v>
      </c>
      <c r="P12" s="15" t="s">
        <v>2799</v>
      </c>
    </row>
    <row r="13" spans="1:16" ht="32.1">
      <c r="A13" s="15" t="s">
        <v>2792</v>
      </c>
      <c r="B13" s="15">
        <v>2020</v>
      </c>
      <c r="C13" s="15" t="s">
        <v>2793</v>
      </c>
      <c r="D13" s="15" t="s">
        <v>2772</v>
      </c>
      <c r="E13" s="15" t="s">
        <v>2794</v>
      </c>
      <c r="F13" s="15" t="s">
        <v>2804</v>
      </c>
      <c r="G13" s="15" t="s">
        <v>2772</v>
      </c>
      <c r="H13" s="15" t="s">
        <v>2772</v>
      </c>
      <c r="I13" s="15" t="s">
        <v>2772</v>
      </c>
      <c r="J13" s="15" t="s">
        <v>2772</v>
      </c>
      <c r="K13" s="15" t="s">
        <v>2796</v>
      </c>
      <c r="L13" s="15">
        <v>10.9</v>
      </c>
      <c r="M13" s="16" t="s">
        <v>2802</v>
      </c>
      <c r="N13" s="16" t="s">
        <v>2772</v>
      </c>
      <c r="O13" s="16" t="s">
        <v>2772</v>
      </c>
      <c r="P13" s="15" t="s">
        <v>2799</v>
      </c>
    </row>
    <row r="14" spans="1:16" ht="32.1">
      <c r="A14" s="15" t="s">
        <v>2792</v>
      </c>
      <c r="B14" s="15">
        <v>2020</v>
      </c>
      <c r="C14" s="15" t="s">
        <v>2793</v>
      </c>
      <c r="D14" s="15" t="s">
        <v>2772</v>
      </c>
      <c r="E14" s="15" t="s">
        <v>2794</v>
      </c>
      <c r="F14" s="15" t="s">
        <v>2805</v>
      </c>
      <c r="G14" s="15" t="s">
        <v>2772</v>
      </c>
      <c r="H14" s="15" t="s">
        <v>2772</v>
      </c>
      <c r="I14" s="15" t="s">
        <v>2772</v>
      </c>
      <c r="J14" s="15" t="s">
        <v>2772</v>
      </c>
      <c r="K14" s="15" t="s">
        <v>2796</v>
      </c>
      <c r="L14" s="15">
        <v>34.9</v>
      </c>
      <c r="M14" s="16" t="s">
        <v>2802</v>
      </c>
      <c r="N14" s="16" t="s">
        <v>2772</v>
      </c>
      <c r="O14" s="16" t="s">
        <v>2772</v>
      </c>
      <c r="P14" s="15" t="s">
        <v>2799</v>
      </c>
    </row>
    <row r="15" spans="1:16" ht="32.1">
      <c r="A15" s="15" t="s">
        <v>2792</v>
      </c>
      <c r="B15" s="15">
        <v>2020</v>
      </c>
      <c r="C15" s="15" t="s">
        <v>2793</v>
      </c>
      <c r="D15" s="15" t="s">
        <v>2772</v>
      </c>
      <c r="E15" s="15" t="s">
        <v>2794</v>
      </c>
      <c r="F15" s="15" t="s">
        <v>2806</v>
      </c>
      <c r="G15" s="15" t="s">
        <v>2772</v>
      </c>
      <c r="H15" s="15" t="s">
        <v>2772</v>
      </c>
      <c r="I15" s="15" t="s">
        <v>2772</v>
      </c>
      <c r="J15" s="15" t="s">
        <v>2772</v>
      </c>
      <c r="K15" s="15" t="s">
        <v>2796</v>
      </c>
      <c r="L15" s="15">
        <v>512</v>
      </c>
      <c r="M15" s="16" t="s">
        <v>2802</v>
      </c>
      <c r="N15" s="16" t="s">
        <v>2772</v>
      </c>
      <c r="O15" s="16" t="s">
        <v>2772</v>
      </c>
      <c r="P15" s="15" t="s">
        <v>2799</v>
      </c>
    </row>
    <row r="16" spans="1:16" ht="32.1">
      <c r="A16" s="15" t="s">
        <v>2792</v>
      </c>
      <c r="B16" s="15">
        <v>2020</v>
      </c>
      <c r="C16" s="15" t="s">
        <v>2793</v>
      </c>
      <c r="D16" s="15" t="s">
        <v>2772</v>
      </c>
      <c r="E16" s="15" t="s">
        <v>2794</v>
      </c>
      <c r="F16" s="15" t="s">
        <v>2807</v>
      </c>
      <c r="G16" s="15" t="s">
        <v>2772</v>
      </c>
      <c r="H16" s="15" t="s">
        <v>2772</v>
      </c>
      <c r="I16" s="15" t="s">
        <v>2772</v>
      </c>
      <c r="J16" s="15" t="s">
        <v>2772</v>
      </c>
      <c r="K16" s="15" t="s">
        <v>2796</v>
      </c>
      <c r="L16" s="15">
        <v>4493</v>
      </c>
      <c r="M16" s="16" t="s">
        <v>2802</v>
      </c>
      <c r="N16" s="16" t="s">
        <v>2772</v>
      </c>
      <c r="O16" s="16" t="s">
        <v>2772</v>
      </c>
      <c r="P16" s="15" t="s">
        <v>2799</v>
      </c>
    </row>
    <row r="17" spans="1:16" ht="32.1">
      <c r="A17" s="15" t="s">
        <v>2792</v>
      </c>
      <c r="B17" s="15">
        <v>2020</v>
      </c>
      <c r="C17" s="15" t="s">
        <v>2793</v>
      </c>
      <c r="D17" s="15" t="s">
        <v>2772</v>
      </c>
      <c r="E17" s="15" t="s">
        <v>2794</v>
      </c>
      <c r="F17" s="15" t="s">
        <v>2808</v>
      </c>
      <c r="G17" s="15" t="s">
        <v>2772</v>
      </c>
      <c r="H17" s="15" t="s">
        <v>2772</v>
      </c>
      <c r="I17" s="15" t="s">
        <v>2772</v>
      </c>
      <c r="J17" s="15" t="s">
        <v>2772</v>
      </c>
      <c r="K17" s="15" t="s">
        <v>2796</v>
      </c>
      <c r="L17" s="15">
        <v>1620</v>
      </c>
      <c r="M17" s="16" t="s">
        <v>2802</v>
      </c>
      <c r="N17" s="16" t="s">
        <v>2772</v>
      </c>
      <c r="O17" s="16" t="s">
        <v>2772</v>
      </c>
      <c r="P17" s="15" t="s">
        <v>2799</v>
      </c>
    </row>
    <row r="18" spans="1:16" ht="32.1">
      <c r="A18" s="15" t="s">
        <v>2792</v>
      </c>
      <c r="B18" s="15">
        <v>2020</v>
      </c>
      <c r="C18" s="15" t="s">
        <v>2793</v>
      </c>
      <c r="D18" s="15" t="s">
        <v>2772</v>
      </c>
      <c r="E18" s="15" t="s">
        <v>2794</v>
      </c>
      <c r="F18" s="15" t="s">
        <v>2809</v>
      </c>
      <c r="G18" s="15" t="s">
        <v>2772</v>
      </c>
      <c r="H18" s="15" t="s">
        <v>2772</v>
      </c>
      <c r="I18" s="15" t="s">
        <v>2772</v>
      </c>
      <c r="J18" s="15" t="s">
        <v>2772</v>
      </c>
      <c r="K18" s="15" t="s">
        <v>2796</v>
      </c>
      <c r="L18" s="15">
        <v>607.79999999999995</v>
      </c>
      <c r="M18" s="16" t="s">
        <v>2802</v>
      </c>
      <c r="N18" s="16" t="s">
        <v>2772</v>
      </c>
      <c r="O18" s="16" t="s">
        <v>2772</v>
      </c>
      <c r="P18" s="15" t="s">
        <v>2799</v>
      </c>
    </row>
    <row r="19" spans="1:16" ht="32.1">
      <c r="A19" s="15" t="s">
        <v>2792</v>
      </c>
      <c r="B19" s="15">
        <v>2020</v>
      </c>
      <c r="C19" s="15" t="s">
        <v>2793</v>
      </c>
      <c r="D19" s="15" t="s">
        <v>2772</v>
      </c>
      <c r="E19" s="15" t="s">
        <v>2794</v>
      </c>
      <c r="F19" s="15" t="s">
        <v>2810</v>
      </c>
      <c r="G19" s="15" t="s">
        <v>2772</v>
      </c>
      <c r="H19" s="15" t="s">
        <v>2772</v>
      </c>
      <c r="I19" s="15" t="s">
        <v>2772</v>
      </c>
      <c r="J19" s="15" t="s">
        <v>2772</v>
      </c>
      <c r="K19" s="15" t="s">
        <v>2796</v>
      </c>
      <c r="L19" s="15">
        <v>729.1</v>
      </c>
      <c r="M19" s="16" t="s">
        <v>2802</v>
      </c>
      <c r="N19" s="16" t="s">
        <v>2772</v>
      </c>
      <c r="O19" s="16" t="s">
        <v>2772</v>
      </c>
      <c r="P19" s="15" t="s">
        <v>2799</v>
      </c>
    </row>
    <row r="20" spans="1:16" ht="32.1">
      <c r="A20" s="15" t="s">
        <v>2811</v>
      </c>
      <c r="B20" s="15">
        <v>2018</v>
      </c>
      <c r="C20" s="15" t="s">
        <v>2812</v>
      </c>
      <c r="D20" s="15" t="s">
        <v>2766</v>
      </c>
      <c r="E20" s="15" t="s">
        <v>2813</v>
      </c>
      <c r="F20" s="15" t="s">
        <v>2814</v>
      </c>
      <c r="G20" s="15">
        <v>25.6</v>
      </c>
      <c r="H20" s="15" t="s">
        <v>2815</v>
      </c>
      <c r="I20" s="15" t="s">
        <v>2816</v>
      </c>
      <c r="J20" s="15">
        <v>1</v>
      </c>
      <c r="K20" s="15" t="s">
        <v>2781</v>
      </c>
      <c r="L20" s="15" t="s">
        <v>2817</v>
      </c>
      <c r="M20" s="16" t="s">
        <v>2818</v>
      </c>
      <c r="N20" s="16">
        <v>0</v>
      </c>
      <c r="O20" s="15" t="s">
        <v>2819</v>
      </c>
      <c r="P20" s="15" t="s">
        <v>2820</v>
      </c>
    </row>
    <row r="21" spans="1:16" ht="15" customHeight="1">
      <c r="A21" s="15" t="s">
        <v>2811</v>
      </c>
      <c r="B21" s="15">
        <v>2018</v>
      </c>
      <c r="C21" s="15" t="s">
        <v>2812</v>
      </c>
      <c r="D21" s="15" t="s">
        <v>2766</v>
      </c>
      <c r="E21" s="15" t="s">
        <v>2813</v>
      </c>
      <c r="F21" s="15" t="s">
        <v>2814</v>
      </c>
      <c r="G21" s="15">
        <v>25.6</v>
      </c>
      <c r="H21" s="15" t="s">
        <v>2815</v>
      </c>
      <c r="I21" s="15" t="s">
        <v>2816</v>
      </c>
      <c r="J21" s="15">
        <v>1</v>
      </c>
      <c r="K21" s="15" t="s">
        <v>2781</v>
      </c>
      <c r="L21" s="15" t="s">
        <v>2821</v>
      </c>
      <c r="M21" s="16" t="s">
        <v>2818</v>
      </c>
      <c r="N21" s="15">
        <v>0</v>
      </c>
      <c r="O21" s="29" t="s">
        <v>2822</v>
      </c>
      <c r="P21" s="15" t="s">
        <v>2820</v>
      </c>
    </row>
    <row r="22" spans="1:16" ht="32.1">
      <c r="A22" s="15" t="s">
        <v>2811</v>
      </c>
      <c r="B22" s="15">
        <v>2018</v>
      </c>
      <c r="C22" s="15" t="s">
        <v>2812</v>
      </c>
      <c r="D22" s="15" t="s">
        <v>2766</v>
      </c>
      <c r="E22" s="15" t="s">
        <v>2813</v>
      </c>
      <c r="F22" s="15" t="s">
        <v>2814</v>
      </c>
      <c r="G22" s="15">
        <v>25.6</v>
      </c>
      <c r="H22" s="15" t="s">
        <v>2815</v>
      </c>
      <c r="I22" s="15" t="s">
        <v>2816</v>
      </c>
      <c r="J22" s="15">
        <v>1</v>
      </c>
      <c r="K22" s="15" t="s">
        <v>2781</v>
      </c>
      <c r="L22" s="15" t="s">
        <v>2823</v>
      </c>
      <c r="M22" s="16" t="s">
        <v>2818</v>
      </c>
      <c r="N22" s="15">
        <v>0</v>
      </c>
      <c r="O22" s="15" t="s">
        <v>2824</v>
      </c>
      <c r="P22" s="15" t="s">
        <v>1199</v>
      </c>
    </row>
    <row r="23" spans="1:16" ht="32.1">
      <c r="A23" s="15" t="s">
        <v>2811</v>
      </c>
      <c r="B23" s="15">
        <v>2018</v>
      </c>
      <c r="C23" s="15" t="s">
        <v>2812</v>
      </c>
      <c r="D23" s="15" t="s">
        <v>2766</v>
      </c>
      <c r="E23" s="15" t="s">
        <v>2813</v>
      </c>
      <c r="F23" s="15" t="s">
        <v>2814</v>
      </c>
      <c r="G23" s="15">
        <v>25.6</v>
      </c>
      <c r="H23" s="15" t="s">
        <v>2815</v>
      </c>
      <c r="I23" s="15" t="s">
        <v>2816</v>
      </c>
      <c r="J23" s="15">
        <v>1</v>
      </c>
      <c r="K23" s="15" t="s">
        <v>2781</v>
      </c>
      <c r="L23" s="15" t="s">
        <v>2823</v>
      </c>
      <c r="M23" s="16" t="s">
        <v>2818</v>
      </c>
      <c r="N23" s="15">
        <v>0</v>
      </c>
      <c r="O23" s="15" t="s">
        <v>2825</v>
      </c>
      <c r="P23" s="15" t="s">
        <v>1199</v>
      </c>
    </row>
    <row r="24" spans="1:16" ht="32.1">
      <c r="A24" s="15" t="s">
        <v>2811</v>
      </c>
      <c r="B24" s="15">
        <v>2018</v>
      </c>
      <c r="C24" s="15" t="s">
        <v>2812</v>
      </c>
      <c r="D24" s="15" t="s">
        <v>2766</v>
      </c>
      <c r="E24" s="15" t="s">
        <v>2813</v>
      </c>
      <c r="F24" s="15" t="s">
        <v>2814</v>
      </c>
      <c r="G24" s="15">
        <v>25.6</v>
      </c>
      <c r="H24" s="15" t="s">
        <v>2815</v>
      </c>
      <c r="I24" s="15" t="s">
        <v>2816</v>
      </c>
      <c r="J24" s="15">
        <v>1</v>
      </c>
      <c r="K24" s="15" t="s">
        <v>2781</v>
      </c>
      <c r="L24" s="15" t="s">
        <v>2823</v>
      </c>
      <c r="M24" s="16" t="s">
        <v>2818</v>
      </c>
      <c r="N24" s="15">
        <v>0</v>
      </c>
      <c r="O24" s="15" t="s">
        <v>2826</v>
      </c>
      <c r="P24" s="15" t="s">
        <v>1199</v>
      </c>
    </row>
    <row r="25" spans="1:16" ht="32.1">
      <c r="A25" s="15" t="s">
        <v>2811</v>
      </c>
      <c r="B25" s="15">
        <v>2018</v>
      </c>
      <c r="C25" s="15" t="s">
        <v>2812</v>
      </c>
      <c r="D25" s="15" t="s">
        <v>2766</v>
      </c>
      <c r="E25" s="15" t="s">
        <v>2813</v>
      </c>
      <c r="F25" s="15" t="s">
        <v>2814</v>
      </c>
      <c r="G25" s="15">
        <v>25.6</v>
      </c>
      <c r="H25" s="15" t="s">
        <v>2815</v>
      </c>
      <c r="I25" s="15" t="s">
        <v>2816</v>
      </c>
      <c r="J25" s="15">
        <v>1</v>
      </c>
      <c r="K25" s="15" t="s">
        <v>2781</v>
      </c>
      <c r="L25" s="15" t="s">
        <v>2827</v>
      </c>
      <c r="M25" s="16" t="s">
        <v>2818</v>
      </c>
      <c r="N25" s="15">
        <v>1</v>
      </c>
      <c r="O25" s="15" t="s">
        <v>2819</v>
      </c>
      <c r="P25" s="15" t="s">
        <v>1199</v>
      </c>
    </row>
    <row r="26" spans="1:16" ht="32.1">
      <c r="A26" s="15" t="s">
        <v>2811</v>
      </c>
      <c r="B26" s="15">
        <v>2018</v>
      </c>
      <c r="C26" s="15" t="s">
        <v>2812</v>
      </c>
      <c r="D26" s="15" t="s">
        <v>2766</v>
      </c>
      <c r="E26" s="15" t="s">
        <v>2813</v>
      </c>
      <c r="F26" s="15" t="s">
        <v>2814</v>
      </c>
      <c r="G26" s="15">
        <v>25.6</v>
      </c>
      <c r="H26" s="15" t="s">
        <v>2815</v>
      </c>
      <c r="I26" s="15" t="s">
        <v>2816</v>
      </c>
      <c r="J26" s="15">
        <v>1</v>
      </c>
      <c r="K26" s="15" t="s">
        <v>2781</v>
      </c>
      <c r="L26" s="15" t="s">
        <v>2828</v>
      </c>
      <c r="M26" s="16" t="s">
        <v>2818</v>
      </c>
      <c r="N26" s="15">
        <v>1</v>
      </c>
      <c r="O26" s="29" t="s">
        <v>2822</v>
      </c>
      <c r="P26" s="15" t="s">
        <v>1199</v>
      </c>
    </row>
    <row r="27" spans="1:16" ht="32.1">
      <c r="A27" s="15" t="s">
        <v>2811</v>
      </c>
      <c r="B27" s="15">
        <v>2018</v>
      </c>
      <c r="C27" s="15" t="s">
        <v>2812</v>
      </c>
      <c r="D27" s="15" t="s">
        <v>2766</v>
      </c>
      <c r="E27" s="15" t="s">
        <v>2813</v>
      </c>
      <c r="F27" s="15" t="s">
        <v>2814</v>
      </c>
      <c r="G27" s="15">
        <v>25.6</v>
      </c>
      <c r="H27" s="15" t="s">
        <v>2815</v>
      </c>
      <c r="I27" s="15" t="s">
        <v>2816</v>
      </c>
      <c r="J27" s="15">
        <v>1</v>
      </c>
      <c r="K27" s="15" t="s">
        <v>2781</v>
      </c>
      <c r="L27" s="15" t="s">
        <v>2823</v>
      </c>
      <c r="M27" s="16" t="s">
        <v>2818</v>
      </c>
      <c r="N27" s="15">
        <v>1</v>
      </c>
      <c r="O27" s="15" t="s">
        <v>2824</v>
      </c>
      <c r="P27" s="15" t="s">
        <v>1199</v>
      </c>
    </row>
    <row r="28" spans="1:16" ht="32.1">
      <c r="A28" s="15" t="s">
        <v>2811</v>
      </c>
      <c r="B28" s="15">
        <v>2018</v>
      </c>
      <c r="C28" s="15" t="s">
        <v>2812</v>
      </c>
      <c r="D28" s="15" t="s">
        <v>2766</v>
      </c>
      <c r="E28" s="15" t="s">
        <v>2813</v>
      </c>
      <c r="F28" s="15" t="s">
        <v>2814</v>
      </c>
      <c r="G28" s="15">
        <v>25.6</v>
      </c>
      <c r="H28" s="15" t="s">
        <v>2815</v>
      </c>
      <c r="I28" s="15" t="s">
        <v>2816</v>
      </c>
      <c r="J28" s="15">
        <v>1</v>
      </c>
      <c r="K28" s="15" t="s">
        <v>2781</v>
      </c>
      <c r="L28" s="15" t="s">
        <v>2823</v>
      </c>
      <c r="M28" s="16" t="s">
        <v>2818</v>
      </c>
      <c r="N28" s="15">
        <v>1</v>
      </c>
      <c r="O28" s="15" t="s">
        <v>2825</v>
      </c>
      <c r="P28" s="15" t="s">
        <v>1199</v>
      </c>
    </row>
    <row r="29" spans="1:16" ht="32.1">
      <c r="A29" s="15" t="s">
        <v>2811</v>
      </c>
      <c r="B29" s="15">
        <v>2018</v>
      </c>
      <c r="C29" s="15" t="s">
        <v>2812</v>
      </c>
      <c r="D29" s="15" t="s">
        <v>2766</v>
      </c>
      <c r="E29" s="15" t="s">
        <v>2813</v>
      </c>
      <c r="F29" s="15" t="s">
        <v>2814</v>
      </c>
      <c r="G29" s="15">
        <v>25.6</v>
      </c>
      <c r="H29" s="15" t="s">
        <v>2815</v>
      </c>
      <c r="I29" s="15" t="s">
        <v>2816</v>
      </c>
      <c r="J29" s="15">
        <v>1</v>
      </c>
      <c r="K29" s="15" t="s">
        <v>2781</v>
      </c>
      <c r="L29" s="15" t="s">
        <v>2823</v>
      </c>
      <c r="M29" s="16" t="s">
        <v>2818</v>
      </c>
      <c r="N29" s="15">
        <v>1</v>
      </c>
      <c r="O29" s="15" t="s">
        <v>2826</v>
      </c>
      <c r="P29" s="15" t="s">
        <v>1199</v>
      </c>
    </row>
    <row r="30" spans="1:16" ht="32.1">
      <c r="A30" s="15" t="s">
        <v>2811</v>
      </c>
      <c r="B30" s="15">
        <v>2018</v>
      </c>
      <c r="C30" s="15" t="s">
        <v>2812</v>
      </c>
      <c r="D30" s="15" t="s">
        <v>2766</v>
      </c>
      <c r="E30" s="15" t="s">
        <v>2813</v>
      </c>
      <c r="F30" s="15" t="s">
        <v>2814</v>
      </c>
      <c r="G30" s="15">
        <v>25.6</v>
      </c>
      <c r="H30" s="15" t="s">
        <v>2815</v>
      </c>
      <c r="I30" s="15" t="s">
        <v>2816</v>
      </c>
      <c r="J30" s="15">
        <v>1</v>
      </c>
      <c r="K30" s="15" t="s">
        <v>2781</v>
      </c>
      <c r="L30" s="15" t="s">
        <v>2823</v>
      </c>
      <c r="M30" s="16" t="s">
        <v>2818</v>
      </c>
      <c r="N30" s="15">
        <v>3</v>
      </c>
      <c r="O30" s="15" t="s">
        <v>2819</v>
      </c>
      <c r="P30" s="15" t="s">
        <v>1199</v>
      </c>
    </row>
    <row r="31" spans="1:16" ht="32.1">
      <c r="A31" s="15" t="s">
        <v>2811</v>
      </c>
      <c r="B31" s="15">
        <v>2018</v>
      </c>
      <c r="C31" s="15" t="s">
        <v>2812</v>
      </c>
      <c r="D31" s="15" t="s">
        <v>2766</v>
      </c>
      <c r="E31" s="15" t="s">
        <v>2813</v>
      </c>
      <c r="F31" s="15" t="s">
        <v>2814</v>
      </c>
      <c r="G31" s="15">
        <v>25.6</v>
      </c>
      <c r="H31" s="15" t="s">
        <v>2815</v>
      </c>
      <c r="I31" s="15" t="s">
        <v>2816</v>
      </c>
      <c r="J31" s="15">
        <v>1</v>
      </c>
      <c r="K31" s="15" t="s">
        <v>2781</v>
      </c>
      <c r="L31" s="15" t="s">
        <v>2829</v>
      </c>
      <c r="M31" s="16" t="s">
        <v>2818</v>
      </c>
      <c r="N31" s="15">
        <v>3</v>
      </c>
      <c r="O31" s="29" t="s">
        <v>2822</v>
      </c>
      <c r="P31" s="15" t="s">
        <v>1199</v>
      </c>
    </row>
    <row r="32" spans="1:16" ht="32.1">
      <c r="A32" s="15" t="s">
        <v>2811</v>
      </c>
      <c r="B32" s="15">
        <v>2018</v>
      </c>
      <c r="C32" s="15" t="s">
        <v>2812</v>
      </c>
      <c r="D32" s="15" t="s">
        <v>2766</v>
      </c>
      <c r="E32" s="15" t="s">
        <v>2813</v>
      </c>
      <c r="F32" s="15" t="s">
        <v>2814</v>
      </c>
      <c r="G32" s="15">
        <v>25.6</v>
      </c>
      <c r="H32" s="15" t="s">
        <v>2815</v>
      </c>
      <c r="I32" s="15" t="s">
        <v>2816</v>
      </c>
      <c r="J32" s="15">
        <v>1</v>
      </c>
      <c r="K32" s="15" t="s">
        <v>2781</v>
      </c>
      <c r="L32" s="15" t="s">
        <v>2823</v>
      </c>
      <c r="M32" s="16" t="s">
        <v>2818</v>
      </c>
      <c r="N32" s="15">
        <v>3</v>
      </c>
      <c r="O32" s="15" t="s">
        <v>2824</v>
      </c>
      <c r="P32" s="15" t="s">
        <v>1199</v>
      </c>
    </row>
    <row r="33" spans="1:16" ht="32.1">
      <c r="A33" s="15" t="s">
        <v>2811</v>
      </c>
      <c r="B33" s="15">
        <v>2018</v>
      </c>
      <c r="C33" s="15" t="s">
        <v>2812</v>
      </c>
      <c r="D33" s="15" t="s">
        <v>2766</v>
      </c>
      <c r="E33" s="15" t="s">
        <v>2813</v>
      </c>
      <c r="F33" s="15" t="s">
        <v>2814</v>
      </c>
      <c r="G33" s="15">
        <v>25.6</v>
      </c>
      <c r="H33" s="15" t="s">
        <v>2815</v>
      </c>
      <c r="I33" s="15" t="s">
        <v>2816</v>
      </c>
      <c r="J33" s="15">
        <v>1</v>
      </c>
      <c r="K33" s="15" t="s">
        <v>2781</v>
      </c>
      <c r="L33" s="15" t="s">
        <v>2823</v>
      </c>
      <c r="M33" s="16" t="s">
        <v>2818</v>
      </c>
      <c r="N33" s="15">
        <v>3</v>
      </c>
      <c r="O33" s="15" t="s">
        <v>2825</v>
      </c>
      <c r="P33" s="15" t="s">
        <v>1199</v>
      </c>
    </row>
    <row r="34" spans="1:16" ht="32.1">
      <c r="A34" s="15" t="s">
        <v>2811</v>
      </c>
      <c r="B34" s="15">
        <v>2018</v>
      </c>
      <c r="C34" s="15" t="s">
        <v>2812</v>
      </c>
      <c r="D34" s="15" t="s">
        <v>2766</v>
      </c>
      <c r="E34" s="15" t="s">
        <v>2813</v>
      </c>
      <c r="F34" s="15" t="s">
        <v>2814</v>
      </c>
      <c r="G34" s="15">
        <v>25.6</v>
      </c>
      <c r="H34" s="15" t="s">
        <v>2815</v>
      </c>
      <c r="I34" s="15" t="s">
        <v>2816</v>
      </c>
      <c r="J34" s="15">
        <v>1</v>
      </c>
      <c r="K34" s="15" t="s">
        <v>2781</v>
      </c>
      <c r="L34" s="15" t="s">
        <v>2823</v>
      </c>
      <c r="M34" s="16" t="s">
        <v>2818</v>
      </c>
      <c r="N34" s="15">
        <v>3</v>
      </c>
      <c r="O34" s="15" t="s">
        <v>2826</v>
      </c>
      <c r="P34" s="15" t="s">
        <v>1199</v>
      </c>
    </row>
    <row r="35" spans="1:16" ht="32.1">
      <c r="A35" s="15" t="s">
        <v>2811</v>
      </c>
      <c r="B35" s="15">
        <v>2018</v>
      </c>
      <c r="C35" s="15" t="s">
        <v>2812</v>
      </c>
      <c r="D35" s="15" t="s">
        <v>2766</v>
      </c>
      <c r="E35" s="15" t="s">
        <v>2813</v>
      </c>
      <c r="F35" s="15" t="s">
        <v>2814</v>
      </c>
      <c r="G35" s="15">
        <v>25.6</v>
      </c>
      <c r="H35" s="15" t="s">
        <v>2815</v>
      </c>
      <c r="I35" s="15" t="s">
        <v>2816</v>
      </c>
      <c r="J35" s="15">
        <v>1</v>
      </c>
      <c r="K35" s="15" t="s">
        <v>2781</v>
      </c>
      <c r="L35" s="15" t="s">
        <v>2823</v>
      </c>
      <c r="M35" s="16" t="s">
        <v>2818</v>
      </c>
      <c r="N35" s="15">
        <v>5</v>
      </c>
      <c r="O35" s="15" t="s">
        <v>2819</v>
      </c>
      <c r="P35" s="15" t="s">
        <v>1199</v>
      </c>
    </row>
    <row r="36" spans="1:16" ht="32.1">
      <c r="A36" s="15" t="s">
        <v>2811</v>
      </c>
      <c r="B36" s="15">
        <v>2018</v>
      </c>
      <c r="C36" s="15" t="s">
        <v>2812</v>
      </c>
      <c r="D36" s="15" t="s">
        <v>2766</v>
      </c>
      <c r="E36" s="15" t="s">
        <v>2813</v>
      </c>
      <c r="F36" s="15" t="s">
        <v>2814</v>
      </c>
      <c r="G36" s="15">
        <v>25.6</v>
      </c>
      <c r="H36" s="15" t="s">
        <v>2815</v>
      </c>
      <c r="I36" s="15" t="s">
        <v>2816</v>
      </c>
      <c r="J36" s="15">
        <v>1</v>
      </c>
      <c r="K36" s="15" t="s">
        <v>2781</v>
      </c>
      <c r="L36" s="15" t="s">
        <v>2823</v>
      </c>
      <c r="M36" s="16" t="s">
        <v>2818</v>
      </c>
      <c r="N36" s="15">
        <v>5</v>
      </c>
      <c r="O36" s="29" t="s">
        <v>2822</v>
      </c>
      <c r="P36" s="15" t="s">
        <v>1199</v>
      </c>
    </row>
    <row r="37" spans="1:16" ht="32.1">
      <c r="A37" s="15" t="s">
        <v>2811</v>
      </c>
      <c r="B37" s="15">
        <v>2018</v>
      </c>
      <c r="C37" s="15" t="s">
        <v>2812</v>
      </c>
      <c r="D37" s="15" t="s">
        <v>2766</v>
      </c>
      <c r="E37" s="15" t="s">
        <v>2813</v>
      </c>
      <c r="F37" s="15" t="s">
        <v>2814</v>
      </c>
      <c r="G37" s="15">
        <v>25.6</v>
      </c>
      <c r="H37" s="15" t="s">
        <v>2815</v>
      </c>
      <c r="I37" s="15" t="s">
        <v>2816</v>
      </c>
      <c r="J37" s="15">
        <v>1</v>
      </c>
      <c r="K37" s="15" t="s">
        <v>2781</v>
      </c>
      <c r="L37" s="15" t="s">
        <v>2823</v>
      </c>
      <c r="M37" s="16" t="s">
        <v>2818</v>
      </c>
      <c r="N37" s="15">
        <v>5</v>
      </c>
      <c r="O37" s="15" t="s">
        <v>2824</v>
      </c>
      <c r="P37" s="15" t="s">
        <v>1199</v>
      </c>
    </row>
    <row r="38" spans="1:16" ht="32.1">
      <c r="A38" s="15" t="s">
        <v>2811</v>
      </c>
      <c r="B38" s="15">
        <v>2018</v>
      </c>
      <c r="C38" s="15" t="s">
        <v>2812</v>
      </c>
      <c r="D38" s="15" t="s">
        <v>2766</v>
      </c>
      <c r="E38" s="15" t="s">
        <v>2813</v>
      </c>
      <c r="F38" s="15" t="s">
        <v>2814</v>
      </c>
      <c r="G38" s="15">
        <v>25.6</v>
      </c>
      <c r="H38" s="15" t="s">
        <v>2815</v>
      </c>
      <c r="I38" s="15" t="s">
        <v>2816</v>
      </c>
      <c r="J38" s="15">
        <v>1</v>
      </c>
      <c r="K38" s="15" t="s">
        <v>2781</v>
      </c>
      <c r="L38" s="15" t="s">
        <v>2823</v>
      </c>
      <c r="M38" s="16" t="s">
        <v>2818</v>
      </c>
      <c r="N38" s="15">
        <v>5</v>
      </c>
      <c r="O38" s="15" t="s">
        <v>2825</v>
      </c>
      <c r="P38" s="15" t="s">
        <v>1199</v>
      </c>
    </row>
    <row r="39" spans="1:16" ht="32.1">
      <c r="A39" s="15" t="s">
        <v>2811</v>
      </c>
      <c r="B39" s="15">
        <v>2018</v>
      </c>
      <c r="C39" s="15" t="s">
        <v>2812</v>
      </c>
      <c r="D39" s="15" t="s">
        <v>2766</v>
      </c>
      <c r="E39" s="15" t="s">
        <v>2813</v>
      </c>
      <c r="F39" s="15" t="s">
        <v>2814</v>
      </c>
      <c r="G39" s="15">
        <v>25.6</v>
      </c>
      <c r="H39" s="15" t="s">
        <v>2815</v>
      </c>
      <c r="I39" s="15" t="s">
        <v>2816</v>
      </c>
      <c r="J39" s="15">
        <v>1</v>
      </c>
      <c r="K39" s="15" t="s">
        <v>2781</v>
      </c>
      <c r="L39" s="15" t="s">
        <v>2823</v>
      </c>
      <c r="M39" s="16" t="s">
        <v>2818</v>
      </c>
      <c r="N39" s="15">
        <v>5</v>
      </c>
      <c r="O39" s="15" t="s">
        <v>2826</v>
      </c>
      <c r="P39" s="15" t="s">
        <v>1199</v>
      </c>
    </row>
    <row r="40" spans="1:16" ht="63.95">
      <c r="A40" s="15" t="s">
        <v>2811</v>
      </c>
      <c r="B40" s="15">
        <v>2018</v>
      </c>
      <c r="C40" s="15" t="s">
        <v>2830</v>
      </c>
      <c r="D40" s="15" t="s">
        <v>2766</v>
      </c>
      <c r="E40" s="15" t="s">
        <v>2813</v>
      </c>
      <c r="F40" s="15" t="s">
        <v>2814</v>
      </c>
      <c r="G40" s="15">
        <v>25.6</v>
      </c>
      <c r="H40" s="15" t="s">
        <v>2815</v>
      </c>
      <c r="I40" s="15" t="s">
        <v>2816</v>
      </c>
      <c r="J40" s="15">
        <v>1</v>
      </c>
      <c r="K40" s="15" t="s">
        <v>2796</v>
      </c>
      <c r="L40" s="15" t="s">
        <v>2823</v>
      </c>
      <c r="M40" s="15" t="s">
        <v>2831</v>
      </c>
      <c r="N40" s="15">
        <v>0</v>
      </c>
      <c r="O40" s="15" t="s">
        <v>2772</v>
      </c>
      <c r="P40" s="15" t="s">
        <v>1199</v>
      </c>
    </row>
    <row r="41" spans="1:16" ht="63.95">
      <c r="A41" s="15" t="s">
        <v>2811</v>
      </c>
      <c r="B41" s="15">
        <v>2018</v>
      </c>
      <c r="C41" s="15" t="s">
        <v>2830</v>
      </c>
      <c r="D41" s="15" t="s">
        <v>2766</v>
      </c>
      <c r="E41" s="15" t="s">
        <v>2813</v>
      </c>
      <c r="F41" s="15" t="s">
        <v>2814</v>
      </c>
      <c r="G41" s="15">
        <v>25.6</v>
      </c>
      <c r="H41" s="15" t="s">
        <v>2815</v>
      </c>
      <c r="I41" s="15" t="s">
        <v>2816</v>
      </c>
      <c r="J41" s="15">
        <v>1</v>
      </c>
      <c r="K41" s="15" t="s">
        <v>2796</v>
      </c>
      <c r="L41" s="15" t="s">
        <v>2832</v>
      </c>
      <c r="M41" s="15" t="s">
        <v>2831</v>
      </c>
      <c r="N41" s="15">
        <v>2</v>
      </c>
      <c r="O41" s="15" t="s">
        <v>2772</v>
      </c>
      <c r="P41" s="15" t="s">
        <v>1199</v>
      </c>
    </row>
    <row r="42" spans="1:16" ht="63.95">
      <c r="A42" s="15" t="s">
        <v>2811</v>
      </c>
      <c r="B42" s="15">
        <v>2018</v>
      </c>
      <c r="C42" s="15" t="s">
        <v>2830</v>
      </c>
      <c r="D42" s="15" t="s">
        <v>2766</v>
      </c>
      <c r="E42" s="15" t="s">
        <v>2813</v>
      </c>
      <c r="F42" s="15" t="s">
        <v>2814</v>
      </c>
      <c r="G42" s="15">
        <v>25.6</v>
      </c>
      <c r="H42" s="15" t="s">
        <v>2815</v>
      </c>
      <c r="I42" s="15" t="s">
        <v>2816</v>
      </c>
      <c r="J42" s="15">
        <v>1</v>
      </c>
      <c r="K42" s="15" t="s">
        <v>2796</v>
      </c>
      <c r="L42" s="15" t="s">
        <v>2833</v>
      </c>
      <c r="M42" s="15" t="s">
        <v>2831</v>
      </c>
      <c r="N42" s="15">
        <v>3</v>
      </c>
      <c r="O42" s="15" t="s">
        <v>2772</v>
      </c>
      <c r="P42" s="15" t="s">
        <v>1199</v>
      </c>
    </row>
    <row r="43" spans="1:16" ht="63.95">
      <c r="A43" s="15" t="s">
        <v>2811</v>
      </c>
      <c r="B43" s="15">
        <v>2018</v>
      </c>
      <c r="C43" s="15" t="s">
        <v>2830</v>
      </c>
      <c r="D43" s="15" t="s">
        <v>2766</v>
      </c>
      <c r="E43" s="15" t="s">
        <v>2813</v>
      </c>
      <c r="F43" s="15" t="s">
        <v>2814</v>
      </c>
      <c r="G43" s="15">
        <v>25.6</v>
      </c>
      <c r="H43" s="15" t="s">
        <v>2815</v>
      </c>
      <c r="I43" s="15" t="s">
        <v>2816</v>
      </c>
      <c r="J43" s="15">
        <v>1</v>
      </c>
      <c r="K43" s="15" t="s">
        <v>2796</v>
      </c>
      <c r="L43" s="15" t="s">
        <v>2834</v>
      </c>
      <c r="M43" s="15" t="s">
        <v>2831</v>
      </c>
      <c r="N43" s="15">
        <v>5</v>
      </c>
      <c r="O43" s="15" t="s">
        <v>2772</v>
      </c>
      <c r="P43" s="15" t="s">
        <v>1199</v>
      </c>
    </row>
    <row r="44" spans="1:16" ht="63.95">
      <c r="A44" s="15" t="s">
        <v>2811</v>
      </c>
      <c r="B44" s="15">
        <v>2018</v>
      </c>
      <c r="C44" s="15" t="s">
        <v>2830</v>
      </c>
      <c r="D44" s="15" t="s">
        <v>2766</v>
      </c>
      <c r="E44" s="15" t="s">
        <v>2813</v>
      </c>
      <c r="F44" s="15" t="s">
        <v>2814</v>
      </c>
      <c r="G44" s="15">
        <v>25.6</v>
      </c>
      <c r="H44" s="15" t="s">
        <v>2815</v>
      </c>
      <c r="I44" s="15" t="s">
        <v>2816</v>
      </c>
      <c r="J44" s="15">
        <v>1</v>
      </c>
      <c r="K44" s="15" t="s">
        <v>2796</v>
      </c>
      <c r="L44" s="15" t="s">
        <v>2823</v>
      </c>
      <c r="M44" s="15" t="s">
        <v>2831</v>
      </c>
      <c r="N44" s="15">
        <v>7</v>
      </c>
      <c r="O44" s="15" t="s">
        <v>2772</v>
      </c>
      <c r="P44" s="15" t="s">
        <v>1199</v>
      </c>
    </row>
    <row r="45" spans="1:16" ht="63.95">
      <c r="A45" s="15" t="s">
        <v>2811</v>
      </c>
      <c r="B45" s="15">
        <v>2018</v>
      </c>
      <c r="C45" s="15" t="s">
        <v>2830</v>
      </c>
      <c r="D45" s="15" t="s">
        <v>2766</v>
      </c>
      <c r="E45" s="15" t="s">
        <v>2813</v>
      </c>
      <c r="F45" s="15" t="s">
        <v>2814</v>
      </c>
      <c r="G45" s="15">
        <v>25.6</v>
      </c>
      <c r="H45" s="15" t="s">
        <v>2815</v>
      </c>
      <c r="I45" s="15" t="s">
        <v>2816</v>
      </c>
      <c r="J45" s="15">
        <v>1</v>
      </c>
      <c r="K45" s="15" t="s">
        <v>2796</v>
      </c>
      <c r="L45" s="15" t="s">
        <v>2823</v>
      </c>
      <c r="M45" s="15" t="s">
        <v>2831</v>
      </c>
      <c r="N45" s="15">
        <v>14</v>
      </c>
      <c r="O45" s="15" t="s">
        <v>2772</v>
      </c>
      <c r="P45" s="15" t="s">
        <v>1199</v>
      </c>
    </row>
    <row r="46" spans="1:16" ht="63.95">
      <c r="A46" s="15" t="s">
        <v>2811</v>
      </c>
      <c r="B46" s="15">
        <v>2018</v>
      </c>
      <c r="C46" s="15" t="s">
        <v>2835</v>
      </c>
      <c r="D46" s="15" t="s">
        <v>2766</v>
      </c>
      <c r="E46" s="15" t="s">
        <v>2813</v>
      </c>
      <c r="F46" s="15" t="s">
        <v>2814</v>
      </c>
      <c r="G46" s="15">
        <v>25.6</v>
      </c>
      <c r="H46" s="15" t="s">
        <v>2815</v>
      </c>
      <c r="I46" s="15" t="s">
        <v>2816</v>
      </c>
      <c r="J46" s="15">
        <v>1</v>
      </c>
      <c r="K46" s="15" t="s">
        <v>2836</v>
      </c>
      <c r="L46" s="15" t="s">
        <v>2837</v>
      </c>
      <c r="M46" s="16" t="s">
        <v>2818</v>
      </c>
      <c r="N46" s="15">
        <v>0</v>
      </c>
      <c r="O46" s="15" t="s">
        <v>2772</v>
      </c>
      <c r="P46" s="15" t="s">
        <v>1199</v>
      </c>
    </row>
    <row r="47" spans="1:16" ht="63.95">
      <c r="A47" s="15" t="s">
        <v>2811</v>
      </c>
      <c r="B47" s="15">
        <v>2018</v>
      </c>
      <c r="C47" s="15" t="s">
        <v>2835</v>
      </c>
      <c r="D47" s="15" t="s">
        <v>2766</v>
      </c>
      <c r="E47" s="15" t="s">
        <v>2813</v>
      </c>
      <c r="F47" s="15" t="s">
        <v>2814</v>
      </c>
      <c r="G47" s="15">
        <v>25.6</v>
      </c>
      <c r="H47" s="15" t="s">
        <v>2815</v>
      </c>
      <c r="I47" s="15" t="s">
        <v>2816</v>
      </c>
      <c r="J47" s="15">
        <v>1</v>
      </c>
      <c r="K47" s="15" t="s">
        <v>2836</v>
      </c>
      <c r="L47" s="15" t="s">
        <v>2838</v>
      </c>
      <c r="M47" s="16" t="s">
        <v>2839</v>
      </c>
      <c r="N47" s="15">
        <v>1</v>
      </c>
      <c r="O47" s="15" t="s">
        <v>2772</v>
      </c>
      <c r="P47" s="15" t="s">
        <v>1199</v>
      </c>
    </row>
    <row r="48" spans="1:16" ht="63.95">
      <c r="A48" s="15" t="s">
        <v>2811</v>
      </c>
      <c r="B48" s="15">
        <v>2018</v>
      </c>
      <c r="C48" s="15" t="s">
        <v>2835</v>
      </c>
      <c r="D48" s="15" t="s">
        <v>2766</v>
      </c>
      <c r="E48" s="15" t="s">
        <v>2813</v>
      </c>
      <c r="F48" s="15" t="s">
        <v>2814</v>
      </c>
      <c r="G48" s="15">
        <v>25.6</v>
      </c>
      <c r="H48" s="15" t="s">
        <v>2815</v>
      </c>
      <c r="I48" s="15" t="s">
        <v>2816</v>
      </c>
      <c r="J48" s="15">
        <v>1</v>
      </c>
      <c r="K48" s="15" t="s">
        <v>2836</v>
      </c>
      <c r="L48" s="15" t="s">
        <v>2840</v>
      </c>
      <c r="M48" s="16" t="s">
        <v>2841</v>
      </c>
      <c r="N48" s="15">
        <v>3</v>
      </c>
      <c r="O48" s="15" t="s">
        <v>2772</v>
      </c>
      <c r="P48" s="15" t="s">
        <v>1199</v>
      </c>
    </row>
    <row r="49" spans="1:16" ht="63.95">
      <c r="A49" s="15" t="s">
        <v>2811</v>
      </c>
      <c r="B49" s="15">
        <v>2018</v>
      </c>
      <c r="C49" s="15" t="s">
        <v>2835</v>
      </c>
      <c r="D49" s="15" t="s">
        <v>2766</v>
      </c>
      <c r="E49" s="15" t="s">
        <v>2813</v>
      </c>
      <c r="F49" s="15" t="s">
        <v>2814</v>
      </c>
      <c r="G49" s="15">
        <v>25.6</v>
      </c>
      <c r="H49" s="15" t="s">
        <v>2815</v>
      </c>
      <c r="I49" s="15" t="s">
        <v>2816</v>
      </c>
      <c r="J49" s="15">
        <v>1</v>
      </c>
      <c r="K49" s="15" t="s">
        <v>2836</v>
      </c>
      <c r="L49" s="15" t="s">
        <v>2842</v>
      </c>
      <c r="M49" s="16" t="s">
        <v>2843</v>
      </c>
      <c r="N49" s="15">
        <v>5</v>
      </c>
      <c r="O49" s="15" t="s">
        <v>2772</v>
      </c>
      <c r="P49" s="15" t="s">
        <v>1199</v>
      </c>
    </row>
    <row r="50" spans="1:16" ht="32.1">
      <c r="A50" s="15" t="s">
        <v>2844</v>
      </c>
      <c r="B50" s="15">
        <v>2021</v>
      </c>
      <c r="C50" s="15" t="s">
        <v>2845</v>
      </c>
      <c r="D50" s="15" t="s">
        <v>2766</v>
      </c>
      <c r="E50" s="15" t="s">
        <v>2767</v>
      </c>
      <c r="F50" s="15" t="s">
        <v>2774</v>
      </c>
      <c r="G50" s="15" t="s">
        <v>2772</v>
      </c>
      <c r="H50" s="15" t="s">
        <v>2772</v>
      </c>
      <c r="I50" s="15"/>
      <c r="J50" s="15" t="s">
        <v>2772</v>
      </c>
      <c r="K50" s="15" t="s">
        <v>2781</v>
      </c>
      <c r="L50" s="15" t="s">
        <v>2846</v>
      </c>
      <c r="M50" s="15" t="s">
        <v>2818</v>
      </c>
      <c r="N50" s="15" t="s">
        <v>2772</v>
      </c>
      <c r="O50" s="15" t="s">
        <v>2772</v>
      </c>
      <c r="P50" s="15" t="s">
        <v>2847</v>
      </c>
    </row>
    <row r="51" spans="1:16" ht="32.1">
      <c r="A51" s="15" t="s">
        <v>2844</v>
      </c>
      <c r="B51" s="15">
        <v>2021</v>
      </c>
      <c r="C51" s="15" t="s">
        <v>2845</v>
      </c>
      <c r="D51" s="15" t="s">
        <v>2766</v>
      </c>
      <c r="E51" s="15" t="s">
        <v>2767</v>
      </c>
      <c r="F51" s="15" t="s">
        <v>2848</v>
      </c>
      <c r="G51" s="15" t="s">
        <v>2772</v>
      </c>
      <c r="H51" s="15" t="s">
        <v>2772</v>
      </c>
      <c r="I51" s="15"/>
      <c r="J51" s="15" t="s">
        <v>2772</v>
      </c>
      <c r="K51" s="15" t="s">
        <v>2781</v>
      </c>
      <c r="L51" s="15">
        <v>9.6</v>
      </c>
      <c r="M51" s="15" t="s">
        <v>2849</v>
      </c>
      <c r="N51" s="15" t="s">
        <v>2772</v>
      </c>
      <c r="O51" s="15" t="s">
        <v>2772</v>
      </c>
      <c r="P51" s="15" t="s">
        <v>2847</v>
      </c>
    </row>
    <row r="52" spans="1:16" ht="32.1">
      <c r="A52" s="15" t="s">
        <v>2844</v>
      </c>
      <c r="B52" s="15">
        <v>2021</v>
      </c>
      <c r="C52" s="15" t="s">
        <v>2845</v>
      </c>
      <c r="D52" s="15" t="s">
        <v>2766</v>
      </c>
      <c r="E52" s="15" t="s">
        <v>2767</v>
      </c>
      <c r="F52" s="15" t="s">
        <v>2775</v>
      </c>
      <c r="G52" s="15" t="s">
        <v>2772</v>
      </c>
      <c r="H52" s="15" t="s">
        <v>2772</v>
      </c>
      <c r="I52" s="15"/>
      <c r="J52" s="15" t="s">
        <v>2772</v>
      </c>
      <c r="K52" s="15" t="s">
        <v>2781</v>
      </c>
      <c r="L52" s="15">
        <v>0.9</v>
      </c>
      <c r="M52" s="15" t="s">
        <v>2849</v>
      </c>
      <c r="N52" s="15" t="s">
        <v>2772</v>
      </c>
      <c r="O52" s="15" t="s">
        <v>2772</v>
      </c>
      <c r="P52" s="15" t="s">
        <v>2847</v>
      </c>
    </row>
    <row r="53" spans="1:16" ht="32.1">
      <c r="A53" s="15" t="s">
        <v>2844</v>
      </c>
      <c r="B53" s="15">
        <v>2021</v>
      </c>
      <c r="C53" s="15" t="s">
        <v>2845</v>
      </c>
      <c r="D53" s="15" t="s">
        <v>2766</v>
      </c>
      <c r="E53" s="15" t="s">
        <v>2778</v>
      </c>
      <c r="F53" s="15" t="s">
        <v>2850</v>
      </c>
      <c r="G53" s="15" t="s">
        <v>2772</v>
      </c>
      <c r="H53" s="15" t="s">
        <v>2772</v>
      </c>
      <c r="I53" s="15"/>
      <c r="J53" s="15" t="s">
        <v>2772</v>
      </c>
      <c r="K53" s="15" t="s">
        <v>2781</v>
      </c>
      <c r="L53" s="15">
        <v>2.15</v>
      </c>
      <c r="M53" s="15" t="s">
        <v>2818</v>
      </c>
      <c r="N53" s="15" t="s">
        <v>2772</v>
      </c>
      <c r="O53" s="15" t="s">
        <v>2772</v>
      </c>
      <c r="P53" s="15" t="s">
        <v>2847</v>
      </c>
    </row>
    <row r="54" spans="1:16" ht="32.1">
      <c r="A54" s="15" t="s">
        <v>2844</v>
      </c>
      <c r="B54" s="15">
        <v>2021</v>
      </c>
      <c r="C54" s="15" t="s">
        <v>2845</v>
      </c>
      <c r="D54" s="15" t="s">
        <v>2766</v>
      </c>
      <c r="E54" s="15" t="s">
        <v>2778</v>
      </c>
      <c r="F54" s="15" t="s">
        <v>2851</v>
      </c>
      <c r="G54" s="15" t="s">
        <v>2772</v>
      </c>
      <c r="H54" s="15" t="s">
        <v>2772</v>
      </c>
      <c r="I54" s="15"/>
      <c r="J54" s="15" t="s">
        <v>2772</v>
      </c>
      <c r="K54" s="15" t="s">
        <v>2781</v>
      </c>
      <c r="L54" s="15">
        <v>7.25</v>
      </c>
      <c r="M54" s="15" t="s">
        <v>2818</v>
      </c>
      <c r="N54" s="15" t="s">
        <v>2772</v>
      </c>
      <c r="O54" s="15" t="s">
        <v>2772</v>
      </c>
      <c r="P54" s="15" t="s">
        <v>2847</v>
      </c>
    </row>
    <row r="55" spans="1:16" ht="32.1">
      <c r="A55" s="15" t="s">
        <v>2844</v>
      </c>
      <c r="B55" s="15">
        <v>2021</v>
      </c>
      <c r="C55" s="15" t="s">
        <v>2845</v>
      </c>
      <c r="D55" s="15" t="s">
        <v>2766</v>
      </c>
      <c r="E55" s="15" t="s">
        <v>2778</v>
      </c>
      <c r="F55" s="15" t="s">
        <v>2850</v>
      </c>
      <c r="G55" s="15" t="s">
        <v>2772</v>
      </c>
      <c r="H55" s="15" t="s">
        <v>2772</v>
      </c>
      <c r="I55" s="15"/>
      <c r="J55" s="15" t="s">
        <v>2772</v>
      </c>
      <c r="K55" s="15" t="s">
        <v>2852</v>
      </c>
      <c r="L55" s="15">
        <v>0.04</v>
      </c>
      <c r="M55" s="15" t="s">
        <v>2818</v>
      </c>
      <c r="N55" s="15" t="s">
        <v>2772</v>
      </c>
      <c r="O55" s="15" t="s">
        <v>2772</v>
      </c>
      <c r="P55" s="15" t="s">
        <v>2847</v>
      </c>
    </row>
    <row r="56" spans="1:16" ht="32.1">
      <c r="A56" s="15" t="s">
        <v>2844</v>
      </c>
      <c r="B56" s="15">
        <v>2021</v>
      </c>
      <c r="C56" s="15" t="s">
        <v>2845</v>
      </c>
      <c r="D56" s="15" t="s">
        <v>2766</v>
      </c>
      <c r="E56" s="15" t="s">
        <v>2778</v>
      </c>
      <c r="F56" s="15" t="s">
        <v>2851</v>
      </c>
      <c r="G56" s="15" t="s">
        <v>2772</v>
      </c>
      <c r="H56" s="15" t="s">
        <v>2772</v>
      </c>
      <c r="I56" s="15"/>
      <c r="J56" s="15" t="s">
        <v>2772</v>
      </c>
      <c r="K56" s="15" t="s">
        <v>2852</v>
      </c>
      <c r="L56" s="15">
        <v>0.1</v>
      </c>
      <c r="M56" s="15" t="s">
        <v>2818</v>
      </c>
      <c r="N56" s="15" t="s">
        <v>2772</v>
      </c>
      <c r="O56" s="15" t="s">
        <v>2772</v>
      </c>
      <c r="P56" s="15" t="s">
        <v>2847</v>
      </c>
    </row>
    <row r="57" spans="1:16" ht="32.1">
      <c r="A57" s="15" t="s">
        <v>2844</v>
      </c>
      <c r="B57" s="15">
        <v>2021</v>
      </c>
      <c r="C57" s="15" t="s">
        <v>2845</v>
      </c>
      <c r="D57" s="15" t="s">
        <v>2766</v>
      </c>
      <c r="E57" s="15" t="s">
        <v>2767</v>
      </c>
      <c r="F57" s="15" t="s">
        <v>2853</v>
      </c>
      <c r="G57" s="15">
        <v>5.3</v>
      </c>
      <c r="H57" s="16" t="s">
        <v>2769</v>
      </c>
      <c r="I57" s="15" t="s">
        <v>2854</v>
      </c>
      <c r="J57" s="15">
        <v>1</v>
      </c>
      <c r="K57" s="15" t="s">
        <v>2772</v>
      </c>
      <c r="L57" s="15" t="s">
        <v>2772</v>
      </c>
      <c r="M57" s="15" t="s">
        <v>2772</v>
      </c>
      <c r="N57" s="15" t="s">
        <v>2772</v>
      </c>
      <c r="O57" s="15" t="s">
        <v>2772</v>
      </c>
      <c r="P57" s="15" t="s">
        <v>2847</v>
      </c>
    </row>
    <row r="58" spans="1:16" ht="15.95">
      <c r="A58" s="15" t="s">
        <v>2855</v>
      </c>
      <c r="B58" s="15">
        <v>2021</v>
      </c>
      <c r="C58" s="15" t="s">
        <v>2856</v>
      </c>
      <c r="D58" s="15" t="s">
        <v>2766</v>
      </c>
      <c r="E58" s="15" t="s">
        <v>2857</v>
      </c>
      <c r="F58" s="15" t="s">
        <v>2858</v>
      </c>
      <c r="G58" s="26" t="s">
        <v>2859</v>
      </c>
      <c r="H58" s="15" t="s">
        <v>2860</v>
      </c>
      <c r="I58" s="15" t="s">
        <v>2861</v>
      </c>
      <c r="J58" s="15" t="s">
        <v>2771</v>
      </c>
      <c r="K58" s="15" t="s">
        <v>2772</v>
      </c>
      <c r="L58" s="15" t="s">
        <v>2772</v>
      </c>
      <c r="M58" s="15" t="s">
        <v>2772</v>
      </c>
      <c r="N58" s="15" t="s">
        <v>2772</v>
      </c>
      <c r="O58" s="15" t="s">
        <v>2772</v>
      </c>
      <c r="P58" s="15" t="s">
        <v>2862</v>
      </c>
    </row>
    <row r="59" spans="1:16" ht="32.1">
      <c r="A59" s="15" t="s">
        <v>2863</v>
      </c>
      <c r="B59" s="15">
        <v>2021</v>
      </c>
      <c r="C59" s="15" t="s">
        <v>2864</v>
      </c>
      <c r="D59" s="15" t="s">
        <v>2766</v>
      </c>
      <c r="E59" s="15" t="s">
        <v>2767</v>
      </c>
      <c r="F59" s="15" t="s">
        <v>2865</v>
      </c>
      <c r="G59" s="15">
        <v>4.8</v>
      </c>
      <c r="H59" s="15" t="s">
        <v>2866</v>
      </c>
      <c r="I59" s="15" t="s">
        <v>2867</v>
      </c>
      <c r="J59" s="15">
        <v>1</v>
      </c>
      <c r="K59" s="15" t="s">
        <v>2772</v>
      </c>
      <c r="L59" s="15" t="s">
        <v>2772</v>
      </c>
      <c r="M59" s="15" t="s">
        <v>2772</v>
      </c>
      <c r="N59" s="15" t="s">
        <v>2772</v>
      </c>
      <c r="O59" s="15" t="s">
        <v>2772</v>
      </c>
      <c r="P59" s="15" t="s">
        <v>2868</v>
      </c>
    </row>
    <row r="60" spans="1:16" ht="32.1">
      <c r="A60" s="15" t="s">
        <v>2863</v>
      </c>
      <c r="B60" s="15">
        <v>2022</v>
      </c>
      <c r="C60" s="15" t="s">
        <v>2869</v>
      </c>
      <c r="D60" s="15" t="s">
        <v>2766</v>
      </c>
      <c r="E60" s="15" t="s">
        <v>2767</v>
      </c>
      <c r="F60" s="15" t="s">
        <v>2870</v>
      </c>
      <c r="G60" s="15">
        <v>16.8</v>
      </c>
      <c r="H60" s="15" t="s">
        <v>2866</v>
      </c>
      <c r="I60" s="15" t="s">
        <v>2867</v>
      </c>
      <c r="J60" s="15">
        <v>1</v>
      </c>
      <c r="K60" s="15" t="s">
        <v>2772</v>
      </c>
      <c r="L60" s="15" t="s">
        <v>2772</v>
      </c>
      <c r="M60" s="15" t="s">
        <v>2772</v>
      </c>
      <c r="N60" s="15" t="s">
        <v>2772</v>
      </c>
      <c r="O60" s="15" t="s">
        <v>2772</v>
      </c>
      <c r="P60" s="15" t="s">
        <v>2868</v>
      </c>
    </row>
    <row r="61" spans="1:16" ht="33.950000000000003" thickTop="1" thickBot="1">
      <c r="A61" s="15" t="s">
        <v>2871</v>
      </c>
      <c r="B61" s="15">
        <v>2021</v>
      </c>
      <c r="C61" s="15" t="s">
        <v>2872</v>
      </c>
      <c r="D61" s="15" t="s">
        <v>2766</v>
      </c>
      <c r="E61" s="15" t="s">
        <v>2778</v>
      </c>
      <c r="F61" s="15" t="s">
        <v>2779</v>
      </c>
      <c r="G61" s="15" t="s">
        <v>2772</v>
      </c>
      <c r="H61" s="15" t="s">
        <v>2772</v>
      </c>
      <c r="I61" s="15" t="s">
        <v>2772</v>
      </c>
      <c r="J61" s="15" t="s">
        <v>2772</v>
      </c>
      <c r="K61" s="15" t="s">
        <v>2873</v>
      </c>
      <c r="L61" s="27">
        <v>704.76300000000003</v>
      </c>
      <c r="M61" s="15" t="s">
        <v>2874</v>
      </c>
      <c r="N61" s="15" t="s">
        <v>2772</v>
      </c>
      <c r="O61" s="15" t="s">
        <v>2772</v>
      </c>
      <c r="P61" s="16" t="s">
        <v>241</v>
      </c>
    </row>
    <row r="62" spans="1:16" ht="32.1">
      <c r="A62" s="15" t="s">
        <v>2871</v>
      </c>
      <c r="B62" s="15">
        <v>2021</v>
      </c>
      <c r="C62" s="15" t="s">
        <v>2872</v>
      </c>
      <c r="D62" s="15" t="s">
        <v>2766</v>
      </c>
      <c r="E62" s="15" t="s">
        <v>2778</v>
      </c>
      <c r="F62" s="15" t="s">
        <v>2788</v>
      </c>
      <c r="G62" s="15" t="s">
        <v>2772</v>
      </c>
      <c r="H62" s="15" t="s">
        <v>2772</v>
      </c>
      <c r="I62" s="15" t="s">
        <v>2772</v>
      </c>
      <c r="J62" s="15" t="s">
        <v>2772</v>
      </c>
      <c r="K62" s="15" t="s">
        <v>2873</v>
      </c>
      <c r="L62" s="15">
        <v>43.289000000000001</v>
      </c>
      <c r="M62" s="15" t="s">
        <v>2874</v>
      </c>
      <c r="N62" s="15" t="s">
        <v>2772</v>
      </c>
      <c r="O62" s="15" t="s">
        <v>2772</v>
      </c>
      <c r="P62" s="16" t="s">
        <v>241</v>
      </c>
    </row>
    <row r="63" spans="1:16" ht="32.1">
      <c r="A63" s="15" t="s">
        <v>2871</v>
      </c>
      <c r="B63" s="15">
        <v>2021</v>
      </c>
      <c r="C63" s="15" t="s">
        <v>2872</v>
      </c>
      <c r="D63" s="15" t="s">
        <v>2766</v>
      </c>
      <c r="E63" s="15" t="s">
        <v>2778</v>
      </c>
      <c r="F63" s="15" t="s">
        <v>2875</v>
      </c>
      <c r="G63" s="15" t="s">
        <v>2772</v>
      </c>
      <c r="H63" s="15" t="s">
        <v>2772</v>
      </c>
      <c r="I63" s="15" t="s">
        <v>2772</v>
      </c>
      <c r="J63" s="15" t="s">
        <v>2772</v>
      </c>
      <c r="K63" s="15" t="s">
        <v>2873</v>
      </c>
      <c r="L63" s="15">
        <v>3103.67</v>
      </c>
      <c r="M63" s="15" t="s">
        <v>2874</v>
      </c>
      <c r="N63" s="15" t="s">
        <v>2772</v>
      </c>
      <c r="O63" s="15" t="s">
        <v>2772</v>
      </c>
      <c r="P63" s="16" t="s">
        <v>241</v>
      </c>
    </row>
    <row r="64" spans="1:16" ht="32.1">
      <c r="A64" s="15" t="s">
        <v>2871</v>
      </c>
      <c r="B64" s="15">
        <v>2021</v>
      </c>
      <c r="C64" s="15" t="s">
        <v>2872</v>
      </c>
      <c r="D64" s="15" t="s">
        <v>2766</v>
      </c>
      <c r="E64" s="15" t="s">
        <v>2778</v>
      </c>
      <c r="F64" s="15" t="s">
        <v>2876</v>
      </c>
      <c r="G64" s="15" t="s">
        <v>2772</v>
      </c>
      <c r="H64" s="15" t="s">
        <v>2772</v>
      </c>
      <c r="I64" s="15" t="s">
        <v>2772</v>
      </c>
      <c r="J64" s="15" t="s">
        <v>2772</v>
      </c>
      <c r="K64" s="15" t="s">
        <v>2873</v>
      </c>
      <c r="L64" s="15">
        <v>0.15</v>
      </c>
      <c r="M64" s="15" t="s">
        <v>2874</v>
      </c>
      <c r="N64" s="15" t="s">
        <v>2772</v>
      </c>
      <c r="O64" s="15" t="s">
        <v>2772</v>
      </c>
      <c r="P64" s="16" t="s">
        <v>241</v>
      </c>
    </row>
    <row r="65" spans="1:16" ht="32.1">
      <c r="A65" s="15" t="s">
        <v>2871</v>
      </c>
      <c r="B65" s="15">
        <v>2021</v>
      </c>
      <c r="C65" s="15" t="s">
        <v>2872</v>
      </c>
      <c r="D65" s="15" t="s">
        <v>2766</v>
      </c>
      <c r="E65" s="15" t="s">
        <v>2778</v>
      </c>
      <c r="F65" s="15" t="s">
        <v>2786</v>
      </c>
      <c r="G65" s="15" t="s">
        <v>2772</v>
      </c>
      <c r="H65" s="15" t="s">
        <v>2772</v>
      </c>
      <c r="I65" s="15" t="s">
        <v>2772</v>
      </c>
      <c r="J65" s="15" t="s">
        <v>2772</v>
      </c>
      <c r="K65" s="15" t="s">
        <v>2873</v>
      </c>
      <c r="L65" s="15">
        <v>59.774000000000001</v>
      </c>
      <c r="M65" s="15" t="s">
        <v>2874</v>
      </c>
      <c r="N65" s="15" t="s">
        <v>2772</v>
      </c>
      <c r="O65" s="15" t="s">
        <v>2772</v>
      </c>
      <c r="P65" s="16" t="s">
        <v>241</v>
      </c>
    </row>
    <row r="66" spans="1:16" ht="63.95">
      <c r="A66" s="15" t="s">
        <v>2877</v>
      </c>
      <c r="B66" s="15">
        <v>2020</v>
      </c>
      <c r="C66" s="15" t="s">
        <v>2878</v>
      </c>
      <c r="D66" s="15" t="s">
        <v>2766</v>
      </c>
      <c r="E66" s="15" t="s">
        <v>2778</v>
      </c>
      <c r="F66" s="15" t="s">
        <v>2879</v>
      </c>
      <c r="G66" s="15" t="s">
        <v>2772</v>
      </c>
      <c r="H66" s="15" t="s">
        <v>2772</v>
      </c>
      <c r="I66" s="15" t="s">
        <v>2772</v>
      </c>
      <c r="J66" s="15" t="s">
        <v>2772</v>
      </c>
      <c r="K66" s="15" t="s">
        <v>2873</v>
      </c>
      <c r="L66" s="15">
        <v>0.15</v>
      </c>
      <c r="M66" s="15" t="s">
        <v>2880</v>
      </c>
      <c r="N66" s="15" t="s">
        <v>2772</v>
      </c>
      <c r="O66" s="15" t="s">
        <v>2772</v>
      </c>
      <c r="P66" s="16" t="s">
        <v>2881</v>
      </c>
    </row>
    <row r="67" spans="1:16" ht="80.099999999999994">
      <c r="A67" s="15" t="s">
        <v>2877</v>
      </c>
      <c r="B67" s="15">
        <v>2020</v>
      </c>
      <c r="C67" s="15" t="s">
        <v>2882</v>
      </c>
      <c r="D67" s="15" t="s">
        <v>2766</v>
      </c>
      <c r="E67" s="15" t="s">
        <v>2778</v>
      </c>
      <c r="F67" s="15" t="s">
        <v>2879</v>
      </c>
      <c r="G67" s="15" t="s">
        <v>2772</v>
      </c>
      <c r="H67" s="15" t="s">
        <v>2772</v>
      </c>
      <c r="I67" s="15" t="s">
        <v>2772</v>
      </c>
      <c r="J67" s="15" t="s">
        <v>2772</v>
      </c>
      <c r="K67" s="15" t="s">
        <v>2873</v>
      </c>
      <c r="L67" s="15">
        <v>0.02</v>
      </c>
      <c r="M67" s="15" t="s">
        <v>2880</v>
      </c>
      <c r="N67" s="15" t="s">
        <v>2772</v>
      </c>
      <c r="O67" s="15" t="s">
        <v>2772</v>
      </c>
      <c r="P67" s="16" t="s">
        <v>2881</v>
      </c>
    </row>
    <row r="68" spans="1:16" ht="65.099999999999994" thickBot="1">
      <c r="A68" s="15" t="s">
        <v>2877</v>
      </c>
      <c r="B68" s="15">
        <v>2020</v>
      </c>
      <c r="C68" s="15" t="s">
        <v>2878</v>
      </c>
      <c r="D68" s="15" t="s">
        <v>2766</v>
      </c>
      <c r="E68" s="15" t="s">
        <v>2778</v>
      </c>
      <c r="F68" s="15" t="s">
        <v>2883</v>
      </c>
      <c r="G68" s="15" t="s">
        <v>2772</v>
      </c>
      <c r="H68" s="15" t="s">
        <v>2772</v>
      </c>
      <c r="I68" s="15" t="s">
        <v>2772</v>
      </c>
      <c r="J68" s="15" t="s">
        <v>2772</v>
      </c>
      <c r="K68" s="15" t="s">
        <v>2873</v>
      </c>
      <c r="L68" s="28">
        <v>0.19</v>
      </c>
      <c r="M68" s="15" t="s">
        <v>2880</v>
      </c>
      <c r="N68" s="15" t="s">
        <v>2772</v>
      </c>
      <c r="O68" s="15" t="s">
        <v>2772</v>
      </c>
      <c r="P68" s="16" t="s">
        <v>2881</v>
      </c>
    </row>
    <row r="69" spans="1:16" ht="80.099999999999994">
      <c r="A69" s="15" t="s">
        <v>2877</v>
      </c>
      <c r="B69" s="15">
        <v>2020</v>
      </c>
      <c r="C69" s="15" t="s">
        <v>2882</v>
      </c>
      <c r="D69" s="15" t="s">
        <v>2766</v>
      </c>
      <c r="E69" s="15" t="s">
        <v>2778</v>
      </c>
      <c r="F69" s="15" t="s">
        <v>2883</v>
      </c>
      <c r="G69" s="15" t="s">
        <v>2772</v>
      </c>
      <c r="H69" s="15" t="s">
        <v>2772</v>
      </c>
      <c r="I69" s="15" t="s">
        <v>2772</v>
      </c>
      <c r="J69" s="15" t="s">
        <v>2772</v>
      </c>
      <c r="K69" s="15" t="s">
        <v>2873</v>
      </c>
      <c r="L69" s="15">
        <v>0</v>
      </c>
      <c r="M69" s="15" t="s">
        <v>2880</v>
      </c>
      <c r="N69" s="15" t="s">
        <v>2772</v>
      </c>
      <c r="O69" s="15" t="s">
        <v>2772</v>
      </c>
      <c r="P69" s="16" t="s">
        <v>2881</v>
      </c>
    </row>
    <row r="70" spans="1:16" ht="63.95">
      <c r="A70" s="15" t="s">
        <v>2877</v>
      </c>
      <c r="B70" s="15">
        <v>2020</v>
      </c>
      <c r="C70" s="15" t="s">
        <v>2878</v>
      </c>
      <c r="D70" s="15" t="s">
        <v>2766</v>
      </c>
      <c r="E70" s="15" t="s">
        <v>2778</v>
      </c>
      <c r="F70" s="15" t="s">
        <v>2884</v>
      </c>
      <c r="G70" s="15" t="s">
        <v>2772</v>
      </c>
      <c r="H70" s="15" t="s">
        <v>2772</v>
      </c>
      <c r="I70" s="15" t="s">
        <v>2772</v>
      </c>
      <c r="J70" s="15" t="s">
        <v>2772</v>
      </c>
      <c r="K70" s="15" t="s">
        <v>2873</v>
      </c>
      <c r="L70" s="15">
        <v>0</v>
      </c>
      <c r="M70" s="15" t="s">
        <v>2880</v>
      </c>
      <c r="N70" s="15" t="s">
        <v>2772</v>
      </c>
      <c r="O70" s="15" t="s">
        <v>2772</v>
      </c>
      <c r="P70" s="16" t="s">
        <v>2881</v>
      </c>
    </row>
    <row r="71" spans="1:16" ht="80.099999999999994">
      <c r="A71" s="15" t="s">
        <v>2877</v>
      </c>
      <c r="B71" s="15">
        <v>2020</v>
      </c>
      <c r="C71" s="15" t="s">
        <v>2882</v>
      </c>
      <c r="D71" s="15" t="s">
        <v>2766</v>
      </c>
      <c r="E71" s="15" t="s">
        <v>2778</v>
      </c>
      <c r="F71" s="15" t="s">
        <v>2884</v>
      </c>
      <c r="G71" s="15" t="s">
        <v>2772</v>
      </c>
      <c r="H71" s="15" t="s">
        <v>2772</v>
      </c>
      <c r="I71" s="15" t="s">
        <v>2772</v>
      </c>
      <c r="J71" s="15" t="s">
        <v>2772</v>
      </c>
      <c r="K71" s="15" t="s">
        <v>2873</v>
      </c>
      <c r="L71" s="15">
        <v>0</v>
      </c>
      <c r="M71" s="15" t="s">
        <v>2880</v>
      </c>
      <c r="N71" s="15" t="s">
        <v>2772</v>
      </c>
      <c r="O71" s="15" t="s">
        <v>2772</v>
      </c>
      <c r="P71" s="16" t="s">
        <v>2881</v>
      </c>
    </row>
    <row r="72" spans="1:16" ht="63.95">
      <c r="A72" s="15" t="s">
        <v>2877</v>
      </c>
      <c r="B72" s="15">
        <v>2020</v>
      </c>
      <c r="C72" s="15" t="s">
        <v>2878</v>
      </c>
      <c r="D72" s="15" t="s">
        <v>2766</v>
      </c>
      <c r="E72" s="15" t="s">
        <v>2778</v>
      </c>
      <c r="F72" s="15" t="s">
        <v>2779</v>
      </c>
      <c r="G72" s="15" t="s">
        <v>2772</v>
      </c>
      <c r="H72" s="15" t="s">
        <v>2772</v>
      </c>
      <c r="I72" s="15" t="s">
        <v>2772</v>
      </c>
      <c r="J72" s="15" t="s">
        <v>2772</v>
      </c>
      <c r="K72" s="15" t="s">
        <v>2873</v>
      </c>
      <c r="L72" s="15">
        <v>0.12</v>
      </c>
      <c r="M72" s="15" t="s">
        <v>2880</v>
      </c>
      <c r="N72" s="15" t="s">
        <v>2772</v>
      </c>
      <c r="O72" s="15" t="s">
        <v>2772</v>
      </c>
      <c r="P72" s="16" t="s">
        <v>2881</v>
      </c>
    </row>
    <row r="73" spans="1:16" ht="80.099999999999994">
      <c r="A73" s="15" t="s">
        <v>2877</v>
      </c>
      <c r="B73" s="15">
        <v>2020</v>
      </c>
      <c r="C73" s="15" t="s">
        <v>2882</v>
      </c>
      <c r="D73" s="15" t="s">
        <v>2766</v>
      </c>
      <c r="E73" s="15" t="s">
        <v>2778</v>
      </c>
      <c r="F73" s="15" t="s">
        <v>2779</v>
      </c>
      <c r="G73" s="15" t="s">
        <v>2772</v>
      </c>
      <c r="H73" s="15" t="s">
        <v>2772</v>
      </c>
      <c r="I73" s="15" t="s">
        <v>2772</v>
      </c>
      <c r="J73" s="15" t="s">
        <v>2772</v>
      </c>
      <c r="K73" s="15" t="s">
        <v>2873</v>
      </c>
      <c r="L73" s="15">
        <v>0.05</v>
      </c>
      <c r="M73" s="15" t="s">
        <v>2880</v>
      </c>
      <c r="N73" s="15" t="s">
        <v>2772</v>
      </c>
      <c r="O73" s="15" t="s">
        <v>2772</v>
      </c>
      <c r="P73" s="16" t="s">
        <v>2881</v>
      </c>
    </row>
    <row r="74" spans="1:16" ht="65.099999999999994" thickBot="1">
      <c r="A74" s="15" t="s">
        <v>2877</v>
      </c>
      <c r="B74" s="15">
        <v>2020</v>
      </c>
      <c r="C74" s="15" t="s">
        <v>2878</v>
      </c>
      <c r="D74" s="15" t="s">
        <v>2766</v>
      </c>
      <c r="E74" s="15" t="s">
        <v>2778</v>
      </c>
      <c r="F74" s="15" t="s">
        <v>2788</v>
      </c>
      <c r="G74" s="15" t="s">
        <v>2772</v>
      </c>
      <c r="H74" s="15" t="s">
        <v>2772</v>
      </c>
      <c r="I74" s="15" t="s">
        <v>2772</v>
      </c>
      <c r="J74" s="15" t="s">
        <v>2772</v>
      </c>
      <c r="K74" s="15" t="s">
        <v>2873</v>
      </c>
      <c r="L74" s="28">
        <v>0.03</v>
      </c>
      <c r="M74" s="15" t="s">
        <v>2880</v>
      </c>
      <c r="N74" s="15" t="s">
        <v>2772</v>
      </c>
      <c r="O74" s="15" t="s">
        <v>2772</v>
      </c>
      <c r="P74" s="16" t="s">
        <v>2881</v>
      </c>
    </row>
    <row r="75" spans="1:16" ht="81" thickBot="1">
      <c r="A75" s="15" t="s">
        <v>2877</v>
      </c>
      <c r="B75" s="15">
        <v>2020</v>
      </c>
      <c r="C75" s="15" t="s">
        <v>2882</v>
      </c>
      <c r="D75" s="15" t="s">
        <v>2766</v>
      </c>
      <c r="E75" s="15" t="s">
        <v>2778</v>
      </c>
      <c r="F75" s="15" t="s">
        <v>2788</v>
      </c>
      <c r="G75" s="15" t="s">
        <v>2772</v>
      </c>
      <c r="H75" s="15" t="s">
        <v>2772</v>
      </c>
      <c r="I75" s="15" t="s">
        <v>2772</v>
      </c>
      <c r="J75" s="15" t="s">
        <v>2772</v>
      </c>
      <c r="K75" s="15" t="s">
        <v>2873</v>
      </c>
      <c r="L75" s="28">
        <v>0.04</v>
      </c>
      <c r="M75" s="15" t="s">
        <v>2880</v>
      </c>
      <c r="N75" s="15" t="s">
        <v>2772</v>
      </c>
      <c r="O75" s="15" t="s">
        <v>2772</v>
      </c>
      <c r="P75" s="16" t="s">
        <v>2881</v>
      </c>
    </row>
    <row r="76" spans="1:16" ht="63.95">
      <c r="A76" s="15" t="s">
        <v>2877</v>
      </c>
      <c r="B76" s="15">
        <v>2020</v>
      </c>
      <c r="C76" s="15" t="s">
        <v>2878</v>
      </c>
      <c r="D76" s="15" t="s">
        <v>2766</v>
      </c>
      <c r="E76" s="15" t="s">
        <v>2778</v>
      </c>
      <c r="F76" s="15" t="s">
        <v>2885</v>
      </c>
      <c r="G76" s="15" t="s">
        <v>2772</v>
      </c>
      <c r="H76" s="15" t="s">
        <v>2772</v>
      </c>
      <c r="I76" s="15" t="s">
        <v>2772</v>
      </c>
      <c r="J76" s="15" t="s">
        <v>2772</v>
      </c>
      <c r="K76" s="15" t="s">
        <v>2873</v>
      </c>
      <c r="L76" s="15">
        <v>0.21</v>
      </c>
      <c r="M76" s="15" t="s">
        <v>2880</v>
      </c>
      <c r="N76" s="15" t="s">
        <v>2772</v>
      </c>
      <c r="O76" s="15" t="s">
        <v>2772</v>
      </c>
      <c r="P76" s="16" t="s">
        <v>2881</v>
      </c>
    </row>
    <row r="77" spans="1:16" ht="80.099999999999994">
      <c r="A77" s="15" t="s">
        <v>2877</v>
      </c>
      <c r="B77" s="15">
        <v>2020</v>
      </c>
      <c r="C77" s="15" t="s">
        <v>2882</v>
      </c>
      <c r="D77" s="15" t="s">
        <v>2766</v>
      </c>
      <c r="E77" s="15" t="s">
        <v>2778</v>
      </c>
      <c r="F77" s="15" t="s">
        <v>2885</v>
      </c>
      <c r="G77" s="15" t="s">
        <v>2772</v>
      </c>
      <c r="H77" s="15" t="s">
        <v>2772</v>
      </c>
      <c r="I77" s="15" t="s">
        <v>2772</v>
      </c>
      <c r="J77" s="15" t="s">
        <v>2772</v>
      </c>
      <c r="K77" s="15" t="s">
        <v>2873</v>
      </c>
      <c r="L77" s="15">
        <v>0.28000000000000003</v>
      </c>
      <c r="M77" s="15" t="s">
        <v>2880</v>
      </c>
      <c r="N77" s="15" t="s">
        <v>2772</v>
      </c>
      <c r="O77" s="15" t="s">
        <v>2772</v>
      </c>
      <c r="P77" s="16" t="s">
        <v>2881</v>
      </c>
    </row>
    <row r="78" spans="1:16" ht="63.95">
      <c r="A78" s="15" t="s">
        <v>2877</v>
      </c>
      <c r="B78" s="15">
        <v>2020</v>
      </c>
      <c r="C78" s="15" t="s">
        <v>2878</v>
      </c>
      <c r="D78" s="15" t="s">
        <v>2766</v>
      </c>
      <c r="E78" s="15" t="s">
        <v>2778</v>
      </c>
      <c r="F78" s="15" t="s">
        <v>2886</v>
      </c>
      <c r="G78" s="15" t="s">
        <v>2772</v>
      </c>
      <c r="H78" s="15" t="s">
        <v>2772</v>
      </c>
      <c r="I78" s="15" t="s">
        <v>2772</v>
      </c>
      <c r="J78" s="15" t="s">
        <v>2772</v>
      </c>
      <c r="K78" s="15" t="s">
        <v>2873</v>
      </c>
      <c r="L78" s="15">
        <v>0</v>
      </c>
      <c r="M78" s="15" t="s">
        <v>2880</v>
      </c>
      <c r="N78" s="15" t="s">
        <v>2772</v>
      </c>
      <c r="O78" s="15" t="s">
        <v>2772</v>
      </c>
      <c r="P78" s="16" t="s">
        <v>2881</v>
      </c>
    </row>
    <row r="79" spans="1:16" ht="80.099999999999994">
      <c r="A79" s="15" t="s">
        <v>2877</v>
      </c>
      <c r="B79" s="15">
        <v>2020</v>
      </c>
      <c r="C79" s="15" t="s">
        <v>2882</v>
      </c>
      <c r="D79" s="15" t="s">
        <v>2766</v>
      </c>
      <c r="E79" s="15" t="s">
        <v>2778</v>
      </c>
      <c r="F79" s="15" t="s">
        <v>2886</v>
      </c>
      <c r="G79" s="15" t="s">
        <v>2772</v>
      </c>
      <c r="H79" s="15" t="s">
        <v>2772</v>
      </c>
      <c r="I79" s="15" t="s">
        <v>2772</v>
      </c>
      <c r="J79" s="15" t="s">
        <v>2772</v>
      </c>
      <c r="K79" s="15" t="s">
        <v>2873</v>
      </c>
      <c r="L79" s="15">
        <v>0</v>
      </c>
      <c r="M79" s="15" t="s">
        <v>2880</v>
      </c>
      <c r="N79" s="15" t="s">
        <v>2772</v>
      </c>
      <c r="O79" s="15" t="s">
        <v>2772</v>
      </c>
      <c r="P79" s="16" t="s">
        <v>2881</v>
      </c>
    </row>
    <row r="80" spans="1:16" ht="63.95">
      <c r="A80" s="15" t="s">
        <v>2877</v>
      </c>
      <c r="B80" s="15">
        <v>2020</v>
      </c>
      <c r="C80" s="15" t="s">
        <v>2878</v>
      </c>
      <c r="D80" s="15" t="s">
        <v>2766</v>
      </c>
      <c r="E80" s="15" t="s">
        <v>2778</v>
      </c>
      <c r="F80" s="15" t="s">
        <v>2887</v>
      </c>
      <c r="G80" s="15" t="s">
        <v>2772</v>
      </c>
      <c r="H80" s="15" t="s">
        <v>2772</v>
      </c>
      <c r="I80" s="15" t="s">
        <v>2772</v>
      </c>
      <c r="J80" s="15" t="s">
        <v>2772</v>
      </c>
      <c r="K80" s="15" t="s">
        <v>2873</v>
      </c>
      <c r="L80" s="15">
        <v>0.1</v>
      </c>
      <c r="M80" s="15" t="s">
        <v>2880</v>
      </c>
      <c r="N80" s="15" t="s">
        <v>2772</v>
      </c>
      <c r="O80" s="15" t="s">
        <v>2772</v>
      </c>
      <c r="P80" s="16" t="s">
        <v>2881</v>
      </c>
    </row>
    <row r="81" spans="1:16" ht="80.099999999999994">
      <c r="A81" s="15" t="s">
        <v>2877</v>
      </c>
      <c r="B81" s="15">
        <v>2020</v>
      </c>
      <c r="C81" s="15" t="s">
        <v>2882</v>
      </c>
      <c r="D81" s="15" t="s">
        <v>2766</v>
      </c>
      <c r="E81" s="15" t="s">
        <v>2778</v>
      </c>
      <c r="F81" s="15" t="s">
        <v>2887</v>
      </c>
      <c r="G81" s="15" t="s">
        <v>2772</v>
      </c>
      <c r="H81" s="15" t="s">
        <v>2772</v>
      </c>
      <c r="I81" s="15" t="s">
        <v>2772</v>
      </c>
      <c r="J81" s="15" t="s">
        <v>2772</v>
      </c>
      <c r="K81" s="15" t="s">
        <v>2873</v>
      </c>
      <c r="L81" s="15">
        <v>0</v>
      </c>
      <c r="M81" s="15" t="s">
        <v>2880</v>
      </c>
      <c r="N81" s="15" t="s">
        <v>2772</v>
      </c>
      <c r="O81" s="15" t="s">
        <v>2772</v>
      </c>
      <c r="P81" s="16" t="s">
        <v>2881</v>
      </c>
    </row>
    <row r="82" spans="1:16" ht="63.95">
      <c r="A82" s="15" t="s">
        <v>2877</v>
      </c>
      <c r="B82" s="15">
        <v>2020</v>
      </c>
      <c r="C82" s="15" t="s">
        <v>2878</v>
      </c>
      <c r="D82" s="15" t="s">
        <v>2766</v>
      </c>
      <c r="E82" s="15" t="s">
        <v>2778</v>
      </c>
      <c r="F82" s="15" t="s">
        <v>2786</v>
      </c>
      <c r="G82" s="15" t="s">
        <v>2772</v>
      </c>
      <c r="H82" s="15" t="s">
        <v>2772</v>
      </c>
      <c r="I82" s="15" t="s">
        <v>2772</v>
      </c>
      <c r="J82" s="15" t="s">
        <v>2772</v>
      </c>
      <c r="K82" s="15" t="s">
        <v>2873</v>
      </c>
      <c r="L82" s="15">
        <v>0.15</v>
      </c>
      <c r="M82" s="15" t="s">
        <v>2880</v>
      </c>
      <c r="N82" s="15" t="s">
        <v>2772</v>
      </c>
      <c r="O82" s="15" t="s">
        <v>2772</v>
      </c>
      <c r="P82" s="16" t="s">
        <v>2881</v>
      </c>
    </row>
    <row r="83" spans="1:16" ht="81" thickBot="1">
      <c r="A83" s="15" t="s">
        <v>2877</v>
      </c>
      <c r="B83" s="15">
        <v>2020</v>
      </c>
      <c r="C83" s="15" t="s">
        <v>2882</v>
      </c>
      <c r="D83" s="15" t="s">
        <v>2766</v>
      </c>
      <c r="E83" s="15" t="s">
        <v>2778</v>
      </c>
      <c r="F83" s="15" t="s">
        <v>2786</v>
      </c>
      <c r="G83" s="15" t="s">
        <v>2772</v>
      </c>
      <c r="H83" s="15" t="s">
        <v>2772</v>
      </c>
      <c r="I83" s="15" t="s">
        <v>2772</v>
      </c>
      <c r="J83" s="15" t="s">
        <v>2772</v>
      </c>
      <c r="K83" s="15" t="s">
        <v>2873</v>
      </c>
      <c r="L83" s="28">
        <v>1.31</v>
      </c>
      <c r="M83" s="15" t="s">
        <v>2880</v>
      </c>
      <c r="N83" s="15" t="s">
        <v>2772</v>
      </c>
      <c r="O83" s="15" t="s">
        <v>2772</v>
      </c>
      <c r="P83" s="16" t="s">
        <v>2881</v>
      </c>
    </row>
    <row r="84" spans="1:16" ht="63.95">
      <c r="A84" s="15" t="s">
        <v>2877</v>
      </c>
      <c r="B84" s="15">
        <v>2020</v>
      </c>
      <c r="C84" s="15" t="s">
        <v>2878</v>
      </c>
      <c r="D84" s="15" t="s">
        <v>2766</v>
      </c>
      <c r="E84" s="15" t="s">
        <v>2778</v>
      </c>
      <c r="F84" s="15" t="s">
        <v>2875</v>
      </c>
      <c r="G84" s="15" t="s">
        <v>2772</v>
      </c>
      <c r="H84" s="15" t="s">
        <v>2772</v>
      </c>
      <c r="I84" s="15" t="s">
        <v>2772</v>
      </c>
      <c r="J84" s="15" t="s">
        <v>2772</v>
      </c>
      <c r="K84" s="15" t="s">
        <v>2873</v>
      </c>
      <c r="L84" s="15">
        <v>3.25</v>
      </c>
      <c r="M84" s="15" t="s">
        <v>2880</v>
      </c>
      <c r="N84" s="15" t="s">
        <v>2772</v>
      </c>
      <c r="O84" s="15" t="s">
        <v>2772</v>
      </c>
      <c r="P84" s="16" t="s">
        <v>2881</v>
      </c>
    </row>
    <row r="85" spans="1:16" ht="80.099999999999994">
      <c r="A85" s="15" t="s">
        <v>2877</v>
      </c>
      <c r="B85" s="15">
        <v>2020</v>
      </c>
      <c r="C85" s="15" t="s">
        <v>2882</v>
      </c>
      <c r="D85" s="15" t="s">
        <v>2766</v>
      </c>
      <c r="E85" s="15" t="s">
        <v>2778</v>
      </c>
      <c r="F85" s="15" t="s">
        <v>2875</v>
      </c>
      <c r="G85" s="15" t="s">
        <v>2772</v>
      </c>
      <c r="H85" s="15" t="s">
        <v>2772</v>
      </c>
      <c r="I85" s="15" t="s">
        <v>2772</v>
      </c>
      <c r="J85" s="15" t="s">
        <v>2772</v>
      </c>
      <c r="K85" s="15" t="s">
        <v>2873</v>
      </c>
      <c r="L85" s="15">
        <v>0.94</v>
      </c>
      <c r="M85" s="15" t="s">
        <v>2880</v>
      </c>
      <c r="N85" s="15" t="s">
        <v>2772</v>
      </c>
      <c r="O85" s="15" t="s">
        <v>2772</v>
      </c>
      <c r="P85" s="16" t="s">
        <v>2881</v>
      </c>
    </row>
    <row r="86" spans="1:16" ht="63.95">
      <c r="A86" s="15" t="s">
        <v>2877</v>
      </c>
      <c r="B86" s="15">
        <v>2020</v>
      </c>
      <c r="C86" s="15" t="s">
        <v>2878</v>
      </c>
      <c r="D86" s="15" t="s">
        <v>2766</v>
      </c>
      <c r="E86" s="15" t="s">
        <v>2778</v>
      </c>
      <c r="F86" s="15" t="s">
        <v>2790</v>
      </c>
      <c r="G86" s="15" t="s">
        <v>2772</v>
      </c>
      <c r="H86" s="15" t="s">
        <v>2772</v>
      </c>
      <c r="I86" s="15" t="s">
        <v>2772</v>
      </c>
      <c r="J86" s="15" t="s">
        <v>2772</v>
      </c>
      <c r="K86" s="15" t="s">
        <v>2873</v>
      </c>
      <c r="L86" s="15">
        <v>1.46</v>
      </c>
      <c r="M86" s="15" t="s">
        <v>2880</v>
      </c>
      <c r="N86" s="15" t="s">
        <v>2772</v>
      </c>
      <c r="O86" s="15" t="s">
        <v>2772</v>
      </c>
      <c r="P86" s="16" t="s">
        <v>2881</v>
      </c>
    </row>
    <row r="87" spans="1:16" ht="80.099999999999994">
      <c r="A87" s="15" t="s">
        <v>2877</v>
      </c>
      <c r="B87" s="15">
        <v>2020</v>
      </c>
      <c r="C87" s="15" t="s">
        <v>2882</v>
      </c>
      <c r="D87" s="15" t="s">
        <v>2766</v>
      </c>
      <c r="E87" s="15" t="s">
        <v>2778</v>
      </c>
      <c r="F87" s="15" t="s">
        <v>2790</v>
      </c>
      <c r="G87" s="15" t="s">
        <v>2772</v>
      </c>
      <c r="H87" s="15" t="s">
        <v>2772</v>
      </c>
      <c r="I87" s="15" t="s">
        <v>2772</v>
      </c>
      <c r="J87" s="15" t="s">
        <v>2772</v>
      </c>
      <c r="K87" s="15" t="s">
        <v>2873</v>
      </c>
      <c r="L87" s="15">
        <v>0.04</v>
      </c>
      <c r="M87" s="15" t="s">
        <v>2880</v>
      </c>
      <c r="N87" s="15" t="s">
        <v>2772</v>
      </c>
      <c r="O87" s="15" t="s">
        <v>2772</v>
      </c>
      <c r="P87" s="16" t="s">
        <v>2881</v>
      </c>
    </row>
    <row r="88" spans="1:16" ht="63.95">
      <c r="A88" s="15" t="s">
        <v>2877</v>
      </c>
      <c r="B88" s="15">
        <v>2020</v>
      </c>
      <c r="C88" s="15" t="s">
        <v>2878</v>
      </c>
      <c r="D88" s="15" t="s">
        <v>2766</v>
      </c>
      <c r="E88" s="15" t="s">
        <v>2778</v>
      </c>
      <c r="F88" s="15" t="s">
        <v>2888</v>
      </c>
      <c r="G88" s="15" t="s">
        <v>2772</v>
      </c>
      <c r="H88" s="15" t="s">
        <v>2772</v>
      </c>
      <c r="I88" s="15" t="s">
        <v>2772</v>
      </c>
      <c r="J88" s="15" t="s">
        <v>2772</v>
      </c>
      <c r="K88" s="15" t="s">
        <v>2873</v>
      </c>
      <c r="L88" s="15">
        <v>140.69999999999999</v>
      </c>
      <c r="M88" s="15" t="s">
        <v>2880</v>
      </c>
      <c r="N88" s="15" t="s">
        <v>2772</v>
      </c>
      <c r="O88" s="15" t="s">
        <v>2772</v>
      </c>
      <c r="P88" s="16" t="s">
        <v>2881</v>
      </c>
    </row>
    <row r="89" spans="1:16" ht="81" thickBot="1">
      <c r="A89" s="15" t="s">
        <v>2877</v>
      </c>
      <c r="B89" s="15">
        <v>2020</v>
      </c>
      <c r="C89" s="15" t="s">
        <v>2882</v>
      </c>
      <c r="D89" s="15" t="s">
        <v>2766</v>
      </c>
      <c r="E89" s="15" t="s">
        <v>2778</v>
      </c>
      <c r="F89" s="15" t="s">
        <v>2888</v>
      </c>
      <c r="G89" s="15" t="s">
        <v>2772</v>
      </c>
      <c r="H89" s="15" t="s">
        <v>2772</v>
      </c>
      <c r="I89" s="15" t="s">
        <v>2772</v>
      </c>
      <c r="J89" s="15" t="s">
        <v>2772</v>
      </c>
      <c r="K89" s="15" t="s">
        <v>2873</v>
      </c>
      <c r="L89" s="28">
        <v>29.89</v>
      </c>
      <c r="M89" s="15" t="s">
        <v>2880</v>
      </c>
      <c r="N89" s="15" t="s">
        <v>2772</v>
      </c>
      <c r="O89" s="15" t="s">
        <v>2772</v>
      </c>
      <c r="P89" s="16" t="s">
        <v>2881</v>
      </c>
    </row>
    <row r="90" spans="1:16" ht="65.099999999999994" thickBot="1">
      <c r="A90" s="15" t="s">
        <v>2877</v>
      </c>
      <c r="B90" s="15">
        <v>2020</v>
      </c>
      <c r="C90" s="15" t="s">
        <v>2878</v>
      </c>
      <c r="D90" s="15" t="s">
        <v>2766</v>
      </c>
      <c r="E90" s="15" t="s">
        <v>2778</v>
      </c>
      <c r="F90" s="15" t="s">
        <v>2848</v>
      </c>
      <c r="G90" s="15" t="s">
        <v>2772</v>
      </c>
      <c r="H90" s="15" t="s">
        <v>2772</v>
      </c>
      <c r="I90" s="15" t="s">
        <v>2772</v>
      </c>
      <c r="J90" s="15" t="s">
        <v>2772</v>
      </c>
      <c r="K90" s="15" t="s">
        <v>2873</v>
      </c>
      <c r="L90" s="28">
        <v>33.22</v>
      </c>
      <c r="M90" s="15" t="s">
        <v>2880</v>
      </c>
      <c r="N90" s="15" t="s">
        <v>2772</v>
      </c>
      <c r="O90" s="15" t="s">
        <v>2772</v>
      </c>
      <c r="P90" s="16" t="s">
        <v>2881</v>
      </c>
    </row>
    <row r="91" spans="1:16" ht="80.099999999999994">
      <c r="A91" s="15" t="s">
        <v>2877</v>
      </c>
      <c r="B91" s="15">
        <v>2020</v>
      </c>
      <c r="C91" s="15" t="s">
        <v>2882</v>
      </c>
      <c r="D91" s="15" t="s">
        <v>2766</v>
      </c>
      <c r="E91" s="15" t="s">
        <v>2778</v>
      </c>
      <c r="F91" s="15" t="s">
        <v>2848</v>
      </c>
      <c r="G91" s="15" t="s">
        <v>2772</v>
      </c>
      <c r="H91" s="15" t="s">
        <v>2772</v>
      </c>
      <c r="I91" s="15" t="s">
        <v>2772</v>
      </c>
      <c r="J91" s="15" t="s">
        <v>2772</v>
      </c>
      <c r="K91" s="15" t="s">
        <v>2873</v>
      </c>
      <c r="L91" s="15">
        <v>68.81</v>
      </c>
      <c r="M91" s="15" t="s">
        <v>2880</v>
      </c>
      <c r="N91" s="15" t="s">
        <v>2772</v>
      </c>
      <c r="O91" s="15" t="s">
        <v>2772</v>
      </c>
      <c r="P91" s="16" t="s">
        <v>2881</v>
      </c>
    </row>
    <row r="92" spans="1:16" ht="63.95">
      <c r="A92" s="15" t="s">
        <v>2877</v>
      </c>
      <c r="B92" s="15">
        <v>2020</v>
      </c>
      <c r="C92" s="15" t="s">
        <v>2878</v>
      </c>
      <c r="D92" s="15" t="s">
        <v>2766</v>
      </c>
      <c r="E92" s="15" t="s">
        <v>2778</v>
      </c>
      <c r="F92" s="15" t="s">
        <v>2775</v>
      </c>
      <c r="G92" s="15" t="s">
        <v>2772</v>
      </c>
      <c r="H92" s="15" t="s">
        <v>2772</v>
      </c>
      <c r="I92" s="15" t="s">
        <v>2772</v>
      </c>
      <c r="J92" s="15" t="s">
        <v>2772</v>
      </c>
      <c r="K92" s="15" t="s">
        <v>2873</v>
      </c>
      <c r="L92" s="15">
        <v>1592.3</v>
      </c>
      <c r="M92" s="15" t="s">
        <v>2880</v>
      </c>
      <c r="N92" s="15" t="s">
        <v>2772</v>
      </c>
      <c r="O92" s="15" t="s">
        <v>2772</v>
      </c>
      <c r="P92" s="16" t="s">
        <v>2881</v>
      </c>
    </row>
    <row r="93" spans="1:16" ht="80.099999999999994">
      <c r="A93" s="15" t="s">
        <v>2877</v>
      </c>
      <c r="B93" s="15">
        <v>2020</v>
      </c>
      <c r="C93" s="15" t="s">
        <v>2882</v>
      </c>
      <c r="D93" s="15" t="s">
        <v>2766</v>
      </c>
      <c r="E93" s="15" t="s">
        <v>2778</v>
      </c>
      <c r="F93" s="15" t="s">
        <v>2775</v>
      </c>
      <c r="G93" s="15" t="s">
        <v>2772</v>
      </c>
      <c r="H93" s="15" t="s">
        <v>2772</v>
      </c>
      <c r="I93" s="15" t="s">
        <v>2772</v>
      </c>
      <c r="J93" s="15" t="s">
        <v>2772</v>
      </c>
      <c r="K93" s="15" t="s">
        <v>2873</v>
      </c>
      <c r="L93" s="15">
        <v>1740.65</v>
      </c>
      <c r="M93" s="15" t="s">
        <v>2880</v>
      </c>
      <c r="N93" s="15" t="s">
        <v>2772</v>
      </c>
      <c r="O93" s="15" t="s">
        <v>2772</v>
      </c>
      <c r="P93" s="16" t="s">
        <v>2881</v>
      </c>
    </row>
    <row r="94" spans="1:16" ht="63.95">
      <c r="A94" s="15" t="s">
        <v>2877</v>
      </c>
      <c r="B94" s="15">
        <v>2020</v>
      </c>
      <c r="C94" s="15" t="s">
        <v>2878</v>
      </c>
      <c r="D94" s="15" t="s">
        <v>2766</v>
      </c>
      <c r="E94" s="15" t="s">
        <v>2778</v>
      </c>
      <c r="F94" s="15" t="s">
        <v>2889</v>
      </c>
      <c r="G94" s="15" t="s">
        <v>2772</v>
      </c>
      <c r="H94" s="15" t="s">
        <v>2772</v>
      </c>
      <c r="I94" s="15" t="s">
        <v>2772</v>
      </c>
      <c r="J94" s="15" t="s">
        <v>2772</v>
      </c>
      <c r="K94" s="15" t="s">
        <v>2873</v>
      </c>
      <c r="L94" s="15">
        <v>251.16</v>
      </c>
      <c r="M94" s="15" t="s">
        <v>2880</v>
      </c>
      <c r="N94" s="15" t="s">
        <v>2772</v>
      </c>
      <c r="O94" s="15" t="s">
        <v>2772</v>
      </c>
      <c r="P94" s="16" t="s">
        <v>2881</v>
      </c>
    </row>
    <row r="95" spans="1:16" ht="80.099999999999994">
      <c r="A95" s="15" t="s">
        <v>2877</v>
      </c>
      <c r="B95" s="15">
        <v>2020</v>
      </c>
      <c r="C95" s="15" t="s">
        <v>2882</v>
      </c>
      <c r="D95" s="15" t="s">
        <v>2766</v>
      </c>
      <c r="E95" s="15" t="s">
        <v>2778</v>
      </c>
      <c r="F95" s="15" t="s">
        <v>2889</v>
      </c>
      <c r="G95" s="15" t="s">
        <v>2772</v>
      </c>
      <c r="H95" s="15" t="s">
        <v>2772</v>
      </c>
      <c r="I95" s="15" t="s">
        <v>2772</v>
      </c>
      <c r="J95" s="15" t="s">
        <v>2772</v>
      </c>
      <c r="K95" s="15" t="s">
        <v>2873</v>
      </c>
      <c r="L95" s="15">
        <v>242.63</v>
      </c>
      <c r="M95" s="15" t="s">
        <v>2880</v>
      </c>
      <c r="N95" s="15" t="s">
        <v>2772</v>
      </c>
      <c r="O95" s="15" t="s">
        <v>2772</v>
      </c>
      <c r="P95" s="16" t="s">
        <v>2881</v>
      </c>
    </row>
    <row r="96" spans="1:16" ht="32.1">
      <c r="A96" s="15" t="s">
        <v>2877</v>
      </c>
      <c r="B96" s="15">
        <v>2020</v>
      </c>
      <c r="C96" s="15" t="s">
        <v>2890</v>
      </c>
      <c r="D96" s="15" t="s">
        <v>2766</v>
      </c>
      <c r="E96" s="15" t="s">
        <v>2778</v>
      </c>
      <c r="F96" s="15" t="s">
        <v>2879</v>
      </c>
      <c r="G96" s="15" t="s">
        <v>2772</v>
      </c>
      <c r="H96" s="15" t="s">
        <v>2772</v>
      </c>
      <c r="I96" s="15" t="s">
        <v>2772</v>
      </c>
      <c r="J96" s="15" t="s">
        <v>2772</v>
      </c>
      <c r="K96" s="15" t="s">
        <v>2873</v>
      </c>
      <c r="L96" s="15">
        <v>0</v>
      </c>
      <c r="M96" s="15" t="s">
        <v>2880</v>
      </c>
      <c r="N96" s="15" t="s">
        <v>2772</v>
      </c>
      <c r="O96" s="15" t="s">
        <v>2772</v>
      </c>
      <c r="P96" s="16" t="s">
        <v>2881</v>
      </c>
    </row>
    <row r="97" spans="1:16" ht="32.1">
      <c r="A97" s="15" t="s">
        <v>2877</v>
      </c>
      <c r="B97" s="15">
        <v>2020</v>
      </c>
      <c r="C97" s="15" t="s">
        <v>2891</v>
      </c>
      <c r="D97" s="15" t="s">
        <v>2766</v>
      </c>
      <c r="E97" s="15" t="s">
        <v>2778</v>
      </c>
      <c r="F97" s="15" t="s">
        <v>2879</v>
      </c>
      <c r="G97" s="15" t="s">
        <v>2772</v>
      </c>
      <c r="H97" s="15" t="s">
        <v>2772</v>
      </c>
      <c r="I97" s="15" t="s">
        <v>2772</v>
      </c>
      <c r="J97" s="15" t="s">
        <v>2772</v>
      </c>
      <c r="K97" s="15" t="s">
        <v>2873</v>
      </c>
      <c r="L97" s="15">
        <v>0</v>
      </c>
      <c r="M97" s="15" t="s">
        <v>2880</v>
      </c>
      <c r="N97" s="15" t="s">
        <v>2772</v>
      </c>
      <c r="O97" s="15" t="s">
        <v>2772</v>
      </c>
      <c r="P97" s="16" t="s">
        <v>2881</v>
      </c>
    </row>
    <row r="98" spans="1:16" ht="32.1">
      <c r="A98" s="15" t="s">
        <v>2877</v>
      </c>
      <c r="B98" s="15">
        <v>2020</v>
      </c>
      <c r="C98" s="15" t="s">
        <v>2890</v>
      </c>
      <c r="D98" s="15" t="s">
        <v>2766</v>
      </c>
      <c r="E98" s="15" t="s">
        <v>2778</v>
      </c>
      <c r="F98" s="15" t="s">
        <v>2883</v>
      </c>
      <c r="G98" s="15" t="s">
        <v>2772</v>
      </c>
      <c r="H98" s="15" t="s">
        <v>2772</v>
      </c>
      <c r="I98" s="15" t="s">
        <v>2772</v>
      </c>
      <c r="J98" s="15" t="s">
        <v>2772</v>
      </c>
      <c r="K98" s="15" t="s">
        <v>2873</v>
      </c>
      <c r="L98" s="15">
        <v>0</v>
      </c>
      <c r="M98" s="15" t="s">
        <v>2880</v>
      </c>
      <c r="N98" s="15" t="s">
        <v>2772</v>
      </c>
      <c r="O98" s="15" t="s">
        <v>2772</v>
      </c>
      <c r="P98" s="16" t="s">
        <v>2881</v>
      </c>
    </row>
    <row r="99" spans="1:16" ht="32.1">
      <c r="A99" s="15" t="s">
        <v>2877</v>
      </c>
      <c r="B99" s="15">
        <v>2020</v>
      </c>
      <c r="C99" s="15" t="s">
        <v>2891</v>
      </c>
      <c r="D99" s="15" t="s">
        <v>2766</v>
      </c>
      <c r="E99" s="15" t="s">
        <v>2778</v>
      </c>
      <c r="F99" s="15" t="s">
        <v>2883</v>
      </c>
      <c r="G99" s="15" t="s">
        <v>2772</v>
      </c>
      <c r="H99" s="15" t="s">
        <v>2772</v>
      </c>
      <c r="I99" s="15" t="s">
        <v>2772</v>
      </c>
      <c r="J99" s="15" t="s">
        <v>2772</v>
      </c>
      <c r="K99" s="15" t="s">
        <v>2873</v>
      </c>
      <c r="L99" s="15">
        <v>0</v>
      </c>
      <c r="M99" s="15" t="s">
        <v>2880</v>
      </c>
      <c r="N99" s="15" t="s">
        <v>2772</v>
      </c>
      <c r="O99" s="15" t="s">
        <v>2772</v>
      </c>
      <c r="P99" s="16" t="s">
        <v>2881</v>
      </c>
    </row>
    <row r="100" spans="1:16" ht="32.1">
      <c r="A100" s="15" t="s">
        <v>2877</v>
      </c>
      <c r="B100" s="15">
        <v>2020</v>
      </c>
      <c r="C100" s="15" t="s">
        <v>2890</v>
      </c>
      <c r="D100" s="15" t="s">
        <v>2766</v>
      </c>
      <c r="E100" s="15" t="s">
        <v>2778</v>
      </c>
      <c r="F100" s="15" t="s">
        <v>2884</v>
      </c>
      <c r="G100" s="15" t="s">
        <v>2772</v>
      </c>
      <c r="H100" s="15" t="s">
        <v>2772</v>
      </c>
      <c r="I100" s="15" t="s">
        <v>2772</v>
      </c>
      <c r="J100" s="15" t="s">
        <v>2772</v>
      </c>
      <c r="K100" s="15" t="s">
        <v>2873</v>
      </c>
      <c r="L100" s="15">
        <v>0</v>
      </c>
      <c r="M100" s="15" t="s">
        <v>2880</v>
      </c>
      <c r="N100" s="15" t="s">
        <v>2772</v>
      </c>
      <c r="O100" s="15" t="s">
        <v>2772</v>
      </c>
      <c r="P100" s="16" t="s">
        <v>2881</v>
      </c>
    </row>
    <row r="101" spans="1:16" ht="32.1">
      <c r="A101" s="15" t="s">
        <v>2877</v>
      </c>
      <c r="B101" s="15">
        <v>2020</v>
      </c>
      <c r="C101" s="15" t="s">
        <v>2891</v>
      </c>
      <c r="D101" s="15" t="s">
        <v>2766</v>
      </c>
      <c r="E101" s="15" t="s">
        <v>2778</v>
      </c>
      <c r="F101" s="15" t="s">
        <v>2884</v>
      </c>
      <c r="G101" s="15" t="s">
        <v>2772</v>
      </c>
      <c r="H101" s="15" t="s">
        <v>2772</v>
      </c>
      <c r="I101" s="15" t="s">
        <v>2772</v>
      </c>
      <c r="J101" s="15" t="s">
        <v>2772</v>
      </c>
      <c r="K101" s="15" t="s">
        <v>2873</v>
      </c>
      <c r="L101" s="15">
        <v>0</v>
      </c>
      <c r="M101" s="15" t="s">
        <v>2880</v>
      </c>
      <c r="N101" s="15" t="s">
        <v>2772</v>
      </c>
      <c r="O101" s="15" t="s">
        <v>2772</v>
      </c>
      <c r="P101" s="16" t="s">
        <v>2881</v>
      </c>
    </row>
    <row r="102" spans="1:16" ht="32.1">
      <c r="A102" s="15" t="s">
        <v>2877</v>
      </c>
      <c r="B102" s="15">
        <v>2020</v>
      </c>
      <c r="C102" s="15" t="s">
        <v>2890</v>
      </c>
      <c r="D102" s="15" t="s">
        <v>2766</v>
      </c>
      <c r="E102" s="15" t="s">
        <v>2778</v>
      </c>
      <c r="F102" s="15" t="s">
        <v>2779</v>
      </c>
      <c r="G102" s="15" t="s">
        <v>2772</v>
      </c>
      <c r="H102" s="15" t="s">
        <v>2772</v>
      </c>
      <c r="I102" s="15" t="s">
        <v>2772</v>
      </c>
      <c r="J102" s="15" t="s">
        <v>2772</v>
      </c>
      <c r="K102" s="15" t="s">
        <v>2873</v>
      </c>
      <c r="L102" s="15">
        <v>0</v>
      </c>
      <c r="M102" s="15" t="s">
        <v>2880</v>
      </c>
      <c r="N102" s="15" t="s">
        <v>2772</v>
      </c>
      <c r="O102" s="15" t="s">
        <v>2772</v>
      </c>
      <c r="P102" s="16" t="s">
        <v>2881</v>
      </c>
    </row>
    <row r="103" spans="1:16" ht="32.1">
      <c r="A103" s="15" t="s">
        <v>2877</v>
      </c>
      <c r="B103" s="15">
        <v>2020</v>
      </c>
      <c r="C103" s="15" t="s">
        <v>2891</v>
      </c>
      <c r="D103" s="15" t="s">
        <v>2766</v>
      </c>
      <c r="E103" s="15" t="s">
        <v>2778</v>
      </c>
      <c r="F103" s="15" t="s">
        <v>2779</v>
      </c>
      <c r="G103" s="15" t="s">
        <v>2772</v>
      </c>
      <c r="H103" s="15" t="s">
        <v>2772</v>
      </c>
      <c r="I103" s="15" t="s">
        <v>2772</v>
      </c>
      <c r="J103" s="15" t="s">
        <v>2772</v>
      </c>
      <c r="K103" s="15" t="s">
        <v>2873</v>
      </c>
      <c r="L103" s="15">
        <v>0</v>
      </c>
      <c r="M103" s="15" t="s">
        <v>2880</v>
      </c>
      <c r="N103" s="15" t="s">
        <v>2772</v>
      </c>
      <c r="O103" s="15" t="s">
        <v>2772</v>
      </c>
      <c r="P103" s="16" t="s">
        <v>2881</v>
      </c>
    </row>
    <row r="104" spans="1:16" ht="32.1">
      <c r="A104" s="15" t="s">
        <v>2877</v>
      </c>
      <c r="B104" s="15">
        <v>2020</v>
      </c>
      <c r="C104" s="15" t="s">
        <v>2890</v>
      </c>
      <c r="D104" s="15" t="s">
        <v>2766</v>
      </c>
      <c r="E104" s="15" t="s">
        <v>2778</v>
      </c>
      <c r="F104" s="15" t="s">
        <v>2788</v>
      </c>
      <c r="G104" s="15" t="s">
        <v>2772</v>
      </c>
      <c r="H104" s="15" t="s">
        <v>2772</v>
      </c>
      <c r="I104" s="15" t="s">
        <v>2772</v>
      </c>
      <c r="J104" s="15" t="s">
        <v>2772</v>
      </c>
      <c r="K104" s="15" t="s">
        <v>2873</v>
      </c>
      <c r="L104" s="15">
        <v>0</v>
      </c>
      <c r="M104" s="15" t="s">
        <v>2880</v>
      </c>
      <c r="N104" s="15" t="s">
        <v>2772</v>
      </c>
      <c r="O104" s="15" t="s">
        <v>2772</v>
      </c>
      <c r="P104" s="16" t="s">
        <v>2881</v>
      </c>
    </row>
    <row r="105" spans="1:16" ht="32.1">
      <c r="A105" s="15" t="s">
        <v>2877</v>
      </c>
      <c r="B105" s="15">
        <v>2020</v>
      </c>
      <c r="C105" s="15" t="s">
        <v>2891</v>
      </c>
      <c r="D105" s="15" t="s">
        <v>2766</v>
      </c>
      <c r="E105" s="15" t="s">
        <v>2778</v>
      </c>
      <c r="F105" s="15" t="s">
        <v>2788</v>
      </c>
      <c r="G105" s="15" t="s">
        <v>2772</v>
      </c>
      <c r="H105" s="15" t="s">
        <v>2772</v>
      </c>
      <c r="I105" s="15" t="s">
        <v>2772</v>
      </c>
      <c r="J105" s="15" t="s">
        <v>2772</v>
      </c>
      <c r="K105" s="15" t="s">
        <v>2873</v>
      </c>
      <c r="L105" s="15">
        <v>0</v>
      </c>
      <c r="M105" s="15" t="s">
        <v>2880</v>
      </c>
      <c r="N105" s="15" t="s">
        <v>2772</v>
      </c>
      <c r="O105" s="15" t="s">
        <v>2772</v>
      </c>
      <c r="P105" s="16" t="s">
        <v>2881</v>
      </c>
    </row>
    <row r="106" spans="1:16" ht="32.1">
      <c r="A106" s="15" t="s">
        <v>2877</v>
      </c>
      <c r="B106" s="15">
        <v>2020</v>
      </c>
      <c r="C106" s="15" t="s">
        <v>2890</v>
      </c>
      <c r="D106" s="15" t="s">
        <v>2766</v>
      </c>
      <c r="E106" s="15" t="s">
        <v>2778</v>
      </c>
      <c r="F106" s="15" t="s">
        <v>2885</v>
      </c>
      <c r="G106" s="15" t="s">
        <v>2772</v>
      </c>
      <c r="H106" s="15" t="s">
        <v>2772</v>
      </c>
      <c r="I106" s="15" t="s">
        <v>2772</v>
      </c>
      <c r="J106" s="15" t="s">
        <v>2772</v>
      </c>
      <c r="K106" s="15" t="s">
        <v>2873</v>
      </c>
      <c r="L106" s="15">
        <v>0.4</v>
      </c>
      <c r="M106" s="15" t="s">
        <v>2880</v>
      </c>
      <c r="N106" s="15" t="s">
        <v>2772</v>
      </c>
      <c r="O106" s="15" t="s">
        <v>2772</v>
      </c>
      <c r="P106" s="16" t="s">
        <v>2881</v>
      </c>
    </row>
    <row r="107" spans="1:16" ht="32.1">
      <c r="A107" s="15" t="s">
        <v>2877</v>
      </c>
      <c r="B107" s="15">
        <v>2020</v>
      </c>
      <c r="C107" s="15" t="s">
        <v>2891</v>
      </c>
      <c r="D107" s="15" t="s">
        <v>2766</v>
      </c>
      <c r="E107" s="15" t="s">
        <v>2778</v>
      </c>
      <c r="F107" s="15" t="s">
        <v>2885</v>
      </c>
      <c r="G107" s="15" t="s">
        <v>2772</v>
      </c>
      <c r="H107" s="15" t="s">
        <v>2772</v>
      </c>
      <c r="I107" s="15" t="s">
        <v>2772</v>
      </c>
      <c r="J107" s="15" t="s">
        <v>2772</v>
      </c>
      <c r="K107" s="15" t="s">
        <v>2873</v>
      </c>
      <c r="L107" s="15">
        <v>0.21</v>
      </c>
      <c r="M107" s="15" t="s">
        <v>2880</v>
      </c>
      <c r="N107" s="15" t="s">
        <v>2772</v>
      </c>
      <c r="O107" s="15" t="s">
        <v>2772</v>
      </c>
      <c r="P107" s="16" t="s">
        <v>2881</v>
      </c>
    </row>
    <row r="108" spans="1:16" ht="32.1">
      <c r="A108" s="15" t="s">
        <v>2877</v>
      </c>
      <c r="B108" s="15">
        <v>2020</v>
      </c>
      <c r="C108" s="15" t="s">
        <v>2890</v>
      </c>
      <c r="D108" s="15" t="s">
        <v>2766</v>
      </c>
      <c r="E108" s="15" t="s">
        <v>2778</v>
      </c>
      <c r="F108" s="15" t="s">
        <v>2886</v>
      </c>
      <c r="G108" s="15" t="s">
        <v>2772</v>
      </c>
      <c r="H108" s="15" t="s">
        <v>2772</v>
      </c>
      <c r="I108" s="15" t="s">
        <v>2772</v>
      </c>
      <c r="J108" s="15" t="s">
        <v>2772</v>
      </c>
      <c r="K108" s="15" t="s">
        <v>2873</v>
      </c>
      <c r="L108" s="15">
        <v>0</v>
      </c>
      <c r="M108" s="15" t="s">
        <v>2880</v>
      </c>
      <c r="N108" s="15" t="s">
        <v>2772</v>
      </c>
      <c r="O108" s="15" t="s">
        <v>2772</v>
      </c>
      <c r="P108" s="16" t="s">
        <v>2881</v>
      </c>
    </row>
    <row r="109" spans="1:16" ht="32.1">
      <c r="A109" s="15" t="s">
        <v>2877</v>
      </c>
      <c r="B109" s="15">
        <v>2020</v>
      </c>
      <c r="C109" s="15" t="s">
        <v>2891</v>
      </c>
      <c r="D109" s="15" t="s">
        <v>2766</v>
      </c>
      <c r="E109" s="15" t="s">
        <v>2778</v>
      </c>
      <c r="F109" s="15" t="s">
        <v>2886</v>
      </c>
      <c r="G109" s="15" t="s">
        <v>2772</v>
      </c>
      <c r="H109" s="15" t="s">
        <v>2772</v>
      </c>
      <c r="I109" s="15" t="s">
        <v>2772</v>
      </c>
      <c r="J109" s="15" t="s">
        <v>2772</v>
      </c>
      <c r="K109" s="15" t="s">
        <v>2873</v>
      </c>
      <c r="L109" s="15">
        <v>2E-3</v>
      </c>
      <c r="M109" s="15" t="s">
        <v>2880</v>
      </c>
      <c r="N109" s="15" t="s">
        <v>2772</v>
      </c>
      <c r="O109" s="15" t="s">
        <v>2772</v>
      </c>
      <c r="P109" s="16" t="s">
        <v>2881</v>
      </c>
    </row>
    <row r="110" spans="1:16" ht="32.1">
      <c r="A110" s="15" t="s">
        <v>2877</v>
      </c>
      <c r="B110" s="15">
        <v>2020</v>
      </c>
      <c r="C110" s="15" t="s">
        <v>2890</v>
      </c>
      <c r="D110" s="15" t="s">
        <v>2766</v>
      </c>
      <c r="E110" s="15" t="s">
        <v>2778</v>
      </c>
      <c r="F110" s="15" t="s">
        <v>2887</v>
      </c>
      <c r="G110" s="15" t="s">
        <v>2772</v>
      </c>
      <c r="H110" s="15" t="s">
        <v>2772</v>
      </c>
      <c r="I110" s="15" t="s">
        <v>2772</v>
      </c>
      <c r="J110" s="15" t="s">
        <v>2772</v>
      </c>
      <c r="K110" s="15" t="s">
        <v>2873</v>
      </c>
      <c r="L110" s="15">
        <v>0</v>
      </c>
      <c r="M110" s="15" t="s">
        <v>2880</v>
      </c>
      <c r="N110" s="15" t="s">
        <v>2772</v>
      </c>
      <c r="O110" s="15" t="s">
        <v>2772</v>
      </c>
      <c r="P110" s="16" t="s">
        <v>2881</v>
      </c>
    </row>
    <row r="111" spans="1:16" ht="32.1">
      <c r="A111" s="15" t="s">
        <v>2877</v>
      </c>
      <c r="B111" s="15">
        <v>2020</v>
      </c>
      <c r="C111" s="15" t="s">
        <v>2891</v>
      </c>
      <c r="D111" s="15" t="s">
        <v>2766</v>
      </c>
      <c r="E111" s="15" t="s">
        <v>2778</v>
      </c>
      <c r="F111" s="15" t="s">
        <v>2887</v>
      </c>
      <c r="G111" s="15" t="s">
        <v>2772</v>
      </c>
      <c r="H111" s="15" t="s">
        <v>2772</v>
      </c>
      <c r="I111" s="15" t="s">
        <v>2772</v>
      </c>
      <c r="J111" s="15" t="s">
        <v>2772</v>
      </c>
      <c r="K111" s="15" t="s">
        <v>2873</v>
      </c>
      <c r="L111" s="15">
        <v>0</v>
      </c>
      <c r="M111" s="15" t="s">
        <v>2880</v>
      </c>
      <c r="N111" s="15" t="s">
        <v>2772</v>
      </c>
      <c r="O111" s="15" t="s">
        <v>2772</v>
      </c>
      <c r="P111" s="16" t="s">
        <v>2881</v>
      </c>
    </row>
    <row r="112" spans="1:16" ht="32.1">
      <c r="A112" s="15" t="s">
        <v>2877</v>
      </c>
      <c r="B112" s="15">
        <v>2020</v>
      </c>
      <c r="C112" s="15" t="s">
        <v>2890</v>
      </c>
      <c r="D112" s="15" t="s">
        <v>2766</v>
      </c>
      <c r="E112" s="15" t="s">
        <v>2778</v>
      </c>
      <c r="F112" s="15" t="s">
        <v>2786</v>
      </c>
      <c r="G112" s="15" t="s">
        <v>2772</v>
      </c>
      <c r="H112" s="15" t="s">
        <v>2772</v>
      </c>
      <c r="I112" s="15" t="s">
        <v>2772</v>
      </c>
      <c r="J112" s="15" t="s">
        <v>2772</v>
      </c>
      <c r="K112" s="15" t="s">
        <v>2873</v>
      </c>
      <c r="L112" s="15">
        <v>0.05</v>
      </c>
      <c r="M112" s="15" t="s">
        <v>2880</v>
      </c>
      <c r="N112" s="15" t="s">
        <v>2772</v>
      </c>
      <c r="O112" s="15" t="s">
        <v>2772</v>
      </c>
      <c r="P112" s="16" t="s">
        <v>2881</v>
      </c>
    </row>
    <row r="113" spans="1:16" ht="32.1">
      <c r="A113" s="15" t="s">
        <v>2877</v>
      </c>
      <c r="B113" s="15">
        <v>2020</v>
      </c>
      <c r="C113" s="15" t="s">
        <v>2891</v>
      </c>
      <c r="D113" s="15" t="s">
        <v>2766</v>
      </c>
      <c r="E113" s="15" t="s">
        <v>2778</v>
      </c>
      <c r="F113" s="15" t="s">
        <v>2786</v>
      </c>
      <c r="G113" s="15" t="s">
        <v>2772</v>
      </c>
      <c r="H113" s="15" t="s">
        <v>2772</v>
      </c>
      <c r="I113" s="15" t="s">
        <v>2772</v>
      </c>
      <c r="J113" s="15" t="s">
        <v>2772</v>
      </c>
      <c r="K113" s="15" t="s">
        <v>2873</v>
      </c>
      <c r="L113" s="15">
        <v>0.09</v>
      </c>
      <c r="M113" s="15" t="s">
        <v>2880</v>
      </c>
      <c r="N113" s="15" t="s">
        <v>2772</v>
      </c>
      <c r="O113" s="15" t="s">
        <v>2772</v>
      </c>
      <c r="P113" s="16" t="s">
        <v>2881</v>
      </c>
    </row>
    <row r="114" spans="1:16" ht="32.1">
      <c r="A114" s="15" t="s">
        <v>2877</v>
      </c>
      <c r="B114" s="15">
        <v>2020</v>
      </c>
      <c r="C114" s="15" t="s">
        <v>2890</v>
      </c>
      <c r="D114" s="15" t="s">
        <v>2766</v>
      </c>
      <c r="E114" s="15" t="s">
        <v>2778</v>
      </c>
      <c r="F114" s="15" t="s">
        <v>2875</v>
      </c>
      <c r="G114" s="15" t="s">
        <v>2772</v>
      </c>
      <c r="H114" s="15" t="s">
        <v>2772</v>
      </c>
      <c r="I114" s="15" t="s">
        <v>2772</v>
      </c>
      <c r="J114" s="15" t="s">
        <v>2772</v>
      </c>
      <c r="K114" s="15" t="s">
        <v>2873</v>
      </c>
      <c r="L114" s="15">
        <v>1.18</v>
      </c>
      <c r="M114" s="15" t="s">
        <v>2880</v>
      </c>
      <c r="N114" s="15" t="s">
        <v>2772</v>
      </c>
      <c r="O114" s="15" t="s">
        <v>2772</v>
      </c>
      <c r="P114" s="16" t="s">
        <v>2881</v>
      </c>
    </row>
    <row r="115" spans="1:16" ht="32.1">
      <c r="A115" s="15" t="s">
        <v>2877</v>
      </c>
      <c r="B115" s="15">
        <v>2020</v>
      </c>
      <c r="C115" s="15" t="s">
        <v>2891</v>
      </c>
      <c r="D115" s="15" t="s">
        <v>2766</v>
      </c>
      <c r="E115" s="15" t="s">
        <v>2778</v>
      </c>
      <c r="F115" s="15" t="s">
        <v>2875</v>
      </c>
      <c r="G115" s="15" t="s">
        <v>2772</v>
      </c>
      <c r="H115" s="15" t="s">
        <v>2772</v>
      </c>
      <c r="I115" s="15" t="s">
        <v>2772</v>
      </c>
      <c r="J115" s="15" t="s">
        <v>2772</v>
      </c>
      <c r="K115" s="15" t="s">
        <v>2873</v>
      </c>
      <c r="L115" s="15">
        <v>0.7</v>
      </c>
      <c r="M115" s="15" t="s">
        <v>2880</v>
      </c>
      <c r="N115" s="15" t="s">
        <v>2772</v>
      </c>
      <c r="O115" s="15" t="s">
        <v>2772</v>
      </c>
      <c r="P115" s="16" t="s">
        <v>2881</v>
      </c>
    </row>
    <row r="116" spans="1:16" ht="32.1">
      <c r="A116" s="15" t="s">
        <v>2877</v>
      </c>
      <c r="B116" s="15">
        <v>2020</v>
      </c>
      <c r="C116" s="15" t="s">
        <v>2890</v>
      </c>
      <c r="D116" s="15" t="s">
        <v>2766</v>
      </c>
      <c r="E116" s="15" t="s">
        <v>2778</v>
      </c>
      <c r="F116" s="15" t="s">
        <v>2790</v>
      </c>
      <c r="G116" s="15" t="s">
        <v>2772</v>
      </c>
      <c r="H116" s="15" t="s">
        <v>2772</v>
      </c>
      <c r="I116" s="15" t="s">
        <v>2772</v>
      </c>
      <c r="J116" s="15" t="s">
        <v>2772</v>
      </c>
      <c r="K116" s="15" t="s">
        <v>2873</v>
      </c>
      <c r="L116" s="15">
        <v>0</v>
      </c>
      <c r="M116" s="15" t="s">
        <v>2880</v>
      </c>
      <c r="N116" s="15" t="s">
        <v>2772</v>
      </c>
      <c r="O116" s="15" t="s">
        <v>2772</v>
      </c>
      <c r="P116" s="16" t="s">
        <v>2881</v>
      </c>
    </row>
    <row r="117" spans="1:16" ht="32.1">
      <c r="A117" s="15" t="s">
        <v>2877</v>
      </c>
      <c r="B117" s="15">
        <v>2020</v>
      </c>
      <c r="C117" s="15" t="s">
        <v>2891</v>
      </c>
      <c r="D117" s="15" t="s">
        <v>2766</v>
      </c>
      <c r="E117" s="15" t="s">
        <v>2778</v>
      </c>
      <c r="F117" s="15" t="s">
        <v>2790</v>
      </c>
      <c r="G117" s="15" t="s">
        <v>2772</v>
      </c>
      <c r="H117" s="15" t="s">
        <v>2772</v>
      </c>
      <c r="I117" s="15" t="s">
        <v>2772</v>
      </c>
      <c r="J117" s="15" t="s">
        <v>2772</v>
      </c>
      <c r="K117" s="15" t="s">
        <v>2873</v>
      </c>
      <c r="L117" s="15">
        <v>0.11</v>
      </c>
      <c r="M117" s="15" t="s">
        <v>2880</v>
      </c>
      <c r="N117" s="15" t="s">
        <v>2772</v>
      </c>
      <c r="O117" s="15" t="s">
        <v>2772</v>
      </c>
      <c r="P117" s="16" t="s">
        <v>2881</v>
      </c>
    </row>
    <row r="118" spans="1:16" ht="32.1">
      <c r="A118" s="15" t="s">
        <v>2877</v>
      </c>
      <c r="B118" s="15">
        <v>2020</v>
      </c>
      <c r="C118" s="15" t="s">
        <v>2890</v>
      </c>
      <c r="D118" s="15" t="s">
        <v>2766</v>
      </c>
      <c r="E118" s="15" t="s">
        <v>2778</v>
      </c>
      <c r="F118" s="15" t="s">
        <v>2888</v>
      </c>
      <c r="G118" s="15" t="s">
        <v>2772</v>
      </c>
      <c r="H118" s="15" t="s">
        <v>2772</v>
      </c>
      <c r="I118" s="15" t="s">
        <v>2772</v>
      </c>
      <c r="J118" s="15" t="s">
        <v>2772</v>
      </c>
      <c r="K118" s="15" t="s">
        <v>2873</v>
      </c>
      <c r="L118" s="15">
        <v>51.28</v>
      </c>
      <c r="M118" s="15" t="s">
        <v>2880</v>
      </c>
      <c r="N118" s="15" t="s">
        <v>2772</v>
      </c>
      <c r="O118" s="15" t="s">
        <v>2772</v>
      </c>
      <c r="P118" s="16" t="s">
        <v>2881</v>
      </c>
    </row>
    <row r="119" spans="1:16" ht="32.1">
      <c r="A119" s="15" t="s">
        <v>2877</v>
      </c>
      <c r="B119" s="15">
        <v>2020</v>
      </c>
      <c r="C119" s="15" t="s">
        <v>2891</v>
      </c>
      <c r="D119" s="15" t="s">
        <v>2766</v>
      </c>
      <c r="E119" s="15" t="s">
        <v>2778</v>
      </c>
      <c r="F119" s="15" t="s">
        <v>2888</v>
      </c>
      <c r="G119" s="15" t="s">
        <v>2772</v>
      </c>
      <c r="H119" s="15" t="s">
        <v>2772</v>
      </c>
      <c r="I119" s="15" t="s">
        <v>2772</v>
      </c>
      <c r="J119" s="15" t="s">
        <v>2772</v>
      </c>
      <c r="K119" s="15" t="s">
        <v>2873</v>
      </c>
      <c r="L119" s="15">
        <v>29.87</v>
      </c>
      <c r="M119" s="15" t="s">
        <v>2880</v>
      </c>
      <c r="N119" s="15" t="s">
        <v>2772</v>
      </c>
      <c r="O119" s="15" t="s">
        <v>2772</v>
      </c>
      <c r="P119" s="16" t="s">
        <v>2881</v>
      </c>
    </row>
    <row r="120" spans="1:16" ht="33" thickBot="1">
      <c r="A120" s="15" t="s">
        <v>2877</v>
      </c>
      <c r="B120" s="15">
        <v>2020</v>
      </c>
      <c r="C120" s="15" t="s">
        <v>2890</v>
      </c>
      <c r="D120" s="15" t="s">
        <v>2766</v>
      </c>
      <c r="E120" s="15" t="s">
        <v>2778</v>
      </c>
      <c r="F120" s="15" t="s">
        <v>2848</v>
      </c>
      <c r="G120" s="15" t="s">
        <v>2772</v>
      </c>
      <c r="H120" s="15" t="s">
        <v>2772</v>
      </c>
      <c r="I120" s="15" t="s">
        <v>2772</v>
      </c>
      <c r="J120" s="15" t="s">
        <v>2772</v>
      </c>
      <c r="K120" s="15" t="s">
        <v>2873</v>
      </c>
      <c r="L120" s="28">
        <v>33.32</v>
      </c>
      <c r="M120" s="15" t="s">
        <v>2880</v>
      </c>
      <c r="N120" s="15" t="s">
        <v>2772</v>
      </c>
      <c r="O120" s="15" t="s">
        <v>2772</v>
      </c>
      <c r="P120" s="16" t="s">
        <v>2881</v>
      </c>
    </row>
    <row r="121" spans="1:16" ht="33" thickBot="1">
      <c r="A121" s="15" t="s">
        <v>2877</v>
      </c>
      <c r="B121" s="15">
        <v>2020</v>
      </c>
      <c r="C121" s="15" t="s">
        <v>2891</v>
      </c>
      <c r="D121" s="15" t="s">
        <v>2766</v>
      </c>
      <c r="E121" s="15" t="s">
        <v>2778</v>
      </c>
      <c r="F121" s="15" t="s">
        <v>2848</v>
      </c>
      <c r="G121" s="15" t="s">
        <v>2772</v>
      </c>
      <c r="H121" s="15" t="s">
        <v>2772</v>
      </c>
      <c r="I121" s="15" t="s">
        <v>2772</v>
      </c>
      <c r="J121" s="15" t="s">
        <v>2772</v>
      </c>
      <c r="K121" s="15" t="s">
        <v>2873</v>
      </c>
      <c r="L121" s="28">
        <v>37.22</v>
      </c>
      <c r="M121" s="15" t="s">
        <v>2880</v>
      </c>
      <c r="N121" s="15" t="s">
        <v>2772</v>
      </c>
      <c r="O121" s="15" t="s">
        <v>2772</v>
      </c>
      <c r="P121" s="16" t="s">
        <v>2881</v>
      </c>
    </row>
    <row r="122" spans="1:16" ht="32.1">
      <c r="A122" s="15" t="s">
        <v>2877</v>
      </c>
      <c r="B122" s="15">
        <v>2020</v>
      </c>
      <c r="C122" s="15" t="s">
        <v>2890</v>
      </c>
      <c r="D122" s="15" t="s">
        <v>2766</v>
      </c>
      <c r="E122" s="15" t="s">
        <v>2778</v>
      </c>
      <c r="F122" s="15" t="s">
        <v>2775</v>
      </c>
      <c r="G122" s="15" t="s">
        <v>2772</v>
      </c>
      <c r="H122" s="15" t="s">
        <v>2772</v>
      </c>
      <c r="I122" s="15" t="s">
        <v>2772</v>
      </c>
      <c r="J122" s="15" t="s">
        <v>2772</v>
      </c>
      <c r="K122" s="15" t="s">
        <v>2873</v>
      </c>
      <c r="L122" s="15">
        <v>1578.2</v>
      </c>
      <c r="M122" s="15" t="s">
        <v>2880</v>
      </c>
      <c r="N122" s="15" t="s">
        <v>2772</v>
      </c>
      <c r="O122" s="15" t="s">
        <v>2772</v>
      </c>
      <c r="P122" s="16" t="s">
        <v>2881</v>
      </c>
    </row>
    <row r="123" spans="1:16" ht="32.1">
      <c r="A123" s="15" t="s">
        <v>2877</v>
      </c>
      <c r="B123" s="15">
        <v>2020</v>
      </c>
      <c r="C123" s="15" t="s">
        <v>2891</v>
      </c>
      <c r="D123" s="15" t="s">
        <v>2766</v>
      </c>
      <c r="E123" s="15" t="s">
        <v>2778</v>
      </c>
      <c r="F123" s="15" t="s">
        <v>2775</v>
      </c>
      <c r="G123" s="15" t="s">
        <v>2772</v>
      </c>
      <c r="H123" s="15" t="s">
        <v>2772</v>
      </c>
      <c r="I123" s="15" t="s">
        <v>2772</v>
      </c>
      <c r="J123" s="15" t="s">
        <v>2772</v>
      </c>
      <c r="K123" s="15" t="s">
        <v>2873</v>
      </c>
      <c r="L123" s="15">
        <v>1331.24</v>
      </c>
      <c r="M123" s="15" t="s">
        <v>2880</v>
      </c>
      <c r="N123" s="15" t="s">
        <v>2772</v>
      </c>
      <c r="O123" s="15" t="s">
        <v>2772</v>
      </c>
      <c r="P123" s="16" t="s">
        <v>2881</v>
      </c>
    </row>
    <row r="124" spans="1:16" ht="32.1">
      <c r="A124" s="15" t="s">
        <v>2877</v>
      </c>
      <c r="B124" s="15">
        <v>2020</v>
      </c>
      <c r="C124" s="15" t="s">
        <v>2890</v>
      </c>
      <c r="D124" s="15" t="s">
        <v>2766</v>
      </c>
      <c r="E124" s="15" t="s">
        <v>2778</v>
      </c>
      <c r="F124" s="15" t="s">
        <v>2889</v>
      </c>
      <c r="G124" s="15" t="s">
        <v>2772</v>
      </c>
      <c r="H124" s="15" t="s">
        <v>2772</v>
      </c>
      <c r="I124" s="15" t="s">
        <v>2772</v>
      </c>
      <c r="J124" s="15" t="s">
        <v>2772</v>
      </c>
      <c r="K124" s="15" t="s">
        <v>2873</v>
      </c>
      <c r="L124" s="15">
        <v>177.19</v>
      </c>
      <c r="M124" s="15" t="s">
        <v>2880</v>
      </c>
      <c r="N124" s="15" t="s">
        <v>2772</v>
      </c>
      <c r="O124" s="15" t="s">
        <v>2772</v>
      </c>
      <c r="P124" s="16" t="s">
        <v>2881</v>
      </c>
    </row>
    <row r="125" spans="1:16" ht="32.1">
      <c r="A125" s="15" t="s">
        <v>2877</v>
      </c>
      <c r="B125" s="15">
        <v>2020</v>
      </c>
      <c r="C125" s="15" t="s">
        <v>2891</v>
      </c>
      <c r="D125" s="15" t="s">
        <v>2766</v>
      </c>
      <c r="E125" s="15" t="s">
        <v>2778</v>
      </c>
      <c r="F125" s="15" t="s">
        <v>2889</v>
      </c>
      <c r="G125" s="15" t="s">
        <v>2772</v>
      </c>
      <c r="H125" s="15" t="s">
        <v>2772</v>
      </c>
      <c r="I125" s="15" t="s">
        <v>2772</v>
      </c>
      <c r="J125" s="15" t="s">
        <v>2772</v>
      </c>
      <c r="K125" s="15" t="s">
        <v>2873</v>
      </c>
      <c r="L125" s="15">
        <v>181.31</v>
      </c>
      <c r="M125" s="15" t="s">
        <v>2880</v>
      </c>
      <c r="N125" s="15" t="s">
        <v>2772</v>
      </c>
      <c r="O125" s="15" t="s">
        <v>2772</v>
      </c>
      <c r="P125" s="16" t="s">
        <v>2881</v>
      </c>
    </row>
    <row r="126" spans="1:16" ht="32.1">
      <c r="A126" s="15" t="s">
        <v>2877</v>
      </c>
      <c r="B126" s="15">
        <v>2020</v>
      </c>
      <c r="C126" s="15" t="s">
        <v>2892</v>
      </c>
      <c r="D126" s="15" t="s">
        <v>2766</v>
      </c>
      <c r="E126" s="15" t="s">
        <v>2778</v>
      </c>
      <c r="F126" s="15" t="s">
        <v>2879</v>
      </c>
      <c r="G126" s="15" t="s">
        <v>2772</v>
      </c>
      <c r="H126" s="15" t="s">
        <v>2772</v>
      </c>
      <c r="I126" s="15" t="s">
        <v>2772</v>
      </c>
      <c r="J126" s="15" t="s">
        <v>2772</v>
      </c>
      <c r="K126" s="15" t="s">
        <v>2873</v>
      </c>
      <c r="L126" s="15">
        <v>0</v>
      </c>
      <c r="M126" s="15" t="s">
        <v>2880</v>
      </c>
      <c r="N126" s="15" t="s">
        <v>2772</v>
      </c>
      <c r="O126" s="15" t="s">
        <v>2772</v>
      </c>
      <c r="P126" s="16" t="s">
        <v>2881</v>
      </c>
    </row>
    <row r="127" spans="1:16" ht="33" thickBot="1">
      <c r="A127" s="15" t="s">
        <v>2877</v>
      </c>
      <c r="B127" s="15">
        <v>2020</v>
      </c>
      <c r="C127" s="15" t="s">
        <v>2893</v>
      </c>
      <c r="D127" s="15" t="s">
        <v>2766</v>
      </c>
      <c r="E127" s="15" t="s">
        <v>2778</v>
      </c>
      <c r="F127" s="15" t="s">
        <v>2879</v>
      </c>
      <c r="G127" s="15" t="s">
        <v>2772</v>
      </c>
      <c r="H127" s="15" t="s">
        <v>2772</v>
      </c>
      <c r="I127" s="15" t="s">
        <v>2772</v>
      </c>
      <c r="J127" s="15" t="s">
        <v>2772</v>
      </c>
      <c r="K127" s="15" t="s">
        <v>2873</v>
      </c>
      <c r="L127" s="28">
        <v>0.01</v>
      </c>
      <c r="M127" s="15" t="s">
        <v>2880</v>
      </c>
      <c r="N127" s="15" t="s">
        <v>2772</v>
      </c>
      <c r="O127" s="15" t="s">
        <v>2772</v>
      </c>
      <c r="P127" s="16" t="s">
        <v>2881</v>
      </c>
    </row>
    <row r="128" spans="1:16" ht="33" thickBot="1">
      <c r="A128" s="15" t="s">
        <v>2877</v>
      </c>
      <c r="B128" s="15">
        <v>2020</v>
      </c>
      <c r="C128" s="15" t="s">
        <v>2892</v>
      </c>
      <c r="D128" s="15" t="s">
        <v>2766</v>
      </c>
      <c r="E128" s="15" t="s">
        <v>2778</v>
      </c>
      <c r="F128" s="15" t="s">
        <v>2883</v>
      </c>
      <c r="G128" s="15" t="s">
        <v>2772</v>
      </c>
      <c r="H128" s="15" t="s">
        <v>2772</v>
      </c>
      <c r="I128" s="15" t="s">
        <v>2772</v>
      </c>
      <c r="J128" s="15" t="s">
        <v>2772</v>
      </c>
      <c r="K128" s="15" t="s">
        <v>2873</v>
      </c>
      <c r="L128" s="28">
        <v>0.12</v>
      </c>
      <c r="M128" s="15" t="s">
        <v>2880</v>
      </c>
      <c r="N128" s="15" t="s">
        <v>2772</v>
      </c>
      <c r="O128" s="15" t="s">
        <v>2772</v>
      </c>
      <c r="P128" s="16" t="s">
        <v>2881</v>
      </c>
    </row>
    <row r="129" spans="1:16" ht="32.1">
      <c r="A129" s="15" t="s">
        <v>2877</v>
      </c>
      <c r="B129" s="15">
        <v>2020</v>
      </c>
      <c r="C129" s="15" t="s">
        <v>2893</v>
      </c>
      <c r="D129" s="15" t="s">
        <v>2766</v>
      </c>
      <c r="E129" s="15" t="s">
        <v>2778</v>
      </c>
      <c r="F129" s="15" t="s">
        <v>2883</v>
      </c>
      <c r="G129" s="15" t="s">
        <v>2772</v>
      </c>
      <c r="H129" s="15" t="s">
        <v>2772</v>
      </c>
      <c r="I129" s="15" t="s">
        <v>2772</v>
      </c>
      <c r="J129" s="15" t="s">
        <v>2772</v>
      </c>
      <c r="K129" s="15" t="s">
        <v>2873</v>
      </c>
      <c r="L129" s="15">
        <v>0.03</v>
      </c>
      <c r="M129" s="15" t="s">
        <v>2880</v>
      </c>
      <c r="N129" s="15" t="s">
        <v>2772</v>
      </c>
      <c r="O129" s="15" t="s">
        <v>2772</v>
      </c>
      <c r="P129" s="16" t="s">
        <v>2881</v>
      </c>
    </row>
    <row r="130" spans="1:16" ht="32.1">
      <c r="A130" s="15" t="s">
        <v>2877</v>
      </c>
      <c r="B130" s="15">
        <v>2020</v>
      </c>
      <c r="C130" s="15" t="s">
        <v>2892</v>
      </c>
      <c r="D130" s="15" t="s">
        <v>2766</v>
      </c>
      <c r="E130" s="15" t="s">
        <v>2778</v>
      </c>
      <c r="F130" s="15" t="s">
        <v>2884</v>
      </c>
      <c r="G130" s="15" t="s">
        <v>2772</v>
      </c>
      <c r="H130" s="15" t="s">
        <v>2772</v>
      </c>
      <c r="I130" s="15" t="s">
        <v>2772</v>
      </c>
      <c r="J130" s="15" t="s">
        <v>2772</v>
      </c>
      <c r="K130" s="15" t="s">
        <v>2873</v>
      </c>
      <c r="L130" s="15">
        <v>0</v>
      </c>
      <c r="M130" s="15" t="s">
        <v>2880</v>
      </c>
      <c r="N130" s="15" t="s">
        <v>2772</v>
      </c>
      <c r="O130" s="15" t="s">
        <v>2772</v>
      </c>
      <c r="P130" s="16" t="s">
        <v>2881</v>
      </c>
    </row>
    <row r="131" spans="1:16" ht="32.1">
      <c r="A131" s="15" t="s">
        <v>2877</v>
      </c>
      <c r="B131" s="15">
        <v>2020</v>
      </c>
      <c r="C131" s="15" t="s">
        <v>2893</v>
      </c>
      <c r="D131" s="15" t="s">
        <v>2766</v>
      </c>
      <c r="E131" s="15" t="s">
        <v>2778</v>
      </c>
      <c r="F131" s="15" t="s">
        <v>2884</v>
      </c>
      <c r="G131" s="15" t="s">
        <v>2772</v>
      </c>
      <c r="H131" s="15" t="s">
        <v>2772</v>
      </c>
      <c r="I131" s="15" t="s">
        <v>2772</v>
      </c>
      <c r="J131" s="15" t="s">
        <v>2772</v>
      </c>
      <c r="K131" s="15" t="s">
        <v>2873</v>
      </c>
      <c r="L131" s="15">
        <v>0</v>
      </c>
      <c r="M131" s="15" t="s">
        <v>2880</v>
      </c>
      <c r="N131" s="15" t="s">
        <v>2772</v>
      </c>
      <c r="O131" s="15" t="s">
        <v>2772</v>
      </c>
      <c r="P131" s="16" t="s">
        <v>2881</v>
      </c>
    </row>
    <row r="132" spans="1:16" ht="32.1">
      <c r="A132" s="15" t="s">
        <v>2877</v>
      </c>
      <c r="B132" s="15">
        <v>2020</v>
      </c>
      <c r="C132" s="15" t="s">
        <v>2892</v>
      </c>
      <c r="D132" s="15" t="s">
        <v>2766</v>
      </c>
      <c r="E132" s="15" t="s">
        <v>2778</v>
      </c>
      <c r="F132" s="15" t="s">
        <v>2779</v>
      </c>
      <c r="G132" s="15" t="s">
        <v>2772</v>
      </c>
      <c r="H132" s="15" t="s">
        <v>2772</v>
      </c>
      <c r="I132" s="15" t="s">
        <v>2772</v>
      </c>
      <c r="J132" s="15" t="s">
        <v>2772</v>
      </c>
      <c r="K132" s="15" t="s">
        <v>2873</v>
      </c>
      <c r="L132" s="15">
        <v>0.35</v>
      </c>
      <c r="M132" s="15" t="s">
        <v>2880</v>
      </c>
      <c r="N132" s="15" t="s">
        <v>2772</v>
      </c>
      <c r="O132" s="15" t="s">
        <v>2772</v>
      </c>
      <c r="P132" s="16" t="s">
        <v>2881</v>
      </c>
    </row>
    <row r="133" spans="1:16" ht="32.1">
      <c r="A133" s="15" t="s">
        <v>2877</v>
      </c>
      <c r="B133" s="15">
        <v>2020</v>
      </c>
      <c r="C133" s="15" t="s">
        <v>2893</v>
      </c>
      <c r="D133" s="15" t="s">
        <v>2766</v>
      </c>
      <c r="E133" s="15" t="s">
        <v>2778</v>
      </c>
      <c r="F133" s="15" t="s">
        <v>2779</v>
      </c>
      <c r="G133" s="15" t="s">
        <v>2772</v>
      </c>
      <c r="H133" s="15" t="s">
        <v>2772</v>
      </c>
      <c r="I133" s="15" t="s">
        <v>2772</v>
      </c>
      <c r="J133" s="15" t="s">
        <v>2772</v>
      </c>
      <c r="K133" s="15" t="s">
        <v>2873</v>
      </c>
      <c r="L133" s="15">
        <v>0.28000000000000003</v>
      </c>
      <c r="M133" s="15" t="s">
        <v>2880</v>
      </c>
      <c r="N133" s="15" t="s">
        <v>2772</v>
      </c>
      <c r="O133" s="15" t="s">
        <v>2772</v>
      </c>
      <c r="P133" s="16" t="s">
        <v>2881</v>
      </c>
    </row>
    <row r="134" spans="1:16" ht="32.1">
      <c r="A134" s="15" t="s">
        <v>2877</v>
      </c>
      <c r="B134" s="15">
        <v>2020</v>
      </c>
      <c r="C134" s="15" t="s">
        <v>2892</v>
      </c>
      <c r="D134" s="15" t="s">
        <v>2766</v>
      </c>
      <c r="E134" s="15" t="s">
        <v>2778</v>
      </c>
      <c r="F134" s="15" t="s">
        <v>2788</v>
      </c>
      <c r="G134" s="15" t="s">
        <v>2772</v>
      </c>
      <c r="H134" s="15" t="s">
        <v>2772</v>
      </c>
      <c r="I134" s="15" t="s">
        <v>2772</v>
      </c>
      <c r="J134" s="15" t="s">
        <v>2772</v>
      </c>
      <c r="K134" s="15" t="s">
        <v>2873</v>
      </c>
      <c r="L134" s="15">
        <v>0.01</v>
      </c>
      <c r="M134" s="15" t="s">
        <v>2880</v>
      </c>
      <c r="N134" s="15" t="s">
        <v>2772</v>
      </c>
      <c r="O134" s="15" t="s">
        <v>2772</v>
      </c>
      <c r="P134" s="16" t="s">
        <v>2881</v>
      </c>
    </row>
    <row r="135" spans="1:16" ht="32.1">
      <c r="A135" s="15" t="s">
        <v>2877</v>
      </c>
      <c r="B135" s="15">
        <v>2020</v>
      </c>
      <c r="C135" s="15" t="s">
        <v>2893</v>
      </c>
      <c r="D135" s="15" t="s">
        <v>2766</v>
      </c>
      <c r="E135" s="15" t="s">
        <v>2778</v>
      </c>
      <c r="F135" s="15" t="s">
        <v>2788</v>
      </c>
      <c r="G135" s="15" t="s">
        <v>2772</v>
      </c>
      <c r="H135" s="15" t="s">
        <v>2772</v>
      </c>
      <c r="I135" s="15" t="s">
        <v>2772</v>
      </c>
      <c r="J135" s="15" t="s">
        <v>2772</v>
      </c>
      <c r="K135" s="15" t="s">
        <v>2873</v>
      </c>
      <c r="L135" s="15">
        <v>0.03</v>
      </c>
      <c r="M135" s="15" t="s">
        <v>2880</v>
      </c>
      <c r="N135" s="15" t="s">
        <v>2772</v>
      </c>
      <c r="O135" s="15" t="s">
        <v>2772</v>
      </c>
      <c r="P135" s="16" t="s">
        <v>2881</v>
      </c>
    </row>
    <row r="136" spans="1:16" ht="32.1">
      <c r="A136" s="15" t="s">
        <v>2877</v>
      </c>
      <c r="B136" s="15">
        <v>2020</v>
      </c>
      <c r="C136" s="15" t="s">
        <v>2892</v>
      </c>
      <c r="D136" s="15" t="s">
        <v>2766</v>
      </c>
      <c r="E136" s="15" t="s">
        <v>2778</v>
      </c>
      <c r="F136" s="15" t="s">
        <v>2885</v>
      </c>
      <c r="G136" s="15" t="s">
        <v>2772</v>
      </c>
      <c r="H136" s="15" t="s">
        <v>2772</v>
      </c>
      <c r="I136" s="15" t="s">
        <v>2772</v>
      </c>
      <c r="J136" s="15" t="s">
        <v>2772</v>
      </c>
      <c r="K136" s="15" t="s">
        <v>2873</v>
      </c>
      <c r="L136" s="15">
        <v>0.2</v>
      </c>
      <c r="M136" s="15" t="s">
        <v>2880</v>
      </c>
      <c r="N136" s="15" t="s">
        <v>2772</v>
      </c>
      <c r="O136" s="15" t="s">
        <v>2772</v>
      </c>
      <c r="P136" s="16" t="s">
        <v>2881</v>
      </c>
    </row>
    <row r="137" spans="1:16" ht="32.1">
      <c r="A137" s="15" t="s">
        <v>2877</v>
      </c>
      <c r="B137" s="15">
        <v>2020</v>
      </c>
      <c r="C137" s="15" t="s">
        <v>2893</v>
      </c>
      <c r="D137" s="15" t="s">
        <v>2766</v>
      </c>
      <c r="E137" s="15" t="s">
        <v>2778</v>
      </c>
      <c r="F137" s="15" t="s">
        <v>2885</v>
      </c>
      <c r="G137" s="15" t="s">
        <v>2772</v>
      </c>
      <c r="H137" s="15" t="s">
        <v>2772</v>
      </c>
      <c r="I137" s="15" t="s">
        <v>2772</v>
      </c>
      <c r="J137" s="15" t="s">
        <v>2772</v>
      </c>
      <c r="K137" s="15" t="s">
        <v>2873</v>
      </c>
      <c r="L137" s="15">
        <v>0</v>
      </c>
      <c r="M137" s="15" t="s">
        <v>2880</v>
      </c>
      <c r="N137" s="15" t="s">
        <v>2772</v>
      </c>
      <c r="O137" s="15" t="s">
        <v>2772</v>
      </c>
      <c r="P137" s="16" t="s">
        <v>2881</v>
      </c>
    </row>
    <row r="138" spans="1:16" ht="32.1">
      <c r="A138" s="15" t="s">
        <v>2877</v>
      </c>
      <c r="B138" s="15">
        <v>2020</v>
      </c>
      <c r="C138" s="15" t="s">
        <v>2892</v>
      </c>
      <c r="D138" s="15" t="s">
        <v>2766</v>
      </c>
      <c r="E138" s="15" t="s">
        <v>2778</v>
      </c>
      <c r="F138" s="15" t="s">
        <v>2886</v>
      </c>
      <c r="G138" s="15" t="s">
        <v>2772</v>
      </c>
      <c r="H138" s="15" t="s">
        <v>2772</v>
      </c>
      <c r="I138" s="15" t="s">
        <v>2772</v>
      </c>
      <c r="J138" s="15" t="s">
        <v>2772</v>
      </c>
      <c r="K138" s="15" t="s">
        <v>2873</v>
      </c>
      <c r="L138" s="15">
        <v>0</v>
      </c>
      <c r="M138" s="15" t="s">
        <v>2880</v>
      </c>
      <c r="N138" s="15" t="s">
        <v>2772</v>
      </c>
      <c r="O138" s="15" t="s">
        <v>2772</v>
      </c>
      <c r="P138" s="16" t="s">
        <v>2881</v>
      </c>
    </row>
    <row r="139" spans="1:16" ht="32.1">
      <c r="A139" s="15" t="s">
        <v>2877</v>
      </c>
      <c r="B139" s="15">
        <v>2020</v>
      </c>
      <c r="C139" s="15" t="s">
        <v>2893</v>
      </c>
      <c r="D139" s="15" t="s">
        <v>2766</v>
      </c>
      <c r="E139" s="15" t="s">
        <v>2778</v>
      </c>
      <c r="F139" s="15" t="s">
        <v>2886</v>
      </c>
      <c r="G139" s="15" t="s">
        <v>2772</v>
      </c>
      <c r="H139" s="15" t="s">
        <v>2772</v>
      </c>
      <c r="I139" s="15" t="s">
        <v>2772</v>
      </c>
      <c r="J139" s="15" t="s">
        <v>2772</v>
      </c>
      <c r="K139" s="15" t="s">
        <v>2873</v>
      </c>
      <c r="L139" s="15">
        <v>0.01</v>
      </c>
      <c r="M139" s="15" t="s">
        <v>2880</v>
      </c>
      <c r="N139" s="15" t="s">
        <v>2772</v>
      </c>
      <c r="O139" s="15" t="s">
        <v>2772</v>
      </c>
      <c r="P139" s="16" t="s">
        <v>2881</v>
      </c>
    </row>
    <row r="140" spans="1:16" ht="32.1">
      <c r="A140" s="15" t="s">
        <v>2877</v>
      </c>
      <c r="B140" s="15">
        <v>2020</v>
      </c>
      <c r="C140" s="15" t="s">
        <v>2892</v>
      </c>
      <c r="D140" s="15" t="s">
        <v>2766</v>
      </c>
      <c r="E140" s="15" t="s">
        <v>2778</v>
      </c>
      <c r="F140" s="15" t="s">
        <v>2887</v>
      </c>
      <c r="G140" s="15" t="s">
        <v>2772</v>
      </c>
      <c r="H140" s="15" t="s">
        <v>2772</v>
      </c>
      <c r="I140" s="15" t="s">
        <v>2772</v>
      </c>
      <c r="J140" s="15" t="s">
        <v>2772</v>
      </c>
      <c r="K140" s="15" t="s">
        <v>2873</v>
      </c>
      <c r="L140" s="15">
        <v>0</v>
      </c>
      <c r="M140" s="15" t="s">
        <v>2880</v>
      </c>
      <c r="N140" s="15" t="s">
        <v>2772</v>
      </c>
      <c r="O140" s="15" t="s">
        <v>2772</v>
      </c>
      <c r="P140" s="16" t="s">
        <v>2881</v>
      </c>
    </row>
    <row r="141" spans="1:16" ht="32.1">
      <c r="A141" s="15" t="s">
        <v>2877</v>
      </c>
      <c r="B141" s="15">
        <v>2020</v>
      </c>
      <c r="C141" s="15" t="s">
        <v>2893</v>
      </c>
      <c r="D141" s="15" t="s">
        <v>2766</v>
      </c>
      <c r="E141" s="15" t="s">
        <v>2778</v>
      </c>
      <c r="F141" s="15" t="s">
        <v>2887</v>
      </c>
      <c r="G141" s="15" t="s">
        <v>2772</v>
      </c>
      <c r="H141" s="15" t="s">
        <v>2772</v>
      </c>
      <c r="I141" s="15" t="s">
        <v>2772</v>
      </c>
      <c r="J141" s="15" t="s">
        <v>2772</v>
      </c>
      <c r="K141" s="15" t="s">
        <v>2873</v>
      </c>
      <c r="L141" s="15">
        <v>0</v>
      </c>
      <c r="M141" s="15" t="s">
        <v>2880</v>
      </c>
      <c r="N141" s="15" t="s">
        <v>2772</v>
      </c>
      <c r="O141" s="15" t="s">
        <v>2772</v>
      </c>
      <c r="P141" s="16" t="s">
        <v>2881</v>
      </c>
    </row>
    <row r="142" spans="1:16" ht="32.1">
      <c r="A142" s="15" t="s">
        <v>2877</v>
      </c>
      <c r="B142" s="15">
        <v>2020</v>
      </c>
      <c r="C142" s="15" t="s">
        <v>2892</v>
      </c>
      <c r="D142" s="15" t="s">
        <v>2766</v>
      </c>
      <c r="E142" s="15" t="s">
        <v>2778</v>
      </c>
      <c r="F142" s="15" t="s">
        <v>2786</v>
      </c>
      <c r="G142" s="15" t="s">
        <v>2772</v>
      </c>
      <c r="H142" s="15" t="s">
        <v>2772</v>
      </c>
      <c r="I142" s="15" t="s">
        <v>2772</v>
      </c>
      <c r="J142" s="15" t="s">
        <v>2772</v>
      </c>
      <c r="K142" s="15" t="s">
        <v>2873</v>
      </c>
      <c r="L142" s="15">
        <v>0.01</v>
      </c>
      <c r="M142" s="15" t="s">
        <v>2880</v>
      </c>
      <c r="N142" s="15" t="s">
        <v>2772</v>
      </c>
      <c r="O142" s="15" t="s">
        <v>2772</v>
      </c>
      <c r="P142" s="16" t="s">
        <v>2881</v>
      </c>
    </row>
    <row r="143" spans="1:16" ht="32.1">
      <c r="A143" s="15" t="s">
        <v>2877</v>
      </c>
      <c r="B143" s="15">
        <v>2020</v>
      </c>
      <c r="C143" s="15" t="s">
        <v>2893</v>
      </c>
      <c r="D143" s="15" t="s">
        <v>2766</v>
      </c>
      <c r="E143" s="15" t="s">
        <v>2778</v>
      </c>
      <c r="F143" s="15" t="s">
        <v>2786</v>
      </c>
      <c r="G143" s="15" t="s">
        <v>2772</v>
      </c>
      <c r="H143" s="15" t="s">
        <v>2772</v>
      </c>
      <c r="I143" s="15" t="s">
        <v>2772</v>
      </c>
      <c r="J143" s="15" t="s">
        <v>2772</v>
      </c>
      <c r="K143" s="15" t="s">
        <v>2873</v>
      </c>
      <c r="L143" s="15">
        <v>0</v>
      </c>
      <c r="M143" s="15" t="s">
        <v>2880</v>
      </c>
      <c r="N143" s="15" t="s">
        <v>2772</v>
      </c>
      <c r="O143" s="15" t="s">
        <v>2772</v>
      </c>
      <c r="P143" s="16" t="s">
        <v>2881</v>
      </c>
    </row>
    <row r="144" spans="1:16" ht="32.1">
      <c r="A144" s="15" t="s">
        <v>2877</v>
      </c>
      <c r="B144" s="15">
        <v>2020</v>
      </c>
      <c r="C144" s="15" t="s">
        <v>2892</v>
      </c>
      <c r="D144" s="15" t="s">
        <v>2766</v>
      </c>
      <c r="E144" s="15" t="s">
        <v>2778</v>
      </c>
      <c r="F144" s="15" t="s">
        <v>2875</v>
      </c>
      <c r="G144" s="15" t="s">
        <v>2772</v>
      </c>
      <c r="H144" s="15" t="s">
        <v>2772</v>
      </c>
      <c r="I144" s="15" t="s">
        <v>2772</v>
      </c>
      <c r="J144" s="15" t="s">
        <v>2772</v>
      </c>
      <c r="K144" s="15" t="s">
        <v>2873</v>
      </c>
      <c r="L144" s="15">
        <v>3.25</v>
      </c>
      <c r="M144" s="15" t="s">
        <v>2880</v>
      </c>
      <c r="N144" s="15" t="s">
        <v>2772</v>
      </c>
      <c r="O144" s="15" t="s">
        <v>2772</v>
      </c>
      <c r="P144" s="16" t="s">
        <v>2881</v>
      </c>
    </row>
    <row r="145" spans="1:16" ht="32.1">
      <c r="A145" s="15" t="s">
        <v>2877</v>
      </c>
      <c r="B145" s="15">
        <v>2020</v>
      </c>
      <c r="C145" s="15" t="s">
        <v>2893</v>
      </c>
      <c r="D145" s="15" t="s">
        <v>2766</v>
      </c>
      <c r="E145" s="15" t="s">
        <v>2778</v>
      </c>
      <c r="F145" s="15" t="s">
        <v>2875</v>
      </c>
      <c r="G145" s="15" t="s">
        <v>2772</v>
      </c>
      <c r="H145" s="15" t="s">
        <v>2772</v>
      </c>
      <c r="I145" s="15" t="s">
        <v>2772</v>
      </c>
      <c r="J145" s="15" t="s">
        <v>2772</v>
      </c>
      <c r="K145" s="15" t="s">
        <v>2873</v>
      </c>
      <c r="L145" s="15">
        <v>5.82</v>
      </c>
      <c r="M145" s="15" t="s">
        <v>2880</v>
      </c>
      <c r="N145" s="15" t="s">
        <v>2772</v>
      </c>
      <c r="O145" s="15" t="s">
        <v>2772</v>
      </c>
      <c r="P145" s="16" t="s">
        <v>2881</v>
      </c>
    </row>
    <row r="146" spans="1:16" ht="32.1">
      <c r="A146" s="15" t="s">
        <v>2877</v>
      </c>
      <c r="B146" s="15">
        <v>2020</v>
      </c>
      <c r="C146" s="15" t="s">
        <v>2892</v>
      </c>
      <c r="D146" s="15" t="s">
        <v>2766</v>
      </c>
      <c r="E146" s="15" t="s">
        <v>2778</v>
      </c>
      <c r="F146" s="15" t="s">
        <v>2790</v>
      </c>
      <c r="G146" s="15" t="s">
        <v>2772</v>
      </c>
      <c r="H146" s="15" t="s">
        <v>2772</v>
      </c>
      <c r="I146" s="15" t="s">
        <v>2772</v>
      </c>
      <c r="J146" s="15" t="s">
        <v>2772</v>
      </c>
      <c r="K146" s="15" t="s">
        <v>2873</v>
      </c>
      <c r="L146" s="15">
        <v>0</v>
      </c>
      <c r="M146" s="15" t="s">
        <v>2880</v>
      </c>
      <c r="N146" s="15" t="s">
        <v>2772</v>
      </c>
      <c r="O146" s="15" t="s">
        <v>2772</v>
      </c>
      <c r="P146" s="16" t="s">
        <v>2881</v>
      </c>
    </row>
    <row r="147" spans="1:16" ht="32.1">
      <c r="A147" s="15" t="s">
        <v>2877</v>
      </c>
      <c r="B147" s="15">
        <v>2020</v>
      </c>
      <c r="C147" s="15" t="s">
        <v>2893</v>
      </c>
      <c r="D147" s="15" t="s">
        <v>2766</v>
      </c>
      <c r="E147" s="15" t="s">
        <v>2778</v>
      </c>
      <c r="F147" s="15" t="s">
        <v>2790</v>
      </c>
      <c r="G147" s="15" t="s">
        <v>2772</v>
      </c>
      <c r="H147" s="15" t="s">
        <v>2772</v>
      </c>
      <c r="I147" s="15" t="s">
        <v>2772</v>
      </c>
      <c r="J147" s="15" t="s">
        <v>2772</v>
      </c>
      <c r="K147" s="15" t="s">
        <v>2873</v>
      </c>
      <c r="L147" s="15">
        <v>0</v>
      </c>
      <c r="M147" s="15" t="s">
        <v>2880</v>
      </c>
      <c r="N147" s="15" t="s">
        <v>2772</v>
      </c>
      <c r="O147" s="15" t="s">
        <v>2772</v>
      </c>
      <c r="P147" s="16" t="s">
        <v>2881</v>
      </c>
    </row>
    <row r="148" spans="1:16" ht="32.1">
      <c r="A148" s="15" t="s">
        <v>2877</v>
      </c>
      <c r="B148" s="15">
        <v>2020</v>
      </c>
      <c r="C148" s="15" t="s">
        <v>2892</v>
      </c>
      <c r="D148" s="15" t="s">
        <v>2766</v>
      </c>
      <c r="E148" s="15" t="s">
        <v>2778</v>
      </c>
      <c r="F148" s="15" t="s">
        <v>2888</v>
      </c>
      <c r="G148" s="15" t="s">
        <v>2772</v>
      </c>
      <c r="H148" s="15" t="s">
        <v>2772</v>
      </c>
      <c r="I148" s="15" t="s">
        <v>2772</v>
      </c>
      <c r="J148" s="15" t="s">
        <v>2772</v>
      </c>
      <c r="K148" s="15" t="s">
        <v>2873</v>
      </c>
      <c r="L148" s="15">
        <v>43.98</v>
      </c>
      <c r="M148" s="15" t="s">
        <v>2880</v>
      </c>
      <c r="N148" s="15" t="s">
        <v>2772</v>
      </c>
      <c r="O148" s="15" t="s">
        <v>2772</v>
      </c>
      <c r="P148" s="16" t="s">
        <v>2881</v>
      </c>
    </row>
    <row r="149" spans="1:16" ht="32.1">
      <c r="A149" s="15" t="s">
        <v>2877</v>
      </c>
      <c r="B149" s="15">
        <v>2020</v>
      </c>
      <c r="C149" s="15" t="s">
        <v>2893</v>
      </c>
      <c r="D149" s="15" t="s">
        <v>2766</v>
      </c>
      <c r="E149" s="15" t="s">
        <v>2778</v>
      </c>
      <c r="F149" s="15" t="s">
        <v>2888</v>
      </c>
      <c r="G149" s="15" t="s">
        <v>2772</v>
      </c>
      <c r="H149" s="15" t="s">
        <v>2772</v>
      </c>
      <c r="I149" s="15" t="s">
        <v>2772</v>
      </c>
      <c r="J149" s="15" t="s">
        <v>2772</v>
      </c>
      <c r="K149" s="15" t="s">
        <v>2873</v>
      </c>
      <c r="L149" s="15">
        <v>107.54</v>
      </c>
      <c r="M149" s="15" t="s">
        <v>2880</v>
      </c>
      <c r="N149" s="15" t="s">
        <v>2772</v>
      </c>
      <c r="O149" s="15" t="s">
        <v>2772</v>
      </c>
      <c r="P149" s="16" t="s">
        <v>2881</v>
      </c>
    </row>
    <row r="150" spans="1:16" ht="32.1">
      <c r="A150" s="15" t="s">
        <v>2877</v>
      </c>
      <c r="B150" s="15">
        <v>2020</v>
      </c>
      <c r="C150" s="15" t="s">
        <v>2892</v>
      </c>
      <c r="D150" s="15" t="s">
        <v>2766</v>
      </c>
      <c r="E150" s="15" t="s">
        <v>2778</v>
      </c>
      <c r="F150" s="15" t="s">
        <v>2848</v>
      </c>
      <c r="G150" s="15" t="s">
        <v>2772</v>
      </c>
      <c r="H150" s="15" t="s">
        <v>2772</v>
      </c>
      <c r="I150" s="15" t="s">
        <v>2772</v>
      </c>
      <c r="J150" s="15" t="s">
        <v>2772</v>
      </c>
      <c r="K150" s="15" t="s">
        <v>2873</v>
      </c>
      <c r="L150" s="15">
        <v>57.87</v>
      </c>
      <c r="M150" s="15" t="s">
        <v>2880</v>
      </c>
      <c r="N150" s="15" t="s">
        <v>2772</v>
      </c>
      <c r="O150" s="15" t="s">
        <v>2772</v>
      </c>
      <c r="P150" s="16" t="s">
        <v>2881</v>
      </c>
    </row>
    <row r="151" spans="1:16" ht="32.1">
      <c r="A151" s="15" t="s">
        <v>2877</v>
      </c>
      <c r="B151" s="15">
        <v>2020</v>
      </c>
      <c r="C151" s="15" t="s">
        <v>2893</v>
      </c>
      <c r="D151" s="15" t="s">
        <v>2766</v>
      </c>
      <c r="E151" s="15" t="s">
        <v>2778</v>
      </c>
      <c r="F151" s="15" t="s">
        <v>2848</v>
      </c>
      <c r="G151" s="15" t="s">
        <v>2772</v>
      </c>
      <c r="H151" s="15" t="s">
        <v>2772</v>
      </c>
      <c r="I151" s="15" t="s">
        <v>2772</v>
      </c>
      <c r="J151" s="15" t="s">
        <v>2772</v>
      </c>
      <c r="K151" s="15" t="s">
        <v>2873</v>
      </c>
      <c r="L151" s="15">
        <v>40.99</v>
      </c>
      <c r="M151" s="15" t="s">
        <v>2880</v>
      </c>
      <c r="N151" s="15" t="s">
        <v>2772</v>
      </c>
      <c r="O151" s="15" t="s">
        <v>2772</v>
      </c>
      <c r="P151" s="16" t="s">
        <v>2881</v>
      </c>
    </row>
    <row r="152" spans="1:16" ht="32.1">
      <c r="A152" s="15" t="s">
        <v>2877</v>
      </c>
      <c r="B152" s="15">
        <v>2020</v>
      </c>
      <c r="C152" s="15" t="s">
        <v>2892</v>
      </c>
      <c r="D152" s="15" t="s">
        <v>2766</v>
      </c>
      <c r="E152" s="15" t="s">
        <v>2778</v>
      </c>
      <c r="F152" s="15" t="s">
        <v>2775</v>
      </c>
      <c r="G152" s="15" t="s">
        <v>2772</v>
      </c>
      <c r="H152" s="15" t="s">
        <v>2772</v>
      </c>
      <c r="I152" s="15" t="s">
        <v>2772</v>
      </c>
      <c r="J152" s="15" t="s">
        <v>2772</v>
      </c>
      <c r="K152" s="15" t="s">
        <v>2873</v>
      </c>
      <c r="L152" s="15">
        <v>1211.32</v>
      </c>
      <c r="M152" s="15" t="s">
        <v>2880</v>
      </c>
      <c r="N152" s="15" t="s">
        <v>2772</v>
      </c>
      <c r="O152" s="15" t="s">
        <v>2772</v>
      </c>
      <c r="P152" s="16" t="s">
        <v>2881</v>
      </c>
    </row>
    <row r="153" spans="1:16" ht="32.1">
      <c r="A153" s="15" t="s">
        <v>2877</v>
      </c>
      <c r="B153" s="15">
        <v>2020</v>
      </c>
      <c r="C153" s="15" t="s">
        <v>2893</v>
      </c>
      <c r="D153" s="15" t="s">
        <v>2766</v>
      </c>
      <c r="E153" s="15" t="s">
        <v>2778</v>
      </c>
      <c r="F153" s="15" t="s">
        <v>2775</v>
      </c>
      <c r="G153" s="15" t="s">
        <v>2772</v>
      </c>
      <c r="H153" s="15" t="s">
        <v>2772</v>
      </c>
      <c r="I153" s="15" t="s">
        <v>2772</v>
      </c>
      <c r="J153" s="15" t="s">
        <v>2772</v>
      </c>
      <c r="K153" s="15" t="s">
        <v>2873</v>
      </c>
      <c r="L153" s="15">
        <v>890.81</v>
      </c>
      <c r="M153" s="15" t="s">
        <v>2880</v>
      </c>
      <c r="N153" s="15" t="s">
        <v>2772</v>
      </c>
      <c r="O153" s="15" t="s">
        <v>2772</v>
      </c>
      <c r="P153" s="16" t="s">
        <v>2881</v>
      </c>
    </row>
    <row r="154" spans="1:16" ht="32.1">
      <c r="A154" s="15" t="s">
        <v>2877</v>
      </c>
      <c r="B154" s="15">
        <v>2020</v>
      </c>
      <c r="C154" s="15" t="s">
        <v>2892</v>
      </c>
      <c r="D154" s="15" t="s">
        <v>2766</v>
      </c>
      <c r="E154" s="15" t="s">
        <v>2778</v>
      </c>
      <c r="F154" s="15" t="s">
        <v>2889</v>
      </c>
      <c r="G154" s="15" t="s">
        <v>2772</v>
      </c>
      <c r="H154" s="15" t="s">
        <v>2772</v>
      </c>
      <c r="I154" s="15" t="s">
        <v>2772</v>
      </c>
      <c r="J154" s="15" t="s">
        <v>2772</v>
      </c>
      <c r="K154" s="15" t="s">
        <v>2873</v>
      </c>
      <c r="L154" s="15">
        <v>166.67</v>
      </c>
      <c r="M154" s="15" t="s">
        <v>2880</v>
      </c>
      <c r="N154" s="15" t="s">
        <v>2772</v>
      </c>
      <c r="O154" s="15" t="s">
        <v>2772</v>
      </c>
      <c r="P154" s="16" t="s">
        <v>2881</v>
      </c>
    </row>
    <row r="155" spans="1:16" ht="33" thickBot="1">
      <c r="A155" s="15" t="s">
        <v>2877</v>
      </c>
      <c r="B155" s="15">
        <v>2020</v>
      </c>
      <c r="C155" s="15" t="s">
        <v>2893</v>
      </c>
      <c r="D155" s="15" t="s">
        <v>2766</v>
      </c>
      <c r="E155" s="15" t="s">
        <v>2778</v>
      </c>
      <c r="F155" s="15" t="s">
        <v>2889</v>
      </c>
      <c r="G155" s="15" t="s">
        <v>2772</v>
      </c>
      <c r="H155" s="15" t="s">
        <v>2772</v>
      </c>
      <c r="I155" s="15" t="s">
        <v>2772</v>
      </c>
      <c r="J155" s="15" t="s">
        <v>2772</v>
      </c>
      <c r="K155" s="15" t="s">
        <v>2873</v>
      </c>
      <c r="L155" s="28">
        <v>116.78</v>
      </c>
      <c r="M155" s="15" t="s">
        <v>2880</v>
      </c>
      <c r="N155" s="15" t="s">
        <v>2772</v>
      </c>
      <c r="O155" s="15" t="s">
        <v>2772</v>
      </c>
      <c r="P155" s="16" t="s">
        <v>2881</v>
      </c>
    </row>
    <row r="156" spans="1:16" ht="63.95">
      <c r="A156" s="15" t="s">
        <v>2877</v>
      </c>
      <c r="B156" s="15">
        <v>2021</v>
      </c>
      <c r="C156" s="15" t="s">
        <v>2894</v>
      </c>
      <c r="D156" s="15" t="s">
        <v>2766</v>
      </c>
      <c r="E156" s="15" t="s">
        <v>2778</v>
      </c>
      <c r="F156" s="15" t="s">
        <v>2879</v>
      </c>
      <c r="G156" s="15" t="s">
        <v>2772</v>
      </c>
      <c r="H156" s="15" t="s">
        <v>2772</v>
      </c>
      <c r="I156" s="15" t="s">
        <v>2772</v>
      </c>
      <c r="J156" s="15" t="s">
        <v>2772</v>
      </c>
      <c r="K156" s="15" t="s">
        <v>2873</v>
      </c>
      <c r="L156" s="15" t="s">
        <v>2895</v>
      </c>
      <c r="M156" s="15" t="s">
        <v>2880</v>
      </c>
      <c r="N156" s="15" t="s">
        <v>2772</v>
      </c>
      <c r="O156" s="15" t="s">
        <v>2772</v>
      </c>
      <c r="P156" s="16" t="s">
        <v>2896</v>
      </c>
    </row>
    <row r="157" spans="1:16" ht="63.95">
      <c r="A157" s="15" t="s">
        <v>2877</v>
      </c>
      <c r="B157" s="15">
        <v>2021</v>
      </c>
      <c r="C157" s="15" t="s">
        <v>2894</v>
      </c>
      <c r="D157" s="15" t="s">
        <v>2766</v>
      </c>
      <c r="E157" s="15" t="s">
        <v>2778</v>
      </c>
      <c r="F157" s="15" t="s">
        <v>2883</v>
      </c>
      <c r="G157" s="15" t="s">
        <v>2772</v>
      </c>
      <c r="H157" s="15" t="s">
        <v>2772</v>
      </c>
      <c r="I157" s="15" t="s">
        <v>2772</v>
      </c>
      <c r="J157" s="15" t="s">
        <v>2772</v>
      </c>
      <c r="K157" s="15" t="s">
        <v>2873</v>
      </c>
      <c r="L157" s="15" t="s">
        <v>2897</v>
      </c>
      <c r="M157" s="15" t="s">
        <v>2880</v>
      </c>
      <c r="N157" s="15" t="s">
        <v>2772</v>
      </c>
      <c r="O157" s="15" t="s">
        <v>2772</v>
      </c>
      <c r="P157" s="16" t="s">
        <v>2896</v>
      </c>
    </row>
    <row r="158" spans="1:16" ht="63.95">
      <c r="A158" s="15" t="s">
        <v>2877</v>
      </c>
      <c r="B158" s="15">
        <v>2021</v>
      </c>
      <c r="C158" s="15" t="s">
        <v>2894</v>
      </c>
      <c r="D158" s="15" t="s">
        <v>2766</v>
      </c>
      <c r="E158" s="15" t="s">
        <v>2778</v>
      </c>
      <c r="F158" s="15" t="s">
        <v>2884</v>
      </c>
      <c r="G158" s="15" t="s">
        <v>2772</v>
      </c>
      <c r="H158" s="15" t="s">
        <v>2772</v>
      </c>
      <c r="I158" s="15" t="s">
        <v>2772</v>
      </c>
      <c r="J158" s="15" t="s">
        <v>2772</v>
      </c>
      <c r="K158" s="15" t="s">
        <v>2873</v>
      </c>
      <c r="L158" s="15">
        <v>0</v>
      </c>
      <c r="M158" s="15" t="s">
        <v>2880</v>
      </c>
      <c r="N158" s="15" t="s">
        <v>2772</v>
      </c>
      <c r="O158" s="15" t="s">
        <v>2772</v>
      </c>
      <c r="P158" s="16" t="s">
        <v>2896</v>
      </c>
    </row>
    <row r="159" spans="1:16" ht="63.95">
      <c r="A159" s="15" t="s">
        <v>2877</v>
      </c>
      <c r="B159" s="15">
        <v>2021</v>
      </c>
      <c r="C159" s="15" t="s">
        <v>2894</v>
      </c>
      <c r="D159" s="15" t="s">
        <v>2766</v>
      </c>
      <c r="E159" s="15" t="s">
        <v>2778</v>
      </c>
      <c r="F159" s="15" t="s">
        <v>2779</v>
      </c>
      <c r="G159" s="15" t="s">
        <v>2772</v>
      </c>
      <c r="H159" s="15" t="s">
        <v>2772</v>
      </c>
      <c r="I159" s="15" t="s">
        <v>2772</v>
      </c>
      <c r="J159" s="15" t="s">
        <v>2772</v>
      </c>
      <c r="K159" s="15" t="s">
        <v>2873</v>
      </c>
      <c r="L159" s="15" t="s">
        <v>2898</v>
      </c>
      <c r="M159" s="15" t="s">
        <v>2880</v>
      </c>
      <c r="N159" s="15" t="s">
        <v>2772</v>
      </c>
      <c r="O159" s="15" t="s">
        <v>2772</v>
      </c>
      <c r="P159" s="16" t="s">
        <v>2896</v>
      </c>
    </row>
    <row r="160" spans="1:16" ht="65.099999999999994" thickBot="1">
      <c r="A160" s="15" t="s">
        <v>2877</v>
      </c>
      <c r="B160" s="15">
        <v>2021</v>
      </c>
      <c r="C160" s="15" t="s">
        <v>2894</v>
      </c>
      <c r="D160" s="15" t="s">
        <v>2766</v>
      </c>
      <c r="E160" s="15" t="s">
        <v>2778</v>
      </c>
      <c r="F160" s="15" t="s">
        <v>2788</v>
      </c>
      <c r="G160" s="15" t="s">
        <v>2772</v>
      </c>
      <c r="H160" s="15" t="s">
        <v>2772</v>
      </c>
      <c r="I160" s="15" t="s">
        <v>2772</v>
      </c>
      <c r="J160" s="15" t="s">
        <v>2772</v>
      </c>
      <c r="K160" s="15" t="s">
        <v>2873</v>
      </c>
      <c r="L160" s="28" t="s">
        <v>2899</v>
      </c>
      <c r="M160" s="15" t="s">
        <v>2880</v>
      </c>
      <c r="N160" s="15" t="s">
        <v>2772</v>
      </c>
      <c r="O160" s="15" t="s">
        <v>2772</v>
      </c>
      <c r="P160" s="16" t="s">
        <v>2896</v>
      </c>
    </row>
    <row r="161" spans="1:16" ht="63.95">
      <c r="A161" s="15" t="s">
        <v>2877</v>
      </c>
      <c r="B161" s="15">
        <v>2021</v>
      </c>
      <c r="C161" s="15" t="s">
        <v>2894</v>
      </c>
      <c r="D161" s="15" t="s">
        <v>2766</v>
      </c>
      <c r="E161" s="15" t="s">
        <v>2778</v>
      </c>
      <c r="F161" s="15" t="s">
        <v>2885</v>
      </c>
      <c r="G161" s="15" t="s">
        <v>2772</v>
      </c>
      <c r="H161" s="15" t="s">
        <v>2772</v>
      </c>
      <c r="I161" s="15" t="s">
        <v>2772</v>
      </c>
      <c r="J161" s="15" t="s">
        <v>2772</v>
      </c>
      <c r="K161" s="15" t="s">
        <v>2873</v>
      </c>
      <c r="L161" s="15" t="s">
        <v>2900</v>
      </c>
      <c r="M161" s="15" t="s">
        <v>2880</v>
      </c>
      <c r="N161" s="15" t="s">
        <v>2772</v>
      </c>
      <c r="O161" s="15" t="s">
        <v>2772</v>
      </c>
      <c r="P161" s="16" t="s">
        <v>2896</v>
      </c>
    </row>
    <row r="162" spans="1:16" ht="63.95">
      <c r="A162" s="15" t="s">
        <v>2877</v>
      </c>
      <c r="B162" s="15">
        <v>2021</v>
      </c>
      <c r="C162" s="15" t="s">
        <v>2894</v>
      </c>
      <c r="D162" s="15" t="s">
        <v>2766</v>
      </c>
      <c r="E162" s="15" t="s">
        <v>2778</v>
      </c>
      <c r="F162" s="15" t="s">
        <v>2886</v>
      </c>
      <c r="G162" s="15" t="s">
        <v>2772</v>
      </c>
      <c r="H162" s="15" t="s">
        <v>2772</v>
      </c>
      <c r="I162" s="15" t="s">
        <v>2772</v>
      </c>
      <c r="J162" s="15" t="s">
        <v>2772</v>
      </c>
      <c r="K162" s="15" t="s">
        <v>2873</v>
      </c>
      <c r="L162" s="15">
        <v>0</v>
      </c>
      <c r="M162" s="15" t="s">
        <v>2880</v>
      </c>
      <c r="N162" s="15" t="s">
        <v>2772</v>
      </c>
      <c r="O162" s="15" t="s">
        <v>2772</v>
      </c>
      <c r="P162" s="16" t="s">
        <v>2896</v>
      </c>
    </row>
    <row r="163" spans="1:16" ht="63.95">
      <c r="A163" s="15" t="s">
        <v>2877</v>
      </c>
      <c r="B163" s="15">
        <v>2021</v>
      </c>
      <c r="C163" s="15" t="s">
        <v>2894</v>
      </c>
      <c r="D163" s="15" t="s">
        <v>2766</v>
      </c>
      <c r="E163" s="15" t="s">
        <v>2778</v>
      </c>
      <c r="F163" s="15" t="s">
        <v>2887</v>
      </c>
      <c r="G163" s="15" t="s">
        <v>2772</v>
      </c>
      <c r="H163" s="15" t="s">
        <v>2772</v>
      </c>
      <c r="I163" s="15" t="s">
        <v>2772</v>
      </c>
      <c r="J163" s="15" t="s">
        <v>2772</v>
      </c>
      <c r="K163" s="15" t="s">
        <v>2873</v>
      </c>
      <c r="L163" s="15" t="s">
        <v>2901</v>
      </c>
      <c r="M163" s="15" t="s">
        <v>2880</v>
      </c>
      <c r="N163" s="15" t="s">
        <v>2772</v>
      </c>
      <c r="O163" s="15" t="s">
        <v>2772</v>
      </c>
      <c r="P163" s="16" t="s">
        <v>2896</v>
      </c>
    </row>
    <row r="164" spans="1:16" ht="63.95">
      <c r="A164" s="15" t="s">
        <v>2877</v>
      </c>
      <c r="B164" s="15">
        <v>2021</v>
      </c>
      <c r="C164" s="15" t="s">
        <v>2894</v>
      </c>
      <c r="D164" s="15" t="s">
        <v>2766</v>
      </c>
      <c r="E164" s="15" t="s">
        <v>2778</v>
      </c>
      <c r="F164" s="15" t="s">
        <v>2786</v>
      </c>
      <c r="G164" s="15" t="s">
        <v>2772</v>
      </c>
      <c r="H164" s="15" t="s">
        <v>2772</v>
      </c>
      <c r="I164" s="15" t="s">
        <v>2772</v>
      </c>
      <c r="J164" s="15" t="s">
        <v>2772</v>
      </c>
      <c r="K164" s="15" t="s">
        <v>2873</v>
      </c>
      <c r="L164" s="15" t="s">
        <v>2902</v>
      </c>
      <c r="M164" s="15" t="s">
        <v>2880</v>
      </c>
      <c r="N164" s="15" t="s">
        <v>2772</v>
      </c>
      <c r="O164" s="15" t="s">
        <v>2772</v>
      </c>
      <c r="P164" s="16" t="s">
        <v>2896</v>
      </c>
    </row>
    <row r="165" spans="1:16" ht="63.95">
      <c r="A165" s="15" t="s">
        <v>2877</v>
      </c>
      <c r="B165" s="15">
        <v>2021</v>
      </c>
      <c r="C165" s="15" t="s">
        <v>2894</v>
      </c>
      <c r="D165" s="15" t="s">
        <v>2766</v>
      </c>
      <c r="E165" s="15" t="s">
        <v>2778</v>
      </c>
      <c r="F165" s="15" t="s">
        <v>2875</v>
      </c>
      <c r="G165" s="15" t="s">
        <v>2772</v>
      </c>
      <c r="H165" s="15" t="s">
        <v>2772</v>
      </c>
      <c r="I165" s="15" t="s">
        <v>2772</v>
      </c>
      <c r="J165" s="15" t="s">
        <v>2772</v>
      </c>
      <c r="K165" s="15" t="s">
        <v>2873</v>
      </c>
      <c r="L165" s="15" t="s">
        <v>2903</v>
      </c>
      <c r="M165" s="15" t="s">
        <v>2880</v>
      </c>
      <c r="N165" s="15" t="s">
        <v>2772</v>
      </c>
      <c r="O165" s="15" t="s">
        <v>2772</v>
      </c>
      <c r="P165" s="16" t="s">
        <v>2896</v>
      </c>
    </row>
    <row r="166" spans="1:16" ht="65.099999999999994" thickBot="1">
      <c r="A166" s="15" t="s">
        <v>2877</v>
      </c>
      <c r="B166" s="15">
        <v>2021</v>
      </c>
      <c r="C166" s="15" t="s">
        <v>2894</v>
      </c>
      <c r="D166" s="15" t="s">
        <v>2766</v>
      </c>
      <c r="E166" s="15" t="s">
        <v>2778</v>
      </c>
      <c r="F166" s="15" t="s">
        <v>2790</v>
      </c>
      <c r="G166" s="15" t="s">
        <v>2772</v>
      </c>
      <c r="H166" s="15" t="s">
        <v>2772</v>
      </c>
      <c r="I166" s="15" t="s">
        <v>2772</v>
      </c>
      <c r="J166" s="15" t="s">
        <v>2772</v>
      </c>
      <c r="K166" s="15" t="s">
        <v>2873</v>
      </c>
      <c r="L166" s="28" t="s">
        <v>2904</v>
      </c>
      <c r="M166" s="15" t="s">
        <v>2880</v>
      </c>
      <c r="N166" s="15" t="s">
        <v>2772</v>
      </c>
      <c r="O166" s="15" t="s">
        <v>2772</v>
      </c>
      <c r="P166" s="16" t="s">
        <v>2896</v>
      </c>
    </row>
    <row r="167" spans="1:16" ht="48">
      <c r="A167" s="15" t="s">
        <v>2877</v>
      </c>
      <c r="B167" s="15">
        <v>2021</v>
      </c>
      <c r="C167" s="15" t="s">
        <v>2905</v>
      </c>
      <c r="D167" s="15" t="s">
        <v>2766</v>
      </c>
      <c r="E167" s="15" t="s">
        <v>2778</v>
      </c>
      <c r="F167" s="15" t="s">
        <v>2879</v>
      </c>
      <c r="G167" s="15" t="s">
        <v>2772</v>
      </c>
      <c r="H167" s="15" t="s">
        <v>2772</v>
      </c>
      <c r="I167" s="15" t="s">
        <v>2772</v>
      </c>
      <c r="J167" s="15" t="s">
        <v>2772</v>
      </c>
      <c r="K167" s="15" t="s">
        <v>2873</v>
      </c>
      <c r="L167" s="15">
        <v>0</v>
      </c>
      <c r="M167" s="15" t="s">
        <v>2880</v>
      </c>
      <c r="N167" s="15" t="s">
        <v>2772</v>
      </c>
      <c r="O167" s="15" t="s">
        <v>2772</v>
      </c>
      <c r="P167" s="16" t="s">
        <v>2896</v>
      </c>
    </row>
    <row r="168" spans="1:16" ht="48">
      <c r="A168" s="15" t="s">
        <v>2877</v>
      </c>
      <c r="B168" s="15">
        <v>2021</v>
      </c>
      <c r="C168" s="15" t="s">
        <v>2905</v>
      </c>
      <c r="D168" s="15" t="s">
        <v>2766</v>
      </c>
      <c r="E168" s="15" t="s">
        <v>2778</v>
      </c>
      <c r="F168" s="15" t="s">
        <v>2883</v>
      </c>
      <c r="G168" s="15" t="s">
        <v>2772</v>
      </c>
      <c r="H168" s="15" t="s">
        <v>2772</v>
      </c>
      <c r="I168" s="15" t="s">
        <v>2772</v>
      </c>
      <c r="J168" s="15" t="s">
        <v>2772</v>
      </c>
      <c r="K168" s="15" t="s">
        <v>2873</v>
      </c>
      <c r="L168" s="15">
        <v>0</v>
      </c>
      <c r="M168" s="15" t="s">
        <v>2880</v>
      </c>
      <c r="N168" s="15" t="s">
        <v>2772</v>
      </c>
      <c r="O168" s="15" t="s">
        <v>2772</v>
      </c>
      <c r="P168" s="16" t="s">
        <v>2896</v>
      </c>
    </row>
    <row r="169" spans="1:16" ht="48">
      <c r="A169" s="15" t="s">
        <v>2877</v>
      </c>
      <c r="B169" s="15">
        <v>2021</v>
      </c>
      <c r="C169" s="15" t="s">
        <v>2905</v>
      </c>
      <c r="D169" s="15" t="s">
        <v>2766</v>
      </c>
      <c r="E169" s="15" t="s">
        <v>2778</v>
      </c>
      <c r="F169" s="15" t="s">
        <v>2884</v>
      </c>
      <c r="G169" s="15" t="s">
        <v>2772</v>
      </c>
      <c r="H169" s="15" t="s">
        <v>2772</v>
      </c>
      <c r="I169" s="15" t="s">
        <v>2772</v>
      </c>
      <c r="J169" s="15" t="s">
        <v>2772</v>
      </c>
      <c r="K169" s="15" t="s">
        <v>2873</v>
      </c>
      <c r="L169" s="15">
        <v>0</v>
      </c>
      <c r="M169" s="15" t="s">
        <v>2880</v>
      </c>
      <c r="N169" s="15" t="s">
        <v>2772</v>
      </c>
      <c r="O169" s="15" t="s">
        <v>2772</v>
      </c>
      <c r="P169" s="16" t="s">
        <v>2896</v>
      </c>
    </row>
    <row r="170" spans="1:16" ht="48">
      <c r="A170" s="15" t="s">
        <v>2877</v>
      </c>
      <c r="B170" s="15">
        <v>2021</v>
      </c>
      <c r="C170" s="15" t="s">
        <v>2905</v>
      </c>
      <c r="D170" s="15" t="s">
        <v>2766</v>
      </c>
      <c r="E170" s="15" t="s">
        <v>2778</v>
      </c>
      <c r="F170" s="15" t="s">
        <v>2779</v>
      </c>
      <c r="G170" s="15" t="s">
        <v>2772</v>
      </c>
      <c r="H170" s="15" t="s">
        <v>2772</v>
      </c>
      <c r="I170" s="15" t="s">
        <v>2772</v>
      </c>
      <c r="J170" s="15" t="s">
        <v>2772</v>
      </c>
      <c r="K170" s="15" t="s">
        <v>2873</v>
      </c>
      <c r="L170" s="15">
        <v>0</v>
      </c>
      <c r="M170" s="15" t="s">
        <v>2880</v>
      </c>
      <c r="N170" s="15" t="s">
        <v>2772</v>
      </c>
      <c r="O170" s="15" t="s">
        <v>2772</v>
      </c>
      <c r="P170" s="16" t="s">
        <v>2896</v>
      </c>
    </row>
    <row r="171" spans="1:16" ht="48">
      <c r="A171" s="15" t="s">
        <v>2877</v>
      </c>
      <c r="B171" s="15">
        <v>2021</v>
      </c>
      <c r="C171" s="15" t="s">
        <v>2905</v>
      </c>
      <c r="D171" s="15" t="s">
        <v>2766</v>
      </c>
      <c r="E171" s="15" t="s">
        <v>2778</v>
      </c>
      <c r="F171" s="15" t="s">
        <v>2788</v>
      </c>
      <c r="G171" s="15" t="s">
        <v>2772</v>
      </c>
      <c r="H171" s="15" t="s">
        <v>2772</v>
      </c>
      <c r="I171" s="15" t="s">
        <v>2772</v>
      </c>
      <c r="J171" s="15" t="s">
        <v>2772</v>
      </c>
      <c r="K171" s="15" t="s">
        <v>2873</v>
      </c>
      <c r="L171" s="15">
        <v>0</v>
      </c>
      <c r="M171" s="15" t="s">
        <v>2880</v>
      </c>
      <c r="N171" s="15" t="s">
        <v>2772</v>
      </c>
      <c r="O171" s="15" t="s">
        <v>2772</v>
      </c>
      <c r="P171" s="16" t="s">
        <v>2896</v>
      </c>
    </row>
    <row r="172" spans="1:16" ht="48">
      <c r="A172" s="15" t="s">
        <v>2877</v>
      </c>
      <c r="B172" s="15">
        <v>2021</v>
      </c>
      <c r="C172" s="15" t="s">
        <v>2905</v>
      </c>
      <c r="D172" s="15" t="s">
        <v>2766</v>
      </c>
      <c r="E172" s="15" t="s">
        <v>2778</v>
      </c>
      <c r="F172" s="15" t="s">
        <v>2885</v>
      </c>
      <c r="G172" s="15" t="s">
        <v>2772</v>
      </c>
      <c r="H172" s="15" t="s">
        <v>2772</v>
      </c>
      <c r="I172" s="15" t="s">
        <v>2772</v>
      </c>
      <c r="J172" s="15" t="s">
        <v>2772</v>
      </c>
      <c r="K172" s="15" t="s">
        <v>2873</v>
      </c>
      <c r="L172" s="15" t="s">
        <v>2906</v>
      </c>
      <c r="M172" s="15" t="s">
        <v>2880</v>
      </c>
      <c r="N172" s="15" t="s">
        <v>2772</v>
      </c>
      <c r="O172" s="15" t="s">
        <v>2772</v>
      </c>
      <c r="P172" s="16" t="s">
        <v>2896</v>
      </c>
    </row>
    <row r="173" spans="1:16" ht="48">
      <c r="A173" s="15" t="s">
        <v>2877</v>
      </c>
      <c r="B173" s="15">
        <v>2021</v>
      </c>
      <c r="C173" s="15" t="s">
        <v>2905</v>
      </c>
      <c r="D173" s="15" t="s">
        <v>2766</v>
      </c>
      <c r="E173" s="15" t="s">
        <v>2778</v>
      </c>
      <c r="F173" s="15" t="s">
        <v>2886</v>
      </c>
      <c r="G173" s="15" t="s">
        <v>2772</v>
      </c>
      <c r="H173" s="15" t="s">
        <v>2772</v>
      </c>
      <c r="I173" s="15" t="s">
        <v>2772</v>
      </c>
      <c r="J173" s="15" t="s">
        <v>2772</v>
      </c>
      <c r="K173" s="15" t="s">
        <v>2873</v>
      </c>
      <c r="L173" s="15">
        <v>0</v>
      </c>
      <c r="M173" s="15" t="s">
        <v>2880</v>
      </c>
      <c r="N173" s="15" t="s">
        <v>2772</v>
      </c>
      <c r="O173" s="15" t="s">
        <v>2772</v>
      </c>
      <c r="P173" s="16" t="s">
        <v>2896</v>
      </c>
    </row>
    <row r="174" spans="1:16" ht="48">
      <c r="A174" s="15" t="s">
        <v>2877</v>
      </c>
      <c r="B174" s="15">
        <v>2021</v>
      </c>
      <c r="C174" s="15" t="s">
        <v>2905</v>
      </c>
      <c r="D174" s="15" t="s">
        <v>2766</v>
      </c>
      <c r="E174" s="15" t="s">
        <v>2778</v>
      </c>
      <c r="F174" s="15" t="s">
        <v>2887</v>
      </c>
      <c r="G174" s="15" t="s">
        <v>2772</v>
      </c>
      <c r="H174" s="15" t="s">
        <v>2772</v>
      </c>
      <c r="I174" s="15" t="s">
        <v>2772</v>
      </c>
      <c r="J174" s="15" t="s">
        <v>2772</v>
      </c>
      <c r="K174" s="15" t="s">
        <v>2873</v>
      </c>
      <c r="L174" s="15">
        <v>0</v>
      </c>
      <c r="M174" s="15" t="s">
        <v>2880</v>
      </c>
      <c r="N174" s="15" t="s">
        <v>2772</v>
      </c>
      <c r="O174" s="15" t="s">
        <v>2772</v>
      </c>
      <c r="P174" s="16" t="s">
        <v>2896</v>
      </c>
    </row>
    <row r="175" spans="1:16" ht="48">
      <c r="A175" s="15" t="s">
        <v>2877</v>
      </c>
      <c r="B175" s="15">
        <v>2021</v>
      </c>
      <c r="C175" s="15" t="s">
        <v>2905</v>
      </c>
      <c r="D175" s="15" t="s">
        <v>2766</v>
      </c>
      <c r="E175" s="15" t="s">
        <v>2778</v>
      </c>
      <c r="F175" s="15" t="s">
        <v>2786</v>
      </c>
      <c r="G175" s="15" t="s">
        <v>2772</v>
      </c>
      <c r="H175" s="15" t="s">
        <v>2772</v>
      </c>
      <c r="I175" s="15" t="s">
        <v>2772</v>
      </c>
      <c r="J175" s="15" t="s">
        <v>2772</v>
      </c>
      <c r="K175" s="15" t="s">
        <v>2873</v>
      </c>
      <c r="L175" s="15" t="s">
        <v>2907</v>
      </c>
      <c r="M175" s="15" t="s">
        <v>2880</v>
      </c>
      <c r="N175" s="15" t="s">
        <v>2772</v>
      </c>
      <c r="O175" s="15" t="s">
        <v>2772</v>
      </c>
      <c r="P175" s="16" t="s">
        <v>2896</v>
      </c>
    </row>
    <row r="176" spans="1:16" ht="48">
      <c r="A176" s="15" t="s">
        <v>2877</v>
      </c>
      <c r="B176" s="15">
        <v>2021</v>
      </c>
      <c r="C176" s="15" t="s">
        <v>2905</v>
      </c>
      <c r="D176" s="15" t="s">
        <v>2766</v>
      </c>
      <c r="E176" s="15" t="s">
        <v>2778</v>
      </c>
      <c r="F176" s="15" t="s">
        <v>2875</v>
      </c>
      <c r="G176" s="15" t="s">
        <v>2772</v>
      </c>
      <c r="H176" s="15" t="s">
        <v>2772</v>
      </c>
      <c r="I176" s="15" t="s">
        <v>2772</v>
      </c>
      <c r="J176" s="15" t="s">
        <v>2772</v>
      </c>
      <c r="K176" s="15" t="s">
        <v>2873</v>
      </c>
      <c r="L176" s="15" t="s">
        <v>2908</v>
      </c>
      <c r="M176" s="15" t="s">
        <v>2880</v>
      </c>
      <c r="N176" s="15" t="s">
        <v>2772</v>
      </c>
      <c r="O176" s="15" t="s">
        <v>2772</v>
      </c>
      <c r="P176" s="16" t="s">
        <v>2896</v>
      </c>
    </row>
    <row r="177" spans="1:16" ht="48">
      <c r="A177" s="15" t="s">
        <v>2877</v>
      </c>
      <c r="B177" s="15">
        <v>2021</v>
      </c>
      <c r="C177" s="15" t="s">
        <v>2905</v>
      </c>
      <c r="D177" s="15" t="s">
        <v>2766</v>
      </c>
      <c r="E177" s="15" t="s">
        <v>2778</v>
      </c>
      <c r="F177" s="15" t="s">
        <v>2790</v>
      </c>
      <c r="G177" s="15" t="s">
        <v>2772</v>
      </c>
      <c r="H177" s="15" t="s">
        <v>2772</v>
      </c>
      <c r="I177" s="15" t="s">
        <v>2772</v>
      </c>
      <c r="J177" s="15" t="s">
        <v>2772</v>
      </c>
      <c r="K177" s="15" t="s">
        <v>2873</v>
      </c>
      <c r="L177" s="15" t="s">
        <v>2909</v>
      </c>
      <c r="M177" s="15" t="s">
        <v>2880</v>
      </c>
      <c r="N177" s="15" t="s">
        <v>2772</v>
      </c>
      <c r="O177" s="15" t="s">
        <v>2772</v>
      </c>
      <c r="P177" s="16" t="s">
        <v>2896</v>
      </c>
    </row>
    <row r="178" spans="1:16" ht="48">
      <c r="A178" s="15" t="s">
        <v>2877</v>
      </c>
      <c r="B178" s="15">
        <v>2021</v>
      </c>
      <c r="C178" s="15" t="s">
        <v>2910</v>
      </c>
      <c r="D178" s="15" t="s">
        <v>2766</v>
      </c>
      <c r="E178" s="15" t="s">
        <v>2778</v>
      </c>
      <c r="F178" s="15" t="s">
        <v>2879</v>
      </c>
      <c r="G178" s="15" t="s">
        <v>2772</v>
      </c>
      <c r="H178" s="15" t="s">
        <v>2772</v>
      </c>
      <c r="I178" s="15" t="s">
        <v>2772</v>
      </c>
      <c r="J178" s="15" t="s">
        <v>2772</v>
      </c>
      <c r="K178" s="15" t="s">
        <v>2873</v>
      </c>
      <c r="L178" s="15" t="s">
        <v>2911</v>
      </c>
      <c r="M178" s="15" t="s">
        <v>2880</v>
      </c>
      <c r="N178" s="15" t="s">
        <v>2772</v>
      </c>
      <c r="O178" s="15" t="s">
        <v>2772</v>
      </c>
      <c r="P178" s="16" t="s">
        <v>2896</v>
      </c>
    </row>
    <row r="179" spans="1:16" ht="48">
      <c r="A179" s="15" t="s">
        <v>2877</v>
      </c>
      <c r="B179" s="15">
        <v>2021</v>
      </c>
      <c r="C179" s="15" t="s">
        <v>2910</v>
      </c>
      <c r="D179" s="15" t="s">
        <v>2766</v>
      </c>
      <c r="E179" s="15" t="s">
        <v>2778</v>
      </c>
      <c r="F179" s="15" t="s">
        <v>2883</v>
      </c>
      <c r="G179" s="15" t="s">
        <v>2772</v>
      </c>
      <c r="H179" s="15" t="s">
        <v>2772</v>
      </c>
      <c r="I179" s="15" t="s">
        <v>2772</v>
      </c>
      <c r="J179" s="15" t="s">
        <v>2772</v>
      </c>
      <c r="K179" s="15" t="s">
        <v>2873</v>
      </c>
      <c r="L179" s="15" t="s">
        <v>2912</v>
      </c>
      <c r="M179" s="15" t="s">
        <v>2880</v>
      </c>
      <c r="N179" s="15" t="s">
        <v>2772</v>
      </c>
      <c r="O179" s="15" t="s">
        <v>2772</v>
      </c>
      <c r="P179" s="16" t="s">
        <v>2896</v>
      </c>
    </row>
    <row r="180" spans="1:16" ht="48">
      <c r="A180" s="15" t="s">
        <v>2877</v>
      </c>
      <c r="B180" s="15">
        <v>2021</v>
      </c>
      <c r="C180" s="15" t="s">
        <v>2910</v>
      </c>
      <c r="D180" s="15" t="s">
        <v>2766</v>
      </c>
      <c r="E180" s="15" t="s">
        <v>2778</v>
      </c>
      <c r="F180" s="15" t="s">
        <v>2884</v>
      </c>
      <c r="G180" s="15" t="s">
        <v>2772</v>
      </c>
      <c r="H180" s="15" t="s">
        <v>2772</v>
      </c>
      <c r="I180" s="15" t="s">
        <v>2772</v>
      </c>
      <c r="J180" s="15" t="s">
        <v>2772</v>
      </c>
      <c r="K180" s="15" t="s">
        <v>2873</v>
      </c>
      <c r="L180" s="15">
        <v>0</v>
      </c>
      <c r="M180" s="15" t="s">
        <v>2880</v>
      </c>
      <c r="N180" s="15" t="s">
        <v>2772</v>
      </c>
      <c r="O180" s="15" t="s">
        <v>2772</v>
      </c>
      <c r="P180" s="16" t="s">
        <v>2896</v>
      </c>
    </row>
    <row r="181" spans="1:16" ht="48">
      <c r="A181" s="15" t="s">
        <v>2877</v>
      </c>
      <c r="B181" s="15">
        <v>2021</v>
      </c>
      <c r="C181" s="15" t="s">
        <v>2910</v>
      </c>
      <c r="D181" s="15" t="s">
        <v>2766</v>
      </c>
      <c r="E181" s="15" t="s">
        <v>2778</v>
      </c>
      <c r="F181" s="15" t="s">
        <v>2779</v>
      </c>
      <c r="G181" s="15" t="s">
        <v>2772</v>
      </c>
      <c r="H181" s="15" t="s">
        <v>2772</v>
      </c>
      <c r="I181" s="15" t="s">
        <v>2772</v>
      </c>
      <c r="J181" s="15" t="s">
        <v>2772</v>
      </c>
      <c r="K181" s="15" t="s">
        <v>2873</v>
      </c>
      <c r="L181" s="15" t="s">
        <v>2913</v>
      </c>
      <c r="M181" s="15" t="s">
        <v>2880</v>
      </c>
      <c r="N181" s="15" t="s">
        <v>2772</v>
      </c>
      <c r="O181" s="15" t="s">
        <v>2772</v>
      </c>
      <c r="P181" s="16" t="s">
        <v>2896</v>
      </c>
    </row>
    <row r="182" spans="1:16" ht="48">
      <c r="A182" s="15" t="s">
        <v>2877</v>
      </c>
      <c r="B182" s="15">
        <v>2021</v>
      </c>
      <c r="C182" s="15" t="s">
        <v>2910</v>
      </c>
      <c r="D182" s="15" t="s">
        <v>2766</v>
      </c>
      <c r="E182" s="15" t="s">
        <v>2778</v>
      </c>
      <c r="F182" s="15" t="s">
        <v>2788</v>
      </c>
      <c r="G182" s="15" t="s">
        <v>2772</v>
      </c>
      <c r="H182" s="15" t="s">
        <v>2772</v>
      </c>
      <c r="I182" s="15" t="s">
        <v>2772</v>
      </c>
      <c r="J182" s="15" t="s">
        <v>2772</v>
      </c>
      <c r="K182" s="15" t="s">
        <v>2873</v>
      </c>
      <c r="L182" s="15" t="s">
        <v>2914</v>
      </c>
      <c r="M182" s="15" t="s">
        <v>2880</v>
      </c>
      <c r="N182" s="15" t="s">
        <v>2772</v>
      </c>
      <c r="O182" s="15" t="s">
        <v>2772</v>
      </c>
      <c r="P182" s="16" t="s">
        <v>2896</v>
      </c>
    </row>
    <row r="183" spans="1:16" ht="48">
      <c r="A183" s="15" t="s">
        <v>2877</v>
      </c>
      <c r="B183" s="15">
        <v>2021</v>
      </c>
      <c r="C183" s="15" t="s">
        <v>2910</v>
      </c>
      <c r="D183" s="15" t="s">
        <v>2766</v>
      </c>
      <c r="E183" s="15" t="s">
        <v>2778</v>
      </c>
      <c r="F183" s="15" t="s">
        <v>2885</v>
      </c>
      <c r="G183" s="15" t="s">
        <v>2772</v>
      </c>
      <c r="H183" s="15" t="s">
        <v>2772</v>
      </c>
      <c r="I183" s="15" t="s">
        <v>2772</v>
      </c>
      <c r="J183" s="15" t="s">
        <v>2772</v>
      </c>
      <c r="K183" s="15" t="s">
        <v>2873</v>
      </c>
      <c r="L183" s="15" t="s">
        <v>2915</v>
      </c>
      <c r="M183" s="15" t="s">
        <v>2880</v>
      </c>
      <c r="N183" s="15" t="s">
        <v>2772</v>
      </c>
      <c r="O183" s="15" t="s">
        <v>2772</v>
      </c>
      <c r="P183" s="16" t="s">
        <v>2896</v>
      </c>
    </row>
    <row r="184" spans="1:16" ht="48">
      <c r="A184" s="15" t="s">
        <v>2877</v>
      </c>
      <c r="B184" s="15">
        <v>2021</v>
      </c>
      <c r="C184" s="15" t="s">
        <v>2910</v>
      </c>
      <c r="D184" s="15" t="s">
        <v>2766</v>
      </c>
      <c r="E184" s="15" t="s">
        <v>2778</v>
      </c>
      <c r="F184" s="15" t="s">
        <v>2886</v>
      </c>
      <c r="G184" s="15" t="s">
        <v>2772</v>
      </c>
      <c r="H184" s="15" t="s">
        <v>2772</v>
      </c>
      <c r="I184" s="15" t="s">
        <v>2772</v>
      </c>
      <c r="J184" s="15" t="s">
        <v>2772</v>
      </c>
      <c r="K184" s="15" t="s">
        <v>2873</v>
      </c>
      <c r="L184" s="15">
        <v>0</v>
      </c>
      <c r="M184" s="15" t="s">
        <v>2880</v>
      </c>
      <c r="N184" s="15" t="s">
        <v>2772</v>
      </c>
      <c r="O184" s="15" t="s">
        <v>2772</v>
      </c>
      <c r="P184" s="16" t="s">
        <v>2896</v>
      </c>
    </row>
    <row r="185" spans="1:16" ht="48">
      <c r="A185" s="15" t="s">
        <v>2877</v>
      </c>
      <c r="B185" s="15">
        <v>2021</v>
      </c>
      <c r="C185" s="15" t="s">
        <v>2910</v>
      </c>
      <c r="D185" s="15" t="s">
        <v>2766</v>
      </c>
      <c r="E185" s="15" t="s">
        <v>2778</v>
      </c>
      <c r="F185" s="15" t="s">
        <v>2887</v>
      </c>
      <c r="G185" s="15" t="s">
        <v>2772</v>
      </c>
      <c r="H185" s="15" t="s">
        <v>2772</v>
      </c>
      <c r="I185" s="15" t="s">
        <v>2772</v>
      </c>
      <c r="J185" s="15" t="s">
        <v>2772</v>
      </c>
      <c r="K185" s="15" t="s">
        <v>2873</v>
      </c>
      <c r="L185" s="15">
        <v>0</v>
      </c>
      <c r="M185" s="15" t="s">
        <v>2880</v>
      </c>
      <c r="N185" s="15" t="s">
        <v>2772</v>
      </c>
      <c r="O185" s="15" t="s">
        <v>2772</v>
      </c>
      <c r="P185" s="16" t="s">
        <v>2896</v>
      </c>
    </row>
    <row r="186" spans="1:16" ht="48">
      <c r="A186" s="15" t="s">
        <v>2877</v>
      </c>
      <c r="B186" s="15">
        <v>2021</v>
      </c>
      <c r="C186" s="15" t="s">
        <v>2910</v>
      </c>
      <c r="D186" s="15" t="s">
        <v>2766</v>
      </c>
      <c r="E186" s="15" t="s">
        <v>2778</v>
      </c>
      <c r="F186" s="15" t="s">
        <v>2786</v>
      </c>
      <c r="G186" s="15" t="s">
        <v>2772</v>
      </c>
      <c r="H186" s="15" t="s">
        <v>2772</v>
      </c>
      <c r="I186" s="15" t="s">
        <v>2772</v>
      </c>
      <c r="J186" s="15" t="s">
        <v>2772</v>
      </c>
      <c r="K186" s="15" t="s">
        <v>2873</v>
      </c>
      <c r="L186" s="15" t="s">
        <v>2911</v>
      </c>
      <c r="M186" s="15" t="s">
        <v>2880</v>
      </c>
      <c r="N186" s="15" t="s">
        <v>2772</v>
      </c>
      <c r="O186" s="15" t="s">
        <v>2772</v>
      </c>
      <c r="P186" s="16" t="s">
        <v>2896</v>
      </c>
    </row>
    <row r="187" spans="1:16" ht="48">
      <c r="A187" s="15" t="s">
        <v>2877</v>
      </c>
      <c r="B187" s="15">
        <v>2021</v>
      </c>
      <c r="C187" s="15" t="s">
        <v>2910</v>
      </c>
      <c r="D187" s="15" t="s">
        <v>2766</v>
      </c>
      <c r="E187" s="15" t="s">
        <v>2778</v>
      </c>
      <c r="F187" s="15" t="s">
        <v>2875</v>
      </c>
      <c r="G187" s="15" t="s">
        <v>2772</v>
      </c>
      <c r="H187" s="15" t="s">
        <v>2772</v>
      </c>
      <c r="I187" s="15" t="s">
        <v>2772</v>
      </c>
      <c r="J187" s="15" t="s">
        <v>2772</v>
      </c>
      <c r="K187" s="15" t="s">
        <v>2873</v>
      </c>
      <c r="L187" s="15" t="s">
        <v>2916</v>
      </c>
      <c r="M187" s="15" t="s">
        <v>2880</v>
      </c>
      <c r="N187" s="15" t="s">
        <v>2772</v>
      </c>
      <c r="O187" s="15" t="s">
        <v>2772</v>
      </c>
      <c r="P187" s="16" t="s">
        <v>2896</v>
      </c>
    </row>
    <row r="188" spans="1:16" ht="48">
      <c r="A188" s="15" t="s">
        <v>2877</v>
      </c>
      <c r="B188" s="15">
        <v>2021</v>
      </c>
      <c r="C188" s="15" t="s">
        <v>2910</v>
      </c>
      <c r="D188" s="15" t="s">
        <v>2766</v>
      </c>
      <c r="E188" s="15" t="s">
        <v>2778</v>
      </c>
      <c r="F188" s="15" t="s">
        <v>2790</v>
      </c>
      <c r="G188" s="15" t="s">
        <v>2772</v>
      </c>
      <c r="H188" s="15" t="s">
        <v>2772</v>
      </c>
      <c r="I188" s="15" t="s">
        <v>2772</v>
      </c>
      <c r="J188" s="15" t="s">
        <v>2772</v>
      </c>
      <c r="K188" s="15" t="s">
        <v>2873</v>
      </c>
      <c r="L188" s="15">
        <v>0</v>
      </c>
      <c r="M188" s="15" t="s">
        <v>2880</v>
      </c>
      <c r="N188" s="15" t="s">
        <v>2772</v>
      </c>
      <c r="O188" s="15" t="s">
        <v>2772</v>
      </c>
      <c r="P188" s="16" t="s">
        <v>2896</v>
      </c>
    </row>
    <row r="189" spans="1:16" ht="32.1">
      <c r="A189" s="15" t="s">
        <v>2917</v>
      </c>
      <c r="B189" s="15">
        <v>2020</v>
      </c>
      <c r="C189" s="15" t="s">
        <v>2918</v>
      </c>
      <c r="D189" s="15" t="s">
        <v>2766</v>
      </c>
      <c r="E189" s="15" t="s">
        <v>2813</v>
      </c>
      <c r="F189" s="15" t="s">
        <v>2919</v>
      </c>
      <c r="G189" s="15">
        <v>4.5</v>
      </c>
      <c r="H189" s="15" t="s">
        <v>2920</v>
      </c>
      <c r="I189" s="15" t="s">
        <v>2921</v>
      </c>
      <c r="J189" s="15">
        <v>1</v>
      </c>
      <c r="K189" s="15" t="s">
        <v>2922</v>
      </c>
      <c r="L189" s="15">
        <v>0</v>
      </c>
      <c r="M189" s="15" t="s">
        <v>2923</v>
      </c>
      <c r="N189" s="15" t="s">
        <v>2772</v>
      </c>
      <c r="O189" s="15" t="s">
        <v>2772</v>
      </c>
      <c r="P189" s="15"/>
    </row>
    <row r="190" spans="1:16" ht="32.1">
      <c r="A190" s="15" t="s">
        <v>2917</v>
      </c>
      <c r="B190" s="15">
        <v>2020</v>
      </c>
      <c r="C190" s="15" t="s">
        <v>2918</v>
      </c>
      <c r="D190" s="15" t="s">
        <v>2766</v>
      </c>
      <c r="E190" s="15" t="s">
        <v>2813</v>
      </c>
      <c r="F190" s="15" t="s">
        <v>2919</v>
      </c>
      <c r="G190" s="15">
        <v>4.5</v>
      </c>
      <c r="H190" s="15" t="s">
        <v>2920</v>
      </c>
      <c r="I190" s="15" t="s">
        <v>2921</v>
      </c>
      <c r="J190" s="15">
        <v>1</v>
      </c>
      <c r="K190" s="15" t="s">
        <v>2924</v>
      </c>
      <c r="L190" s="15">
        <v>0</v>
      </c>
      <c r="M190" s="15" t="s">
        <v>2923</v>
      </c>
      <c r="N190" s="15" t="s">
        <v>2772</v>
      </c>
      <c r="O190" s="15" t="s">
        <v>2772</v>
      </c>
      <c r="P190" s="15"/>
    </row>
    <row r="191" spans="1:16" ht="32.1">
      <c r="A191" s="15" t="s">
        <v>2917</v>
      </c>
      <c r="B191" s="15">
        <v>2020</v>
      </c>
      <c r="C191" s="15" t="s">
        <v>2918</v>
      </c>
      <c r="D191" s="15" t="s">
        <v>2766</v>
      </c>
      <c r="E191" s="15" t="s">
        <v>2813</v>
      </c>
      <c r="F191" s="15" t="s">
        <v>2919</v>
      </c>
      <c r="G191" s="15">
        <v>4.5</v>
      </c>
      <c r="H191" s="15" t="s">
        <v>2920</v>
      </c>
      <c r="I191" s="15" t="s">
        <v>2921</v>
      </c>
      <c r="J191" s="15">
        <v>1</v>
      </c>
      <c r="K191" s="15" t="s">
        <v>2925</v>
      </c>
      <c r="L191" s="15">
        <v>35</v>
      </c>
      <c r="M191" s="15" t="s">
        <v>2923</v>
      </c>
      <c r="N191" s="15" t="s">
        <v>2772</v>
      </c>
      <c r="O191" s="15" t="s">
        <v>2772</v>
      </c>
      <c r="P191" s="16" t="s">
        <v>2926</v>
      </c>
    </row>
    <row r="192" spans="1:16" ht="32.1">
      <c r="A192" s="15" t="s">
        <v>2917</v>
      </c>
      <c r="B192" s="15">
        <v>2020</v>
      </c>
      <c r="C192" s="15" t="s">
        <v>2918</v>
      </c>
      <c r="D192" s="15" t="s">
        <v>2766</v>
      </c>
      <c r="E192" s="15" t="s">
        <v>2813</v>
      </c>
      <c r="F192" s="15" t="s">
        <v>2919</v>
      </c>
      <c r="G192" s="15">
        <v>4.5</v>
      </c>
      <c r="H192" s="15" t="s">
        <v>2920</v>
      </c>
      <c r="I192" s="15" t="s">
        <v>2921</v>
      </c>
      <c r="J192" s="15">
        <v>1</v>
      </c>
      <c r="K192" s="15" t="s">
        <v>2852</v>
      </c>
      <c r="L192" s="15">
        <v>15</v>
      </c>
      <c r="M192" s="15" t="s">
        <v>2923</v>
      </c>
      <c r="N192" s="15" t="s">
        <v>2772</v>
      </c>
      <c r="O192" s="15" t="s">
        <v>2772</v>
      </c>
      <c r="P192" s="16" t="s">
        <v>2927</v>
      </c>
    </row>
    <row r="193" spans="1:16" ht="32.1">
      <c r="A193" s="15" t="s">
        <v>2928</v>
      </c>
      <c r="B193" s="15">
        <v>2020</v>
      </c>
      <c r="C193" s="15" t="s">
        <v>2929</v>
      </c>
      <c r="D193" s="15" t="s">
        <v>2766</v>
      </c>
      <c r="E193" s="15" t="s">
        <v>2767</v>
      </c>
      <c r="F193" s="15" t="s">
        <v>2768</v>
      </c>
      <c r="G193" s="15">
        <v>260</v>
      </c>
      <c r="H193" s="15" t="s">
        <v>2930</v>
      </c>
      <c r="I193" s="15" t="s">
        <v>2931</v>
      </c>
      <c r="J193" s="15">
        <v>2</v>
      </c>
      <c r="K193" s="15" t="s">
        <v>2772</v>
      </c>
      <c r="L193" s="15" t="s">
        <v>2772</v>
      </c>
      <c r="M193" s="15" t="s">
        <v>2772</v>
      </c>
      <c r="N193" s="15"/>
      <c r="O193" s="15" t="s">
        <v>2772</v>
      </c>
      <c r="P193" s="16" t="s">
        <v>2932</v>
      </c>
    </row>
    <row r="194" spans="1:16" ht="32.1">
      <c r="A194" s="15" t="s">
        <v>2928</v>
      </c>
      <c r="B194" s="15">
        <v>2020</v>
      </c>
      <c r="C194" s="15" t="s">
        <v>2929</v>
      </c>
      <c r="D194" s="15" t="s">
        <v>2766</v>
      </c>
      <c r="E194" s="15" t="s">
        <v>2767</v>
      </c>
      <c r="F194" s="15" t="s">
        <v>2774</v>
      </c>
      <c r="G194" s="15">
        <v>50</v>
      </c>
      <c r="H194" s="15" t="s">
        <v>2930</v>
      </c>
      <c r="I194" s="15" t="s">
        <v>2931</v>
      </c>
      <c r="J194" s="15">
        <v>2</v>
      </c>
      <c r="K194" s="15" t="s">
        <v>2772</v>
      </c>
      <c r="L194" s="15" t="s">
        <v>2772</v>
      </c>
      <c r="M194" s="15" t="s">
        <v>2772</v>
      </c>
      <c r="N194" s="15"/>
      <c r="O194" s="15" t="s">
        <v>2772</v>
      </c>
      <c r="P194" s="15"/>
    </row>
    <row r="195" spans="1:16" ht="32.1">
      <c r="A195" s="15" t="s">
        <v>2928</v>
      </c>
      <c r="B195" s="15">
        <v>2020</v>
      </c>
      <c r="C195" s="15" t="s">
        <v>2929</v>
      </c>
      <c r="D195" s="15" t="s">
        <v>2766</v>
      </c>
      <c r="E195" s="15" t="s">
        <v>2767</v>
      </c>
      <c r="F195" s="15" t="s">
        <v>2775</v>
      </c>
      <c r="G195" s="15">
        <v>220</v>
      </c>
      <c r="H195" s="15" t="s">
        <v>2930</v>
      </c>
      <c r="I195" s="15" t="s">
        <v>2931</v>
      </c>
      <c r="J195" s="15">
        <v>2</v>
      </c>
      <c r="K195" s="15" t="s">
        <v>2772</v>
      </c>
      <c r="L195" s="15" t="s">
        <v>2772</v>
      </c>
      <c r="M195" s="15" t="s">
        <v>2772</v>
      </c>
      <c r="N195" s="15"/>
      <c r="O195" s="15" t="s">
        <v>2772</v>
      </c>
      <c r="P195" s="15"/>
    </row>
    <row r="196" spans="1:16" ht="15.95">
      <c r="A196" s="15" t="s">
        <v>2811</v>
      </c>
      <c r="B196" s="15">
        <v>2020</v>
      </c>
      <c r="C196" s="15" t="s">
        <v>2933</v>
      </c>
      <c r="D196" s="15" t="s">
        <v>2766</v>
      </c>
      <c r="E196" s="15" t="s">
        <v>2934</v>
      </c>
      <c r="F196" s="15" t="s">
        <v>2935</v>
      </c>
      <c r="G196" s="15">
        <v>15</v>
      </c>
      <c r="H196" s="15" t="s">
        <v>2936</v>
      </c>
      <c r="I196" s="15" t="s">
        <v>2937</v>
      </c>
      <c r="J196" s="15">
        <v>1</v>
      </c>
      <c r="K196" s="15" t="s">
        <v>2781</v>
      </c>
      <c r="L196" s="15">
        <v>7.95</v>
      </c>
      <c r="M196" s="15" t="s">
        <v>2938</v>
      </c>
      <c r="N196" s="15">
        <v>1</v>
      </c>
      <c r="O196" s="15" t="s">
        <v>2939</v>
      </c>
      <c r="P196" s="16" t="s">
        <v>2940</v>
      </c>
    </row>
    <row r="197" spans="1:16" ht="15.95">
      <c r="A197" s="15" t="s">
        <v>2811</v>
      </c>
      <c r="B197" s="15">
        <v>2020</v>
      </c>
      <c r="C197" s="15" t="s">
        <v>2933</v>
      </c>
      <c r="D197" s="15" t="s">
        <v>2766</v>
      </c>
      <c r="E197" s="15" t="s">
        <v>2934</v>
      </c>
      <c r="F197" s="15" t="s">
        <v>2935</v>
      </c>
      <c r="G197" s="15">
        <v>15</v>
      </c>
      <c r="H197" s="15" t="s">
        <v>2936</v>
      </c>
      <c r="I197" s="15" t="s">
        <v>2937</v>
      </c>
      <c r="J197" s="15">
        <v>1</v>
      </c>
      <c r="K197" s="15" t="s">
        <v>2781</v>
      </c>
      <c r="L197" s="15">
        <v>3.56</v>
      </c>
      <c r="M197" s="15" t="s">
        <v>2938</v>
      </c>
      <c r="N197" s="15">
        <v>3</v>
      </c>
      <c r="O197" s="15" t="s">
        <v>2939</v>
      </c>
      <c r="P197" s="15"/>
    </row>
    <row r="198" spans="1:16" ht="15.95">
      <c r="A198" s="15" t="s">
        <v>2811</v>
      </c>
      <c r="B198" s="15">
        <v>2020</v>
      </c>
      <c r="C198" s="15" t="s">
        <v>2933</v>
      </c>
      <c r="D198" s="15" t="s">
        <v>2766</v>
      </c>
      <c r="E198" s="15" t="s">
        <v>2934</v>
      </c>
      <c r="F198" s="15" t="s">
        <v>2935</v>
      </c>
      <c r="G198" s="15">
        <v>15</v>
      </c>
      <c r="H198" s="15" t="s">
        <v>2936</v>
      </c>
      <c r="I198" s="15" t="s">
        <v>2937</v>
      </c>
      <c r="J198" s="15">
        <v>1</v>
      </c>
      <c r="K198" s="15" t="s">
        <v>2781</v>
      </c>
      <c r="L198" s="15">
        <v>1.78</v>
      </c>
      <c r="M198" s="15" t="s">
        <v>2938</v>
      </c>
      <c r="N198" s="15">
        <v>7</v>
      </c>
      <c r="O198" s="15" t="s">
        <v>2939</v>
      </c>
      <c r="P198" s="15"/>
    </row>
    <row r="199" spans="1:16" ht="15.95">
      <c r="A199" s="15" t="s">
        <v>2811</v>
      </c>
      <c r="B199" s="15">
        <v>2020</v>
      </c>
      <c r="C199" s="15" t="s">
        <v>2933</v>
      </c>
      <c r="D199" s="15" t="s">
        <v>2766</v>
      </c>
      <c r="E199" s="15" t="s">
        <v>2934</v>
      </c>
      <c r="F199" s="15" t="s">
        <v>2935</v>
      </c>
      <c r="G199" s="15">
        <v>15</v>
      </c>
      <c r="H199" s="15" t="s">
        <v>2936</v>
      </c>
      <c r="I199" s="15" t="s">
        <v>2937</v>
      </c>
      <c r="J199" s="15">
        <v>1</v>
      </c>
      <c r="K199" s="15" t="s">
        <v>2781</v>
      </c>
      <c r="L199" s="15">
        <v>0</v>
      </c>
      <c r="M199" s="15" t="s">
        <v>2938</v>
      </c>
      <c r="N199" s="15">
        <v>14</v>
      </c>
      <c r="O199" s="15" t="s">
        <v>2939</v>
      </c>
      <c r="P199" s="15"/>
    </row>
    <row r="200" spans="1:16" ht="15.95">
      <c r="A200" s="15" t="s">
        <v>2941</v>
      </c>
      <c r="B200" s="15">
        <v>2021</v>
      </c>
      <c r="C200" s="15" t="s">
        <v>2942</v>
      </c>
      <c r="D200" s="15" t="s">
        <v>2766</v>
      </c>
      <c r="E200" s="15" t="s">
        <v>2778</v>
      </c>
      <c r="F200" s="15" t="s">
        <v>2879</v>
      </c>
      <c r="G200" s="15" t="s">
        <v>2772</v>
      </c>
      <c r="H200" s="15" t="s">
        <v>2772</v>
      </c>
      <c r="I200" s="15" t="s">
        <v>2772</v>
      </c>
      <c r="J200" s="15" t="s">
        <v>2772</v>
      </c>
      <c r="K200" s="15" t="s">
        <v>2943</v>
      </c>
      <c r="L200" s="15" t="s">
        <v>2944</v>
      </c>
      <c r="M200" s="15" t="s">
        <v>2945</v>
      </c>
      <c r="N200" s="15" t="s">
        <v>2772</v>
      </c>
      <c r="O200" s="15" t="s">
        <v>2772</v>
      </c>
      <c r="P200" s="29">
        <v>42248</v>
      </c>
    </row>
    <row r="201" spans="1:16" ht="15.95">
      <c r="A201" s="15" t="s">
        <v>2941</v>
      </c>
      <c r="B201" s="15">
        <v>2021</v>
      </c>
      <c r="C201" s="15" t="s">
        <v>2946</v>
      </c>
      <c r="D201" s="15" t="s">
        <v>2766</v>
      </c>
      <c r="E201" s="15" t="s">
        <v>2778</v>
      </c>
      <c r="F201" s="15" t="s">
        <v>2879</v>
      </c>
      <c r="G201" s="15" t="s">
        <v>2772</v>
      </c>
      <c r="H201" s="15" t="s">
        <v>2772</v>
      </c>
      <c r="I201" s="15" t="s">
        <v>2772</v>
      </c>
      <c r="J201" s="15" t="s">
        <v>2772</v>
      </c>
      <c r="K201" s="15" t="s">
        <v>2943</v>
      </c>
      <c r="L201" s="15" t="s">
        <v>2947</v>
      </c>
      <c r="M201" s="15" t="s">
        <v>2945</v>
      </c>
      <c r="N201" s="15" t="s">
        <v>2772</v>
      </c>
      <c r="O201" s="15" t="s">
        <v>2772</v>
      </c>
      <c r="P201" s="15"/>
    </row>
    <row r="202" spans="1:16" ht="15.95">
      <c r="A202" s="15" t="s">
        <v>2941</v>
      </c>
      <c r="B202" s="15">
        <v>2021</v>
      </c>
      <c r="C202" s="15" t="s">
        <v>2948</v>
      </c>
      <c r="D202" s="15" t="s">
        <v>2766</v>
      </c>
      <c r="E202" s="15" t="s">
        <v>2778</v>
      </c>
      <c r="F202" s="15" t="s">
        <v>2879</v>
      </c>
      <c r="G202" s="15" t="s">
        <v>2772</v>
      </c>
      <c r="H202" s="15" t="s">
        <v>2772</v>
      </c>
      <c r="I202" s="15" t="s">
        <v>2772</v>
      </c>
      <c r="J202" s="15" t="s">
        <v>2772</v>
      </c>
      <c r="K202" s="15" t="s">
        <v>2943</v>
      </c>
      <c r="L202" s="15" t="s">
        <v>2949</v>
      </c>
      <c r="M202" s="15" t="s">
        <v>2945</v>
      </c>
      <c r="N202" s="15" t="s">
        <v>2772</v>
      </c>
      <c r="O202" s="15" t="s">
        <v>2772</v>
      </c>
      <c r="P202" s="15"/>
    </row>
    <row r="203" spans="1:16" ht="15.95">
      <c r="A203" s="15" t="s">
        <v>2941</v>
      </c>
      <c r="B203" s="15">
        <v>2021</v>
      </c>
      <c r="C203" s="15" t="s">
        <v>2950</v>
      </c>
      <c r="D203" s="15" t="s">
        <v>2766</v>
      </c>
      <c r="E203" s="15" t="s">
        <v>2778</v>
      </c>
      <c r="F203" s="15" t="s">
        <v>2879</v>
      </c>
      <c r="G203" s="15" t="s">
        <v>2772</v>
      </c>
      <c r="H203" s="15" t="s">
        <v>2772</v>
      </c>
      <c r="I203" s="15" t="s">
        <v>2772</v>
      </c>
      <c r="J203" s="15" t="s">
        <v>2772</v>
      </c>
      <c r="K203" s="15" t="s">
        <v>2943</v>
      </c>
      <c r="L203" s="15" t="s">
        <v>2951</v>
      </c>
      <c r="M203" s="15" t="s">
        <v>2945</v>
      </c>
      <c r="N203" s="15" t="s">
        <v>2772</v>
      </c>
      <c r="O203" s="15" t="s">
        <v>2772</v>
      </c>
      <c r="P203" s="15"/>
    </row>
    <row r="204" spans="1:16" ht="15.95">
      <c r="A204" s="15" t="s">
        <v>2941</v>
      </c>
      <c r="B204" s="15">
        <v>2021</v>
      </c>
      <c r="C204" s="15" t="s">
        <v>2952</v>
      </c>
      <c r="D204" s="15" t="s">
        <v>2766</v>
      </c>
      <c r="E204" s="15" t="s">
        <v>2778</v>
      </c>
      <c r="F204" s="15" t="s">
        <v>2879</v>
      </c>
      <c r="G204" s="15" t="s">
        <v>2772</v>
      </c>
      <c r="H204" s="15" t="s">
        <v>2772</v>
      </c>
      <c r="I204" s="15" t="s">
        <v>2772</v>
      </c>
      <c r="J204" s="15" t="s">
        <v>2772</v>
      </c>
      <c r="K204" s="15" t="s">
        <v>2943</v>
      </c>
      <c r="L204" s="15" t="s">
        <v>2953</v>
      </c>
      <c r="M204" s="15" t="s">
        <v>2945</v>
      </c>
      <c r="N204" s="15" t="s">
        <v>2772</v>
      </c>
      <c r="O204" s="15" t="s">
        <v>2772</v>
      </c>
      <c r="P204" s="15"/>
    </row>
    <row r="205" spans="1:16" ht="15.95">
      <c r="A205" s="15" t="s">
        <v>2941</v>
      </c>
      <c r="B205" s="15">
        <v>2021</v>
      </c>
      <c r="C205" s="15" t="s">
        <v>2954</v>
      </c>
      <c r="D205" s="15" t="s">
        <v>2766</v>
      </c>
      <c r="E205" s="15" t="s">
        <v>2778</v>
      </c>
      <c r="F205" s="15" t="s">
        <v>2879</v>
      </c>
      <c r="G205" s="15" t="s">
        <v>2772</v>
      </c>
      <c r="H205" s="15" t="s">
        <v>2772</v>
      </c>
      <c r="I205" s="15" t="s">
        <v>2772</v>
      </c>
      <c r="J205" s="15" t="s">
        <v>2772</v>
      </c>
      <c r="K205" s="15" t="s">
        <v>2943</v>
      </c>
      <c r="L205" s="15" t="s">
        <v>2955</v>
      </c>
      <c r="M205" s="15" t="s">
        <v>2945</v>
      </c>
      <c r="N205" s="15" t="s">
        <v>2772</v>
      </c>
      <c r="O205" s="15" t="s">
        <v>2772</v>
      </c>
      <c r="P205" s="15"/>
    </row>
    <row r="206" spans="1:16" ht="15.95">
      <c r="A206" s="15" t="s">
        <v>2941</v>
      </c>
      <c r="B206" s="15">
        <v>2021</v>
      </c>
      <c r="C206" s="15" t="s">
        <v>2956</v>
      </c>
      <c r="D206" s="15" t="s">
        <v>2766</v>
      </c>
      <c r="E206" s="15" t="s">
        <v>2778</v>
      </c>
      <c r="F206" s="15" t="s">
        <v>2879</v>
      </c>
      <c r="G206" s="15" t="s">
        <v>2772</v>
      </c>
      <c r="H206" s="15" t="s">
        <v>2772</v>
      </c>
      <c r="I206" s="15" t="s">
        <v>2772</v>
      </c>
      <c r="J206" s="15" t="s">
        <v>2772</v>
      </c>
      <c r="K206" s="15" t="s">
        <v>2943</v>
      </c>
      <c r="L206" s="15" t="s">
        <v>2957</v>
      </c>
      <c r="M206" s="15" t="s">
        <v>2945</v>
      </c>
      <c r="N206" s="15" t="s">
        <v>2772</v>
      </c>
      <c r="O206" s="15" t="s">
        <v>2772</v>
      </c>
      <c r="P206" s="15"/>
    </row>
    <row r="207" spans="1:16" ht="15.95">
      <c r="A207" s="15" t="s">
        <v>2941</v>
      </c>
      <c r="B207" s="15">
        <v>2021</v>
      </c>
      <c r="C207" s="15" t="s">
        <v>2958</v>
      </c>
      <c r="D207" s="15" t="s">
        <v>2766</v>
      </c>
      <c r="E207" s="15" t="s">
        <v>2778</v>
      </c>
      <c r="F207" s="15" t="s">
        <v>2879</v>
      </c>
      <c r="G207" s="15" t="s">
        <v>2772</v>
      </c>
      <c r="H207" s="15" t="s">
        <v>2772</v>
      </c>
      <c r="I207" s="15" t="s">
        <v>2772</v>
      </c>
      <c r="J207" s="15" t="s">
        <v>2772</v>
      </c>
      <c r="K207" s="15" t="s">
        <v>2943</v>
      </c>
      <c r="L207" s="15" t="s">
        <v>2959</v>
      </c>
      <c r="M207" s="15" t="s">
        <v>2945</v>
      </c>
      <c r="N207" s="15" t="s">
        <v>2772</v>
      </c>
      <c r="O207" s="15" t="s">
        <v>2772</v>
      </c>
      <c r="P207" s="15"/>
    </row>
    <row r="208" spans="1:16" ht="63.95">
      <c r="A208" s="15" t="s">
        <v>2960</v>
      </c>
      <c r="B208" s="15">
        <v>2019</v>
      </c>
      <c r="C208" s="16" t="s">
        <v>2961</v>
      </c>
      <c r="D208" s="15" t="s">
        <v>2766</v>
      </c>
      <c r="E208" s="15" t="s">
        <v>2962</v>
      </c>
      <c r="F208" s="15" t="s">
        <v>2963</v>
      </c>
      <c r="G208" s="15">
        <v>6.3</v>
      </c>
      <c r="H208" s="15" t="s">
        <v>2964</v>
      </c>
      <c r="I208" s="15" t="s">
        <v>2965</v>
      </c>
      <c r="J208" s="15" t="s">
        <v>2966</v>
      </c>
      <c r="K208" s="15" t="s">
        <v>2781</v>
      </c>
      <c r="L208" s="15">
        <v>0</v>
      </c>
      <c r="M208" s="15" t="s">
        <v>2967</v>
      </c>
      <c r="N208" s="15" t="s">
        <v>2968</v>
      </c>
      <c r="O208" s="15" t="s">
        <v>2969</v>
      </c>
      <c r="P208" s="15"/>
    </row>
    <row r="209" spans="1:16" ht="63.95">
      <c r="A209" s="15" t="s">
        <v>2960</v>
      </c>
      <c r="B209" s="15">
        <v>2019</v>
      </c>
      <c r="C209" s="16" t="s">
        <v>2961</v>
      </c>
      <c r="D209" s="15" t="s">
        <v>2766</v>
      </c>
      <c r="E209" s="15" t="s">
        <v>2962</v>
      </c>
      <c r="F209" s="15" t="s">
        <v>2963</v>
      </c>
      <c r="G209" s="15">
        <v>6.3</v>
      </c>
      <c r="H209" s="15" t="s">
        <v>2964</v>
      </c>
      <c r="I209" s="15" t="s">
        <v>2965</v>
      </c>
      <c r="J209" s="15" t="s">
        <v>2966</v>
      </c>
      <c r="K209" s="15" t="s">
        <v>2970</v>
      </c>
      <c r="L209" s="15">
        <v>0</v>
      </c>
      <c r="M209" s="15" t="s">
        <v>2967</v>
      </c>
      <c r="N209" s="15" t="s">
        <v>2968</v>
      </c>
      <c r="O209" s="15"/>
      <c r="P209" s="15"/>
    </row>
    <row r="210" spans="1:16" ht="63.95">
      <c r="A210" s="15" t="s">
        <v>2960</v>
      </c>
      <c r="B210" s="15">
        <v>2019</v>
      </c>
      <c r="C210" s="16" t="s">
        <v>2961</v>
      </c>
      <c r="D210" s="15" t="s">
        <v>2766</v>
      </c>
      <c r="E210" s="15" t="s">
        <v>2962</v>
      </c>
      <c r="F210" s="15" t="s">
        <v>2963</v>
      </c>
      <c r="G210" s="15">
        <v>6.3</v>
      </c>
      <c r="H210" s="15" t="s">
        <v>2964</v>
      </c>
      <c r="I210" s="15" t="s">
        <v>2965</v>
      </c>
      <c r="J210" s="15" t="s">
        <v>2966</v>
      </c>
      <c r="K210" s="15" t="s">
        <v>2971</v>
      </c>
      <c r="L210" s="15">
        <v>0.37</v>
      </c>
      <c r="M210" s="15" t="s">
        <v>2967</v>
      </c>
      <c r="N210" s="15">
        <v>0</v>
      </c>
      <c r="O210" s="15"/>
      <c r="P210" s="15"/>
    </row>
    <row r="211" spans="1:16" ht="63.95">
      <c r="A211" s="15" t="s">
        <v>2960</v>
      </c>
      <c r="B211" s="15">
        <v>2019</v>
      </c>
      <c r="C211" s="16" t="s">
        <v>2961</v>
      </c>
      <c r="D211" s="15" t="s">
        <v>2766</v>
      </c>
      <c r="E211" s="15" t="s">
        <v>2962</v>
      </c>
      <c r="F211" s="15" t="s">
        <v>2963</v>
      </c>
      <c r="G211" s="15">
        <v>6.3</v>
      </c>
      <c r="H211" s="15" t="s">
        <v>2964</v>
      </c>
      <c r="I211" s="15" t="s">
        <v>2965</v>
      </c>
      <c r="J211" s="15" t="s">
        <v>2966</v>
      </c>
      <c r="K211" s="15" t="s">
        <v>2971</v>
      </c>
      <c r="L211" s="15">
        <v>0.19</v>
      </c>
      <c r="M211" s="15" t="s">
        <v>2967</v>
      </c>
      <c r="N211" s="15">
        <v>1</v>
      </c>
      <c r="O211" s="15"/>
      <c r="P211" s="15"/>
    </row>
    <row r="212" spans="1:16" ht="63.95">
      <c r="A212" s="15" t="s">
        <v>2960</v>
      </c>
      <c r="B212" s="15">
        <v>2019</v>
      </c>
      <c r="C212" s="16" t="s">
        <v>2961</v>
      </c>
      <c r="D212" s="15" t="s">
        <v>2766</v>
      </c>
      <c r="E212" s="15" t="s">
        <v>2962</v>
      </c>
      <c r="F212" s="15" t="s">
        <v>2963</v>
      </c>
      <c r="G212" s="15">
        <v>6.3</v>
      </c>
      <c r="H212" s="15" t="s">
        <v>2964</v>
      </c>
      <c r="I212" s="15" t="s">
        <v>2965</v>
      </c>
      <c r="J212" s="15" t="s">
        <v>2966</v>
      </c>
      <c r="K212" s="15" t="s">
        <v>2972</v>
      </c>
      <c r="L212" s="15">
        <v>0</v>
      </c>
      <c r="M212" s="15" t="s">
        <v>2967</v>
      </c>
      <c r="N212" s="15" t="s">
        <v>2968</v>
      </c>
      <c r="O212" s="15"/>
      <c r="P212" s="15"/>
    </row>
    <row r="213" spans="1:16" ht="32.1">
      <c r="A213" s="15" t="s">
        <v>2973</v>
      </c>
      <c r="B213" s="15">
        <v>2019</v>
      </c>
      <c r="C213" s="16" t="s">
        <v>2974</v>
      </c>
      <c r="D213" s="15" t="s">
        <v>2766</v>
      </c>
      <c r="E213" s="15" t="s">
        <v>2934</v>
      </c>
      <c r="F213" s="15" t="s">
        <v>2975</v>
      </c>
      <c r="G213" s="15">
        <v>1.9</v>
      </c>
      <c r="H213" s="15" t="s">
        <v>2976</v>
      </c>
      <c r="I213" s="15" t="s">
        <v>2977</v>
      </c>
      <c r="J213" s="30" t="s">
        <v>2978</v>
      </c>
      <c r="K213" s="15" t="s">
        <v>2772</v>
      </c>
      <c r="L213" s="15" t="s">
        <v>2772</v>
      </c>
      <c r="M213" s="15" t="s">
        <v>2772</v>
      </c>
      <c r="N213" s="15" t="s">
        <v>2772</v>
      </c>
      <c r="O213" s="15" t="s">
        <v>2772</v>
      </c>
      <c r="P213" s="15" t="s">
        <v>2979</v>
      </c>
    </row>
    <row r="214" spans="1:16" ht="32.1">
      <c r="A214" s="15" t="s">
        <v>2973</v>
      </c>
      <c r="B214" s="15">
        <v>2019</v>
      </c>
      <c r="C214" s="16" t="s">
        <v>2980</v>
      </c>
      <c r="D214" s="15"/>
      <c r="E214" s="15" t="s">
        <v>2934</v>
      </c>
      <c r="F214" s="15" t="s">
        <v>2981</v>
      </c>
      <c r="G214" s="15">
        <v>2.8</v>
      </c>
      <c r="H214" s="15" t="s">
        <v>2976</v>
      </c>
      <c r="I214" s="15" t="s">
        <v>2977</v>
      </c>
      <c r="J214" s="30" t="s">
        <v>2978</v>
      </c>
      <c r="K214" s="15" t="s">
        <v>2772</v>
      </c>
      <c r="L214" s="15" t="s">
        <v>2772</v>
      </c>
      <c r="M214" s="15" t="s">
        <v>2772</v>
      </c>
      <c r="N214" s="15" t="s">
        <v>2772</v>
      </c>
      <c r="O214" s="15" t="s">
        <v>2772</v>
      </c>
      <c r="P214" s="15" t="s">
        <v>2979</v>
      </c>
    </row>
    <row r="215" spans="1:16" ht="15.95">
      <c r="A215" s="15" t="s">
        <v>2982</v>
      </c>
      <c r="B215" s="15">
        <v>2020</v>
      </c>
      <c r="C215" s="15" t="s">
        <v>2983</v>
      </c>
      <c r="D215" s="15" t="s">
        <v>2766</v>
      </c>
      <c r="E215" s="15" t="s">
        <v>2934</v>
      </c>
      <c r="F215" s="15" t="s">
        <v>2975</v>
      </c>
      <c r="G215" s="15" t="s">
        <v>2854</v>
      </c>
      <c r="H215" s="15"/>
      <c r="I215" s="15" t="s">
        <v>2984</v>
      </c>
      <c r="J215" s="15" t="s">
        <v>2985</v>
      </c>
      <c r="K215" s="15" t="s">
        <v>2772</v>
      </c>
      <c r="L215" s="15" t="s">
        <v>2772</v>
      </c>
      <c r="M215" s="15" t="s">
        <v>2772</v>
      </c>
      <c r="N215" s="15" t="s">
        <v>2772</v>
      </c>
      <c r="O215" s="15" t="s">
        <v>2772</v>
      </c>
      <c r="P215" s="15" t="s">
        <v>2986</v>
      </c>
    </row>
    <row r="216" spans="1:16" ht="15.95">
      <c r="A216" s="15" t="s">
        <v>2982</v>
      </c>
      <c r="B216" s="15">
        <v>2020</v>
      </c>
      <c r="C216" s="15" t="s">
        <v>2983</v>
      </c>
      <c r="D216" s="15" t="s">
        <v>2766</v>
      </c>
      <c r="E216" s="15" t="s">
        <v>2934</v>
      </c>
      <c r="F216" s="15" t="s">
        <v>2987</v>
      </c>
      <c r="G216" s="15" t="s">
        <v>2854</v>
      </c>
      <c r="H216" s="15"/>
      <c r="I216" s="15" t="s">
        <v>2984</v>
      </c>
      <c r="J216" s="15" t="s">
        <v>2988</v>
      </c>
      <c r="K216" s="15" t="s">
        <v>2772</v>
      </c>
      <c r="L216" s="15" t="s">
        <v>2772</v>
      </c>
      <c r="M216" s="15" t="s">
        <v>2772</v>
      </c>
      <c r="N216" s="15" t="s">
        <v>2772</v>
      </c>
      <c r="O216" s="15" t="s">
        <v>2772</v>
      </c>
      <c r="P216" s="15" t="s">
        <v>2986</v>
      </c>
    </row>
    <row r="217" spans="1:16" ht="15.95">
      <c r="A217" s="15" t="s">
        <v>2982</v>
      </c>
      <c r="B217" s="15">
        <v>2020</v>
      </c>
      <c r="C217" s="15" t="s">
        <v>2983</v>
      </c>
      <c r="D217" s="15" t="s">
        <v>2766</v>
      </c>
      <c r="E217" s="15" t="s">
        <v>2934</v>
      </c>
      <c r="F217" s="15" t="s">
        <v>2989</v>
      </c>
      <c r="G217" s="15" t="s">
        <v>2854</v>
      </c>
      <c r="H217" s="15"/>
      <c r="I217" s="15" t="s">
        <v>2984</v>
      </c>
      <c r="J217" s="15" t="s">
        <v>2990</v>
      </c>
      <c r="K217" s="15" t="s">
        <v>2772</v>
      </c>
      <c r="L217" s="15" t="s">
        <v>2772</v>
      </c>
      <c r="M217" s="15" t="s">
        <v>2772</v>
      </c>
      <c r="N217" s="15" t="s">
        <v>2772</v>
      </c>
      <c r="O217" s="15" t="s">
        <v>2772</v>
      </c>
      <c r="P217" s="15" t="s">
        <v>2986</v>
      </c>
    </row>
    <row r="218" spans="1:16" ht="15.95">
      <c r="A218" s="15" t="s">
        <v>2982</v>
      </c>
      <c r="B218" s="15">
        <v>2020</v>
      </c>
      <c r="C218" s="15" t="s">
        <v>2983</v>
      </c>
      <c r="D218" s="15" t="s">
        <v>2766</v>
      </c>
      <c r="E218" s="15" t="s">
        <v>2934</v>
      </c>
      <c r="F218" s="15" t="s">
        <v>2991</v>
      </c>
      <c r="G218" s="15" t="s">
        <v>2854</v>
      </c>
      <c r="H218" s="15"/>
      <c r="I218" s="15" t="s">
        <v>2984</v>
      </c>
      <c r="J218" s="15" t="s">
        <v>2992</v>
      </c>
      <c r="K218" s="15" t="s">
        <v>2772</v>
      </c>
      <c r="L218" s="15" t="s">
        <v>2772</v>
      </c>
      <c r="M218" s="15" t="s">
        <v>2772</v>
      </c>
      <c r="N218" s="15" t="s">
        <v>2772</v>
      </c>
      <c r="O218" s="15" t="s">
        <v>2772</v>
      </c>
      <c r="P218" s="15" t="s">
        <v>2986</v>
      </c>
    </row>
    <row r="219" spans="1:16" ht="15.95">
      <c r="A219" s="15" t="s">
        <v>2982</v>
      </c>
      <c r="B219" s="15">
        <v>2020</v>
      </c>
      <c r="C219" s="15" t="s">
        <v>2983</v>
      </c>
      <c r="D219" s="15" t="s">
        <v>2766</v>
      </c>
      <c r="E219" s="15" t="s">
        <v>2934</v>
      </c>
      <c r="F219" s="15" t="s">
        <v>2993</v>
      </c>
      <c r="G219" s="15" t="s">
        <v>2854</v>
      </c>
      <c r="H219" s="15"/>
      <c r="I219" s="15" t="s">
        <v>2984</v>
      </c>
      <c r="J219" s="15" t="s">
        <v>2994</v>
      </c>
      <c r="K219" s="15" t="s">
        <v>2772</v>
      </c>
      <c r="L219" s="15" t="s">
        <v>2772</v>
      </c>
      <c r="M219" s="15" t="s">
        <v>2772</v>
      </c>
      <c r="N219" s="15" t="s">
        <v>2772</v>
      </c>
      <c r="O219" s="15" t="s">
        <v>2772</v>
      </c>
      <c r="P219" s="15" t="s">
        <v>2986</v>
      </c>
    </row>
    <row r="220" spans="1:16" ht="32.1">
      <c r="A220" s="15" t="s">
        <v>2995</v>
      </c>
      <c r="B220" s="15">
        <v>2020</v>
      </c>
      <c r="C220" s="15" t="s">
        <v>2996</v>
      </c>
      <c r="D220" s="15" t="s">
        <v>2766</v>
      </c>
      <c r="E220" s="15" t="s">
        <v>2778</v>
      </c>
      <c r="F220" s="15" t="s">
        <v>2788</v>
      </c>
      <c r="G220" s="15" t="s">
        <v>2772</v>
      </c>
      <c r="H220" s="15" t="s">
        <v>2772</v>
      </c>
      <c r="I220" s="15" t="s">
        <v>2772</v>
      </c>
      <c r="J220" s="15" t="s">
        <v>2772</v>
      </c>
      <c r="K220" s="15" t="s">
        <v>2796</v>
      </c>
      <c r="L220" s="15">
        <v>0.12</v>
      </c>
      <c r="M220" s="15" t="s">
        <v>2880</v>
      </c>
      <c r="N220" s="15" t="s">
        <v>2772</v>
      </c>
      <c r="O220" s="15" t="s">
        <v>2772</v>
      </c>
      <c r="P220" s="15" t="s">
        <v>2997</v>
      </c>
    </row>
    <row r="221" spans="1:16" ht="32.1">
      <c r="A221" s="15" t="s">
        <v>2995</v>
      </c>
      <c r="B221" s="15">
        <v>2020</v>
      </c>
      <c r="C221" s="15" t="s">
        <v>2998</v>
      </c>
      <c r="D221" s="15" t="s">
        <v>2766</v>
      </c>
      <c r="E221" s="15" t="s">
        <v>2778</v>
      </c>
      <c r="F221" s="15" t="s">
        <v>2788</v>
      </c>
      <c r="G221" s="15" t="s">
        <v>2772</v>
      </c>
      <c r="H221" s="15" t="s">
        <v>2772</v>
      </c>
      <c r="I221" s="15" t="s">
        <v>2772</v>
      </c>
      <c r="J221" s="15" t="s">
        <v>2772</v>
      </c>
      <c r="K221" s="15" t="s">
        <v>2796</v>
      </c>
      <c r="L221" s="15">
        <v>0.31</v>
      </c>
      <c r="M221" s="15" t="s">
        <v>2880</v>
      </c>
      <c r="N221" s="15" t="s">
        <v>2772</v>
      </c>
      <c r="O221" s="15" t="s">
        <v>2772</v>
      </c>
      <c r="P221" s="15" t="s">
        <v>2997</v>
      </c>
    </row>
    <row r="222" spans="1:16" ht="32.1">
      <c r="A222" s="15" t="s">
        <v>2995</v>
      </c>
      <c r="B222" s="15">
        <v>2020</v>
      </c>
      <c r="C222" s="15" t="s">
        <v>2996</v>
      </c>
      <c r="D222" s="15" t="s">
        <v>2766</v>
      </c>
      <c r="E222" s="15" t="s">
        <v>2778</v>
      </c>
      <c r="F222" s="15" t="s">
        <v>2779</v>
      </c>
      <c r="G222" s="15" t="s">
        <v>2772</v>
      </c>
      <c r="H222" s="15" t="s">
        <v>2772</v>
      </c>
      <c r="I222" s="15" t="s">
        <v>2772</v>
      </c>
      <c r="J222" s="15" t="s">
        <v>2772</v>
      </c>
      <c r="K222" s="15" t="s">
        <v>2796</v>
      </c>
      <c r="L222" s="15">
        <v>0.17</v>
      </c>
      <c r="M222" s="15" t="s">
        <v>2880</v>
      </c>
      <c r="N222" s="15" t="s">
        <v>2772</v>
      </c>
      <c r="O222" s="15" t="s">
        <v>2772</v>
      </c>
      <c r="P222" s="15" t="s">
        <v>2997</v>
      </c>
    </row>
    <row r="223" spans="1:16" ht="32.1">
      <c r="A223" s="15" t="s">
        <v>2995</v>
      </c>
      <c r="B223" s="15">
        <v>2020</v>
      </c>
      <c r="C223" s="15" t="s">
        <v>2998</v>
      </c>
      <c r="D223" s="15" t="s">
        <v>2766</v>
      </c>
      <c r="E223" s="15" t="s">
        <v>2778</v>
      </c>
      <c r="F223" s="15" t="s">
        <v>2779</v>
      </c>
      <c r="G223" s="15" t="s">
        <v>2772</v>
      </c>
      <c r="H223" s="15" t="s">
        <v>2772</v>
      </c>
      <c r="I223" s="15" t="s">
        <v>2772</v>
      </c>
      <c r="J223" s="15" t="s">
        <v>2772</v>
      </c>
      <c r="K223" s="15" t="s">
        <v>2796</v>
      </c>
      <c r="L223" s="15">
        <v>0.11799999999999999</v>
      </c>
      <c r="M223" s="15" t="s">
        <v>2880</v>
      </c>
      <c r="N223" s="15" t="s">
        <v>2772</v>
      </c>
      <c r="O223" s="15" t="s">
        <v>2772</v>
      </c>
      <c r="P223" s="15" t="s">
        <v>2997</v>
      </c>
    </row>
    <row r="224" spans="1:16" ht="32.1">
      <c r="A224" s="15" t="s">
        <v>2999</v>
      </c>
      <c r="B224" s="15">
        <v>2019</v>
      </c>
      <c r="C224" s="15" t="s">
        <v>3000</v>
      </c>
      <c r="D224" s="15" t="s">
        <v>2766</v>
      </c>
      <c r="E224" s="15" t="s">
        <v>2778</v>
      </c>
      <c r="F224" s="15" t="s">
        <v>2786</v>
      </c>
      <c r="G224" s="15" t="s">
        <v>2772</v>
      </c>
      <c r="H224" s="15" t="s">
        <v>2772</v>
      </c>
      <c r="I224" s="15" t="s">
        <v>2772</v>
      </c>
      <c r="J224" s="15" t="s">
        <v>2772</v>
      </c>
      <c r="K224" s="15" t="s">
        <v>2796</v>
      </c>
      <c r="L224" s="15" t="s">
        <v>3001</v>
      </c>
      <c r="M224" s="15" t="s">
        <v>2880</v>
      </c>
      <c r="N224" s="15" t="s">
        <v>2772</v>
      </c>
      <c r="O224" s="15" t="s">
        <v>2772</v>
      </c>
      <c r="P224" s="15" t="s">
        <v>3002</v>
      </c>
    </row>
    <row r="225" spans="1:16" ht="32.1">
      <c r="A225" s="15" t="s">
        <v>2999</v>
      </c>
      <c r="B225" s="15">
        <v>2019</v>
      </c>
      <c r="C225" s="15" t="s">
        <v>3000</v>
      </c>
      <c r="D225" s="15" t="s">
        <v>2766</v>
      </c>
      <c r="E225" s="15" t="s">
        <v>2778</v>
      </c>
      <c r="F225" s="15" t="s">
        <v>2884</v>
      </c>
      <c r="G225" s="15" t="s">
        <v>2772</v>
      </c>
      <c r="H225" s="15" t="s">
        <v>2772</v>
      </c>
      <c r="I225" s="15" t="s">
        <v>2772</v>
      </c>
      <c r="J225" s="15" t="s">
        <v>2772</v>
      </c>
      <c r="K225" s="15" t="s">
        <v>2796</v>
      </c>
      <c r="L225" s="15">
        <v>5.0000000000000001E-4</v>
      </c>
      <c r="M225" s="15" t="s">
        <v>2880</v>
      </c>
      <c r="N225" s="15" t="s">
        <v>2772</v>
      </c>
      <c r="O225" s="15" t="s">
        <v>2772</v>
      </c>
      <c r="P225" s="15" t="s">
        <v>3002</v>
      </c>
    </row>
    <row r="226" spans="1:16" ht="32.1">
      <c r="A226" s="15" t="s">
        <v>2999</v>
      </c>
      <c r="B226" s="15">
        <v>2019</v>
      </c>
      <c r="C226" s="15" t="s">
        <v>3000</v>
      </c>
      <c r="D226" s="15" t="s">
        <v>2766</v>
      </c>
      <c r="E226" s="15" t="s">
        <v>2778</v>
      </c>
      <c r="F226" s="15" t="s">
        <v>2885</v>
      </c>
      <c r="G226" s="15" t="s">
        <v>2772</v>
      </c>
      <c r="H226" s="15" t="s">
        <v>2772</v>
      </c>
      <c r="I226" s="15" t="s">
        <v>2772</v>
      </c>
      <c r="J226" s="15" t="s">
        <v>2772</v>
      </c>
      <c r="K226" s="15" t="s">
        <v>2796</v>
      </c>
      <c r="L226" s="15">
        <v>0.03</v>
      </c>
      <c r="M226" s="15" t="s">
        <v>2880</v>
      </c>
      <c r="N226" s="15" t="s">
        <v>2772</v>
      </c>
      <c r="O226" s="15" t="s">
        <v>2772</v>
      </c>
      <c r="P226" s="15" t="s">
        <v>3002</v>
      </c>
    </row>
    <row r="227" spans="1:16" ht="32.1">
      <c r="A227" s="15" t="s">
        <v>2999</v>
      </c>
      <c r="B227" s="15">
        <v>2019</v>
      </c>
      <c r="C227" s="15" t="s">
        <v>3000</v>
      </c>
      <c r="D227" s="15" t="s">
        <v>2766</v>
      </c>
      <c r="E227" s="15" t="s">
        <v>2778</v>
      </c>
      <c r="F227" s="15" t="s">
        <v>3003</v>
      </c>
      <c r="G227" s="15" t="s">
        <v>2772</v>
      </c>
      <c r="H227" s="15" t="s">
        <v>2772</v>
      </c>
      <c r="I227" s="15" t="s">
        <v>2772</v>
      </c>
      <c r="J227" s="15" t="s">
        <v>2772</v>
      </c>
      <c r="K227" s="15" t="s">
        <v>2796</v>
      </c>
      <c r="L227" s="15">
        <v>0.4</v>
      </c>
      <c r="M227" s="15" t="s">
        <v>2880</v>
      </c>
      <c r="N227" s="15" t="s">
        <v>2772</v>
      </c>
      <c r="O227" s="15" t="s">
        <v>2772</v>
      </c>
      <c r="P227" s="15" t="s">
        <v>3002</v>
      </c>
    </row>
    <row r="228" spans="1:16" ht="32.1">
      <c r="A228" s="15" t="s">
        <v>2999</v>
      </c>
      <c r="B228" s="15">
        <v>2019</v>
      </c>
      <c r="C228" s="15" t="s">
        <v>3000</v>
      </c>
      <c r="D228" s="15" t="s">
        <v>2766</v>
      </c>
      <c r="E228" s="15" t="s">
        <v>2778</v>
      </c>
      <c r="F228" s="15" t="s">
        <v>2790</v>
      </c>
      <c r="G228" s="15" t="s">
        <v>2772</v>
      </c>
      <c r="H228" s="15" t="s">
        <v>2772</v>
      </c>
      <c r="I228" s="15" t="s">
        <v>2772</v>
      </c>
      <c r="J228" s="15" t="s">
        <v>2772</v>
      </c>
      <c r="K228" s="15" t="s">
        <v>2796</v>
      </c>
      <c r="L228" s="15" t="s">
        <v>3004</v>
      </c>
      <c r="M228" s="15" t="s">
        <v>2880</v>
      </c>
      <c r="N228" s="15" t="s">
        <v>2772</v>
      </c>
      <c r="O228" s="15" t="s">
        <v>2772</v>
      </c>
      <c r="P228" s="15" t="s">
        <v>3002</v>
      </c>
    </row>
    <row r="229" spans="1:16" ht="32.1">
      <c r="A229" s="15" t="s">
        <v>2999</v>
      </c>
      <c r="B229" s="15">
        <v>2019</v>
      </c>
      <c r="C229" s="15" t="s">
        <v>3000</v>
      </c>
      <c r="D229" s="15" t="s">
        <v>2766</v>
      </c>
      <c r="E229" s="15" t="s">
        <v>2778</v>
      </c>
      <c r="F229" s="15" t="s">
        <v>3005</v>
      </c>
      <c r="G229" s="15" t="s">
        <v>2772</v>
      </c>
      <c r="H229" s="15" t="s">
        <v>2772</v>
      </c>
      <c r="I229" s="15" t="s">
        <v>2772</v>
      </c>
      <c r="J229" s="15" t="s">
        <v>2772</v>
      </c>
      <c r="K229" s="15" t="s">
        <v>2796</v>
      </c>
      <c r="L229" s="15" t="s">
        <v>3006</v>
      </c>
      <c r="M229" s="15" t="s">
        <v>2880</v>
      </c>
      <c r="N229" s="15" t="s">
        <v>2772</v>
      </c>
      <c r="O229" s="15" t="s">
        <v>2772</v>
      </c>
      <c r="P229" s="15" t="s">
        <v>3002</v>
      </c>
    </row>
    <row r="230" spans="1:16" ht="32.1">
      <c r="A230" s="15" t="s">
        <v>2999</v>
      </c>
      <c r="B230" s="15">
        <v>2019</v>
      </c>
      <c r="C230" s="15" t="s">
        <v>3000</v>
      </c>
      <c r="D230" s="15" t="s">
        <v>2766</v>
      </c>
      <c r="E230" s="15" t="s">
        <v>2778</v>
      </c>
      <c r="F230" s="15" t="s">
        <v>2879</v>
      </c>
      <c r="G230" s="15" t="s">
        <v>2772</v>
      </c>
      <c r="H230" s="15" t="s">
        <v>2772</v>
      </c>
      <c r="I230" s="15" t="s">
        <v>2772</v>
      </c>
      <c r="J230" s="15" t="s">
        <v>2772</v>
      </c>
      <c r="K230" s="15" t="s">
        <v>2796</v>
      </c>
      <c r="L230" s="15" t="s">
        <v>3007</v>
      </c>
      <c r="M230" s="15" t="s">
        <v>2880</v>
      </c>
      <c r="N230" s="15" t="s">
        <v>2772</v>
      </c>
      <c r="O230" s="15" t="s">
        <v>2772</v>
      </c>
      <c r="P230" s="15" t="s">
        <v>3002</v>
      </c>
    </row>
    <row r="231" spans="1:16" ht="33" thickBot="1">
      <c r="A231" s="15" t="s">
        <v>3008</v>
      </c>
      <c r="B231" s="15">
        <v>2020</v>
      </c>
      <c r="C231" s="15" t="s">
        <v>3009</v>
      </c>
      <c r="D231" s="15" t="s">
        <v>2766</v>
      </c>
      <c r="E231" s="15" t="s">
        <v>2778</v>
      </c>
      <c r="F231" s="15" t="s">
        <v>2884</v>
      </c>
      <c r="G231" s="15" t="s">
        <v>2772</v>
      </c>
      <c r="H231" s="15" t="s">
        <v>2772</v>
      </c>
      <c r="I231" s="15" t="s">
        <v>2772</v>
      </c>
      <c r="J231" s="15" t="s">
        <v>2772</v>
      </c>
      <c r="K231" s="15" t="s">
        <v>2781</v>
      </c>
      <c r="L231" s="28" t="s">
        <v>3010</v>
      </c>
      <c r="M231" s="15" t="s">
        <v>3011</v>
      </c>
      <c r="N231" s="15" t="s">
        <v>2772</v>
      </c>
      <c r="O231" s="15" t="s">
        <v>3012</v>
      </c>
      <c r="P231" s="16" t="s">
        <v>718</v>
      </c>
    </row>
    <row r="232" spans="1:16" ht="32.1">
      <c r="A232" s="15" t="s">
        <v>3008</v>
      </c>
      <c r="B232" s="15">
        <v>2020</v>
      </c>
      <c r="C232" s="15" t="s">
        <v>3009</v>
      </c>
      <c r="D232" s="15" t="s">
        <v>2766</v>
      </c>
      <c r="E232" s="15" t="s">
        <v>2778</v>
      </c>
      <c r="F232" s="15" t="s">
        <v>3013</v>
      </c>
      <c r="G232" s="15" t="s">
        <v>2772</v>
      </c>
      <c r="H232" s="15" t="s">
        <v>2772</v>
      </c>
      <c r="I232" s="15" t="s">
        <v>2772</v>
      </c>
      <c r="J232" s="15" t="s">
        <v>2772</v>
      </c>
      <c r="K232" s="15" t="s">
        <v>2781</v>
      </c>
      <c r="L232" s="15" t="s">
        <v>3014</v>
      </c>
      <c r="M232" s="15" t="s">
        <v>3011</v>
      </c>
      <c r="N232" s="15" t="s">
        <v>2772</v>
      </c>
      <c r="O232" s="15" t="s">
        <v>3012</v>
      </c>
      <c r="P232" s="16" t="s">
        <v>718</v>
      </c>
    </row>
    <row r="233" spans="1:16" ht="32.1">
      <c r="A233" s="15" t="s">
        <v>3008</v>
      </c>
      <c r="B233" s="15">
        <v>2020</v>
      </c>
      <c r="C233" s="15" t="s">
        <v>3009</v>
      </c>
      <c r="D233" s="15" t="s">
        <v>2766</v>
      </c>
      <c r="E233" s="15" t="s">
        <v>2778</v>
      </c>
      <c r="F233" s="15" t="s">
        <v>3005</v>
      </c>
      <c r="G233" s="15" t="s">
        <v>2772</v>
      </c>
      <c r="H233" s="15" t="s">
        <v>2772</v>
      </c>
      <c r="I233" s="15" t="s">
        <v>2772</v>
      </c>
      <c r="J233" s="15" t="s">
        <v>2772</v>
      </c>
      <c r="K233" s="15" t="s">
        <v>2781</v>
      </c>
      <c r="L233" s="15" t="s">
        <v>3015</v>
      </c>
      <c r="M233" s="15" t="s">
        <v>3011</v>
      </c>
      <c r="N233" s="15" t="s">
        <v>2772</v>
      </c>
      <c r="O233" s="15" t="s">
        <v>3012</v>
      </c>
      <c r="P233" s="16" t="s">
        <v>718</v>
      </c>
    </row>
    <row r="234" spans="1:16" ht="32.1">
      <c r="A234" s="15" t="s">
        <v>3008</v>
      </c>
      <c r="B234" s="15">
        <v>2020</v>
      </c>
      <c r="C234" s="15" t="s">
        <v>3009</v>
      </c>
      <c r="D234" s="15" t="s">
        <v>2766</v>
      </c>
      <c r="E234" s="15" t="s">
        <v>2778</v>
      </c>
      <c r="F234" s="15" t="s">
        <v>2779</v>
      </c>
      <c r="G234" s="15" t="s">
        <v>2772</v>
      </c>
      <c r="H234" s="15" t="s">
        <v>2772</v>
      </c>
      <c r="I234" s="15" t="s">
        <v>2772</v>
      </c>
      <c r="J234" s="15" t="s">
        <v>2772</v>
      </c>
      <c r="K234" s="15" t="s">
        <v>2781</v>
      </c>
      <c r="L234" s="15" t="s">
        <v>3016</v>
      </c>
      <c r="M234" s="15" t="s">
        <v>3011</v>
      </c>
      <c r="N234" s="15" t="s">
        <v>2772</v>
      </c>
      <c r="O234" s="15" t="s">
        <v>3012</v>
      </c>
      <c r="P234" s="16" t="s">
        <v>718</v>
      </c>
    </row>
    <row r="235" spans="1:16" ht="32.1">
      <c r="A235" s="15" t="s">
        <v>3008</v>
      </c>
      <c r="B235" s="15">
        <v>2020</v>
      </c>
      <c r="C235" s="15" t="s">
        <v>3009</v>
      </c>
      <c r="D235" s="15" t="s">
        <v>2766</v>
      </c>
      <c r="E235" s="15" t="s">
        <v>2778</v>
      </c>
      <c r="F235" s="15" t="s">
        <v>2875</v>
      </c>
      <c r="G235" s="15" t="s">
        <v>2772</v>
      </c>
      <c r="H235" s="15" t="s">
        <v>2772</v>
      </c>
      <c r="I235" s="15" t="s">
        <v>2772</v>
      </c>
      <c r="J235" s="15" t="s">
        <v>2772</v>
      </c>
      <c r="K235" s="15" t="s">
        <v>2781</v>
      </c>
      <c r="L235" s="15" t="s">
        <v>3017</v>
      </c>
      <c r="M235" s="15" t="s">
        <v>3011</v>
      </c>
      <c r="N235" s="15" t="s">
        <v>2772</v>
      </c>
      <c r="O235" s="15" t="s">
        <v>3012</v>
      </c>
      <c r="P235" s="16" t="s">
        <v>718</v>
      </c>
    </row>
    <row r="236" spans="1:16" ht="32.1">
      <c r="A236" s="15" t="s">
        <v>3008</v>
      </c>
      <c r="B236" s="15">
        <v>2020</v>
      </c>
      <c r="C236" s="15" t="s">
        <v>3009</v>
      </c>
      <c r="D236" s="15" t="s">
        <v>2766</v>
      </c>
      <c r="E236" s="15" t="s">
        <v>2778</v>
      </c>
      <c r="F236" s="15" t="s">
        <v>2885</v>
      </c>
      <c r="G236" s="15" t="s">
        <v>2772</v>
      </c>
      <c r="H236" s="15" t="s">
        <v>2772</v>
      </c>
      <c r="I236" s="15" t="s">
        <v>2772</v>
      </c>
      <c r="J236" s="15" t="s">
        <v>2772</v>
      </c>
      <c r="K236" s="15" t="s">
        <v>2781</v>
      </c>
      <c r="L236" s="15" t="s">
        <v>3018</v>
      </c>
      <c r="M236" s="15" t="s">
        <v>3011</v>
      </c>
      <c r="N236" s="15" t="s">
        <v>2772</v>
      </c>
      <c r="O236" s="15" t="s">
        <v>3012</v>
      </c>
      <c r="P236" s="16" t="s">
        <v>718</v>
      </c>
    </row>
    <row r="237" spans="1:16" ht="32.1">
      <c r="A237" s="15" t="s">
        <v>3008</v>
      </c>
      <c r="B237" s="15">
        <v>2020</v>
      </c>
      <c r="C237" s="15" t="s">
        <v>3009</v>
      </c>
      <c r="D237" s="15" t="s">
        <v>2766</v>
      </c>
      <c r="E237" s="15" t="s">
        <v>2778</v>
      </c>
      <c r="F237" s="15" t="s">
        <v>2790</v>
      </c>
      <c r="G237" s="15" t="s">
        <v>2772</v>
      </c>
      <c r="H237" s="15" t="s">
        <v>2772</v>
      </c>
      <c r="I237" s="15" t="s">
        <v>2772</v>
      </c>
      <c r="J237" s="15" t="s">
        <v>2772</v>
      </c>
      <c r="K237" s="15" t="s">
        <v>2781</v>
      </c>
      <c r="L237" s="15" t="s">
        <v>3019</v>
      </c>
      <c r="M237" s="15" t="s">
        <v>3011</v>
      </c>
      <c r="N237" s="15" t="s">
        <v>2772</v>
      </c>
      <c r="O237" s="15" t="s">
        <v>3012</v>
      </c>
      <c r="P237" s="16" t="s">
        <v>718</v>
      </c>
    </row>
    <row r="238" spans="1:16" ht="33" thickBot="1">
      <c r="A238" s="15" t="s">
        <v>3008</v>
      </c>
      <c r="B238" s="15">
        <v>2020</v>
      </c>
      <c r="C238" s="15" t="s">
        <v>3009</v>
      </c>
      <c r="D238" s="15" t="s">
        <v>2766</v>
      </c>
      <c r="E238" s="15" t="s">
        <v>2778</v>
      </c>
      <c r="F238" s="28" t="s">
        <v>2786</v>
      </c>
      <c r="G238" s="15" t="s">
        <v>2772</v>
      </c>
      <c r="H238" s="15" t="s">
        <v>2772</v>
      </c>
      <c r="I238" s="15" t="s">
        <v>2772</v>
      </c>
      <c r="J238" s="15" t="s">
        <v>2772</v>
      </c>
      <c r="K238" s="15" t="s">
        <v>2781</v>
      </c>
      <c r="L238" s="15" t="s">
        <v>3020</v>
      </c>
      <c r="M238" s="15" t="s">
        <v>3011</v>
      </c>
      <c r="N238" s="15" t="s">
        <v>2772</v>
      </c>
      <c r="O238" s="15" t="s">
        <v>3012</v>
      </c>
      <c r="P238" s="16" t="s">
        <v>718</v>
      </c>
    </row>
    <row r="239" spans="1:16" ht="32.1">
      <c r="A239" s="15" t="s">
        <v>3008</v>
      </c>
      <c r="B239" s="15">
        <v>2020</v>
      </c>
      <c r="C239" s="15" t="s">
        <v>3009</v>
      </c>
      <c r="D239" s="15" t="s">
        <v>2766</v>
      </c>
      <c r="E239" s="15" t="s">
        <v>2778</v>
      </c>
      <c r="F239" s="15" t="s">
        <v>2884</v>
      </c>
      <c r="G239" s="15" t="s">
        <v>2772</v>
      </c>
      <c r="H239" s="15" t="s">
        <v>2772</v>
      </c>
      <c r="I239" s="15" t="s">
        <v>2772</v>
      </c>
      <c r="J239" s="15" t="s">
        <v>2772</v>
      </c>
      <c r="K239" s="15" t="s">
        <v>3021</v>
      </c>
      <c r="L239" s="15" t="s">
        <v>3022</v>
      </c>
      <c r="M239" s="15" t="s">
        <v>2880</v>
      </c>
      <c r="N239" s="15" t="s">
        <v>2772</v>
      </c>
      <c r="O239" s="15" t="s">
        <v>2772</v>
      </c>
      <c r="P239" s="16" t="s">
        <v>718</v>
      </c>
    </row>
    <row r="240" spans="1:16" ht="32.1">
      <c r="A240" s="15" t="s">
        <v>3008</v>
      </c>
      <c r="B240" s="15">
        <v>2020</v>
      </c>
      <c r="C240" s="15" t="s">
        <v>3009</v>
      </c>
      <c r="D240" s="15" t="s">
        <v>2766</v>
      </c>
      <c r="E240" s="15" t="s">
        <v>2778</v>
      </c>
      <c r="F240" s="15" t="s">
        <v>3013</v>
      </c>
      <c r="G240" s="15" t="s">
        <v>2772</v>
      </c>
      <c r="H240" s="15" t="s">
        <v>2772</v>
      </c>
      <c r="I240" s="15" t="s">
        <v>2772</v>
      </c>
      <c r="J240" s="15" t="s">
        <v>2772</v>
      </c>
      <c r="K240" s="15" t="s">
        <v>3021</v>
      </c>
      <c r="L240" s="15" t="s">
        <v>3023</v>
      </c>
      <c r="M240" s="15" t="s">
        <v>2880</v>
      </c>
      <c r="N240" s="15" t="s">
        <v>2772</v>
      </c>
      <c r="O240" s="15" t="s">
        <v>2772</v>
      </c>
      <c r="P240" s="16" t="s">
        <v>718</v>
      </c>
    </row>
    <row r="241" spans="1:16" ht="32.1">
      <c r="A241" s="15" t="s">
        <v>3008</v>
      </c>
      <c r="B241" s="15">
        <v>2020</v>
      </c>
      <c r="C241" s="15" t="s">
        <v>3009</v>
      </c>
      <c r="D241" s="15" t="s">
        <v>2766</v>
      </c>
      <c r="E241" s="15" t="s">
        <v>2778</v>
      </c>
      <c r="F241" s="15" t="s">
        <v>3005</v>
      </c>
      <c r="G241" s="15" t="s">
        <v>2772</v>
      </c>
      <c r="H241" s="15" t="s">
        <v>2772</v>
      </c>
      <c r="I241" s="15" t="s">
        <v>2772</v>
      </c>
      <c r="J241" s="15" t="s">
        <v>2772</v>
      </c>
      <c r="K241" s="15" t="s">
        <v>3021</v>
      </c>
      <c r="L241" s="15" t="s">
        <v>3024</v>
      </c>
      <c r="M241" s="15" t="s">
        <v>2880</v>
      </c>
      <c r="N241" s="15" t="s">
        <v>2772</v>
      </c>
      <c r="O241" s="15" t="s">
        <v>2772</v>
      </c>
      <c r="P241" s="16" t="s">
        <v>718</v>
      </c>
    </row>
    <row r="242" spans="1:16" ht="32.1">
      <c r="A242" s="15" t="s">
        <v>3008</v>
      </c>
      <c r="B242" s="15">
        <v>2020</v>
      </c>
      <c r="C242" s="15" t="s">
        <v>3009</v>
      </c>
      <c r="D242" s="15" t="s">
        <v>2766</v>
      </c>
      <c r="E242" s="15" t="s">
        <v>2778</v>
      </c>
      <c r="F242" s="15" t="s">
        <v>2779</v>
      </c>
      <c r="G242" s="15" t="s">
        <v>2772</v>
      </c>
      <c r="H242" s="15" t="s">
        <v>2772</v>
      </c>
      <c r="I242" s="15" t="s">
        <v>2772</v>
      </c>
      <c r="J242" s="15" t="s">
        <v>2772</v>
      </c>
      <c r="K242" s="15" t="s">
        <v>3021</v>
      </c>
      <c r="L242" s="15" t="s">
        <v>3025</v>
      </c>
      <c r="M242" s="15" t="s">
        <v>2880</v>
      </c>
      <c r="N242" s="15" t="s">
        <v>2772</v>
      </c>
      <c r="O242" s="15" t="s">
        <v>2772</v>
      </c>
      <c r="P242" s="16" t="s">
        <v>718</v>
      </c>
    </row>
    <row r="243" spans="1:16" ht="32.1">
      <c r="A243" s="15" t="s">
        <v>3008</v>
      </c>
      <c r="B243" s="15">
        <v>2020</v>
      </c>
      <c r="C243" s="15" t="s">
        <v>3009</v>
      </c>
      <c r="D243" s="15" t="s">
        <v>2766</v>
      </c>
      <c r="E243" s="15" t="s">
        <v>2778</v>
      </c>
      <c r="F243" s="15" t="s">
        <v>2875</v>
      </c>
      <c r="G243" s="15" t="s">
        <v>2772</v>
      </c>
      <c r="H243" s="15" t="s">
        <v>2772</v>
      </c>
      <c r="I243" s="15" t="s">
        <v>2772</v>
      </c>
      <c r="J243" s="15" t="s">
        <v>2772</v>
      </c>
      <c r="K243" s="15" t="s">
        <v>3021</v>
      </c>
      <c r="L243" s="15" t="s">
        <v>3026</v>
      </c>
      <c r="M243" s="15" t="s">
        <v>2880</v>
      </c>
      <c r="N243" s="15" t="s">
        <v>2772</v>
      </c>
      <c r="O243" s="15" t="s">
        <v>2772</v>
      </c>
      <c r="P243" s="16" t="s">
        <v>718</v>
      </c>
    </row>
    <row r="244" spans="1:16" ht="32.1">
      <c r="A244" s="15" t="s">
        <v>3008</v>
      </c>
      <c r="B244" s="15">
        <v>2020</v>
      </c>
      <c r="C244" s="15" t="s">
        <v>3009</v>
      </c>
      <c r="D244" s="15" t="s">
        <v>2766</v>
      </c>
      <c r="E244" s="15" t="s">
        <v>2778</v>
      </c>
      <c r="F244" s="15" t="s">
        <v>2885</v>
      </c>
      <c r="G244" s="15" t="s">
        <v>2772</v>
      </c>
      <c r="H244" s="15" t="s">
        <v>2772</v>
      </c>
      <c r="I244" s="15" t="s">
        <v>2772</v>
      </c>
      <c r="J244" s="15" t="s">
        <v>2772</v>
      </c>
      <c r="K244" s="15" t="s">
        <v>3021</v>
      </c>
      <c r="L244" s="15" t="s">
        <v>3027</v>
      </c>
      <c r="M244" s="15" t="s">
        <v>2880</v>
      </c>
      <c r="N244" s="15" t="s">
        <v>2772</v>
      </c>
      <c r="O244" s="15" t="s">
        <v>2772</v>
      </c>
      <c r="P244" s="16" t="s">
        <v>718</v>
      </c>
    </row>
    <row r="245" spans="1:16" ht="32.1">
      <c r="A245" s="15" t="s">
        <v>3008</v>
      </c>
      <c r="B245" s="15">
        <v>2020</v>
      </c>
      <c r="C245" s="15" t="s">
        <v>3009</v>
      </c>
      <c r="D245" s="15" t="s">
        <v>2766</v>
      </c>
      <c r="E245" s="15" t="s">
        <v>2778</v>
      </c>
      <c r="F245" s="15" t="s">
        <v>2790</v>
      </c>
      <c r="G245" s="15" t="s">
        <v>2772</v>
      </c>
      <c r="H245" s="15" t="s">
        <v>2772</v>
      </c>
      <c r="I245" s="15" t="s">
        <v>2772</v>
      </c>
      <c r="J245" s="15" t="s">
        <v>2772</v>
      </c>
      <c r="K245" s="15" t="s">
        <v>3021</v>
      </c>
      <c r="L245" s="15" t="s">
        <v>3028</v>
      </c>
      <c r="M245" s="15" t="s">
        <v>2880</v>
      </c>
      <c r="N245" s="15" t="s">
        <v>2772</v>
      </c>
      <c r="O245" s="15" t="s">
        <v>2772</v>
      </c>
      <c r="P245" s="16" t="s">
        <v>718</v>
      </c>
    </row>
    <row r="246" spans="1:16" ht="33" thickBot="1">
      <c r="A246" s="15" t="s">
        <v>3008</v>
      </c>
      <c r="B246" s="15">
        <v>2020</v>
      </c>
      <c r="C246" s="15" t="s">
        <v>3009</v>
      </c>
      <c r="D246" s="15" t="s">
        <v>2766</v>
      </c>
      <c r="E246" s="15" t="s">
        <v>2778</v>
      </c>
      <c r="F246" s="28" t="s">
        <v>2786</v>
      </c>
      <c r="G246" s="15" t="s">
        <v>2772</v>
      </c>
      <c r="H246" s="15" t="s">
        <v>2772</v>
      </c>
      <c r="I246" s="15" t="s">
        <v>2772</v>
      </c>
      <c r="J246" s="15" t="s">
        <v>2772</v>
      </c>
      <c r="K246" s="15" t="s">
        <v>3021</v>
      </c>
      <c r="L246" s="15" t="s">
        <v>3029</v>
      </c>
      <c r="M246" s="15" t="s">
        <v>2880</v>
      </c>
      <c r="N246" s="15" t="s">
        <v>2772</v>
      </c>
      <c r="O246" s="15" t="s">
        <v>2772</v>
      </c>
      <c r="P246" s="16" t="s">
        <v>718</v>
      </c>
    </row>
    <row r="247" spans="1:16" ht="32.1">
      <c r="A247" s="15" t="s">
        <v>3008</v>
      </c>
      <c r="B247" s="15">
        <v>2020</v>
      </c>
      <c r="C247" s="15" t="s">
        <v>3030</v>
      </c>
      <c r="D247" s="15" t="s">
        <v>2766</v>
      </c>
      <c r="E247" s="15" t="s">
        <v>2778</v>
      </c>
      <c r="F247" s="15" t="s">
        <v>2884</v>
      </c>
      <c r="G247" s="15" t="s">
        <v>2772</v>
      </c>
      <c r="H247" s="15" t="s">
        <v>2772</v>
      </c>
      <c r="I247" s="15" t="s">
        <v>2772</v>
      </c>
      <c r="J247" s="15" t="s">
        <v>2772</v>
      </c>
      <c r="K247" s="15" t="s">
        <v>3021</v>
      </c>
      <c r="L247" s="15" t="s">
        <v>3031</v>
      </c>
      <c r="M247" s="15" t="s">
        <v>2880</v>
      </c>
      <c r="N247" s="15" t="s">
        <v>2772</v>
      </c>
      <c r="O247" s="15" t="s">
        <v>2772</v>
      </c>
      <c r="P247" s="16" t="s">
        <v>718</v>
      </c>
    </row>
    <row r="248" spans="1:16" ht="32.1">
      <c r="A248" s="15" t="s">
        <v>3008</v>
      </c>
      <c r="B248" s="15">
        <v>2020</v>
      </c>
      <c r="C248" s="15" t="s">
        <v>3030</v>
      </c>
      <c r="D248" s="15" t="s">
        <v>2766</v>
      </c>
      <c r="E248" s="15" t="s">
        <v>2778</v>
      </c>
      <c r="F248" s="15" t="s">
        <v>3013</v>
      </c>
      <c r="G248" s="15" t="s">
        <v>2772</v>
      </c>
      <c r="H248" s="15" t="s">
        <v>2772</v>
      </c>
      <c r="I248" s="15" t="s">
        <v>2772</v>
      </c>
      <c r="J248" s="15" t="s">
        <v>2772</v>
      </c>
      <c r="K248" s="15" t="s">
        <v>3021</v>
      </c>
      <c r="L248" s="15" t="s">
        <v>3032</v>
      </c>
      <c r="M248" s="15" t="s">
        <v>2880</v>
      </c>
      <c r="N248" s="15" t="s">
        <v>2772</v>
      </c>
      <c r="O248" s="15" t="s">
        <v>2772</v>
      </c>
      <c r="P248" s="16" t="s">
        <v>718</v>
      </c>
    </row>
    <row r="249" spans="1:16" ht="32.1">
      <c r="A249" s="15" t="s">
        <v>3008</v>
      </c>
      <c r="B249" s="15">
        <v>2020</v>
      </c>
      <c r="C249" s="15" t="s">
        <v>3030</v>
      </c>
      <c r="D249" s="15" t="s">
        <v>2766</v>
      </c>
      <c r="E249" s="15" t="s">
        <v>2778</v>
      </c>
      <c r="F249" s="15" t="s">
        <v>3005</v>
      </c>
      <c r="G249" s="15" t="s">
        <v>2772</v>
      </c>
      <c r="H249" s="15" t="s">
        <v>2772</v>
      </c>
      <c r="I249" s="15" t="s">
        <v>2772</v>
      </c>
      <c r="J249" s="15" t="s">
        <v>2772</v>
      </c>
      <c r="K249" s="15" t="s">
        <v>3021</v>
      </c>
      <c r="L249" s="15" t="s">
        <v>3033</v>
      </c>
      <c r="M249" s="15" t="s">
        <v>2880</v>
      </c>
      <c r="N249" s="15" t="s">
        <v>2772</v>
      </c>
      <c r="O249" s="15" t="s">
        <v>2772</v>
      </c>
      <c r="P249" s="16" t="s">
        <v>718</v>
      </c>
    </row>
    <row r="250" spans="1:16" ht="32.1">
      <c r="A250" s="15" t="s">
        <v>3008</v>
      </c>
      <c r="B250" s="15">
        <v>2020</v>
      </c>
      <c r="C250" s="15" t="s">
        <v>3030</v>
      </c>
      <c r="D250" s="15" t="s">
        <v>2766</v>
      </c>
      <c r="E250" s="15" t="s">
        <v>2778</v>
      </c>
      <c r="F250" s="15" t="s">
        <v>2779</v>
      </c>
      <c r="G250" s="15" t="s">
        <v>2772</v>
      </c>
      <c r="H250" s="15" t="s">
        <v>2772</v>
      </c>
      <c r="I250" s="15" t="s">
        <v>2772</v>
      </c>
      <c r="J250" s="15" t="s">
        <v>2772</v>
      </c>
      <c r="K250" s="15" t="s">
        <v>3021</v>
      </c>
      <c r="L250" s="15" t="s">
        <v>3034</v>
      </c>
      <c r="M250" s="15" t="s">
        <v>2880</v>
      </c>
      <c r="N250" s="15" t="s">
        <v>2772</v>
      </c>
      <c r="O250" s="15" t="s">
        <v>2772</v>
      </c>
      <c r="P250" s="16" t="s">
        <v>718</v>
      </c>
    </row>
    <row r="251" spans="1:16" ht="32.1">
      <c r="A251" s="15" t="s">
        <v>3008</v>
      </c>
      <c r="B251" s="15">
        <v>2020</v>
      </c>
      <c r="C251" s="15" t="s">
        <v>3030</v>
      </c>
      <c r="D251" s="15" t="s">
        <v>2766</v>
      </c>
      <c r="E251" s="15" t="s">
        <v>2778</v>
      </c>
      <c r="F251" s="15" t="s">
        <v>2875</v>
      </c>
      <c r="G251" s="15" t="s">
        <v>2772</v>
      </c>
      <c r="H251" s="15" t="s">
        <v>2772</v>
      </c>
      <c r="I251" s="15" t="s">
        <v>2772</v>
      </c>
      <c r="J251" s="15" t="s">
        <v>2772</v>
      </c>
      <c r="K251" s="15" t="s">
        <v>3021</v>
      </c>
      <c r="L251" s="15" t="s">
        <v>3035</v>
      </c>
      <c r="M251" s="15" t="s">
        <v>2880</v>
      </c>
      <c r="N251" s="15" t="s">
        <v>2772</v>
      </c>
      <c r="O251" s="15" t="s">
        <v>2772</v>
      </c>
      <c r="P251" s="16" t="s">
        <v>718</v>
      </c>
    </row>
    <row r="252" spans="1:16" ht="32.1">
      <c r="A252" s="15" t="s">
        <v>3008</v>
      </c>
      <c r="B252" s="15">
        <v>2020</v>
      </c>
      <c r="C252" s="15" t="s">
        <v>3030</v>
      </c>
      <c r="D252" s="15" t="s">
        <v>2766</v>
      </c>
      <c r="E252" s="15" t="s">
        <v>2778</v>
      </c>
      <c r="F252" s="15" t="s">
        <v>2885</v>
      </c>
      <c r="G252" s="15" t="s">
        <v>2772</v>
      </c>
      <c r="H252" s="15" t="s">
        <v>2772</v>
      </c>
      <c r="I252" s="15" t="s">
        <v>2772</v>
      </c>
      <c r="J252" s="15" t="s">
        <v>2772</v>
      </c>
      <c r="K252" s="15" t="s">
        <v>3021</v>
      </c>
      <c r="L252" s="15" t="s">
        <v>3036</v>
      </c>
      <c r="M252" s="15" t="s">
        <v>2880</v>
      </c>
      <c r="N252" s="15" t="s">
        <v>2772</v>
      </c>
      <c r="O252" s="15" t="s">
        <v>2772</v>
      </c>
      <c r="P252" s="16" t="s">
        <v>718</v>
      </c>
    </row>
    <row r="253" spans="1:16" ht="32.1">
      <c r="A253" s="15" t="s">
        <v>3008</v>
      </c>
      <c r="B253" s="15">
        <v>2020</v>
      </c>
      <c r="C253" s="15" t="s">
        <v>3030</v>
      </c>
      <c r="D253" s="15" t="s">
        <v>2766</v>
      </c>
      <c r="E253" s="15" t="s">
        <v>2778</v>
      </c>
      <c r="F253" s="15" t="s">
        <v>2790</v>
      </c>
      <c r="G253" s="15" t="s">
        <v>2772</v>
      </c>
      <c r="H253" s="15" t="s">
        <v>2772</v>
      </c>
      <c r="I253" s="15" t="s">
        <v>2772</v>
      </c>
      <c r="J253" s="15" t="s">
        <v>2772</v>
      </c>
      <c r="K253" s="15" t="s">
        <v>3021</v>
      </c>
      <c r="L253" s="15" t="s">
        <v>3037</v>
      </c>
      <c r="M253" s="15" t="s">
        <v>2880</v>
      </c>
      <c r="N253" s="15" t="s">
        <v>2772</v>
      </c>
      <c r="O253" s="15" t="s">
        <v>2772</v>
      </c>
      <c r="P253" s="16" t="s">
        <v>718</v>
      </c>
    </row>
    <row r="254" spans="1:16" ht="33" thickBot="1">
      <c r="A254" s="15" t="s">
        <v>3008</v>
      </c>
      <c r="B254" s="15">
        <v>2020</v>
      </c>
      <c r="C254" s="15" t="s">
        <v>3030</v>
      </c>
      <c r="D254" s="15" t="s">
        <v>2766</v>
      </c>
      <c r="E254" s="15" t="s">
        <v>2778</v>
      </c>
      <c r="F254" s="28" t="s">
        <v>2786</v>
      </c>
      <c r="G254" s="15" t="s">
        <v>2772</v>
      </c>
      <c r="H254" s="15" t="s">
        <v>2772</v>
      </c>
      <c r="I254" s="15" t="s">
        <v>2772</v>
      </c>
      <c r="J254" s="15" t="s">
        <v>2772</v>
      </c>
      <c r="K254" s="15" t="s">
        <v>3021</v>
      </c>
      <c r="L254" s="15" t="s">
        <v>3038</v>
      </c>
      <c r="M254" s="15" t="s">
        <v>2880</v>
      </c>
      <c r="N254" s="15" t="s">
        <v>2772</v>
      </c>
      <c r="O254" s="15" t="s">
        <v>2772</v>
      </c>
      <c r="P254" s="16" t="s">
        <v>718</v>
      </c>
    </row>
    <row r="255" spans="1:16" ht="32.1">
      <c r="A255" s="15" t="s">
        <v>3008</v>
      </c>
      <c r="B255" s="15">
        <v>2020</v>
      </c>
      <c r="C255" s="15" t="s">
        <v>3030</v>
      </c>
      <c r="D255" s="15" t="s">
        <v>2766</v>
      </c>
      <c r="E255" s="15" t="s">
        <v>2778</v>
      </c>
      <c r="F255" s="15" t="s">
        <v>2884</v>
      </c>
      <c r="G255" s="15" t="s">
        <v>2772</v>
      </c>
      <c r="H255" s="15" t="s">
        <v>2772</v>
      </c>
      <c r="I255" s="15" t="s">
        <v>2772</v>
      </c>
      <c r="J255" s="15" t="s">
        <v>2772</v>
      </c>
      <c r="K255" s="15" t="s">
        <v>2781</v>
      </c>
      <c r="L255" s="15" t="s">
        <v>3039</v>
      </c>
      <c r="M255" s="15" t="s">
        <v>3011</v>
      </c>
      <c r="N255" s="15" t="s">
        <v>2772</v>
      </c>
      <c r="O255" s="15" t="s">
        <v>3012</v>
      </c>
      <c r="P255" s="16" t="s">
        <v>718</v>
      </c>
    </row>
    <row r="256" spans="1:16" ht="32.1">
      <c r="A256" s="15" t="s">
        <v>3008</v>
      </c>
      <c r="B256" s="15">
        <v>2020</v>
      </c>
      <c r="C256" s="15" t="s">
        <v>3030</v>
      </c>
      <c r="D256" s="15" t="s">
        <v>2766</v>
      </c>
      <c r="E256" s="15" t="s">
        <v>2778</v>
      </c>
      <c r="F256" s="15" t="s">
        <v>3013</v>
      </c>
      <c r="G256" s="15" t="s">
        <v>2772</v>
      </c>
      <c r="H256" s="15" t="s">
        <v>2772</v>
      </c>
      <c r="I256" s="15" t="s">
        <v>2772</v>
      </c>
      <c r="J256" s="15" t="s">
        <v>2772</v>
      </c>
      <c r="K256" s="15" t="s">
        <v>2781</v>
      </c>
      <c r="L256" s="15" t="s">
        <v>3040</v>
      </c>
      <c r="M256" s="15" t="s">
        <v>3011</v>
      </c>
      <c r="N256" s="15" t="s">
        <v>2772</v>
      </c>
      <c r="O256" s="15" t="s">
        <v>3012</v>
      </c>
      <c r="P256" s="16" t="s">
        <v>718</v>
      </c>
    </row>
    <row r="257" spans="1:16" ht="32.1">
      <c r="A257" s="15" t="s">
        <v>3008</v>
      </c>
      <c r="B257" s="15">
        <v>2020</v>
      </c>
      <c r="C257" s="15" t="s">
        <v>3030</v>
      </c>
      <c r="D257" s="15" t="s">
        <v>2766</v>
      </c>
      <c r="E257" s="15" t="s">
        <v>2778</v>
      </c>
      <c r="F257" s="15" t="s">
        <v>3005</v>
      </c>
      <c r="G257" s="15" t="s">
        <v>2772</v>
      </c>
      <c r="H257" s="15" t="s">
        <v>2772</v>
      </c>
      <c r="I257" s="15" t="s">
        <v>2772</v>
      </c>
      <c r="J257" s="15" t="s">
        <v>2772</v>
      </c>
      <c r="K257" s="15" t="s">
        <v>2781</v>
      </c>
      <c r="L257" s="15" t="s">
        <v>3041</v>
      </c>
      <c r="M257" s="15" t="s">
        <v>3011</v>
      </c>
      <c r="N257" s="15" t="s">
        <v>2772</v>
      </c>
      <c r="O257" s="15" t="s">
        <v>3012</v>
      </c>
      <c r="P257" s="16" t="s">
        <v>718</v>
      </c>
    </row>
    <row r="258" spans="1:16" ht="32.1">
      <c r="A258" s="15" t="s">
        <v>3008</v>
      </c>
      <c r="B258" s="15">
        <v>2020</v>
      </c>
      <c r="C258" s="15" t="s">
        <v>3030</v>
      </c>
      <c r="D258" s="15" t="s">
        <v>2766</v>
      </c>
      <c r="E258" s="15" t="s">
        <v>2778</v>
      </c>
      <c r="F258" s="15" t="s">
        <v>2779</v>
      </c>
      <c r="G258" s="15" t="s">
        <v>2772</v>
      </c>
      <c r="H258" s="15" t="s">
        <v>2772</v>
      </c>
      <c r="I258" s="15" t="s">
        <v>2772</v>
      </c>
      <c r="J258" s="15" t="s">
        <v>2772</v>
      </c>
      <c r="K258" s="15" t="s">
        <v>2781</v>
      </c>
      <c r="L258" s="15" t="s">
        <v>3042</v>
      </c>
      <c r="M258" s="15" t="s">
        <v>3011</v>
      </c>
      <c r="N258" s="15" t="s">
        <v>2772</v>
      </c>
      <c r="O258" s="15" t="s">
        <v>3012</v>
      </c>
      <c r="P258" s="16" t="s">
        <v>718</v>
      </c>
    </row>
    <row r="259" spans="1:16" ht="32.1">
      <c r="A259" s="15" t="s">
        <v>3008</v>
      </c>
      <c r="B259" s="15">
        <v>2020</v>
      </c>
      <c r="C259" s="15" t="s">
        <v>3030</v>
      </c>
      <c r="D259" s="15" t="s">
        <v>2766</v>
      </c>
      <c r="E259" s="15" t="s">
        <v>2778</v>
      </c>
      <c r="F259" s="15" t="s">
        <v>2875</v>
      </c>
      <c r="G259" s="15" t="s">
        <v>2772</v>
      </c>
      <c r="H259" s="15" t="s">
        <v>2772</v>
      </c>
      <c r="I259" s="15" t="s">
        <v>2772</v>
      </c>
      <c r="J259" s="15" t="s">
        <v>2772</v>
      </c>
      <c r="K259" s="15" t="s">
        <v>2781</v>
      </c>
      <c r="L259" s="15" t="s">
        <v>3043</v>
      </c>
      <c r="M259" s="15" t="s">
        <v>3011</v>
      </c>
      <c r="N259" s="15" t="s">
        <v>2772</v>
      </c>
      <c r="O259" s="15" t="s">
        <v>3012</v>
      </c>
      <c r="P259" s="16" t="s">
        <v>718</v>
      </c>
    </row>
    <row r="260" spans="1:16" ht="32.1">
      <c r="A260" s="15" t="s">
        <v>3008</v>
      </c>
      <c r="B260" s="15">
        <v>2020</v>
      </c>
      <c r="C260" s="15" t="s">
        <v>3030</v>
      </c>
      <c r="D260" s="15" t="s">
        <v>2766</v>
      </c>
      <c r="E260" s="15" t="s">
        <v>2778</v>
      </c>
      <c r="F260" s="15" t="s">
        <v>2885</v>
      </c>
      <c r="G260" s="15" t="s">
        <v>2772</v>
      </c>
      <c r="H260" s="15" t="s">
        <v>2772</v>
      </c>
      <c r="I260" s="15" t="s">
        <v>2772</v>
      </c>
      <c r="J260" s="15" t="s">
        <v>2772</v>
      </c>
      <c r="K260" s="15" t="s">
        <v>2781</v>
      </c>
      <c r="L260" s="15" t="s">
        <v>3044</v>
      </c>
      <c r="M260" s="15" t="s">
        <v>3011</v>
      </c>
      <c r="N260" s="15" t="s">
        <v>2772</v>
      </c>
      <c r="O260" s="15" t="s">
        <v>3012</v>
      </c>
      <c r="P260" s="16" t="s">
        <v>718</v>
      </c>
    </row>
    <row r="261" spans="1:16" ht="32.1">
      <c r="A261" s="15" t="s">
        <v>3008</v>
      </c>
      <c r="B261" s="15">
        <v>2020</v>
      </c>
      <c r="C261" s="15" t="s">
        <v>3030</v>
      </c>
      <c r="D261" s="15" t="s">
        <v>2766</v>
      </c>
      <c r="E261" s="15" t="s">
        <v>2778</v>
      </c>
      <c r="F261" s="15" t="s">
        <v>2790</v>
      </c>
      <c r="G261" s="15" t="s">
        <v>2772</v>
      </c>
      <c r="H261" s="15" t="s">
        <v>2772</v>
      </c>
      <c r="I261" s="15" t="s">
        <v>2772</v>
      </c>
      <c r="J261" s="15" t="s">
        <v>2772</v>
      </c>
      <c r="K261" s="15" t="s">
        <v>2781</v>
      </c>
      <c r="L261" s="15" t="s">
        <v>3045</v>
      </c>
      <c r="M261" s="15" t="s">
        <v>3011</v>
      </c>
      <c r="N261" s="15" t="s">
        <v>2772</v>
      </c>
      <c r="O261" s="15" t="s">
        <v>3012</v>
      </c>
      <c r="P261" s="16" t="s">
        <v>718</v>
      </c>
    </row>
    <row r="262" spans="1:16" ht="33" thickBot="1">
      <c r="A262" s="15" t="s">
        <v>3008</v>
      </c>
      <c r="B262" s="15">
        <v>2020</v>
      </c>
      <c r="C262" s="15" t="s">
        <v>3030</v>
      </c>
      <c r="D262" s="15" t="s">
        <v>2766</v>
      </c>
      <c r="E262" s="15" t="s">
        <v>2778</v>
      </c>
      <c r="F262" s="28" t="s">
        <v>2786</v>
      </c>
      <c r="G262" s="15" t="s">
        <v>2772</v>
      </c>
      <c r="H262" s="15" t="s">
        <v>2772</v>
      </c>
      <c r="I262" s="15" t="s">
        <v>2772</v>
      </c>
      <c r="J262" s="15" t="s">
        <v>2772</v>
      </c>
      <c r="K262" s="15" t="s">
        <v>2781</v>
      </c>
      <c r="L262" s="15" t="s">
        <v>3046</v>
      </c>
      <c r="M262" s="15" t="s">
        <v>3011</v>
      </c>
      <c r="N262" s="15" t="s">
        <v>2772</v>
      </c>
      <c r="O262" s="15" t="s">
        <v>3012</v>
      </c>
      <c r="P262" s="16" t="s">
        <v>718</v>
      </c>
    </row>
    <row r="263" spans="1:16" ht="32.1">
      <c r="A263" s="15" t="s">
        <v>3008</v>
      </c>
      <c r="B263" s="15">
        <v>2020</v>
      </c>
      <c r="C263" s="15" t="s">
        <v>3047</v>
      </c>
      <c r="D263" s="15" t="s">
        <v>2766</v>
      </c>
      <c r="E263" s="15" t="s">
        <v>2778</v>
      </c>
      <c r="F263" s="15" t="s">
        <v>2884</v>
      </c>
      <c r="G263" s="15" t="s">
        <v>2772</v>
      </c>
      <c r="H263" s="15" t="s">
        <v>2772</v>
      </c>
      <c r="I263" s="15" t="s">
        <v>2772</v>
      </c>
      <c r="J263" s="15" t="s">
        <v>2772</v>
      </c>
      <c r="K263" s="15" t="s">
        <v>3021</v>
      </c>
      <c r="L263" s="15" t="s">
        <v>3048</v>
      </c>
      <c r="M263" s="15" t="s">
        <v>2880</v>
      </c>
      <c r="N263" s="15" t="s">
        <v>2772</v>
      </c>
      <c r="O263" s="15" t="s">
        <v>2772</v>
      </c>
      <c r="P263" s="16" t="s">
        <v>718</v>
      </c>
    </row>
    <row r="264" spans="1:16" ht="32.1">
      <c r="A264" s="15" t="s">
        <v>3008</v>
      </c>
      <c r="B264" s="15">
        <v>2020</v>
      </c>
      <c r="C264" s="15" t="s">
        <v>3047</v>
      </c>
      <c r="D264" s="15" t="s">
        <v>2766</v>
      </c>
      <c r="E264" s="15" t="s">
        <v>2778</v>
      </c>
      <c r="F264" s="15" t="s">
        <v>3013</v>
      </c>
      <c r="G264" s="15" t="s">
        <v>2772</v>
      </c>
      <c r="H264" s="15" t="s">
        <v>2772</v>
      </c>
      <c r="I264" s="15" t="s">
        <v>2772</v>
      </c>
      <c r="J264" s="15" t="s">
        <v>2772</v>
      </c>
      <c r="K264" s="15" t="s">
        <v>3021</v>
      </c>
      <c r="L264" s="15" t="s">
        <v>3049</v>
      </c>
      <c r="M264" s="15" t="s">
        <v>2880</v>
      </c>
      <c r="N264" s="15" t="s">
        <v>2772</v>
      </c>
      <c r="O264" s="15" t="s">
        <v>2772</v>
      </c>
      <c r="P264" s="16" t="s">
        <v>718</v>
      </c>
    </row>
    <row r="265" spans="1:16" ht="32.1">
      <c r="A265" s="15" t="s">
        <v>3008</v>
      </c>
      <c r="B265" s="15">
        <v>2020</v>
      </c>
      <c r="C265" s="15" t="s">
        <v>3047</v>
      </c>
      <c r="D265" s="15" t="s">
        <v>2766</v>
      </c>
      <c r="E265" s="15" t="s">
        <v>2778</v>
      </c>
      <c r="F265" s="15" t="s">
        <v>3005</v>
      </c>
      <c r="G265" s="15" t="s">
        <v>2772</v>
      </c>
      <c r="H265" s="15" t="s">
        <v>2772</v>
      </c>
      <c r="I265" s="15" t="s">
        <v>2772</v>
      </c>
      <c r="J265" s="15" t="s">
        <v>2772</v>
      </c>
      <c r="K265" s="15" t="s">
        <v>3021</v>
      </c>
      <c r="L265" s="15" t="s">
        <v>3050</v>
      </c>
      <c r="M265" s="15" t="s">
        <v>2880</v>
      </c>
      <c r="N265" s="15" t="s">
        <v>2772</v>
      </c>
      <c r="O265" s="15" t="s">
        <v>2772</v>
      </c>
      <c r="P265" s="16" t="s">
        <v>718</v>
      </c>
    </row>
    <row r="266" spans="1:16" ht="32.1">
      <c r="A266" s="15" t="s">
        <v>3008</v>
      </c>
      <c r="B266" s="15">
        <v>2020</v>
      </c>
      <c r="C266" s="15" t="s">
        <v>3047</v>
      </c>
      <c r="D266" s="15" t="s">
        <v>2766</v>
      </c>
      <c r="E266" s="15" t="s">
        <v>2778</v>
      </c>
      <c r="F266" s="15" t="s">
        <v>2779</v>
      </c>
      <c r="G266" s="15" t="s">
        <v>2772</v>
      </c>
      <c r="H266" s="15" t="s">
        <v>2772</v>
      </c>
      <c r="I266" s="15" t="s">
        <v>2772</v>
      </c>
      <c r="J266" s="15" t="s">
        <v>2772</v>
      </c>
      <c r="K266" s="15" t="s">
        <v>3021</v>
      </c>
      <c r="L266" s="15" t="s">
        <v>3051</v>
      </c>
      <c r="M266" s="15" t="s">
        <v>2880</v>
      </c>
      <c r="N266" s="15" t="s">
        <v>2772</v>
      </c>
      <c r="O266" s="15" t="s">
        <v>2772</v>
      </c>
      <c r="P266" s="16" t="s">
        <v>718</v>
      </c>
    </row>
    <row r="267" spans="1:16" ht="32.1">
      <c r="A267" s="15" t="s">
        <v>3008</v>
      </c>
      <c r="B267" s="15">
        <v>2020</v>
      </c>
      <c r="C267" s="15" t="s">
        <v>3047</v>
      </c>
      <c r="D267" s="15" t="s">
        <v>2766</v>
      </c>
      <c r="E267" s="15" t="s">
        <v>2778</v>
      </c>
      <c r="F267" s="15" t="s">
        <v>2875</v>
      </c>
      <c r="G267" s="15" t="s">
        <v>2772</v>
      </c>
      <c r="H267" s="15" t="s">
        <v>2772</v>
      </c>
      <c r="I267" s="15" t="s">
        <v>2772</v>
      </c>
      <c r="J267" s="15" t="s">
        <v>2772</v>
      </c>
      <c r="K267" s="15" t="s">
        <v>3021</v>
      </c>
      <c r="L267" s="15" t="s">
        <v>3052</v>
      </c>
      <c r="M267" s="15" t="s">
        <v>2880</v>
      </c>
      <c r="N267" s="15" t="s">
        <v>2772</v>
      </c>
      <c r="O267" s="15" t="s">
        <v>2772</v>
      </c>
      <c r="P267" s="16" t="s">
        <v>718</v>
      </c>
    </row>
    <row r="268" spans="1:16" ht="32.1">
      <c r="A268" s="15" t="s">
        <v>3008</v>
      </c>
      <c r="B268" s="15">
        <v>2020</v>
      </c>
      <c r="C268" s="15" t="s">
        <v>3047</v>
      </c>
      <c r="D268" s="15" t="s">
        <v>2766</v>
      </c>
      <c r="E268" s="15" t="s">
        <v>2778</v>
      </c>
      <c r="F268" s="15" t="s">
        <v>2885</v>
      </c>
      <c r="G268" s="15" t="s">
        <v>2772</v>
      </c>
      <c r="H268" s="15" t="s">
        <v>2772</v>
      </c>
      <c r="I268" s="15" t="s">
        <v>2772</v>
      </c>
      <c r="J268" s="15" t="s">
        <v>2772</v>
      </c>
      <c r="K268" s="15" t="s">
        <v>3021</v>
      </c>
      <c r="L268" s="15" t="s">
        <v>3053</v>
      </c>
      <c r="M268" s="15" t="s">
        <v>2880</v>
      </c>
      <c r="N268" s="15" t="s">
        <v>2772</v>
      </c>
      <c r="O268" s="15" t="s">
        <v>2772</v>
      </c>
      <c r="P268" s="16" t="s">
        <v>718</v>
      </c>
    </row>
    <row r="269" spans="1:16" ht="32.1">
      <c r="A269" s="15" t="s">
        <v>3008</v>
      </c>
      <c r="B269" s="15">
        <v>2020</v>
      </c>
      <c r="C269" s="15" t="s">
        <v>3047</v>
      </c>
      <c r="D269" s="15" t="s">
        <v>2766</v>
      </c>
      <c r="E269" s="15" t="s">
        <v>2778</v>
      </c>
      <c r="F269" s="15" t="s">
        <v>2790</v>
      </c>
      <c r="G269" s="15" t="s">
        <v>2772</v>
      </c>
      <c r="H269" s="15" t="s">
        <v>2772</v>
      </c>
      <c r="I269" s="15" t="s">
        <v>2772</v>
      </c>
      <c r="J269" s="15" t="s">
        <v>2772</v>
      </c>
      <c r="K269" s="15" t="s">
        <v>3021</v>
      </c>
      <c r="L269" s="15" t="s">
        <v>3054</v>
      </c>
      <c r="M269" s="15" t="s">
        <v>2880</v>
      </c>
      <c r="N269" s="15" t="s">
        <v>2772</v>
      </c>
      <c r="O269" s="15" t="s">
        <v>2772</v>
      </c>
      <c r="P269" s="16" t="s">
        <v>718</v>
      </c>
    </row>
    <row r="270" spans="1:16" ht="33" thickBot="1">
      <c r="A270" s="15" t="s">
        <v>3008</v>
      </c>
      <c r="B270" s="15">
        <v>2020</v>
      </c>
      <c r="C270" s="15" t="s">
        <v>3047</v>
      </c>
      <c r="D270" s="15" t="s">
        <v>2766</v>
      </c>
      <c r="E270" s="15" t="s">
        <v>2778</v>
      </c>
      <c r="F270" s="28" t="s">
        <v>2786</v>
      </c>
      <c r="G270" s="15" t="s">
        <v>2772</v>
      </c>
      <c r="H270" s="15" t="s">
        <v>2772</v>
      </c>
      <c r="I270" s="15" t="s">
        <v>2772</v>
      </c>
      <c r="J270" s="15" t="s">
        <v>2772</v>
      </c>
      <c r="K270" s="15" t="s">
        <v>3021</v>
      </c>
      <c r="L270" s="15" t="s">
        <v>3055</v>
      </c>
      <c r="M270" s="15" t="s">
        <v>2880</v>
      </c>
      <c r="N270" s="15" t="s">
        <v>2772</v>
      </c>
      <c r="O270" s="15" t="s">
        <v>2772</v>
      </c>
      <c r="P270" s="16" t="s">
        <v>718</v>
      </c>
    </row>
    <row r="271" spans="1:16" ht="32.1">
      <c r="A271" s="15" t="s">
        <v>3008</v>
      </c>
      <c r="B271" s="15">
        <v>2020</v>
      </c>
      <c r="C271" s="15" t="s">
        <v>3047</v>
      </c>
      <c r="D271" s="15" t="s">
        <v>2766</v>
      </c>
      <c r="E271" s="15" t="s">
        <v>2778</v>
      </c>
      <c r="F271" s="15" t="s">
        <v>2884</v>
      </c>
      <c r="G271" s="15" t="s">
        <v>2772</v>
      </c>
      <c r="H271" s="15" t="s">
        <v>2772</v>
      </c>
      <c r="I271" s="15" t="s">
        <v>2772</v>
      </c>
      <c r="J271" s="15" t="s">
        <v>2772</v>
      </c>
      <c r="K271" s="15" t="s">
        <v>2781</v>
      </c>
      <c r="L271" s="15" t="s">
        <v>3056</v>
      </c>
      <c r="M271" s="15" t="s">
        <v>3011</v>
      </c>
      <c r="N271" s="15" t="s">
        <v>2772</v>
      </c>
      <c r="O271" s="15" t="s">
        <v>3012</v>
      </c>
      <c r="P271" s="16" t="s">
        <v>718</v>
      </c>
    </row>
    <row r="272" spans="1:16" ht="32.1">
      <c r="A272" s="15" t="s">
        <v>3008</v>
      </c>
      <c r="B272" s="15">
        <v>2020</v>
      </c>
      <c r="C272" s="15" t="s">
        <v>3047</v>
      </c>
      <c r="D272" s="15" t="s">
        <v>2766</v>
      </c>
      <c r="E272" s="15" t="s">
        <v>2778</v>
      </c>
      <c r="F272" s="15" t="s">
        <v>3013</v>
      </c>
      <c r="G272" s="15" t="s">
        <v>2772</v>
      </c>
      <c r="H272" s="15" t="s">
        <v>2772</v>
      </c>
      <c r="I272" s="15" t="s">
        <v>2772</v>
      </c>
      <c r="J272" s="15" t="s">
        <v>2772</v>
      </c>
      <c r="K272" s="15" t="s">
        <v>2781</v>
      </c>
      <c r="L272" s="15" t="s">
        <v>3057</v>
      </c>
      <c r="M272" s="15" t="s">
        <v>3011</v>
      </c>
      <c r="N272" s="15" t="s">
        <v>2772</v>
      </c>
      <c r="O272" s="15" t="s">
        <v>3012</v>
      </c>
      <c r="P272" s="16" t="s">
        <v>718</v>
      </c>
    </row>
    <row r="273" spans="1:16" ht="32.1">
      <c r="A273" s="15" t="s">
        <v>3008</v>
      </c>
      <c r="B273" s="15">
        <v>2020</v>
      </c>
      <c r="C273" s="15" t="s">
        <v>3047</v>
      </c>
      <c r="D273" s="15" t="s">
        <v>2766</v>
      </c>
      <c r="E273" s="15" t="s">
        <v>2778</v>
      </c>
      <c r="F273" s="15" t="s">
        <v>3005</v>
      </c>
      <c r="G273" s="15" t="s">
        <v>2772</v>
      </c>
      <c r="H273" s="15" t="s">
        <v>2772</v>
      </c>
      <c r="I273" s="15" t="s">
        <v>2772</v>
      </c>
      <c r="J273" s="15" t="s">
        <v>2772</v>
      </c>
      <c r="K273" s="15" t="s">
        <v>2781</v>
      </c>
      <c r="L273" s="15" t="s">
        <v>3058</v>
      </c>
      <c r="M273" s="15" t="s">
        <v>3011</v>
      </c>
      <c r="N273" s="15" t="s">
        <v>2772</v>
      </c>
      <c r="O273" s="15" t="s">
        <v>3012</v>
      </c>
      <c r="P273" s="16" t="s">
        <v>718</v>
      </c>
    </row>
    <row r="274" spans="1:16" ht="32.1">
      <c r="A274" s="15" t="s">
        <v>3008</v>
      </c>
      <c r="B274" s="15">
        <v>2020</v>
      </c>
      <c r="C274" s="15" t="s">
        <v>3047</v>
      </c>
      <c r="D274" s="15" t="s">
        <v>2766</v>
      </c>
      <c r="E274" s="15" t="s">
        <v>2778</v>
      </c>
      <c r="F274" s="15" t="s">
        <v>2779</v>
      </c>
      <c r="G274" s="15" t="s">
        <v>2772</v>
      </c>
      <c r="H274" s="15" t="s">
        <v>2772</v>
      </c>
      <c r="I274" s="15" t="s">
        <v>2772</v>
      </c>
      <c r="J274" s="15" t="s">
        <v>2772</v>
      </c>
      <c r="K274" s="15" t="s">
        <v>2781</v>
      </c>
      <c r="L274" s="15" t="s">
        <v>3059</v>
      </c>
      <c r="M274" s="15" t="s">
        <v>3011</v>
      </c>
      <c r="N274" s="15" t="s">
        <v>2772</v>
      </c>
      <c r="O274" s="15" t="s">
        <v>3012</v>
      </c>
      <c r="P274" s="16" t="s">
        <v>718</v>
      </c>
    </row>
    <row r="275" spans="1:16" ht="32.1">
      <c r="A275" s="15" t="s">
        <v>3008</v>
      </c>
      <c r="B275" s="15">
        <v>2020</v>
      </c>
      <c r="C275" s="15" t="s">
        <v>3047</v>
      </c>
      <c r="D275" s="15" t="s">
        <v>2766</v>
      </c>
      <c r="E275" s="15" t="s">
        <v>2778</v>
      </c>
      <c r="F275" s="15" t="s">
        <v>2875</v>
      </c>
      <c r="G275" s="15" t="s">
        <v>2772</v>
      </c>
      <c r="H275" s="15" t="s">
        <v>2772</v>
      </c>
      <c r="I275" s="15" t="s">
        <v>2772</v>
      </c>
      <c r="J275" s="15" t="s">
        <v>2772</v>
      </c>
      <c r="K275" s="15" t="s">
        <v>2781</v>
      </c>
      <c r="L275" s="15" t="s">
        <v>3060</v>
      </c>
      <c r="M275" s="15" t="s">
        <v>3011</v>
      </c>
      <c r="N275" s="15" t="s">
        <v>2772</v>
      </c>
      <c r="O275" s="15" t="s">
        <v>3012</v>
      </c>
      <c r="P275" s="16" t="s">
        <v>718</v>
      </c>
    </row>
    <row r="276" spans="1:16" ht="32.1">
      <c r="A276" s="15" t="s">
        <v>3008</v>
      </c>
      <c r="B276" s="15">
        <v>2020</v>
      </c>
      <c r="C276" s="15" t="s">
        <v>3047</v>
      </c>
      <c r="D276" s="15" t="s">
        <v>2766</v>
      </c>
      <c r="E276" s="15" t="s">
        <v>2778</v>
      </c>
      <c r="F276" s="15" t="s">
        <v>2885</v>
      </c>
      <c r="G276" s="15" t="s">
        <v>2772</v>
      </c>
      <c r="H276" s="15" t="s">
        <v>2772</v>
      </c>
      <c r="I276" s="15" t="s">
        <v>2772</v>
      </c>
      <c r="J276" s="15" t="s">
        <v>2772</v>
      </c>
      <c r="K276" s="15" t="s">
        <v>2781</v>
      </c>
      <c r="L276" s="15" t="s">
        <v>3061</v>
      </c>
      <c r="M276" s="15" t="s">
        <v>3011</v>
      </c>
      <c r="N276" s="15" t="s">
        <v>2772</v>
      </c>
      <c r="O276" s="15" t="s">
        <v>3012</v>
      </c>
      <c r="P276" s="16" t="s">
        <v>718</v>
      </c>
    </row>
    <row r="277" spans="1:16" ht="32.1">
      <c r="A277" s="15" t="s">
        <v>3008</v>
      </c>
      <c r="B277" s="15">
        <v>2020</v>
      </c>
      <c r="C277" s="15" t="s">
        <v>3047</v>
      </c>
      <c r="D277" s="15" t="s">
        <v>2766</v>
      </c>
      <c r="E277" s="15" t="s">
        <v>2778</v>
      </c>
      <c r="F277" s="15" t="s">
        <v>2790</v>
      </c>
      <c r="G277" s="15" t="s">
        <v>2772</v>
      </c>
      <c r="H277" s="15" t="s">
        <v>2772</v>
      </c>
      <c r="I277" s="15" t="s">
        <v>2772</v>
      </c>
      <c r="J277" s="15" t="s">
        <v>2772</v>
      </c>
      <c r="K277" s="15" t="s">
        <v>2781</v>
      </c>
      <c r="L277" s="15" t="s">
        <v>3062</v>
      </c>
      <c r="M277" s="15" t="s">
        <v>3011</v>
      </c>
      <c r="N277" s="15" t="s">
        <v>2772</v>
      </c>
      <c r="O277" s="15" t="s">
        <v>3012</v>
      </c>
      <c r="P277" s="16" t="s">
        <v>718</v>
      </c>
    </row>
    <row r="278" spans="1:16" ht="33" thickBot="1">
      <c r="A278" s="15" t="s">
        <v>3008</v>
      </c>
      <c r="B278" s="15">
        <v>2020</v>
      </c>
      <c r="C278" s="15" t="s">
        <v>3047</v>
      </c>
      <c r="D278" s="15" t="s">
        <v>2766</v>
      </c>
      <c r="E278" s="15" t="s">
        <v>2778</v>
      </c>
      <c r="F278" s="28" t="s">
        <v>2786</v>
      </c>
      <c r="G278" s="15" t="s">
        <v>2772</v>
      </c>
      <c r="H278" s="15" t="s">
        <v>2772</v>
      </c>
      <c r="I278" s="15" t="s">
        <v>2772</v>
      </c>
      <c r="J278" s="15" t="s">
        <v>2772</v>
      </c>
      <c r="K278" s="15" t="s">
        <v>2781</v>
      </c>
      <c r="L278" s="15" t="s">
        <v>3063</v>
      </c>
      <c r="M278" s="15" t="s">
        <v>3011</v>
      </c>
      <c r="N278" s="15" t="s">
        <v>2772</v>
      </c>
      <c r="O278" s="15" t="s">
        <v>3012</v>
      </c>
      <c r="P278" s="16" t="s">
        <v>718</v>
      </c>
    </row>
    <row r="279" spans="1:16" ht="32.1">
      <c r="A279" s="15" t="s">
        <v>3008</v>
      </c>
      <c r="B279" s="15">
        <v>2020</v>
      </c>
      <c r="C279" s="15" t="s">
        <v>3064</v>
      </c>
      <c r="D279" s="15" t="s">
        <v>2766</v>
      </c>
      <c r="E279" s="15" t="s">
        <v>2778</v>
      </c>
      <c r="F279" s="15" t="s">
        <v>2884</v>
      </c>
      <c r="G279" s="15" t="s">
        <v>2772</v>
      </c>
      <c r="H279" s="15" t="s">
        <v>2772</v>
      </c>
      <c r="I279" s="15" t="s">
        <v>2772</v>
      </c>
      <c r="J279" s="15" t="s">
        <v>2772</v>
      </c>
      <c r="K279" s="15" t="s">
        <v>3021</v>
      </c>
      <c r="L279" s="15" t="s">
        <v>3065</v>
      </c>
      <c r="M279" s="15" t="s">
        <v>2880</v>
      </c>
      <c r="N279" s="15" t="s">
        <v>2772</v>
      </c>
      <c r="O279" s="15" t="s">
        <v>2772</v>
      </c>
      <c r="P279" s="16" t="s">
        <v>718</v>
      </c>
    </row>
    <row r="280" spans="1:16" ht="32.1">
      <c r="A280" s="15" t="s">
        <v>3008</v>
      </c>
      <c r="B280" s="15">
        <v>2020</v>
      </c>
      <c r="C280" s="15" t="s">
        <v>3064</v>
      </c>
      <c r="D280" s="15" t="s">
        <v>2766</v>
      </c>
      <c r="E280" s="15" t="s">
        <v>2778</v>
      </c>
      <c r="F280" s="15" t="s">
        <v>3013</v>
      </c>
      <c r="G280" s="15" t="s">
        <v>2772</v>
      </c>
      <c r="H280" s="15" t="s">
        <v>2772</v>
      </c>
      <c r="I280" s="15" t="s">
        <v>2772</v>
      </c>
      <c r="J280" s="15" t="s">
        <v>2772</v>
      </c>
      <c r="K280" s="15" t="s">
        <v>3021</v>
      </c>
      <c r="L280" s="15" t="s">
        <v>3032</v>
      </c>
      <c r="M280" s="15" t="s">
        <v>2880</v>
      </c>
      <c r="N280" s="15" t="s">
        <v>2772</v>
      </c>
      <c r="O280" s="15" t="s">
        <v>2772</v>
      </c>
      <c r="P280" s="16" t="s">
        <v>718</v>
      </c>
    </row>
    <row r="281" spans="1:16" ht="32.1">
      <c r="A281" s="15" t="s">
        <v>3008</v>
      </c>
      <c r="B281" s="15">
        <v>2020</v>
      </c>
      <c r="C281" s="15" t="s">
        <v>3064</v>
      </c>
      <c r="D281" s="15" t="s">
        <v>2766</v>
      </c>
      <c r="E281" s="15" t="s">
        <v>2778</v>
      </c>
      <c r="F281" s="15" t="s">
        <v>3005</v>
      </c>
      <c r="G281" s="15" t="s">
        <v>2772</v>
      </c>
      <c r="H281" s="15" t="s">
        <v>2772</v>
      </c>
      <c r="I281" s="15" t="s">
        <v>2772</v>
      </c>
      <c r="J281" s="15" t="s">
        <v>2772</v>
      </c>
      <c r="K281" s="15" t="s">
        <v>3021</v>
      </c>
      <c r="L281" s="15" t="s">
        <v>3028</v>
      </c>
      <c r="M281" s="15" t="s">
        <v>2880</v>
      </c>
      <c r="N281" s="15" t="s">
        <v>2772</v>
      </c>
      <c r="O281" s="15" t="s">
        <v>2772</v>
      </c>
      <c r="P281" s="16" t="s">
        <v>718</v>
      </c>
    </row>
    <row r="282" spans="1:16" ht="32.1">
      <c r="A282" s="15" t="s">
        <v>3008</v>
      </c>
      <c r="B282" s="15">
        <v>2020</v>
      </c>
      <c r="C282" s="15" t="s">
        <v>3064</v>
      </c>
      <c r="D282" s="15" t="s">
        <v>2766</v>
      </c>
      <c r="E282" s="15" t="s">
        <v>2778</v>
      </c>
      <c r="F282" s="15" t="s">
        <v>2779</v>
      </c>
      <c r="G282" s="15" t="s">
        <v>2772</v>
      </c>
      <c r="H282" s="15" t="s">
        <v>2772</v>
      </c>
      <c r="I282" s="15" t="s">
        <v>2772</v>
      </c>
      <c r="J282" s="15" t="s">
        <v>2772</v>
      </c>
      <c r="K282" s="15" t="s">
        <v>3021</v>
      </c>
      <c r="L282" s="15" t="s">
        <v>3066</v>
      </c>
      <c r="M282" s="15" t="s">
        <v>2880</v>
      </c>
      <c r="N282" s="15" t="s">
        <v>2772</v>
      </c>
      <c r="O282" s="15" t="s">
        <v>2772</v>
      </c>
      <c r="P282" s="16" t="s">
        <v>718</v>
      </c>
    </row>
    <row r="283" spans="1:16" ht="32.1">
      <c r="A283" s="15" t="s">
        <v>3008</v>
      </c>
      <c r="B283" s="15">
        <v>2020</v>
      </c>
      <c r="C283" s="15" t="s">
        <v>3064</v>
      </c>
      <c r="D283" s="15" t="s">
        <v>2766</v>
      </c>
      <c r="E283" s="15" t="s">
        <v>2778</v>
      </c>
      <c r="F283" s="15" t="s">
        <v>2875</v>
      </c>
      <c r="G283" s="15" t="s">
        <v>2772</v>
      </c>
      <c r="H283" s="15" t="s">
        <v>2772</v>
      </c>
      <c r="I283" s="15" t="s">
        <v>2772</v>
      </c>
      <c r="J283" s="15" t="s">
        <v>2772</v>
      </c>
      <c r="K283" s="15" t="s">
        <v>3021</v>
      </c>
      <c r="L283" s="15" t="s">
        <v>3067</v>
      </c>
      <c r="M283" s="15" t="s">
        <v>2880</v>
      </c>
      <c r="N283" s="15" t="s">
        <v>2772</v>
      </c>
      <c r="O283" s="15" t="s">
        <v>2772</v>
      </c>
      <c r="P283" s="16" t="s">
        <v>718</v>
      </c>
    </row>
    <row r="284" spans="1:16" ht="32.1">
      <c r="A284" s="15" t="s">
        <v>3008</v>
      </c>
      <c r="B284" s="15">
        <v>2020</v>
      </c>
      <c r="C284" s="15" t="s">
        <v>3064</v>
      </c>
      <c r="D284" s="15" t="s">
        <v>2766</v>
      </c>
      <c r="E284" s="15" t="s">
        <v>2778</v>
      </c>
      <c r="F284" s="15" t="s">
        <v>2885</v>
      </c>
      <c r="G284" s="15" t="s">
        <v>2772</v>
      </c>
      <c r="H284" s="15" t="s">
        <v>2772</v>
      </c>
      <c r="I284" s="15" t="s">
        <v>2772</v>
      </c>
      <c r="J284" s="15" t="s">
        <v>2772</v>
      </c>
      <c r="K284" s="15" t="s">
        <v>3021</v>
      </c>
      <c r="L284" s="15" t="s">
        <v>3068</v>
      </c>
      <c r="M284" s="15" t="s">
        <v>2880</v>
      </c>
      <c r="N284" s="15" t="s">
        <v>2772</v>
      </c>
      <c r="O284" s="15" t="s">
        <v>2772</v>
      </c>
      <c r="P284" s="16" t="s">
        <v>718</v>
      </c>
    </row>
    <row r="285" spans="1:16" ht="32.1">
      <c r="A285" s="15" t="s">
        <v>3008</v>
      </c>
      <c r="B285" s="15">
        <v>2020</v>
      </c>
      <c r="C285" s="15" t="s">
        <v>3064</v>
      </c>
      <c r="D285" s="15" t="s">
        <v>2766</v>
      </c>
      <c r="E285" s="15" t="s">
        <v>2778</v>
      </c>
      <c r="F285" s="15" t="s">
        <v>2790</v>
      </c>
      <c r="G285" s="15" t="s">
        <v>2772</v>
      </c>
      <c r="H285" s="15" t="s">
        <v>2772</v>
      </c>
      <c r="I285" s="15" t="s">
        <v>2772</v>
      </c>
      <c r="J285" s="15" t="s">
        <v>2772</v>
      </c>
      <c r="K285" s="15" t="s">
        <v>3021</v>
      </c>
      <c r="L285" s="15" t="s">
        <v>3069</v>
      </c>
      <c r="M285" s="15" t="s">
        <v>2880</v>
      </c>
      <c r="N285" s="15" t="s">
        <v>2772</v>
      </c>
      <c r="O285" s="15" t="s">
        <v>2772</v>
      </c>
      <c r="P285" s="16" t="s">
        <v>718</v>
      </c>
    </row>
    <row r="286" spans="1:16" ht="33" thickBot="1">
      <c r="A286" s="15" t="s">
        <v>3008</v>
      </c>
      <c r="B286" s="15">
        <v>2020</v>
      </c>
      <c r="C286" s="15" t="s">
        <v>3064</v>
      </c>
      <c r="D286" s="15" t="s">
        <v>2766</v>
      </c>
      <c r="E286" s="15" t="s">
        <v>2778</v>
      </c>
      <c r="F286" s="28" t="s">
        <v>2786</v>
      </c>
      <c r="G286" s="15" t="s">
        <v>2772</v>
      </c>
      <c r="H286" s="15" t="s">
        <v>2772</v>
      </c>
      <c r="I286" s="15" t="s">
        <v>2772</v>
      </c>
      <c r="J286" s="15" t="s">
        <v>2772</v>
      </c>
      <c r="K286" s="15" t="s">
        <v>3021</v>
      </c>
      <c r="L286" s="15" t="s">
        <v>3070</v>
      </c>
      <c r="M286" s="15" t="s">
        <v>2880</v>
      </c>
      <c r="N286" s="15" t="s">
        <v>2772</v>
      </c>
      <c r="O286" s="15" t="s">
        <v>2772</v>
      </c>
      <c r="P286" s="16" t="s">
        <v>718</v>
      </c>
    </row>
    <row r="287" spans="1:16" ht="32.1">
      <c r="A287" s="15" t="s">
        <v>3008</v>
      </c>
      <c r="B287" s="15">
        <v>2020</v>
      </c>
      <c r="C287" s="15" t="s">
        <v>3064</v>
      </c>
      <c r="D287" s="15" t="s">
        <v>2766</v>
      </c>
      <c r="E287" s="15" t="s">
        <v>2778</v>
      </c>
      <c r="F287" s="15" t="s">
        <v>2884</v>
      </c>
      <c r="G287" s="15" t="s">
        <v>2772</v>
      </c>
      <c r="H287" s="15" t="s">
        <v>2772</v>
      </c>
      <c r="I287" s="15" t="s">
        <v>2772</v>
      </c>
      <c r="J287" s="15" t="s">
        <v>2772</v>
      </c>
      <c r="K287" s="15" t="s">
        <v>2781</v>
      </c>
      <c r="L287" s="15" t="s">
        <v>3071</v>
      </c>
      <c r="M287" s="15" t="s">
        <v>3011</v>
      </c>
      <c r="N287" s="15" t="s">
        <v>2772</v>
      </c>
      <c r="O287" s="15" t="s">
        <v>3012</v>
      </c>
      <c r="P287" s="16" t="s">
        <v>718</v>
      </c>
    </row>
    <row r="288" spans="1:16" ht="32.1">
      <c r="A288" s="15" t="s">
        <v>3008</v>
      </c>
      <c r="B288" s="15">
        <v>2020</v>
      </c>
      <c r="C288" s="15" t="s">
        <v>3064</v>
      </c>
      <c r="D288" s="15" t="s">
        <v>2766</v>
      </c>
      <c r="E288" s="15" t="s">
        <v>2778</v>
      </c>
      <c r="F288" s="15" t="s">
        <v>3013</v>
      </c>
      <c r="G288" s="15" t="s">
        <v>2772</v>
      </c>
      <c r="H288" s="15" t="s">
        <v>2772</v>
      </c>
      <c r="I288" s="15" t="s">
        <v>2772</v>
      </c>
      <c r="J288" s="15" t="s">
        <v>2772</v>
      </c>
      <c r="K288" s="15" t="s">
        <v>2781</v>
      </c>
      <c r="L288" s="15" t="s">
        <v>3072</v>
      </c>
      <c r="M288" s="15" t="s">
        <v>3011</v>
      </c>
      <c r="N288" s="15" t="s">
        <v>2772</v>
      </c>
      <c r="O288" s="15" t="s">
        <v>3012</v>
      </c>
      <c r="P288" s="16" t="s">
        <v>718</v>
      </c>
    </row>
    <row r="289" spans="1:16" ht="32.1">
      <c r="A289" s="15" t="s">
        <v>3008</v>
      </c>
      <c r="B289" s="15">
        <v>2020</v>
      </c>
      <c r="C289" s="15" t="s">
        <v>3064</v>
      </c>
      <c r="D289" s="15" t="s">
        <v>2766</v>
      </c>
      <c r="E289" s="15" t="s">
        <v>2778</v>
      </c>
      <c r="F289" s="15" t="s">
        <v>3005</v>
      </c>
      <c r="G289" s="15" t="s">
        <v>2772</v>
      </c>
      <c r="H289" s="15" t="s">
        <v>2772</v>
      </c>
      <c r="I289" s="15" t="s">
        <v>2772</v>
      </c>
      <c r="J289" s="15" t="s">
        <v>2772</v>
      </c>
      <c r="K289" s="15" t="s">
        <v>2781</v>
      </c>
      <c r="L289" s="15" t="s">
        <v>3073</v>
      </c>
      <c r="M289" s="15" t="s">
        <v>3011</v>
      </c>
      <c r="N289" s="15" t="s">
        <v>2772</v>
      </c>
      <c r="O289" s="15" t="s">
        <v>3012</v>
      </c>
      <c r="P289" s="16" t="s">
        <v>718</v>
      </c>
    </row>
    <row r="290" spans="1:16" ht="32.1">
      <c r="A290" s="15" t="s">
        <v>3008</v>
      </c>
      <c r="B290" s="15">
        <v>2020</v>
      </c>
      <c r="C290" s="15" t="s">
        <v>3064</v>
      </c>
      <c r="D290" s="15" t="s">
        <v>2766</v>
      </c>
      <c r="E290" s="15" t="s">
        <v>2778</v>
      </c>
      <c r="F290" s="15" t="s">
        <v>2779</v>
      </c>
      <c r="G290" s="15" t="s">
        <v>2772</v>
      </c>
      <c r="H290" s="15" t="s">
        <v>2772</v>
      </c>
      <c r="I290" s="15" t="s">
        <v>2772</v>
      </c>
      <c r="J290" s="15" t="s">
        <v>2772</v>
      </c>
      <c r="K290" s="15" t="s">
        <v>2781</v>
      </c>
      <c r="L290" s="15" t="s">
        <v>3074</v>
      </c>
      <c r="M290" s="15" t="s">
        <v>3011</v>
      </c>
      <c r="N290" s="15" t="s">
        <v>2772</v>
      </c>
      <c r="O290" s="15" t="s">
        <v>3012</v>
      </c>
      <c r="P290" s="16" t="s">
        <v>718</v>
      </c>
    </row>
    <row r="291" spans="1:16" ht="32.1">
      <c r="A291" s="15" t="s">
        <v>3008</v>
      </c>
      <c r="B291" s="15">
        <v>2020</v>
      </c>
      <c r="C291" s="15" t="s">
        <v>3064</v>
      </c>
      <c r="D291" s="15" t="s">
        <v>2766</v>
      </c>
      <c r="E291" s="15" t="s">
        <v>2778</v>
      </c>
      <c r="F291" s="15" t="s">
        <v>2875</v>
      </c>
      <c r="G291" s="15" t="s">
        <v>2772</v>
      </c>
      <c r="H291" s="15" t="s">
        <v>2772</v>
      </c>
      <c r="I291" s="15" t="s">
        <v>2772</v>
      </c>
      <c r="J291" s="15" t="s">
        <v>2772</v>
      </c>
      <c r="K291" s="15" t="s">
        <v>2781</v>
      </c>
      <c r="L291" s="15" t="s">
        <v>3075</v>
      </c>
      <c r="M291" s="15" t="s">
        <v>3011</v>
      </c>
      <c r="N291" s="15" t="s">
        <v>2772</v>
      </c>
      <c r="O291" s="15" t="s">
        <v>3012</v>
      </c>
      <c r="P291" s="16" t="s">
        <v>718</v>
      </c>
    </row>
    <row r="292" spans="1:16" ht="32.1">
      <c r="A292" s="15" t="s">
        <v>3008</v>
      </c>
      <c r="B292" s="15">
        <v>2020</v>
      </c>
      <c r="C292" s="15" t="s">
        <v>3064</v>
      </c>
      <c r="D292" s="15" t="s">
        <v>2766</v>
      </c>
      <c r="E292" s="15" t="s">
        <v>2778</v>
      </c>
      <c r="F292" s="15" t="s">
        <v>2885</v>
      </c>
      <c r="G292" s="15" t="s">
        <v>2772</v>
      </c>
      <c r="H292" s="15" t="s">
        <v>2772</v>
      </c>
      <c r="I292" s="15" t="s">
        <v>2772</v>
      </c>
      <c r="J292" s="15" t="s">
        <v>2772</v>
      </c>
      <c r="K292" s="15" t="s">
        <v>2781</v>
      </c>
      <c r="L292" s="15" t="s">
        <v>3014</v>
      </c>
      <c r="M292" s="15" t="s">
        <v>3011</v>
      </c>
      <c r="N292" s="15" t="s">
        <v>2772</v>
      </c>
      <c r="O292" s="15" t="s">
        <v>3012</v>
      </c>
      <c r="P292" s="16" t="s">
        <v>718</v>
      </c>
    </row>
    <row r="293" spans="1:16" ht="32.1">
      <c r="A293" s="15" t="s">
        <v>3008</v>
      </c>
      <c r="B293" s="15">
        <v>2020</v>
      </c>
      <c r="C293" s="15" t="s">
        <v>3064</v>
      </c>
      <c r="D293" s="15" t="s">
        <v>2766</v>
      </c>
      <c r="E293" s="15" t="s">
        <v>2778</v>
      </c>
      <c r="F293" s="15" t="s">
        <v>2790</v>
      </c>
      <c r="G293" s="15" t="s">
        <v>2772</v>
      </c>
      <c r="H293" s="15" t="s">
        <v>2772</v>
      </c>
      <c r="I293" s="15" t="s">
        <v>2772</v>
      </c>
      <c r="J293" s="15" t="s">
        <v>2772</v>
      </c>
      <c r="K293" s="15" t="s">
        <v>2781</v>
      </c>
      <c r="L293" s="15" t="s">
        <v>3076</v>
      </c>
      <c r="M293" s="15" t="s">
        <v>3011</v>
      </c>
      <c r="N293" s="15" t="s">
        <v>2772</v>
      </c>
      <c r="O293" s="15" t="s">
        <v>3012</v>
      </c>
      <c r="P293" s="16" t="s">
        <v>718</v>
      </c>
    </row>
    <row r="294" spans="1:16" ht="33" thickBot="1">
      <c r="A294" s="15" t="s">
        <v>3008</v>
      </c>
      <c r="B294" s="15">
        <v>2020</v>
      </c>
      <c r="C294" s="15" t="s">
        <v>3064</v>
      </c>
      <c r="D294" s="15" t="s">
        <v>2766</v>
      </c>
      <c r="E294" s="15" t="s">
        <v>2778</v>
      </c>
      <c r="F294" s="28" t="s">
        <v>2786</v>
      </c>
      <c r="G294" s="15" t="s">
        <v>2772</v>
      </c>
      <c r="H294" s="15" t="s">
        <v>2772</v>
      </c>
      <c r="I294" s="15" t="s">
        <v>2772</v>
      </c>
      <c r="J294" s="15" t="s">
        <v>2772</v>
      </c>
      <c r="K294" s="15" t="s">
        <v>2781</v>
      </c>
      <c r="L294" s="15" t="s">
        <v>3077</v>
      </c>
      <c r="M294" s="15" t="s">
        <v>3011</v>
      </c>
      <c r="N294" s="15" t="s">
        <v>2772</v>
      </c>
      <c r="O294" s="15" t="s">
        <v>3012</v>
      </c>
      <c r="P294" s="16" t="s">
        <v>718</v>
      </c>
    </row>
    <row r="295" spans="1:16" ht="33" thickBot="1">
      <c r="A295" s="15" t="s">
        <v>3008</v>
      </c>
      <c r="B295" s="15">
        <v>2020</v>
      </c>
      <c r="C295" s="15" t="s">
        <v>3078</v>
      </c>
      <c r="D295" s="15" t="s">
        <v>2766</v>
      </c>
      <c r="E295" s="15" t="s">
        <v>2778</v>
      </c>
      <c r="F295" s="15" t="s">
        <v>2884</v>
      </c>
      <c r="G295" s="15" t="s">
        <v>2772</v>
      </c>
      <c r="H295" s="15" t="s">
        <v>2772</v>
      </c>
      <c r="I295" s="15" t="s">
        <v>2772</v>
      </c>
      <c r="J295" s="15" t="s">
        <v>2772</v>
      </c>
      <c r="K295" s="15" t="s">
        <v>3021</v>
      </c>
      <c r="L295" s="28" t="s">
        <v>3079</v>
      </c>
      <c r="M295" s="15" t="s">
        <v>2880</v>
      </c>
      <c r="N295" s="15" t="s">
        <v>2772</v>
      </c>
      <c r="O295" s="15" t="s">
        <v>2772</v>
      </c>
      <c r="P295" s="16" t="s">
        <v>718</v>
      </c>
    </row>
    <row r="296" spans="1:16" ht="32.1">
      <c r="A296" s="15" t="s">
        <v>3008</v>
      </c>
      <c r="B296" s="15">
        <v>2020</v>
      </c>
      <c r="C296" s="15" t="s">
        <v>3078</v>
      </c>
      <c r="D296" s="15" t="s">
        <v>2766</v>
      </c>
      <c r="E296" s="15" t="s">
        <v>2778</v>
      </c>
      <c r="F296" s="15" t="s">
        <v>3013</v>
      </c>
      <c r="G296" s="15" t="s">
        <v>2772</v>
      </c>
      <c r="H296" s="15" t="s">
        <v>2772</v>
      </c>
      <c r="I296" s="15" t="s">
        <v>2772</v>
      </c>
      <c r="J296" s="15" t="s">
        <v>2772</v>
      </c>
      <c r="K296" s="15" t="s">
        <v>3021</v>
      </c>
      <c r="L296" s="15" t="s">
        <v>3080</v>
      </c>
      <c r="M296" s="15" t="s">
        <v>2880</v>
      </c>
      <c r="N296" s="15" t="s">
        <v>2772</v>
      </c>
      <c r="O296" s="15" t="s">
        <v>2772</v>
      </c>
      <c r="P296" s="16" t="s">
        <v>718</v>
      </c>
    </row>
    <row r="297" spans="1:16" ht="32.1">
      <c r="A297" s="15" t="s">
        <v>3008</v>
      </c>
      <c r="B297" s="15">
        <v>2020</v>
      </c>
      <c r="C297" s="15" t="s">
        <v>3078</v>
      </c>
      <c r="D297" s="15" t="s">
        <v>2766</v>
      </c>
      <c r="E297" s="15" t="s">
        <v>2778</v>
      </c>
      <c r="F297" s="15" t="s">
        <v>3005</v>
      </c>
      <c r="G297" s="15" t="s">
        <v>2772</v>
      </c>
      <c r="H297" s="15" t="s">
        <v>2772</v>
      </c>
      <c r="I297" s="15" t="s">
        <v>2772</v>
      </c>
      <c r="J297" s="15" t="s">
        <v>2772</v>
      </c>
      <c r="K297" s="15" t="s">
        <v>3021</v>
      </c>
      <c r="L297" s="15" t="s">
        <v>3081</v>
      </c>
      <c r="M297" s="15" t="s">
        <v>2880</v>
      </c>
      <c r="N297" s="15" t="s">
        <v>2772</v>
      </c>
      <c r="O297" s="15" t="s">
        <v>2772</v>
      </c>
      <c r="P297" s="16" t="s">
        <v>718</v>
      </c>
    </row>
    <row r="298" spans="1:16" ht="32.1">
      <c r="A298" s="15" t="s">
        <v>3008</v>
      </c>
      <c r="B298" s="15">
        <v>2020</v>
      </c>
      <c r="C298" s="15" t="s">
        <v>3078</v>
      </c>
      <c r="D298" s="15" t="s">
        <v>2766</v>
      </c>
      <c r="E298" s="15" t="s">
        <v>2778</v>
      </c>
      <c r="F298" s="15" t="s">
        <v>2779</v>
      </c>
      <c r="G298" s="15" t="s">
        <v>2772</v>
      </c>
      <c r="H298" s="15" t="s">
        <v>2772</v>
      </c>
      <c r="I298" s="15" t="s">
        <v>2772</v>
      </c>
      <c r="J298" s="15" t="s">
        <v>2772</v>
      </c>
      <c r="K298" s="15" t="s">
        <v>3021</v>
      </c>
      <c r="L298" s="15" t="s">
        <v>3029</v>
      </c>
      <c r="M298" s="15" t="s">
        <v>2880</v>
      </c>
      <c r="N298" s="15" t="s">
        <v>2772</v>
      </c>
      <c r="O298" s="15" t="s">
        <v>2772</v>
      </c>
      <c r="P298" s="16" t="s">
        <v>718</v>
      </c>
    </row>
    <row r="299" spans="1:16" ht="32.1">
      <c r="A299" s="15" t="s">
        <v>3008</v>
      </c>
      <c r="B299" s="15">
        <v>2020</v>
      </c>
      <c r="C299" s="15" t="s">
        <v>3078</v>
      </c>
      <c r="D299" s="15" t="s">
        <v>2766</v>
      </c>
      <c r="E299" s="15" t="s">
        <v>2778</v>
      </c>
      <c r="F299" s="15" t="s">
        <v>2875</v>
      </c>
      <c r="G299" s="15" t="s">
        <v>2772</v>
      </c>
      <c r="H299" s="15" t="s">
        <v>2772</v>
      </c>
      <c r="I299" s="15" t="s">
        <v>2772</v>
      </c>
      <c r="J299" s="15" t="s">
        <v>2772</v>
      </c>
      <c r="K299" s="15" t="s">
        <v>3021</v>
      </c>
      <c r="L299" s="15" t="s">
        <v>3082</v>
      </c>
      <c r="M299" s="15" t="s">
        <v>2880</v>
      </c>
      <c r="N299" s="15" t="s">
        <v>2772</v>
      </c>
      <c r="O299" s="15" t="s">
        <v>2772</v>
      </c>
      <c r="P299" s="16" t="s">
        <v>718</v>
      </c>
    </row>
    <row r="300" spans="1:16" ht="32.1">
      <c r="A300" s="15" t="s">
        <v>3008</v>
      </c>
      <c r="B300" s="15">
        <v>2020</v>
      </c>
      <c r="C300" s="15" t="s">
        <v>3078</v>
      </c>
      <c r="D300" s="15" t="s">
        <v>2766</v>
      </c>
      <c r="E300" s="15" t="s">
        <v>2778</v>
      </c>
      <c r="F300" s="15" t="s">
        <v>2885</v>
      </c>
      <c r="G300" s="15" t="s">
        <v>2772</v>
      </c>
      <c r="H300" s="15" t="s">
        <v>2772</v>
      </c>
      <c r="I300" s="15" t="s">
        <v>2772</v>
      </c>
      <c r="J300" s="15" t="s">
        <v>2772</v>
      </c>
      <c r="K300" s="15" t="s">
        <v>3021</v>
      </c>
      <c r="L300" s="15" t="s">
        <v>3083</v>
      </c>
      <c r="M300" s="15" t="s">
        <v>2880</v>
      </c>
      <c r="N300" s="15" t="s">
        <v>2772</v>
      </c>
      <c r="O300" s="15" t="s">
        <v>2772</v>
      </c>
      <c r="P300" s="16" t="s">
        <v>718</v>
      </c>
    </row>
    <row r="301" spans="1:16" ht="32.1">
      <c r="A301" s="15" t="s">
        <v>3008</v>
      </c>
      <c r="B301" s="15">
        <v>2020</v>
      </c>
      <c r="C301" s="15" t="s">
        <v>3078</v>
      </c>
      <c r="D301" s="15" t="s">
        <v>2766</v>
      </c>
      <c r="E301" s="15" t="s">
        <v>2778</v>
      </c>
      <c r="F301" s="15" t="s">
        <v>2790</v>
      </c>
      <c r="G301" s="15" t="s">
        <v>2772</v>
      </c>
      <c r="H301" s="15" t="s">
        <v>2772</v>
      </c>
      <c r="I301" s="15" t="s">
        <v>2772</v>
      </c>
      <c r="J301" s="15" t="s">
        <v>2772</v>
      </c>
      <c r="K301" s="15" t="s">
        <v>3021</v>
      </c>
      <c r="L301" s="15" t="s">
        <v>3084</v>
      </c>
      <c r="M301" s="15" t="s">
        <v>2880</v>
      </c>
      <c r="N301" s="15" t="s">
        <v>2772</v>
      </c>
      <c r="O301" s="15" t="s">
        <v>2772</v>
      </c>
      <c r="P301" s="16" t="s">
        <v>718</v>
      </c>
    </row>
    <row r="302" spans="1:16" ht="33" thickBot="1">
      <c r="A302" s="15" t="s">
        <v>3008</v>
      </c>
      <c r="B302" s="15">
        <v>2020</v>
      </c>
      <c r="C302" s="15" t="s">
        <v>3078</v>
      </c>
      <c r="D302" s="15" t="s">
        <v>2766</v>
      </c>
      <c r="E302" s="15" t="s">
        <v>2778</v>
      </c>
      <c r="F302" s="28" t="s">
        <v>2786</v>
      </c>
      <c r="G302" s="15" t="s">
        <v>2772</v>
      </c>
      <c r="H302" s="15" t="s">
        <v>2772</v>
      </c>
      <c r="I302" s="15" t="s">
        <v>2772</v>
      </c>
      <c r="J302" s="15" t="s">
        <v>2772</v>
      </c>
      <c r="K302" s="15" t="s">
        <v>3021</v>
      </c>
      <c r="L302" s="15" t="s">
        <v>3085</v>
      </c>
      <c r="M302" s="15" t="s">
        <v>2880</v>
      </c>
      <c r="N302" s="15" t="s">
        <v>2772</v>
      </c>
      <c r="O302" s="15" t="s">
        <v>2772</v>
      </c>
      <c r="P302" s="16" t="s">
        <v>718</v>
      </c>
    </row>
    <row r="303" spans="1:16" ht="32.1">
      <c r="A303" s="15" t="s">
        <v>3008</v>
      </c>
      <c r="B303" s="15">
        <v>2020</v>
      </c>
      <c r="C303" s="15" t="s">
        <v>3078</v>
      </c>
      <c r="D303" s="15" t="s">
        <v>2766</v>
      </c>
      <c r="E303" s="15" t="s">
        <v>2778</v>
      </c>
      <c r="F303" s="15" t="s">
        <v>2884</v>
      </c>
      <c r="G303" s="15" t="s">
        <v>2772</v>
      </c>
      <c r="H303" s="15" t="s">
        <v>2772</v>
      </c>
      <c r="I303" s="15" t="s">
        <v>2772</v>
      </c>
      <c r="J303" s="15" t="s">
        <v>2772</v>
      </c>
      <c r="K303" s="15" t="s">
        <v>2781</v>
      </c>
      <c r="L303" s="15" t="s">
        <v>3086</v>
      </c>
      <c r="M303" s="15" t="s">
        <v>3011</v>
      </c>
      <c r="N303" s="15" t="s">
        <v>2772</v>
      </c>
      <c r="O303" s="15" t="s">
        <v>3012</v>
      </c>
      <c r="P303" s="16" t="s">
        <v>718</v>
      </c>
    </row>
    <row r="304" spans="1:16" ht="32.1">
      <c r="A304" s="15" t="s">
        <v>3008</v>
      </c>
      <c r="B304" s="15">
        <v>2020</v>
      </c>
      <c r="C304" s="15" t="s">
        <v>3078</v>
      </c>
      <c r="D304" s="15" t="s">
        <v>2766</v>
      </c>
      <c r="E304" s="15" t="s">
        <v>2778</v>
      </c>
      <c r="F304" s="15" t="s">
        <v>3013</v>
      </c>
      <c r="G304" s="15" t="s">
        <v>2772</v>
      </c>
      <c r="H304" s="15" t="s">
        <v>2772</v>
      </c>
      <c r="I304" s="15" t="s">
        <v>2772</v>
      </c>
      <c r="J304" s="15" t="s">
        <v>2772</v>
      </c>
      <c r="K304" s="15" t="s">
        <v>2781</v>
      </c>
      <c r="L304" s="15" t="s">
        <v>3087</v>
      </c>
      <c r="M304" s="15" t="s">
        <v>3011</v>
      </c>
      <c r="N304" s="15" t="s">
        <v>2772</v>
      </c>
      <c r="O304" s="15" t="s">
        <v>3012</v>
      </c>
      <c r="P304" s="16" t="s">
        <v>718</v>
      </c>
    </row>
    <row r="305" spans="1:16" ht="32.1">
      <c r="A305" s="15" t="s">
        <v>3008</v>
      </c>
      <c r="B305" s="15">
        <v>2020</v>
      </c>
      <c r="C305" s="15" t="s">
        <v>3078</v>
      </c>
      <c r="D305" s="15" t="s">
        <v>2766</v>
      </c>
      <c r="E305" s="15" t="s">
        <v>2778</v>
      </c>
      <c r="F305" s="15" t="s">
        <v>3005</v>
      </c>
      <c r="G305" s="15" t="s">
        <v>2772</v>
      </c>
      <c r="H305" s="15" t="s">
        <v>2772</v>
      </c>
      <c r="I305" s="15" t="s">
        <v>2772</v>
      </c>
      <c r="J305" s="15" t="s">
        <v>2772</v>
      </c>
      <c r="K305" s="15" t="s">
        <v>2781</v>
      </c>
      <c r="L305" s="15" t="s">
        <v>3088</v>
      </c>
      <c r="M305" s="15" t="s">
        <v>3011</v>
      </c>
      <c r="N305" s="15" t="s">
        <v>2772</v>
      </c>
      <c r="O305" s="15" t="s">
        <v>3012</v>
      </c>
      <c r="P305" s="16" t="s">
        <v>718</v>
      </c>
    </row>
    <row r="306" spans="1:16" ht="32.1">
      <c r="A306" s="15" t="s">
        <v>3008</v>
      </c>
      <c r="B306" s="15">
        <v>2020</v>
      </c>
      <c r="C306" s="15" t="s">
        <v>3078</v>
      </c>
      <c r="D306" s="15" t="s">
        <v>2766</v>
      </c>
      <c r="E306" s="15" t="s">
        <v>2778</v>
      </c>
      <c r="F306" s="15" t="s">
        <v>2779</v>
      </c>
      <c r="G306" s="15" t="s">
        <v>2772</v>
      </c>
      <c r="H306" s="15" t="s">
        <v>2772</v>
      </c>
      <c r="I306" s="15" t="s">
        <v>2772</v>
      </c>
      <c r="J306" s="15" t="s">
        <v>2772</v>
      </c>
      <c r="K306" s="15" t="s">
        <v>2781</v>
      </c>
      <c r="L306" s="15" t="s">
        <v>3089</v>
      </c>
      <c r="M306" s="15" t="s">
        <v>3011</v>
      </c>
      <c r="N306" s="15" t="s">
        <v>2772</v>
      </c>
      <c r="O306" s="15" t="s">
        <v>3012</v>
      </c>
      <c r="P306" s="16" t="s">
        <v>718</v>
      </c>
    </row>
    <row r="307" spans="1:16" ht="32.1">
      <c r="A307" s="15" t="s">
        <v>3008</v>
      </c>
      <c r="B307" s="15">
        <v>2020</v>
      </c>
      <c r="C307" s="15" t="s">
        <v>3078</v>
      </c>
      <c r="D307" s="15" t="s">
        <v>2766</v>
      </c>
      <c r="E307" s="15" t="s">
        <v>2778</v>
      </c>
      <c r="F307" s="15" t="s">
        <v>2875</v>
      </c>
      <c r="G307" s="15" t="s">
        <v>2772</v>
      </c>
      <c r="H307" s="15" t="s">
        <v>2772</v>
      </c>
      <c r="I307" s="15" t="s">
        <v>2772</v>
      </c>
      <c r="J307" s="15" t="s">
        <v>2772</v>
      </c>
      <c r="K307" s="15" t="s">
        <v>2781</v>
      </c>
      <c r="L307" s="15" t="s">
        <v>3090</v>
      </c>
      <c r="M307" s="15" t="s">
        <v>3011</v>
      </c>
      <c r="N307" s="15" t="s">
        <v>2772</v>
      </c>
      <c r="O307" s="15" t="s">
        <v>3012</v>
      </c>
      <c r="P307" s="16" t="s">
        <v>718</v>
      </c>
    </row>
    <row r="308" spans="1:16" ht="32.1">
      <c r="A308" s="15" t="s">
        <v>3008</v>
      </c>
      <c r="B308" s="15">
        <v>2020</v>
      </c>
      <c r="C308" s="15" t="s">
        <v>3078</v>
      </c>
      <c r="D308" s="15" t="s">
        <v>2766</v>
      </c>
      <c r="E308" s="15" t="s">
        <v>2778</v>
      </c>
      <c r="F308" s="15" t="s">
        <v>2885</v>
      </c>
      <c r="G308" s="15" t="s">
        <v>2772</v>
      </c>
      <c r="H308" s="15" t="s">
        <v>2772</v>
      </c>
      <c r="I308" s="15" t="s">
        <v>2772</v>
      </c>
      <c r="J308" s="15" t="s">
        <v>2772</v>
      </c>
      <c r="K308" s="15" t="s">
        <v>2781</v>
      </c>
      <c r="L308" s="15" t="s">
        <v>3091</v>
      </c>
      <c r="M308" s="15" t="s">
        <v>3011</v>
      </c>
      <c r="N308" s="15" t="s">
        <v>2772</v>
      </c>
      <c r="O308" s="15" t="s">
        <v>3012</v>
      </c>
      <c r="P308" s="16" t="s">
        <v>718</v>
      </c>
    </row>
    <row r="309" spans="1:16" ht="32.1">
      <c r="A309" s="15" t="s">
        <v>3008</v>
      </c>
      <c r="B309" s="15">
        <v>2020</v>
      </c>
      <c r="C309" s="15" t="s">
        <v>3078</v>
      </c>
      <c r="D309" s="15" t="s">
        <v>2766</v>
      </c>
      <c r="E309" s="15" t="s">
        <v>2778</v>
      </c>
      <c r="F309" s="15" t="s">
        <v>2790</v>
      </c>
      <c r="G309" s="15" t="s">
        <v>2772</v>
      </c>
      <c r="H309" s="15" t="s">
        <v>2772</v>
      </c>
      <c r="I309" s="15" t="s">
        <v>2772</v>
      </c>
      <c r="J309" s="15" t="s">
        <v>2772</v>
      </c>
      <c r="K309" s="15" t="s">
        <v>2781</v>
      </c>
      <c r="L309" s="15" t="s">
        <v>3092</v>
      </c>
      <c r="M309" s="15" t="s">
        <v>3011</v>
      </c>
      <c r="N309" s="15" t="s">
        <v>2772</v>
      </c>
      <c r="O309" s="15" t="s">
        <v>3012</v>
      </c>
      <c r="P309" s="16" t="s">
        <v>718</v>
      </c>
    </row>
    <row r="310" spans="1:16" ht="33" thickBot="1">
      <c r="A310" s="15" t="s">
        <v>3008</v>
      </c>
      <c r="B310" s="15">
        <v>2020</v>
      </c>
      <c r="C310" s="15" t="s">
        <v>3078</v>
      </c>
      <c r="D310" s="15" t="s">
        <v>2766</v>
      </c>
      <c r="E310" s="15" t="s">
        <v>2778</v>
      </c>
      <c r="F310" s="28" t="s">
        <v>2786</v>
      </c>
      <c r="G310" s="15" t="s">
        <v>2772</v>
      </c>
      <c r="H310" s="15" t="s">
        <v>2772</v>
      </c>
      <c r="I310" s="15" t="s">
        <v>2772</v>
      </c>
      <c r="J310" s="15" t="s">
        <v>2772</v>
      </c>
      <c r="K310" s="15" t="s">
        <v>2781</v>
      </c>
      <c r="L310" s="15" t="s">
        <v>3093</v>
      </c>
      <c r="M310" s="15" t="s">
        <v>3011</v>
      </c>
      <c r="N310" s="15" t="s">
        <v>2772</v>
      </c>
      <c r="O310" s="15" t="s">
        <v>3012</v>
      </c>
      <c r="P310" s="16" t="s">
        <v>718</v>
      </c>
    </row>
    <row r="311" spans="1:16" ht="32.1">
      <c r="A311" s="15" t="s">
        <v>3008</v>
      </c>
      <c r="B311" s="15">
        <v>2020</v>
      </c>
      <c r="C311" s="15" t="s">
        <v>3094</v>
      </c>
      <c r="D311" s="15" t="s">
        <v>2766</v>
      </c>
      <c r="E311" s="15" t="s">
        <v>2778</v>
      </c>
      <c r="F311" s="15" t="s">
        <v>2884</v>
      </c>
      <c r="G311" s="15" t="s">
        <v>2772</v>
      </c>
      <c r="H311" s="15" t="s">
        <v>2772</v>
      </c>
      <c r="I311" s="15" t="s">
        <v>2772</v>
      </c>
      <c r="J311" s="15" t="s">
        <v>2772</v>
      </c>
      <c r="K311" s="15" t="s">
        <v>3021</v>
      </c>
      <c r="L311" s="15" t="s">
        <v>3022</v>
      </c>
      <c r="M311" s="15" t="s">
        <v>2880</v>
      </c>
      <c r="N311" s="15" t="s">
        <v>2772</v>
      </c>
      <c r="O311" s="15" t="s">
        <v>2772</v>
      </c>
      <c r="P311" s="16" t="s">
        <v>718</v>
      </c>
    </row>
    <row r="312" spans="1:16" ht="32.1">
      <c r="A312" s="15" t="s">
        <v>3008</v>
      </c>
      <c r="B312" s="15">
        <v>2020</v>
      </c>
      <c r="C312" s="15" t="s">
        <v>3094</v>
      </c>
      <c r="D312" s="15" t="s">
        <v>2766</v>
      </c>
      <c r="E312" s="15" t="s">
        <v>2778</v>
      </c>
      <c r="F312" s="15" t="s">
        <v>3013</v>
      </c>
      <c r="G312" s="15" t="s">
        <v>2772</v>
      </c>
      <c r="H312" s="15" t="s">
        <v>2772</v>
      </c>
      <c r="I312" s="15" t="s">
        <v>2772</v>
      </c>
      <c r="J312" s="15" t="s">
        <v>2772</v>
      </c>
      <c r="K312" s="15" t="s">
        <v>3021</v>
      </c>
      <c r="L312" s="15" t="s">
        <v>3095</v>
      </c>
      <c r="M312" s="15" t="s">
        <v>2880</v>
      </c>
      <c r="N312" s="15" t="s">
        <v>2772</v>
      </c>
      <c r="O312" s="15" t="s">
        <v>2772</v>
      </c>
      <c r="P312" s="16" t="s">
        <v>718</v>
      </c>
    </row>
    <row r="313" spans="1:16" ht="32.1">
      <c r="A313" s="15" t="s">
        <v>3008</v>
      </c>
      <c r="B313" s="15">
        <v>2020</v>
      </c>
      <c r="C313" s="15" t="s">
        <v>3094</v>
      </c>
      <c r="D313" s="15" t="s">
        <v>2766</v>
      </c>
      <c r="E313" s="15" t="s">
        <v>2778</v>
      </c>
      <c r="F313" s="15" t="s">
        <v>3005</v>
      </c>
      <c r="G313" s="15" t="s">
        <v>2772</v>
      </c>
      <c r="H313" s="15" t="s">
        <v>2772</v>
      </c>
      <c r="I313" s="15" t="s">
        <v>2772</v>
      </c>
      <c r="J313" s="15" t="s">
        <v>2772</v>
      </c>
      <c r="K313" s="15" t="s">
        <v>3021</v>
      </c>
      <c r="L313" s="15" t="s">
        <v>3096</v>
      </c>
      <c r="M313" s="15" t="s">
        <v>2880</v>
      </c>
      <c r="N313" s="15" t="s">
        <v>2772</v>
      </c>
      <c r="O313" s="15" t="s">
        <v>2772</v>
      </c>
      <c r="P313" s="16" t="s">
        <v>718</v>
      </c>
    </row>
    <row r="314" spans="1:16" ht="32.1">
      <c r="A314" s="15" t="s">
        <v>3008</v>
      </c>
      <c r="B314" s="15">
        <v>2020</v>
      </c>
      <c r="C314" s="15" t="s">
        <v>3094</v>
      </c>
      <c r="D314" s="15" t="s">
        <v>2766</v>
      </c>
      <c r="E314" s="15" t="s">
        <v>2778</v>
      </c>
      <c r="F314" s="15" t="s">
        <v>2779</v>
      </c>
      <c r="G314" s="15" t="s">
        <v>2772</v>
      </c>
      <c r="H314" s="15" t="s">
        <v>2772</v>
      </c>
      <c r="I314" s="15" t="s">
        <v>2772</v>
      </c>
      <c r="J314" s="15" t="s">
        <v>2772</v>
      </c>
      <c r="K314" s="15" t="s">
        <v>3021</v>
      </c>
      <c r="L314" s="15" t="s">
        <v>3097</v>
      </c>
      <c r="M314" s="15" t="s">
        <v>2880</v>
      </c>
      <c r="N314" s="15" t="s">
        <v>2772</v>
      </c>
      <c r="O314" s="15" t="s">
        <v>2772</v>
      </c>
      <c r="P314" s="16" t="s">
        <v>718</v>
      </c>
    </row>
    <row r="315" spans="1:16" ht="32.1">
      <c r="A315" s="15" t="s">
        <v>3008</v>
      </c>
      <c r="B315" s="15">
        <v>2020</v>
      </c>
      <c r="C315" s="15" t="s">
        <v>3094</v>
      </c>
      <c r="D315" s="15" t="s">
        <v>2766</v>
      </c>
      <c r="E315" s="15" t="s">
        <v>2778</v>
      </c>
      <c r="F315" s="15" t="s">
        <v>2875</v>
      </c>
      <c r="G315" s="15" t="s">
        <v>2772</v>
      </c>
      <c r="H315" s="15" t="s">
        <v>2772</v>
      </c>
      <c r="I315" s="15" t="s">
        <v>2772</v>
      </c>
      <c r="J315" s="15" t="s">
        <v>2772</v>
      </c>
      <c r="K315" s="15" t="s">
        <v>3021</v>
      </c>
      <c r="L315" s="15" t="s">
        <v>3098</v>
      </c>
      <c r="M315" s="15" t="s">
        <v>2880</v>
      </c>
      <c r="N315" s="15" t="s">
        <v>2772</v>
      </c>
      <c r="O315" s="15" t="s">
        <v>2772</v>
      </c>
      <c r="P315" s="16" t="s">
        <v>718</v>
      </c>
    </row>
    <row r="316" spans="1:16" ht="32.1">
      <c r="A316" s="15" t="s">
        <v>3008</v>
      </c>
      <c r="B316" s="15">
        <v>2020</v>
      </c>
      <c r="C316" s="15" t="s">
        <v>3094</v>
      </c>
      <c r="D316" s="15" t="s">
        <v>2766</v>
      </c>
      <c r="E316" s="15" t="s">
        <v>2778</v>
      </c>
      <c r="F316" s="15" t="s">
        <v>2885</v>
      </c>
      <c r="G316" s="15" t="s">
        <v>2772</v>
      </c>
      <c r="H316" s="15" t="s">
        <v>2772</v>
      </c>
      <c r="I316" s="15" t="s">
        <v>2772</v>
      </c>
      <c r="J316" s="15" t="s">
        <v>2772</v>
      </c>
      <c r="K316" s="15" t="s">
        <v>3021</v>
      </c>
      <c r="L316" s="15" t="s">
        <v>3099</v>
      </c>
      <c r="M316" s="15" t="s">
        <v>2880</v>
      </c>
      <c r="N316" s="15" t="s">
        <v>2772</v>
      </c>
      <c r="O316" s="15" t="s">
        <v>2772</v>
      </c>
      <c r="P316" s="16" t="s">
        <v>718</v>
      </c>
    </row>
    <row r="317" spans="1:16" ht="32.1">
      <c r="A317" s="15" t="s">
        <v>3008</v>
      </c>
      <c r="B317" s="15">
        <v>2020</v>
      </c>
      <c r="C317" s="15" t="s">
        <v>3094</v>
      </c>
      <c r="D317" s="15" t="s">
        <v>2766</v>
      </c>
      <c r="E317" s="15" t="s">
        <v>2778</v>
      </c>
      <c r="F317" s="15" t="s">
        <v>2790</v>
      </c>
      <c r="G317" s="15" t="s">
        <v>2772</v>
      </c>
      <c r="H317" s="15" t="s">
        <v>2772</v>
      </c>
      <c r="I317" s="15" t="s">
        <v>2772</v>
      </c>
      <c r="J317" s="15" t="s">
        <v>2772</v>
      </c>
      <c r="K317" s="15" t="s">
        <v>3021</v>
      </c>
      <c r="L317" s="15" t="s">
        <v>3097</v>
      </c>
      <c r="M317" s="15" t="s">
        <v>2880</v>
      </c>
      <c r="N317" s="15" t="s">
        <v>2772</v>
      </c>
      <c r="O317" s="15" t="s">
        <v>2772</v>
      </c>
      <c r="P317" s="16" t="s">
        <v>718</v>
      </c>
    </row>
    <row r="318" spans="1:16" ht="33" thickBot="1">
      <c r="A318" s="15" t="s">
        <v>3008</v>
      </c>
      <c r="B318" s="15">
        <v>2020</v>
      </c>
      <c r="C318" s="15" t="s">
        <v>3094</v>
      </c>
      <c r="D318" s="15" t="s">
        <v>2766</v>
      </c>
      <c r="E318" s="15" t="s">
        <v>2778</v>
      </c>
      <c r="F318" s="28" t="s">
        <v>2786</v>
      </c>
      <c r="G318" s="15" t="s">
        <v>2772</v>
      </c>
      <c r="H318" s="15" t="s">
        <v>2772</v>
      </c>
      <c r="I318" s="15" t="s">
        <v>2772</v>
      </c>
      <c r="J318" s="15" t="s">
        <v>2772</v>
      </c>
      <c r="K318" s="15" t="s">
        <v>3021</v>
      </c>
      <c r="L318" s="15" t="s">
        <v>3100</v>
      </c>
      <c r="M318" s="15" t="s">
        <v>2880</v>
      </c>
      <c r="N318" s="15" t="s">
        <v>2772</v>
      </c>
      <c r="O318" s="15" t="s">
        <v>2772</v>
      </c>
      <c r="P318" s="16" t="s">
        <v>718</v>
      </c>
    </row>
    <row r="319" spans="1:16" ht="32.1">
      <c r="A319" s="15" t="s">
        <v>3008</v>
      </c>
      <c r="B319" s="15">
        <v>2020</v>
      </c>
      <c r="C319" s="15" t="s">
        <v>3094</v>
      </c>
      <c r="D319" s="15" t="s">
        <v>2766</v>
      </c>
      <c r="E319" s="15" t="s">
        <v>2778</v>
      </c>
      <c r="F319" s="15" t="s">
        <v>2884</v>
      </c>
      <c r="G319" s="15" t="s">
        <v>2772</v>
      </c>
      <c r="H319" s="15" t="s">
        <v>2772</v>
      </c>
      <c r="I319" s="15" t="s">
        <v>2772</v>
      </c>
      <c r="J319" s="15" t="s">
        <v>2772</v>
      </c>
      <c r="K319" s="15" t="s">
        <v>2781</v>
      </c>
      <c r="L319" s="15" t="s">
        <v>3101</v>
      </c>
      <c r="M319" s="15" t="s">
        <v>3011</v>
      </c>
      <c r="N319" s="15" t="s">
        <v>2772</v>
      </c>
      <c r="O319" s="15" t="s">
        <v>3012</v>
      </c>
      <c r="P319" s="16" t="s">
        <v>718</v>
      </c>
    </row>
    <row r="320" spans="1:16" ht="32.1">
      <c r="A320" s="15" t="s">
        <v>3008</v>
      </c>
      <c r="B320" s="15">
        <v>2020</v>
      </c>
      <c r="C320" s="15" t="s">
        <v>3094</v>
      </c>
      <c r="D320" s="15" t="s">
        <v>2766</v>
      </c>
      <c r="E320" s="15" t="s">
        <v>2778</v>
      </c>
      <c r="F320" s="15" t="s">
        <v>3013</v>
      </c>
      <c r="G320" s="15" t="s">
        <v>2772</v>
      </c>
      <c r="H320" s="15" t="s">
        <v>2772</v>
      </c>
      <c r="I320" s="15" t="s">
        <v>2772</v>
      </c>
      <c r="J320" s="15" t="s">
        <v>2772</v>
      </c>
      <c r="K320" s="15" t="s">
        <v>2781</v>
      </c>
      <c r="L320" s="15" t="s">
        <v>3102</v>
      </c>
      <c r="M320" s="15" t="s">
        <v>3011</v>
      </c>
      <c r="N320" s="15" t="s">
        <v>2772</v>
      </c>
      <c r="O320" s="15" t="s">
        <v>3012</v>
      </c>
      <c r="P320" s="16" t="s">
        <v>718</v>
      </c>
    </row>
    <row r="321" spans="1:16" ht="32.1">
      <c r="A321" s="15" t="s">
        <v>3008</v>
      </c>
      <c r="B321" s="15">
        <v>2020</v>
      </c>
      <c r="C321" s="15" t="s">
        <v>3094</v>
      </c>
      <c r="D321" s="15" t="s">
        <v>2766</v>
      </c>
      <c r="E321" s="15" t="s">
        <v>2778</v>
      </c>
      <c r="F321" s="15" t="s">
        <v>3005</v>
      </c>
      <c r="G321" s="15" t="s">
        <v>2772</v>
      </c>
      <c r="H321" s="15" t="s">
        <v>2772</v>
      </c>
      <c r="I321" s="15" t="s">
        <v>2772</v>
      </c>
      <c r="J321" s="15" t="s">
        <v>2772</v>
      </c>
      <c r="K321" s="15" t="s">
        <v>2781</v>
      </c>
      <c r="L321" s="15" t="s">
        <v>3103</v>
      </c>
      <c r="M321" s="15" t="s">
        <v>3011</v>
      </c>
      <c r="N321" s="15" t="s">
        <v>2772</v>
      </c>
      <c r="O321" s="15" t="s">
        <v>3012</v>
      </c>
      <c r="P321" s="16" t="s">
        <v>718</v>
      </c>
    </row>
    <row r="322" spans="1:16" ht="32.1">
      <c r="A322" s="15" t="s">
        <v>3008</v>
      </c>
      <c r="B322" s="15">
        <v>2020</v>
      </c>
      <c r="C322" s="15" t="s">
        <v>3094</v>
      </c>
      <c r="D322" s="15" t="s">
        <v>2766</v>
      </c>
      <c r="E322" s="15" t="s">
        <v>2778</v>
      </c>
      <c r="F322" s="15" t="s">
        <v>2779</v>
      </c>
      <c r="G322" s="15" t="s">
        <v>2772</v>
      </c>
      <c r="H322" s="15" t="s">
        <v>2772</v>
      </c>
      <c r="I322" s="15" t="s">
        <v>2772</v>
      </c>
      <c r="J322" s="15" t="s">
        <v>2772</v>
      </c>
      <c r="K322" s="15" t="s">
        <v>2781</v>
      </c>
      <c r="L322" s="15" t="s">
        <v>3104</v>
      </c>
      <c r="M322" s="15" t="s">
        <v>3011</v>
      </c>
      <c r="N322" s="15" t="s">
        <v>2772</v>
      </c>
      <c r="O322" s="15" t="s">
        <v>3012</v>
      </c>
      <c r="P322" s="16" t="s">
        <v>718</v>
      </c>
    </row>
    <row r="323" spans="1:16" ht="32.1">
      <c r="A323" s="15" t="s">
        <v>3008</v>
      </c>
      <c r="B323" s="15">
        <v>2020</v>
      </c>
      <c r="C323" s="15" t="s">
        <v>3094</v>
      </c>
      <c r="D323" s="15" t="s">
        <v>2766</v>
      </c>
      <c r="E323" s="15" t="s">
        <v>2778</v>
      </c>
      <c r="F323" s="15" t="s">
        <v>2875</v>
      </c>
      <c r="G323" s="15" t="s">
        <v>2772</v>
      </c>
      <c r="H323" s="15" t="s">
        <v>2772</v>
      </c>
      <c r="I323" s="15" t="s">
        <v>2772</v>
      </c>
      <c r="J323" s="15" t="s">
        <v>2772</v>
      </c>
      <c r="K323" s="15" t="s">
        <v>2781</v>
      </c>
      <c r="L323" s="15" t="s">
        <v>3105</v>
      </c>
      <c r="M323" s="15" t="s">
        <v>3011</v>
      </c>
      <c r="N323" s="15" t="s">
        <v>2772</v>
      </c>
      <c r="O323" s="15" t="s">
        <v>3012</v>
      </c>
      <c r="P323" s="16" t="s">
        <v>718</v>
      </c>
    </row>
    <row r="324" spans="1:16" ht="32.1">
      <c r="A324" s="15" t="s">
        <v>3008</v>
      </c>
      <c r="B324" s="15">
        <v>2020</v>
      </c>
      <c r="C324" s="15" t="s">
        <v>3094</v>
      </c>
      <c r="D324" s="15" t="s">
        <v>2766</v>
      </c>
      <c r="E324" s="15" t="s">
        <v>2778</v>
      </c>
      <c r="F324" s="15" t="s">
        <v>2885</v>
      </c>
      <c r="G324" s="15" t="s">
        <v>2772</v>
      </c>
      <c r="H324" s="15" t="s">
        <v>2772</v>
      </c>
      <c r="I324" s="15" t="s">
        <v>2772</v>
      </c>
      <c r="J324" s="15" t="s">
        <v>2772</v>
      </c>
      <c r="K324" s="15" t="s">
        <v>2781</v>
      </c>
      <c r="L324" s="15" t="s">
        <v>3106</v>
      </c>
      <c r="M324" s="15" t="s">
        <v>3011</v>
      </c>
      <c r="N324" s="15" t="s">
        <v>2772</v>
      </c>
      <c r="O324" s="15" t="s">
        <v>3012</v>
      </c>
      <c r="P324" s="16" t="s">
        <v>718</v>
      </c>
    </row>
    <row r="325" spans="1:16" ht="32.1">
      <c r="A325" s="15" t="s">
        <v>3008</v>
      </c>
      <c r="B325" s="15">
        <v>2020</v>
      </c>
      <c r="C325" s="15" t="s">
        <v>3094</v>
      </c>
      <c r="D325" s="15" t="s">
        <v>2766</v>
      </c>
      <c r="E325" s="15" t="s">
        <v>2778</v>
      </c>
      <c r="F325" s="15" t="s">
        <v>2790</v>
      </c>
      <c r="G325" s="15" t="s">
        <v>2772</v>
      </c>
      <c r="H325" s="15" t="s">
        <v>2772</v>
      </c>
      <c r="I325" s="15" t="s">
        <v>2772</v>
      </c>
      <c r="J325" s="15" t="s">
        <v>2772</v>
      </c>
      <c r="K325" s="15" t="s">
        <v>2781</v>
      </c>
      <c r="L325" s="15" t="s">
        <v>3107</v>
      </c>
      <c r="M325" s="15" t="s">
        <v>3011</v>
      </c>
      <c r="N325" s="15" t="s">
        <v>2772</v>
      </c>
      <c r="O325" s="15" t="s">
        <v>3012</v>
      </c>
      <c r="P325" s="16" t="s">
        <v>718</v>
      </c>
    </row>
    <row r="326" spans="1:16" ht="33" thickBot="1">
      <c r="A326" s="15" t="s">
        <v>3008</v>
      </c>
      <c r="B326" s="15">
        <v>2020</v>
      </c>
      <c r="C326" s="15" t="s">
        <v>3094</v>
      </c>
      <c r="D326" s="15" t="s">
        <v>2766</v>
      </c>
      <c r="E326" s="15" t="s">
        <v>2778</v>
      </c>
      <c r="F326" s="28" t="s">
        <v>2786</v>
      </c>
      <c r="G326" s="15" t="s">
        <v>2772</v>
      </c>
      <c r="H326" s="15" t="s">
        <v>2772</v>
      </c>
      <c r="I326" s="15" t="s">
        <v>2772</v>
      </c>
      <c r="J326" s="15" t="s">
        <v>2772</v>
      </c>
      <c r="K326" s="15" t="s">
        <v>2781</v>
      </c>
      <c r="L326" s="15" t="s">
        <v>3108</v>
      </c>
      <c r="M326" s="15" t="s">
        <v>3011</v>
      </c>
      <c r="N326" s="15" t="s">
        <v>2772</v>
      </c>
      <c r="O326" s="15" t="s">
        <v>3012</v>
      </c>
      <c r="P326" s="16" t="s">
        <v>718</v>
      </c>
    </row>
    <row r="327" spans="1:16" ht="32.1">
      <c r="A327" s="15" t="s">
        <v>3008</v>
      </c>
      <c r="B327" s="15">
        <v>2020</v>
      </c>
      <c r="C327" s="15" t="s">
        <v>3109</v>
      </c>
      <c r="D327" s="15" t="s">
        <v>2766</v>
      </c>
      <c r="E327" s="15" t="s">
        <v>2778</v>
      </c>
      <c r="F327" s="15" t="s">
        <v>2884</v>
      </c>
      <c r="G327" s="15" t="s">
        <v>2772</v>
      </c>
      <c r="H327" s="15" t="s">
        <v>2772</v>
      </c>
      <c r="I327" s="15" t="s">
        <v>2772</v>
      </c>
      <c r="J327" s="15" t="s">
        <v>2772</v>
      </c>
      <c r="K327" s="15" t="s">
        <v>3021</v>
      </c>
      <c r="L327" s="15" t="s">
        <v>3110</v>
      </c>
      <c r="M327" s="15" t="s">
        <v>2880</v>
      </c>
      <c r="N327" s="15" t="s">
        <v>2772</v>
      </c>
      <c r="O327" s="15" t="s">
        <v>2772</v>
      </c>
      <c r="P327" s="16" t="s">
        <v>718</v>
      </c>
    </row>
    <row r="328" spans="1:16" ht="32.1">
      <c r="A328" s="15" t="s">
        <v>3008</v>
      </c>
      <c r="B328" s="15">
        <v>2020</v>
      </c>
      <c r="C328" s="15" t="s">
        <v>3109</v>
      </c>
      <c r="D328" s="15" t="s">
        <v>2766</v>
      </c>
      <c r="E328" s="15" t="s">
        <v>2778</v>
      </c>
      <c r="F328" s="15" t="s">
        <v>3013</v>
      </c>
      <c r="G328" s="15" t="s">
        <v>2772</v>
      </c>
      <c r="H328" s="15" t="s">
        <v>2772</v>
      </c>
      <c r="I328" s="15" t="s">
        <v>2772</v>
      </c>
      <c r="J328" s="15" t="s">
        <v>2772</v>
      </c>
      <c r="K328" s="15" t="s">
        <v>3021</v>
      </c>
      <c r="L328" s="15" t="s">
        <v>3111</v>
      </c>
      <c r="M328" s="15" t="s">
        <v>2880</v>
      </c>
      <c r="N328" s="15" t="s">
        <v>2772</v>
      </c>
      <c r="O328" s="15" t="s">
        <v>2772</v>
      </c>
      <c r="P328" s="16" t="s">
        <v>718</v>
      </c>
    </row>
    <row r="329" spans="1:16" ht="32.1">
      <c r="A329" s="15" t="s">
        <v>3008</v>
      </c>
      <c r="B329" s="15">
        <v>2020</v>
      </c>
      <c r="C329" s="15" t="s">
        <v>3109</v>
      </c>
      <c r="D329" s="15" t="s">
        <v>2766</v>
      </c>
      <c r="E329" s="15" t="s">
        <v>2778</v>
      </c>
      <c r="F329" s="15" t="s">
        <v>3005</v>
      </c>
      <c r="G329" s="15" t="s">
        <v>2772</v>
      </c>
      <c r="H329" s="15" t="s">
        <v>2772</v>
      </c>
      <c r="I329" s="15" t="s">
        <v>2772</v>
      </c>
      <c r="J329" s="15" t="s">
        <v>2772</v>
      </c>
      <c r="K329" s="15" t="s">
        <v>3021</v>
      </c>
      <c r="L329" s="15" t="s">
        <v>3112</v>
      </c>
      <c r="M329" s="15" t="s">
        <v>2880</v>
      </c>
      <c r="N329" s="15" t="s">
        <v>2772</v>
      </c>
      <c r="O329" s="15" t="s">
        <v>2772</v>
      </c>
      <c r="P329" s="16" t="s">
        <v>718</v>
      </c>
    </row>
    <row r="330" spans="1:16" ht="32.1">
      <c r="A330" s="15" t="s">
        <v>3008</v>
      </c>
      <c r="B330" s="15">
        <v>2020</v>
      </c>
      <c r="C330" s="15" t="s">
        <v>3109</v>
      </c>
      <c r="D330" s="15" t="s">
        <v>2766</v>
      </c>
      <c r="E330" s="15" t="s">
        <v>2778</v>
      </c>
      <c r="F330" s="15" t="s">
        <v>2779</v>
      </c>
      <c r="G330" s="15" t="s">
        <v>2772</v>
      </c>
      <c r="H330" s="15" t="s">
        <v>2772</v>
      </c>
      <c r="I330" s="15" t="s">
        <v>2772</v>
      </c>
      <c r="J330" s="15" t="s">
        <v>2772</v>
      </c>
      <c r="K330" s="15" t="s">
        <v>3021</v>
      </c>
      <c r="L330" s="15" t="s">
        <v>3095</v>
      </c>
      <c r="M330" s="15" t="s">
        <v>2880</v>
      </c>
      <c r="N330" s="15" t="s">
        <v>2772</v>
      </c>
      <c r="O330" s="15" t="s">
        <v>2772</v>
      </c>
      <c r="P330" s="16" t="s">
        <v>718</v>
      </c>
    </row>
    <row r="331" spans="1:16" ht="32.1">
      <c r="A331" s="15" t="s">
        <v>3008</v>
      </c>
      <c r="B331" s="15">
        <v>2020</v>
      </c>
      <c r="C331" s="15" t="s">
        <v>3109</v>
      </c>
      <c r="D331" s="15" t="s">
        <v>2766</v>
      </c>
      <c r="E331" s="15" t="s">
        <v>2778</v>
      </c>
      <c r="F331" s="15" t="s">
        <v>2875</v>
      </c>
      <c r="G331" s="15" t="s">
        <v>2772</v>
      </c>
      <c r="H331" s="15" t="s">
        <v>2772</v>
      </c>
      <c r="I331" s="15" t="s">
        <v>2772</v>
      </c>
      <c r="J331" s="15" t="s">
        <v>2772</v>
      </c>
      <c r="K331" s="15" t="s">
        <v>3021</v>
      </c>
      <c r="L331" s="15" t="s">
        <v>3113</v>
      </c>
      <c r="M331" s="15" t="s">
        <v>2880</v>
      </c>
      <c r="N331" s="15" t="s">
        <v>2772</v>
      </c>
      <c r="O331" s="15" t="s">
        <v>2772</v>
      </c>
      <c r="P331" s="16" t="s">
        <v>718</v>
      </c>
    </row>
    <row r="332" spans="1:16" ht="32.1">
      <c r="A332" s="15" t="s">
        <v>3008</v>
      </c>
      <c r="B332" s="15">
        <v>2020</v>
      </c>
      <c r="C332" s="15" t="s">
        <v>3109</v>
      </c>
      <c r="D332" s="15" t="s">
        <v>2766</v>
      </c>
      <c r="E332" s="15" t="s">
        <v>2778</v>
      </c>
      <c r="F332" s="15" t="s">
        <v>2885</v>
      </c>
      <c r="G332" s="15" t="s">
        <v>2772</v>
      </c>
      <c r="H332" s="15" t="s">
        <v>2772</v>
      </c>
      <c r="I332" s="15" t="s">
        <v>2772</v>
      </c>
      <c r="J332" s="15" t="s">
        <v>2772</v>
      </c>
      <c r="K332" s="15" t="s">
        <v>3021</v>
      </c>
      <c r="L332" s="15" t="s">
        <v>3114</v>
      </c>
      <c r="M332" s="15" t="s">
        <v>2880</v>
      </c>
      <c r="N332" s="15" t="s">
        <v>2772</v>
      </c>
      <c r="O332" s="15" t="s">
        <v>2772</v>
      </c>
      <c r="P332" s="16" t="s">
        <v>718</v>
      </c>
    </row>
    <row r="333" spans="1:16" ht="32.1">
      <c r="A333" s="15" t="s">
        <v>3008</v>
      </c>
      <c r="B333" s="15">
        <v>2020</v>
      </c>
      <c r="C333" s="15" t="s">
        <v>3109</v>
      </c>
      <c r="D333" s="15" t="s">
        <v>2766</v>
      </c>
      <c r="E333" s="15" t="s">
        <v>2778</v>
      </c>
      <c r="F333" s="15" t="s">
        <v>2790</v>
      </c>
      <c r="G333" s="15" t="s">
        <v>2772</v>
      </c>
      <c r="H333" s="15" t="s">
        <v>2772</v>
      </c>
      <c r="I333" s="15" t="s">
        <v>2772</v>
      </c>
      <c r="J333" s="15" t="s">
        <v>2772</v>
      </c>
      <c r="K333" s="15" t="s">
        <v>3021</v>
      </c>
      <c r="L333" s="15" t="s">
        <v>3115</v>
      </c>
      <c r="M333" s="15" t="s">
        <v>2880</v>
      </c>
      <c r="N333" s="15" t="s">
        <v>2772</v>
      </c>
      <c r="O333" s="15" t="s">
        <v>2772</v>
      </c>
      <c r="P333" s="16" t="s">
        <v>718</v>
      </c>
    </row>
    <row r="334" spans="1:16" ht="33" thickBot="1">
      <c r="A334" s="15" t="s">
        <v>3008</v>
      </c>
      <c r="B334" s="15">
        <v>2020</v>
      </c>
      <c r="C334" s="15" t="s">
        <v>3109</v>
      </c>
      <c r="D334" s="15" t="s">
        <v>2766</v>
      </c>
      <c r="E334" s="15" t="s">
        <v>2778</v>
      </c>
      <c r="F334" s="28" t="s">
        <v>2786</v>
      </c>
      <c r="G334" s="15" t="s">
        <v>2772</v>
      </c>
      <c r="H334" s="15" t="s">
        <v>2772</v>
      </c>
      <c r="I334" s="15" t="s">
        <v>2772</v>
      </c>
      <c r="J334" s="15" t="s">
        <v>2772</v>
      </c>
      <c r="K334" s="15" t="s">
        <v>3021</v>
      </c>
      <c r="L334" s="15" t="s">
        <v>3116</v>
      </c>
      <c r="M334" s="15" t="s">
        <v>2880</v>
      </c>
      <c r="N334" s="15" t="s">
        <v>2772</v>
      </c>
      <c r="O334" s="15" t="s">
        <v>2772</v>
      </c>
      <c r="P334" s="16" t="s">
        <v>718</v>
      </c>
    </row>
    <row r="335" spans="1:16" ht="32.1">
      <c r="A335" s="15" t="s">
        <v>3008</v>
      </c>
      <c r="B335" s="15">
        <v>2020</v>
      </c>
      <c r="C335" s="15" t="s">
        <v>3109</v>
      </c>
      <c r="D335" s="15" t="s">
        <v>2766</v>
      </c>
      <c r="E335" s="15" t="s">
        <v>2778</v>
      </c>
      <c r="F335" s="15" t="s">
        <v>2884</v>
      </c>
      <c r="G335" s="15" t="s">
        <v>2772</v>
      </c>
      <c r="H335" s="15" t="s">
        <v>2772</v>
      </c>
      <c r="I335" s="15" t="s">
        <v>2772</v>
      </c>
      <c r="J335" s="15" t="s">
        <v>2772</v>
      </c>
      <c r="K335" s="15" t="s">
        <v>2781</v>
      </c>
      <c r="L335" s="15" t="s">
        <v>3117</v>
      </c>
      <c r="M335" s="15" t="s">
        <v>3011</v>
      </c>
      <c r="N335" s="15" t="s">
        <v>2772</v>
      </c>
      <c r="O335" s="15" t="s">
        <v>3012</v>
      </c>
      <c r="P335" s="16" t="s">
        <v>718</v>
      </c>
    </row>
    <row r="336" spans="1:16" ht="32.1">
      <c r="A336" s="15" t="s">
        <v>3008</v>
      </c>
      <c r="B336" s="15">
        <v>2020</v>
      </c>
      <c r="C336" s="15" t="s">
        <v>3109</v>
      </c>
      <c r="D336" s="15" t="s">
        <v>2766</v>
      </c>
      <c r="E336" s="15" t="s">
        <v>2778</v>
      </c>
      <c r="F336" s="15" t="s">
        <v>3013</v>
      </c>
      <c r="G336" s="15" t="s">
        <v>2772</v>
      </c>
      <c r="H336" s="15" t="s">
        <v>2772</v>
      </c>
      <c r="I336" s="15" t="s">
        <v>2772</v>
      </c>
      <c r="J336" s="15" t="s">
        <v>2772</v>
      </c>
      <c r="K336" s="15" t="s">
        <v>2781</v>
      </c>
      <c r="L336" s="15" t="s">
        <v>3118</v>
      </c>
      <c r="M336" s="15" t="s">
        <v>3011</v>
      </c>
      <c r="N336" s="15" t="s">
        <v>2772</v>
      </c>
      <c r="O336" s="15" t="s">
        <v>3012</v>
      </c>
      <c r="P336" s="16" t="s">
        <v>718</v>
      </c>
    </row>
    <row r="337" spans="1:16" ht="32.1">
      <c r="A337" s="15" t="s">
        <v>3008</v>
      </c>
      <c r="B337" s="15">
        <v>2020</v>
      </c>
      <c r="C337" s="15" t="s">
        <v>3109</v>
      </c>
      <c r="D337" s="15" t="s">
        <v>2766</v>
      </c>
      <c r="E337" s="15" t="s">
        <v>2778</v>
      </c>
      <c r="F337" s="15" t="s">
        <v>3005</v>
      </c>
      <c r="G337" s="15" t="s">
        <v>2772</v>
      </c>
      <c r="H337" s="15" t="s">
        <v>2772</v>
      </c>
      <c r="I337" s="15" t="s">
        <v>2772</v>
      </c>
      <c r="J337" s="15" t="s">
        <v>2772</v>
      </c>
      <c r="K337" s="15" t="s">
        <v>2781</v>
      </c>
      <c r="L337" s="15" t="s">
        <v>3119</v>
      </c>
      <c r="M337" s="15" t="s">
        <v>3011</v>
      </c>
      <c r="N337" s="15" t="s">
        <v>2772</v>
      </c>
      <c r="O337" s="15" t="s">
        <v>3012</v>
      </c>
      <c r="P337" s="16" t="s">
        <v>718</v>
      </c>
    </row>
    <row r="338" spans="1:16" ht="32.1">
      <c r="A338" s="15" t="s">
        <v>3008</v>
      </c>
      <c r="B338" s="15">
        <v>2020</v>
      </c>
      <c r="C338" s="15" t="s">
        <v>3109</v>
      </c>
      <c r="D338" s="15" t="s">
        <v>2766</v>
      </c>
      <c r="E338" s="15" t="s">
        <v>2778</v>
      </c>
      <c r="F338" s="15" t="s">
        <v>2779</v>
      </c>
      <c r="G338" s="15" t="s">
        <v>2772</v>
      </c>
      <c r="H338" s="15" t="s">
        <v>2772</v>
      </c>
      <c r="I338" s="15" t="s">
        <v>2772</v>
      </c>
      <c r="J338" s="15" t="s">
        <v>2772</v>
      </c>
      <c r="K338" s="15" t="s">
        <v>2781</v>
      </c>
      <c r="L338" s="15" t="s">
        <v>3120</v>
      </c>
      <c r="M338" s="15" t="s">
        <v>3011</v>
      </c>
      <c r="N338" s="15" t="s">
        <v>2772</v>
      </c>
      <c r="O338" s="15" t="s">
        <v>3012</v>
      </c>
      <c r="P338" s="16" t="s">
        <v>718</v>
      </c>
    </row>
    <row r="339" spans="1:16" ht="32.1">
      <c r="A339" s="15" t="s">
        <v>3008</v>
      </c>
      <c r="B339" s="15">
        <v>2020</v>
      </c>
      <c r="C339" s="15" t="s">
        <v>3109</v>
      </c>
      <c r="D339" s="15" t="s">
        <v>2766</v>
      </c>
      <c r="E339" s="15" t="s">
        <v>2778</v>
      </c>
      <c r="F339" s="15" t="s">
        <v>2875</v>
      </c>
      <c r="G339" s="15" t="s">
        <v>2772</v>
      </c>
      <c r="H339" s="15" t="s">
        <v>2772</v>
      </c>
      <c r="I339" s="15" t="s">
        <v>2772</v>
      </c>
      <c r="J339" s="15" t="s">
        <v>2772</v>
      </c>
      <c r="K339" s="15" t="s">
        <v>2781</v>
      </c>
      <c r="L339" s="15" t="s">
        <v>3121</v>
      </c>
      <c r="M339" s="15" t="s">
        <v>3011</v>
      </c>
      <c r="N339" s="15" t="s">
        <v>2772</v>
      </c>
      <c r="O339" s="15" t="s">
        <v>3012</v>
      </c>
      <c r="P339" s="16" t="s">
        <v>718</v>
      </c>
    </row>
    <row r="340" spans="1:16" ht="33" thickBot="1">
      <c r="A340" s="15" t="s">
        <v>3008</v>
      </c>
      <c r="B340" s="15">
        <v>2020</v>
      </c>
      <c r="C340" s="15" t="s">
        <v>3109</v>
      </c>
      <c r="D340" s="15" t="s">
        <v>2766</v>
      </c>
      <c r="E340" s="15" t="s">
        <v>2778</v>
      </c>
      <c r="F340" s="15" t="s">
        <v>2885</v>
      </c>
      <c r="G340" s="15" t="s">
        <v>2772</v>
      </c>
      <c r="H340" s="15" t="s">
        <v>2772</v>
      </c>
      <c r="I340" s="15" t="s">
        <v>2772</v>
      </c>
      <c r="J340" s="15" t="s">
        <v>2772</v>
      </c>
      <c r="K340" s="15" t="s">
        <v>2781</v>
      </c>
      <c r="L340" s="28" t="s">
        <v>3122</v>
      </c>
      <c r="M340" s="15" t="s">
        <v>3011</v>
      </c>
      <c r="N340" s="15" t="s">
        <v>2772</v>
      </c>
      <c r="O340" s="15" t="s">
        <v>3012</v>
      </c>
      <c r="P340" s="16" t="s">
        <v>718</v>
      </c>
    </row>
    <row r="341" spans="1:16" ht="32.1">
      <c r="A341" s="15" t="s">
        <v>3008</v>
      </c>
      <c r="B341" s="15">
        <v>2020</v>
      </c>
      <c r="C341" s="15" t="s">
        <v>3109</v>
      </c>
      <c r="D341" s="15" t="s">
        <v>2766</v>
      </c>
      <c r="E341" s="15" t="s">
        <v>2778</v>
      </c>
      <c r="F341" s="15" t="s">
        <v>2790</v>
      </c>
      <c r="G341" s="15" t="s">
        <v>2772</v>
      </c>
      <c r="H341" s="15" t="s">
        <v>2772</v>
      </c>
      <c r="I341" s="15" t="s">
        <v>2772</v>
      </c>
      <c r="J341" s="15" t="s">
        <v>2772</v>
      </c>
      <c r="K341" s="15" t="s">
        <v>2781</v>
      </c>
      <c r="L341" s="15" t="s">
        <v>3123</v>
      </c>
      <c r="M341" s="15" t="s">
        <v>3011</v>
      </c>
      <c r="N341" s="15" t="s">
        <v>2772</v>
      </c>
      <c r="O341" s="15" t="s">
        <v>3012</v>
      </c>
      <c r="P341" s="16" t="s">
        <v>718</v>
      </c>
    </row>
    <row r="342" spans="1:16" ht="33" thickBot="1">
      <c r="A342" s="15" t="s">
        <v>3008</v>
      </c>
      <c r="B342" s="15">
        <v>2020</v>
      </c>
      <c r="C342" s="15" t="s">
        <v>3109</v>
      </c>
      <c r="D342" s="15" t="s">
        <v>2766</v>
      </c>
      <c r="E342" s="15" t="s">
        <v>2778</v>
      </c>
      <c r="F342" s="28" t="s">
        <v>2786</v>
      </c>
      <c r="G342" s="15" t="s">
        <v>2772</v>
      </c>
      <c r="H342" s="15" t="s">
        <v>2772</v>
      </c>
      <c r="I342" s="15" t="s">
        <v>2772</v>
      </c>
      <c r="J342" s="15" t="s">
        <v>2772</v>
      </c>
      <c r="K342" s="15" t="s">
        <v>2781</v>
      </c>
      <c r="L342" s="15" t="s">
        <v>3124</v>
      </c>
      <c r="M342" s="15" t="s">
        <v>3011</v>
      </c>
      <c r="N342" s="15" t="s">
        <v>2772</v>
      </c>
      <c r="O342" s="15" t="s">
        <v>3012</v>
      </c>
      <c r="P342" s="16" t="s">
        <v>718</v>
      </c>
    </row>
    <row r="343" spans="1:16" ht="32.1">
      <c r="A343" s="15" t="s">
        <v>3008</v>
      </c>
      <c r="B343" s="15">
        <v>2020</v>
      </c>
      <c r="C343" s="15" t="s">
        <v>3125</v>
      </c>
      <c r="D343" s="15" t="s">
        <v>2766</v>
      </c>
      <c r="E343" s="15" t="s">
        <v>2778</v>
      </c>
      <c r="F343" s="15" t="s">
        <v>2884</v>
      </c>
      <c r="G343" s="15" t="s">
        <v>2772</v>
      </c>
      <c r="H343" s="15" t="s">
        <v>2772</v>
      </c>
      <c r="I343" s="15" t="s">
        <v>2772</v>
      </c>
      <c r="J343" s="15" t="s">
        <v>2772</v>
      </c>
      <c r="K343" s="15" t="s">
        <v>3021</v>
      </c>
      <c r="L343" s="15" t="s">
        <v>3126</v>
      </c>
      <c r="M343" s="15" t="s">
        <v>2880</v>
      </c>
      <c r="N343" s="15" t="s">
        <v>2772</v>
      </c>
      <c r="O343" s="15" t="s">
        <v>2772</v>
      </c>
      <c r="P343" s="16" t="s">
        <v>718</v>
      </c>
    </row>
    <row r="344" spans="1:16" ht="32.1">
      <c r="A344" s="15" t="s">
        <v>3008</v>
      </c>
      <c r="B344" s="15">
        <v>2020</v>
      </c>
      <c r="C344" s="15" t="s">
        <v>3125</v>
      </c>
      <c r="D344" s="15" t="s">
        <v>2766</v>
      </c>
      <c r="E344" s="15" t="s">
        <v>2778</v>
      </c>
      <c r="F344" s="15" t="s">
        <v>3013</v>
      </c>
      <c r="G344" s="15" t="s">
        <v>2772</v>
      </c>
      <c r="H344" s="15" t="s">
        <v>2772</v>
      </c>
      <c r="I344" s="15" t="s">
        <v>2772</v>
      </c>
      <c r="J344" s="15" t="s">
        <v>2772</v>
      </c>
      <c r="K344" s="15" t="s">
        <v>3021</v>
      </c>
      <c r="L344" s="15" t="s">
        <v>3127</v>
      </c>
      <c r="M344" s="15" t="s">
        <v>2880</v>
      </c>
      <c r="N344" s="15" t="s">
        <v>2772</v>
      </c>
      <c r="O344" s="15" t="s">
        <v>2772</v>
      </c>
      <c r="P344" s="16" t="s">
        <v>718</v>
      </c>
    </row>
    <row r="345" spans="1:16" ht="32.1">
      <c r="A345" s="15" t="s">
        <v>3008</v>
      </c>
      <c r="B345" s="15">
        <v>2020</v>
      </c>
      <c r="C345" s="15" t="s">
        <v>3125</v>
      </c>
      <c r="D345" s="15" t="s">
        <v>2766</v>
      </c>
      <c r="E345" s="15" t="s">
        <v>2778</v>
      </c>
      <c r="F345" s="15" t="s">
        <v>3005</v>
      </c>
      <c r="G345" s="15" t="s">
        <v>2772</v>
      </c>
      <c r="H345" s="15" t="s">
        <v>2772</v>
      </c>
      <c r="I345" s="15" t="s">
        <v>2772</v>
      </c>
      <c r="J345" s="15" t="s">
        <v>2772</v>
      </c>
      <c r="K345" s="15" t="s">
        <v>3021</v>
      </c>
      <c r="L345" s="15" t="s">
        <v>3128</v>
      </c>
      <c r="M345" s="15" t="s">
        <v>2880</v>
      </c>
      <c r="N345" s="15" t="s">
        <v>2772</v>
      </c>
      <c r="O345" s="15" t="s">
        <v>2772</v>
      </c>
      <c r="P345" s="16" t="s">
        <v>718</v>
      </c>
    </row>
    <row r="346" spans="1:16" ht="32.1">
      <c r="A346" s="15" t="s">
        <v>3008</v>
      </c>
      <c r="B346" s="15">
        <v>2020</v>
      </c>
      <c r="C346" s="15" t="s">
        <v>3125</v>
      </c>
      <c r="D346" s="15" t="s">
        <v>2766</v>
      </c>
      <c r="E346" s="15" t="s">
        <v>2778</v>
      </c>
      <c r="F346" s="15" t="s">
        <v>2779</v>
      </c>
      <c r="G346" s="15" t="s">
        <v>2772</v>
      </c>
      <c r="H346" s="15" t="s">
        <v>2772</v>
      </c>
      <c r="I346" s="15" t="s">
        <v>2772</v>
      </c>
      <c r="J346" s="15" t="s">
        <v>2772</v>
      </c>
      <c r="K346" s="15" t="s">
        <v>3021</v>
      </c>
      <c r="L346" s="15" t="s">
        <v>3129</v>
      </c>
      <c r="M346" s="15" t="s">
        <v>2880</v>
      </c>
      <c r="N346" s="15" t="s">
        <v>2772</v>
      </c>
      <c r="O346" s="15" t="s">
        <v>2772</v>
      </c>
      <c r="P346" s="16" t="s">
        <v>718</v>
      </c>
    </row>
    <row r="347" spans="1:16" ht="32.1">
      <c r="A347" s="15" t="s">
        <v>3008</v>
      </c>
      <c r="B347" s="15">
        <v>2020</v>
      </c>
      <c r="C347" s="15" t="s">
        <v>3125</v>
      </c>
      <c r="D347" s="15" t="s">
        <v>2766</v>
      </c>
      <c r="E347" s="15" t="s">
        <v>2778</v>
      </c>
      <c r="F347" s="15" t="s">
        <v>2875</v>
      </c>
      <c r="G347" s="15" t="s">
        <v>2772</v>
      </c>
      <c r="H347" s="15" t="s">
        <v>2772</v>
      </c>
      <c r="I347" s="15" t="s">
        <v>2772</v>
      </c>
      <c r="J347" s="15" t="s">
        <v>2772</v>
      </c>
      <c r="K347" s="15" t="s">
        <v>3021</v>
      </c>
      <c r="L347" s="15" t="s">
        <v>3130</v>
      </c>
      <c r="M347" s="15" t="s">
        <v>2880</v>
      </c>
      <c r="N347" s="15" t="s">
        <v>2772</v>
      </c>
      <c r="O347" s="15" t="s">
        <v>2772</v>
      </c>
      <c r="P347" s="16" t="s">
        <v>718</v>
      </c>
    </row>
    <row r="348" spans="1:16" ht="32.1">
      <c r="A348" s="15" t="s">
        <v>3008</v>
      </c>
      <c r="B348" s="15">
        <v>2020</v>
      </c>
      <c r="C348" s="15" t="s">
        <v>3125</v>
      </c>
      <c r="D348" s="15" t="s">
        <v>2766</v>
      </c>
      <c r="E348" s="15" t="s">
        <v>2778</v>
      </c>
      <c r="F348" s="15" t="s">
        <v>2885</v>
      </c>
      <c r="G348" s="15" t="s">
        <v>2772</v>
      </c>
      <c r="H348" s="15" t="s">
        <v>2772</v>
      </c>
      <c r="I348" s="15" t="s">
        <v>2772</v>
      </c>
      <c r="J348" s="15" t="s">
        <v>2772</v>
      </c>
      <c r="K348" s="15" t="s">
        <v>3021</v>
      </c>
      <c r="L348" s="15" t="s">
        <v>3131</v>
      </c>
      <c r="M348" s="15" t="s">
        <v>2880</v>
      </c>
      <c r="N348" s="15" t="s">
        <v>2772</v>
      </c>
      <c r="O348" s="15" t="s">
        <v>2772</v>
      </c>
      <c r="P348" s="16" t="s">
        <v>718</v>
      </c>
    </row>
    <row r="349" spans="1:16" ht="32.1">
      <c r="A349" s="15" t="s">
        <v>3008</v>
      </c>
      <c r="B349" s="15">
        <v>2020</v>
      </c>
      <c r="C349" s="15" t="s">
        <v>3125</v>
      </c>
      <c r="D349" s="15" t="s">
        <v>2766</v>
      </c>
      <c r="E349" s="15" t="s">
        <v>2778</v>
      </c>
      <c r="F349" s="15" t="s">
        <v>2790</v>
      </c>
      <c r="G349" s="15" t="s">
        <v>2772</v>
      </c>
      <c r="H349" s="15" t="s">
        <v>2772</v>
      </c>
      <c r="I349" s="15" t="s">
        <v>2772</v>
      </c>
      <c r="J349" s="15" t="s">
        <v>2772</v>
      </c>
      <c r="K349" s="15" t="s">
        <v>3021</v>
      </c>
      <c r="L349" s="15" t="s">
        <v>3132</v>
      </c>
      <c r="M349" s="15" t="s">
        <v>2880</v>
      </c>
      <c r="N349" s="15" t="s">
        <v>2772</v>
      </c>
      <c r="O349" s="15" t="s">
        <v>2772</v>
      </c>
      <c r="P349" s="16" t="s">
        <v>718</v>
      </c>
    </row>
    <row r="350" spans="1:16" ht="33" thickBot="1">
      <c r="A350" s="15" t="s">
        <v>3008</v>
      </c>
      <c r="B350" s="15">
        <v>2020</v>
      </c>
      <c r="C350" s="15" t="s">
        <v>3125</v>
      </c>
      <c r="D350" s="15" t="s">
        <v>2766</v>
      </c>
      <c r="E350" s="15" t="s">
        <v>2778</v>
      </c>
      <c r="F350" s="28" t="s">
        <v>2786</v>
      </c>
      <c r="G350" s="15" t="s">
        <v>2772</v>
      </c>
      <c r="H350" s="15" t="s">
        <v>2772</v>
      </c>
      <c r="I350" s="15" t="s">
        <v>2772</v>
      </c>
      <c r="J350" s="15" t="s">
        <v>2772</v>
      </c>
      <c r="K350" s="15" t="s">
        <v>3021</v>
      </c>
      <c r="L350" s="15" t="s">
        <v>3133</v>
      </c>
      <c r="M350" s="15" t="s">
        <v>2880</v>
      </c>
      <c r="N350" s="15" t="s">
        <v>2772</v>
      </c>
      <c r="O350" s="15" t="s">
        <v>2772</v>
      </c>
      <c r="P350" s="16" t="s">
        <v>718</v>
      </c>
    </row>
    <row r="351" spans="1:16" ht="32.1">
      <c r="A351" s="15" t="s">
        <v>3008</v>
      </c>
      <c r="B351" s="15">
        <v>2020</v>
      </c>
      <c r="C351" s="15" t="s">
        <v>3125</v>
      </c>
      <c r="D351" s="15" t="s">
        <v>2766</v>
      </c>
      <c r="E351" s="15" t="s">
        <v>2778</v>
      </c>
      <c r="F351" s="15" t="s">
        <v>2884</v>
      </c>
      <c r="G351" s="15" t="s">
        <v>2772</v>
      </c>
      <c r="H351" s="15" t="s">
        <v>2772</v>
      </c>
      <c r="I351" s="15" t="s">
        <v>2772</v>
      </c>
      <c r="J351" s="15" t="s">
        <v>2772</v>
      </c>
      <c r="K351" s="15" t="s">
        <v>2781</v>
      </c>
      <c r="L351" s="15" t="s">
        <v>3134</v>
      </c>
      <c r="M351" s="15" t="s">
        <v>3011</v>
      </c>
      <c r="N351" s="15" t="s">
        <v>2772</v>
      </c>
      <c r="O351" s="15" t="s">
        <v>3012</v>
      </c>
      <c r="P351" s="16" t="s">
        <v>718</v>
      </c>
    </row>
    <row r="352" spans="1:16" ht="32.1">
      <c r="A352" s="15" t="s">
        <v>3008</v>
      </c>
      <c r="B352" s="15">
        <v>2020</v>
      </c>
      <c r="C352" s="15" t="s">
        <v>3125</v>
      </c>
      <c r="D352" s="15" t="s">
        <v>2766</v>
      </c>
      <c r="E352" s="15" t="s">
        <v>2778</v>
      </c>
      <c r="F352" s="15" t="s">
        <v>3013</v>
      </c>
      <c r="G352" s="15" t="s">
        <v>2772</v>
      </c>
      <c r="H352" s="15" t="s">
        <v>2772</v>
      </c>
      <c r="I352" s="15" t="s">
        <v>2772</v>
      </c>
      <c r="J352" s="15" t="s">
        <v>2772</v>
      </c>
      <c r="K352" s="15" t="s">
        <v>2781</v>
      </c>
      <c r="L352" s="15" t="s">
        <v>3135</v>
      </c>
      <c r="M352" s="15" t="s">
        <v>3011</v>
      </c>
      <c r="N352" s="15" t="s">
        <v>2772</v>
      </c>
      <c r="O352" s="15" t="s">
        <v>3012</v>
      </c>
      <c r="P352" s="16" t="s">
        <v>718</v>
      </c>
    </row>
    <row r="353" spans="1:16" ht="32.1">
      <c r="A353" s="15" t="s">
        <v>3008</v>
      </c>
      <c r="B353" s="15">
        <v>2020</v>
      </c>
      <c r="C353" s="15" t="s">
        <v>3125</v>
      </c>
      <c r="D353" s="15" t="s">
        <v>2766</v>
      </c>
      <c r="E353" s="15" t="s">
        <v>2778</v>
      </c>
      <c r="F353" s="15" t="s">
        <v>3005</v>
      </c>
      <c r="G353" s="15" t="s">
        <v>2772</v>
      </c>
      <c r="H353" s="15" t="s">
        <v>2772</v>
      </c>
      <c r="I353" s="15" t="s">
        <v>2772</v>
      </c>
      <c r="J353" s="15" t="s">
        <v>2772</v>
      </c>
      <c r="K353" s="15" t="s">
        <v>2781</v>
      </c>
      <c r="L353" s="15" t="s">
        <v>3136</v>
      </c>
      <c r="M353" s="15" t="s">
        <v>3011</v>
      </c>
      <c r="N353" s="15" t="s">
        <v>2772</v>
      </c>
      <c r="O353" s="15" t="s">
        <v>3012</v>
      </c>
      <c r="P353" s="16" t="s">
        <v>718</v>
      </c>
    </row>
    <row r="354" spans="1:16" ht="32.1">
      <c r="A354" s="15" t="s">
        <v>3008</v>
      </c>
      <c r="B354" s="15">
        <v>2020</v>
      </c>
      <c r="C354" s="15" t="s">
        <v>3125</v>
      </c>
      <c r="D354" s="15" t="s">
        <v>2766</v>
      </c>
      <c r="E354" s="15" t="s">
        <v>2778</v>
      </c>
      <c r="F354" s="15" t="s">
        <v>2779</v>
      </c>
      <c r="G354" s="15" t="s">
        <v>2772</v>
      </c>
      <c r="H354" s="15" t="s">
        <v>2772</v>
      </c>
      <c r="I354" s="15" t="s">
        <v>2772</v>
      </c>
      <c r="J354" s="15" t="s">
        <v>2772</v>
      </c>
      <c r="K354" s="15" t="s">
        <v>2781</v>
      </c>
      <c r="L354" s="15" t="s">
        <v>3137</v>
      </c>
      <c r="M354" s="15" t="s">
        <v>3011</v>
      </c>
      <c r="N354" s="15" t="s">
        <v>2772</v>
      </c>
      <c r="O354" s="15" t="s">
        <v>3012</v>
      </c>
      <c r="P354" s="16" t="s">
        <v>718</v>
      </c>
    </row>
    <row r="355" spans="1:16" ht="32.1">
      <c r="A355" s="15" t="s">
        <v>3008</v>
      </c>
      <c r="B355" s="15">
        <v>2020</v>
      </c>
      <c r="C355" s="15" t="s">
        <v>3125</v>
      </c>
      <c r="D355" s="15" t="s">
        <v>2766</v>
      </c>
      <c r="E355" s="15" t="s">
        <v>2778</v>
      </c>
      <c r="F355" s="15" t="s">
        <v>2875</v>
      </c>
      <c r="G355" s="15" t="s">
        <v>2772</v>
      </c>
      <c r="H355" s="15" t="s">
        <v>2772</v>
      </c>
      <c r="I355" s="15" t="s">
        <v>2772</v>
      </c>
      <c r="J355" s="15" t="s">
        <v>2772</v>
      </c>
      <c r="K355" s="15" t="s">
        <v>2781</v>
      </c>
      <c r="L355" s="15" t="s">
        <v>3138</v>
      </c>
      <c r="M355" s="15" t="s">
        <v>3011</v>
      </c>
      <c r="N355" s="15" t="s">
        <v>2772</v>
      </c>
      <c r="O355" s="15" t="s">
        <v>3012</v>
      </c>
      <c r="P355" s="16" t="s">
        <v>718</v>
      </c>
    </row>
    <row r="356" spans="1:16" ht="32.1">
      <c r="A356" s="15" t="s">
        <v>3008</v>
      </c>
      <c r="B356" s="15">
        <v>2020</v>
      </c>
      <c r="C356" s="15" t="s">
        <v>3125</v>
      </c>
      <c r="D356" s="15" t="s">
        <v>2766</v>
      </c>
      <c r="E356" s="15" t="s">
        <v>2778</v>
      </c>
      <c r="F356" s="15" t="s">
        <v>2885</v>
      </c>
      <c r="G356" s="15" t="s">
        <v>2772</v>
      </c>
      <c r="H356" s="15" t="s">
        <v>2772</v>
      </c>
      <c r="I356" s="15" t="s">
        <v>2772</v>
      </c>
      <c r="J356" s="15" t="s">
        <v>2772</v>
      </c>
      <c r="K356" s="15" t="s">
        <v>2781</v>
      </c>
      <c r="L356" s="15" t="s">
        <v>3139</v>
      </c>
      <c r="M356" s="15" t="s">
        <v>3011</v>
      </c>
      <c r="N356" s="15" t="s">
        <v>2772</v>
      </c>
      <c r="O356" s="15" t="s">
        <v>3012</v>
      </c>
      <c r="P356" s="16" t="s">
        <v>718</v>
      </c>
    </row>
    <row r="357" spans="1:16" ht="32.1">
      <c r="A357" s="15" t="s">
        <v>3008</v>
      </c>
      <c r="B357" s="15">
        <v>2020</v>
      </c>
      <c r="C357" s="15" t="s">
        <v>3125</v>
      </c>
      <c r="D357" s="15" t="s">
        <v>2766</v>
      </c>
      <c r="E357" s="15" t="s">
        <v>2778</v>
      </c>
      <c r="F357" s="15" t="s">
        <v>2790</v>
      </c>
      <c r="G357" s="15" t="s">
        <v>2772</v>
      </c>
      <c r="H357" s="15" t="s">
        <v>2772</v>
      </c>
      <c r="I357" s="15" t="s">
        <v>2772</v>
      </c>
      <c r="J357" s="15" t="s">
        <v>2772</v>
      </c>
      <c r="K357" s="15" t="s">
        <v>2781</v>
      </c>
      <c r="L357" s="15" t="s">
        <v>3140</v>
      </c>
      <c r="M357" s="15" t="s">
        <v>3011</v>
      </c>
      <c r="N357" s="15" t="s">
        <v>2772</v>
      </c>
      <c r="O357" s="15" t="s">
        <v>3012</v>
      </c>
      <c r="P357" s="16" t="s">
        <v>718</v>
      </c>
    </row>
    <row r="358" spans="1:16" ht="33" thickBot="1">
      <c r="A358" s="15" t="s">
        <v>3008</v>
      </c>
      <c r="B358" s="15">
        <v>2020</v>
      </c>
      <c r="C358" s="15" t="s">
        <v>3125</v>
      </c>
      <c r="D358" s="15" t="s">
        <v>2766</v>
      </c>
      <c r="E358" s="15" t="s">
        <v>2778</v>
      </c>
      <c r="F358" s="28" t="s">
        <v>2786</v>
      </c>
      <c r="G358" s="15" t="s">
        <v>2772</v>
      </c>
      <c r="H358" s="15" t="s">
        <v>2772</v>
      </c>
      <c r="I358" s="15" t="s">
        <v>2772</v>
      </c>
      <c r="J358" s="15" t="s">
        <v>2772</v>
      </c>
      <c r="K358" s="15" t="s">
        <v>2781</v>
      </c>
      <c r="L358" s="15" t="s">
        <v>3141</v>
      </c>
      <c r="M358" s="15" t="s">
        <v>3011</v>
      </c>
      <c r="N358" s="15" t="s">
        <v>2772</v>
      </c>
      <c r="O358" s="15" t="s">
        <v>3012</v>
      </c>
      <c r="P358" s="16" t="s">
        <v>718</v>
      </c>
    </row>
    <row r="359" spans="1:16" ht="33" thickBot="1">
      <c r="A359" s="15" t="s">
        <v>3008</v>
      </c>
      <c r="B359" s="15">
        <v>2020</v>
      </c>
      <c r="C359" s="15" t="s">
        <v>3142</v>
      </c>
      <c r="D359" s="15" t="s">
        <v>2766</v>
      </c>
      <c r="E359" s="15" t="s">
        <v>2778</v>
      </c>
      <c r="F359" s="15" t="s">
        <v>2884</v>
      </c>
      <c r="G359" s="15" t="s">
        <v>2772</v>
      </c>
      <c r="H359" s="15" t="s">
        <v>2772</v>
      </c>
      <c r="I359" s="15" t="s">
        <v>2772</v>
      </c>
      <c r="J359" s="15" t="s">
        <v>2772</v>
      </c>
      <c r="K359" s="15" t="s">
        <v>3021</v>
      </c>
      <c r="L359" s="28" t="s">
        <v>3143</v>
      </c>
      <c r="M359" s="15" t="s">
        <v>2880</v>
      </c>
      <c r="N359" s="15" t="s">
        <v>2772</v>
      </c>
      <c r="O359" s="15" t="s">
        <v>2772</v>
      </c>
      <c r="P359" s="16" t="s">
        <v>718</v>
      </c>
    </row>
    <row r="360" spans="1:16" ht="32.1">
      <c r="A360" s="15" t="s">
        <v>3008</v>
      </c>
      <c r="B360" s="15">
        <v>2020</v>
      </c>
      <c r="C360" s="15" t="s">
        <v>3142</v>
      </c>
      <c r="D360" s="15" t="s">
        <v>2766</v>
      </c>
      <c r="E360" s="15" t="s">
        <v>2778</v>
      </c>
      <c r="F360" s="15" t="s">
        <v>3013</v>
      </c>
      <c r="G360" s="15" t="s">
        <v>2772</v>
      </c>
      <c r="H360" s="15" t="s">
        <v>2772</v>
      </c>
      <c r="I360" s="15" t="s">
        <v>2772</v>
      </c>
      <c r="J360" s="15" t="s">
        <v>2772</v>
      </c>
      <c r="K360" s="15" t="s">
        <v>3021</v>
      </c>
      <c r="L360" s="15" t="s">
        <v>3144</v>
      </c>
      <c r="M360" s="15" t="s">
        <v>2880</v>
      </c>
      <c r="N360" s="15" t="s">
        <v>2772</v>
      </c>
      <c r="O360" s="15" t="s">
        <v>2772</v>
      </c>
      <c r="P360" s="16" t="s">
        <v>718</v>
      </c>
    </row>
    <row r="361" spans="1:16" ht="32.1">
      <c r="A361" s="15" t="s">
        <v>3008</v>
      </c>
      <c r="B361" s="15">
        <v>2020</v>
      </c>
      <c r="C361" s="15" t="s">
        <v>3142</v>
      </c>
      <c r="D361" s="15" t="s">
        <v>2766</v>
      </c>
      <c r="E361" s="15" t="s">
        <v>2778</v>
      </c>
      <c r="F361" s="15" t="s">
        <v>3005</v>
      </c>
      <c r="G361" s="15" t="s">
        <v>2772</v>
      </c>
      <c r="H361" s="15" t="s">
        <v>2772</v>
      </c>
      <c r="I361" s="15" t="s">
        <v>2772</v>
      </c>
      <c r="J361" s="15" t="s">
        <v>2772</v>
      </c>
      <c r="K361" s="15" t="s">
        <v>3021</v>
      </c>
      <c r="L361" s="15" t="s">
        <v>3145</v>
      </c>
      <c r="M361" s="15" t="s">
        <v>2880</v>
      </c>
      <c r="N361" s="15" t="s">
        <v>2772</v>
      </c>
      <c r="O361" s="15" t="s">
        <v>2772</v>
      </c>
      <c r="P361" s="16" t="s">
        <v>718</v>
      </c>
    </row>
    <row r="362" spans="1:16" ht="32.1">
      <c r="A362" s="15" t="s">
        <v>3008</v>
      </c>
      <c r="B362" s="15">
        <v>2020</v>
      </c>
      <c r="C362" s="15" t="s">
        <v>3142</v>
      </c>
      <c r="D362" s="15" t="s">
        <v>2766</v>
      </c>
      <c r="E362" s="15" t="s">
        <v>2778</v>
      </c>
      <c r="F362" s="15" t="s">
        <v>2779</v>
      </c>
      <c r="G362" s="15" t="s">
        <v>2772</v>
      </c>
      <c r="H362" s="15" t="s">
        <v>2772</v>
      </c>
      <c r="I362" s="15" t="s">
        <v>2772</v>
      </c>
      <c r="J362" s="15" t="s">
        <v>2772</v>
      </c>
      <c r="K362" s="15" t="s">
        <v>3021</v>
      </c>
      <c r="L362" s="15" t="s">
        <v>3146</v>
      </c>
      <c r="M362" s="15" t="s">
        <v>2880</v>
      </c>
      <c r="N362" s="15" t="s">
        <v>2772</v>
      </c>
      <c r="O362" s="15" t="s">
        <v>2772</v>
      </c>
      <c r="P362" s="16" t="s">
        <v>718</v>
      </c>
    </row>
    <row r="363" spans="1:16" ht="32.1">
      <c r="A363" s="15" t="s">
        <v>3008</v>
      </c>
      <c r="B363" s="15">
        <v>2020</v>
      </c>
      <c r="C363" s="15" t="s">
        <v>3142</v>
      </c>
      <c r="D363" s="15" t="s">
        <v>2766</v>
      </c>
      <c r="E363" s="15" t="s">
        <v>2778</v>
      </c>
      <c r="F363" s="15" t="s">
        <v>2875</v>
      </c>
      <c r="G363" s="15" t="s">
        <v>2772</v>
      </c>
      <c r="H363" s="15" t="s">
        <v>2772</v>
      </c>
      <c r="I363" s="15" t="s">
        <v>2772</v>
      </c>
      <c r="J363" s="15" t="s">
        <v>2772</v>
      </c>
      <c r="K363" s="15" t="s">
        <v>3021</v>
      </c>
      <c r="L363" s="15" t="s">
        <v>3147</v>
      </c>
      <c r="M363" s="15" t="s">
        <v>2880</v>
      </c>
      <c r="N363" s="15" t="s">
        <v>2772</v>
      </c>
      <c r="O363" s="15" t="s">
        <v>2772</v>
      </c>
      <c r="P363" s="16" t="s">
        <v>718</v>
      </c>
    </row>
    <row r="364" spans="1:16" ht="32.1">
      <c r="A364" s="15" t="s">
        <v>3008</v>
      </c>
      <c r="B364" s="15">
        <v>2020</v>
      </c>
      <c r="C364" s="15" t="s">
        <v>3142</v>
      </c>
      <c r="D364" s="15" t="s">
        <v>2766</v>
      </c>
      <c r="E364" s="15" t="s">
        <v>2778</v>
      </c>
      <c r="F364" s="15" t="s">
        <v>2885</v>
      </c>
      <c r="G364" s="15" t="s">
        <v>2772</v>
      </c>
      <c r="H364" s="15" t="s">
        <v>2772</v>
      </c>
      <c r="I364" s="15" t="s">
        <v>2772</v>
      </c>
      <c r="J364" s="15" t="s">
        <v>2772</v>
      </c>
      <c r="K364" s="15" t="s">
        <v>3021</v>
      </c>
      <c r="L364" s="15" t="s">
        <v>3148</v>
      </c>
      <c r="M364" s="15" t="s">
        <v>2880</v>
      </c>
      <c r="N364" s="15" t="s">
        <v>2772</v>
      </c>
      <c r="O364" s="15" t="s">
        <v>2772</v>
      </c>
      <c r="P364" s="16" t="s">
        <v>718</v>
      </c>
    </row>
    <row r="365" spans="1:16" ht="32.1">
      <c r="A365" s="15" t="s">
        <v>3008</v>
      </c>
      <c r="B365" s="15">
        <v>2020</v>
      </c>
      <c r="C365" s="15" t="s">
        <v>3142</v>
      </c>
      <c r="D365" s="15" t="s">
        <v>2766</v>
      </c>
      <c r="E365" s="15" t="s">
        <v>2778</v>
      </c>
      <c r="F365" s="15" t="s">
        <v>2790</v>
      </c>
      <c r="G365" s="15" t="s">
        <v>2772</v>
      </c>
      <c r="H365" s="15" t="s">
        <v>2772</v>
      </c>
      <c r="I365" s="15" t="s">
        <v>2772</v>
      </c>
      <c r="J365" s="15" t="s">
        <v>2772</v>
      </c>
      <c r="K365" s="15" t="s">
        <v>3021</v>
      </c>
      <c r="L365" s="15" t="s">
        <v>3070</v>
      </c>
      <c r="M365" s="15" t="s">
        <v>2880</v>
      </c>
      <c r="N365" s="15" t="s">
        <v>2772</v>
      </c>
      <c r="O365" s="15" t="s">
        <v>2772</v>
      </c>
      <c r="P365" s="16" t="s">
        <v>718</v>
      </c>
    </row>
    <row r="366" spans="1:16" ht="33" thickBot="1">
      <c r="A366" s="15" t="s">
        <v>3008</v>
      </c>
      <c r="B366" s="15">
        <v>2020</v>
      </c>
      <c r="C366" s="15" t="s">
        <v>3142</v>
      </c>
      <c r="D366" s="15" t="s">
        <v>2766</v>
      </c>
      <c r="E366" s="15" t="s">
        <v>2778</v>
      </c>
      <c r="F366" s="28" t="s">
        <v>2786</v>
      </c>
      <c r="G366" s="15" t="s">
        <v>2772</v>
      </c>
      <c r="H366" s="15" t="s">
        <v>2772</v>
      </c>
      <c r="I366" s="15" t="s">
        <v>2772</v>
      </c>
      <c r="J366" s="15" t="s">
        <v>2772</v>
      </c>
      <c r="K366" s="15" t="s">
        <v>3021</v>
      </c>
      <c r="L366" s="15" t="s">
        <v>3149</v>
      </c>
      <c r="M366" s="15" t="s">
        <v>2880</v>
      </c>
      <c r="N366" s="15" t="s">
        <v>2772</v>
      </c>
      <c r="O366" s="15" t="s">
        <v>2772</v>
      </c>
      <c r="P366" s="16" t="s">
        <v>718</v>
      </c>
    </row>
    <row r="367" spans="1:16" ht="32.1">
      <c r="A367" s="15" t="s">
        <v>3008</v>
      </c>
      <c r="B367" s="15">
        <v>2020</v>
      </c>
      <c r="C367" s="15" t="s">
        <v>3142</v>
      </c>
      <c r="D367" s="15" t="s">
        <v>2766</v>
      </c>
      <c r="E367" s="15" t="s">
        <v>2778</v>
      </c>
      <c r="F367" s="15" t="s">
        <v>2884</v>
      </c>
      <c r="G367" s="15" t="s">
        <v>2772</v>
      </c>
      <c r="H367" s="15" t="s">
        <v>2772</v>
      </c>
      <c r="I367" s="15" t="s">
        <v>2772</v>
      </c>
      <c r="J367" s="15" t="s">
        <v>2772</v>
      </c>
      <c r="K367" s="15" t="s">
        <v>2781</v>
      </c>
      <c r="L367" s="15" t="s">
        <v>3150</v>
      </c>
      <c r="M367" s="15" t="s">
        <v>3011</v>
      </c>
      <c r="N367" s="15" t="s">
        <v>2772</v>
      </c>
      <c r="O367" s="15" t="s">
        <v>3012</v>
      </c>
      <c r="P367" s="16" t="s">
        <v>718</v>
      </c>
    </row>
    <row r="368" spans="1:16" ht="32.1">
      <c r="A368" s="15" t="s">
        <v>3008</v>
      </c>
      <c r="B368" s="15">
        <v>2020</v>
      </c>
      <c r="C368" s="15" t="s">
        <v>3142</v>
      </c>
      <c r="D368" s="15" t="s">
        <v>2766</v>
      </c>
      <c r="E368" s="15" t="s">
        <v>2778</v>
      </c>
      <c r="F368" s="15" t="s">
        <v>3013</v>
      </c>
      <c r="G368" s="15" t="s">
        <v>2772</v>
      </c>
      <c r="H368" s="15" t="s">
        <v>2772</v>
      </c>
      <c r="I368" s="15" t="s">
        <v>2772</v>
      </c>
      <c r="J368" s="15" t="s">
        <v>2772</v>
      </c>
      <c r="K368" s="15" t="s">
        <v>2781</v>
      </c>
      <c r="L368" s="15" t="s">
        <v>3151</v>
      </c>
      <c r="M368" s="15" t="s">
        <v>3011</v>
      </c>
      <c r="N368" s="15" t="s">
        <v>2772</v>
      </c>
      <c r="O368" s="15" t="s">
        <v>3012</v>
      </c>
      <c r="P368" s="16" t="s">
        <v>718</v>
      </c>
    </row>
    <row r="369" spans="1:16" ht="32.1">
      <c r="A369" s="15" t="s">
        <v>3008</v>
      </c>
      <c r="B369" s="15">
        <v>2020</v>
      </c>
      <c r="C369" s="15" t="s">
        <v>3142</v>
      </c>
      <c r="D369" s="15" t="s">
        <v>2766</v>
      </c>
      <c r="E369" s="15" t="s">
        <v>2778</v>
      </c>
      <c r="F369" s="15" t="s">
        <v>3005</v>
      </c>
      <c r="G369" s="15" t="s">
        <v>2772</v>
      </c>
      <c r="H369" s="15" t="s">
        <v>2772</v>
      </c>
      <c r="I369" s="15" t="s">
        <v>2772</v>
      </c>
      <c r="J369" s="15" t="s">
        <v>2772</v>
      </c>
      <c r="K369" s="15" t="s">
        <v>2781</v>
      </c>
      <c r="L369" s="15" t="s">
        <v>3152</v>
      </c>
      <c r="M369" s="15" t="s">
        <v>3011</v>
      </c>
      <c r="N369" s="15" t="s">
        <v>2772</v>
      </c>
      <c r="O369" s="15" t="s">
        <v>3012</v>
      </c>
      <c r="P369" s="16" t="s">
        <v>718</v>
      </c>
    </row>
    <row r="370" spans="1:16" ht="32.1">
      <c r="A370" s="15" t="s">
        <v>3008</v>
      </c>
      <c r="B370" s="15">
        <v>2020</v>
      </c>
      <c r="C370" s="15" t="s">
        <v>3142</v>
      </c>
      <c r="D370" s="15" t="s">
        <v>2766</v>
      </c>
      <c r="E370" s="15" t="s">
        <v>2778</v>
      </c>
      <c r="F370" s="15" t="s">
        <v>2779</v>
      </c>
      <c r="G370" s="15" t="s">
        <v>2772</v>
      </c>
      <c r="H370" s="15" t="s">
        <v>2772</v>
      </c>
      <c r="I370" s="15" t="s">
        <v>2772</v>
      </c>
      <c r="J370" s="15" t="s">
        <v>2772</v>
      </c>
      <c r="K370" s="15" t="s">
        <v>2781</v>
      </c>
      <c r="L370" s="15" t="s">
        <v>3153</v>
      </c>
      <c r="M370" s="15" t="s">
        <v>3011</v>
      </c>
      <c r="N370" s="15" t="s">
        <v>2772</v>
      </c>
      <c r="O370" s="15" t="s">
        <v>3012</v>
      </c>
      <c r="P370" s="16" t="s">
        <v>718</v>
      </c>
    </row>
    <row r="371" spans="1:16" ht="32.1">
      <c r="A371" s="15" t="s">
        <v>3008</v>
      </c>
      <c r="B371" s="15">
        <v>2020</v>
      </c>
      <c r="C371" s="15" t="s">
        <v>3142</v>
      </c>
      <c r="D371" s="15" t="s">
        <v>2766</v>
      </c>
      <c r="E371" s="15" t="s">
        <v>2778</v>
      </c>
      <c r="F371" s="15" t="s">
        <v>2875</v>
      </c>
      <c r="G371" s="15" t="s">
        <v>2772</v>
      </c>
      <c r="H371" s="15" t="s">
        <v>2772</v>
      </c>
      <c r="I371" s="15" t="s">
        <v>2772</v>
      </c>
      <c r="J371" s="15" t="s">
        <v>2772</v>
      </c>
      <c r="K371" s="15" t="s">
        <v>2781</v>
      </c>
      <c r="L371" s="15" t="s">
        <v>3154</v>
      </c>
      <c r="M371" s="15" t="s">
        <v>3011</v>
      </c>
      <c r="N371" s="15" t="s">
        <v>2772</v>
      </c>
      <c r="O371" s="15" t="s">
        <v>3012</v>
      </c>
      <c r="P371" s="16" t="s">
        <v>718</v>
      </c>
    </row>
    <row r="372" spans="1:16" ht="32.1">
      <c r="A372" s="15" t="s">
        <v>3008</v>
      </c>
      <c r="B372" s="15">
        <v>2020</v>
      </c>
      <c r="C372" s="15" t="s">
        <v>3142</v>
      </c>
      <c r="D372" s="15" t="s">
        <v>2766</v>
      </c>
      <c r="E372" s="15" t="s">
        <v>2778</v>
      </c>
      <c r="F372" s="15" t="s">
        <v>2885</v>
      </c>
      <c r="G372" s="15" t="s">
        <v>2772</v>
      </c>
      <c r="H372" s="15" t="s">
        <v>2772</v>
      </c>
      <c r="I372" s="15" t="s">
        <v>2772</v>
      </c>
      <c r="J372" s="15" t="s">
        <v>2772</v>
      </c>
      <c r="K372" s="15" t="s">
        <v>2781</v>
      </c>
      <c r="L372" s="15" t="s">
        <v>3155</v>
      </c>
      <c r="M372" s="15" t="s">
        <v>3011</v>
      </c>
      <c r="N372" s="15" t="s">
        <v>2772</v>
      </c>
      <c r="O372" s="15" t="s">
        <v>3012</v>
      </c>
      <c r="P372" s="16" t="s">
        <v>718</v>
      </c>
    </row>
    <row r="373" spans="1:16" ht="33" thickBot="1">
      <c r="A373" s="15" t="s">
        <v>3008</v>
      </c>
      <c r="B373" s="15">
        <v>2020</v>
      </c>
      <c r="C373" s="15" t="s">
        <v>3142</v>
      </c>
      <c r="D373" s="15" t="s">
        <v>2766</v>
      </c>
      <c r="E373" s="15" t="s">
        <v>2778</v>
      </c>
      <c r="F373" s="15" t="s">
        <v>2790</v>
      </c>
      <c r="G373" s="15" t="s">
        <v>2772</v>
      </c>
      <c r="H373" s="15" t="s">
        <v>2772</v>
      </c>
      <c r="I373" s="15" t="s">
        <v>2772</v>
      </c>
      <c r="J373" s="15" t="s">
        <v>2772</v>
      </c>
      <c r="K373" s="15" t="s">
        <v>2781</v>
      </c>
      <c r="L373" s="28" t="s">
        <v>3156</v>
      </c>
      <c r="M373" s="15" t="s">
        <v>3011</v>
      </c>
      <c r="N373" s="15" t="s">
        <v>2772</v>
      </c>
      <c r="O373" s="15" t="s">
        <v>3012</v>
      </c>
      <c r="P373" s="16" t="s">
        <v>718</v>
      </c>
    </row>
    <row r="374" spans="1:16" ht="33" thickBot="1">
      <c r="A374" s="15" t="s">
        <v>3008</v>
      </c>
      <c r="B374" s="15">
        <v>2020</v>
      </c>
      <c r="C374" s="15" t="s">
        <v>3142</v>
      </c>
      <c r="D374" s="15" t="s">
        <v>2766</v>
      </c>
      <c r="E374" s="15" t="s">
        <v>2778</v>
      </c>
      <c r="F374" s="28" t="s">
        <v>2786</v>
      </c>
      <c r="G374" s="15" t="s">
        <v>2772</v>
      </c>
      <c r="H374" s="15" t="s">
        <v>2772</v>
      </c>
      <c r="I374" s="15" t="s">
        <v>2772</v>
      </c>
      <c r="J374" s="15" t="s">
        <v>2772</v>
      </c>
      <c r="K374" s="15" t="s">
        <v>2781</v>
      </c>
      <c r="L374" s="15" t="s">
        <v>3157</v>
      </c>
      <c r="M374" s="15" t="s">
        <v>3011</v>
      </c>
      <c r="N374" s="15" t="s">
        <v>2772</v>
      </c>
      <c r="O374" s="15" t="s">
        <v>3012</v>
      </c>
      <c r="P374" s="16" t="s">
        <v>718</v>
      </c>
    </row>
    <row r="375" spans="1:16" ht="32.1">
      <c r="A375" s="15" t="s">
        <v>3008</v>
      </c>
      <c r="B375" s="15">
        <v>2020</v>
      </c>
      <c r="C375" s="15" t="s">
        <v>3158</v>
      </c>
      <c r="D375" s="15" t="s">
        <v>2766</v>
      </c>
      <c r="E375" s="15" t="s">
        <v>2778</v>
      </c>
      <c r="F375" s="15" t="s">
        <v>2884</v>
      </c>
      <c r="G375" s="15" t="s">
        <v>2772</v>
      </c>
      <c r="H375" s="15" t="s">
        <v>2772</v>
      </c>
      <c r="I375" s="15" t="s">
        <v>2772</v>
      </c>
      <c r="J375" s="15" t="s">
        <v>2772</v>
      </c>
      <c r="K375" s="15" t="s">
        <v>3021</v>
      </c>
      <c r="L375" s="15" t="s">
        <v>3031</v>
      </c>
      <c r="M375" s="15" t="s">
        <v>2880</v>
      </c>
      <c r="N375" s="15" t="s">
        <v>2772</v>
      </c>
      <c r="O375" s="15" t="s">
        <v>2772</v>
      </c>
      <c r="P375" s="16" t="s">
        <v>718</v>
      </c>
    </row>
    <row r="376" spans="1:16" ht="32.1">
      <c r="A376" s="15" t="s">
        <v>3008</v>
      </c>
      <c r="B376" s="15">
        <v>2020</v>
      </c>
      <c r="C376" s="15" t="s">
        <v>3158</v>
      </c>
      <c r="D376" s="15" t="s">
        <v>2766</v>
      </c>
      <c r="E376" s="15" t="s">
        <v>2778</v>
      </c>
      <c r="F376" s="15" t="s">
        <v>3013</v>
      </c>
      <c r="G376" s="15" t="s">
        <v>2772</v>
      </c>
      <c r="H376" s="15" t="s">
        <v>2772</v>
      </c>
      <c r="I376" s="15" t="s">
        <v>2772</v>
      </c>
      <c r="J376" s="15" t="s">
        <v>2772</v>
      </c>
      <c r="K376" s="15" t="s">
        <v>3021</v>
      </c>
      <c r="L376" s="15" t="s">
        <v>3159</v>
      </c>
      <c r="M376" s="15" t="s">
        <v>2880</v>
      </c>
      <c r="N376" s="15" t="s">
        <v>2772</v>
      </c>
      <c r="O376" s="15" t="s">
        <v>2772</v>
      </c>
      <c r="P376" s="16" t="s">
        <v>718</v>
      </c>
    </row>
    <row r="377" spans="1:16" ht="32.1">
      <c r="A377" s="15" t="s">
        <v>3008</v>
      </c>
      <c r="B377" s="15">
        <v>2020</v>
      </c>
      <c r="C377" s="15" t="s">
        <v>3158</v>
      </c>
      <c r="D377" s="15" t="s">
        <v>2766</v>
      </c>
      <c r="E377" s="15" t="s">
        <v>2778</v>
      </c>
      <c r="F377" s="15" t="s">
        <v>3005</v>
      </c>
      <c r="G377" s="15" t="s">
        <v>2772</v>
      </c>
      <c r="H377" s="15" t="s">
        <v>2772</v>
      </c>
      <c r="I377" s="15" t="s">
        <v>2772</v>
      </c>
      <c r="J377" s="15" t="s">
        <v>2772</v>
      </c>
      <c r="K377" s="15" t="s">
        <v>3021</v>
      </c>
      <c r="L377" s="15" t="s">
        <v>3160</v>
      </c>
      <c r="M377" s="15" t="s">
        <v>2880</v>
      </c>
      <c r="N377" s="15" t="s">
        <v>2772</v>
      </c>
      <c r="O377" s="15" t="s">
        <v>2772</v>
      </c>
      <c r="P377" s="16" t="s">
        <v>718</v>
      </c>
    </row>
    <row r="378" spans="1:16" ht="32.1">
      <c r="A378" s="15" t="s">
        <v>3008</v>
      </c>
      <c r="B378" s="15">
        <v>2020</v>
      </c>
      <c r="C378" s="15" t="s">
        <v>3158</v>
      </c>
      <c r="D378" s="15" t="s">
        <v>2766</v>
      </c>
      <c r="E378" s="15" t="s">
        <v>2778</v>
      </c>
      <c r="F378" s="15" t="s">
        <v>2779</v>
      </c>
      <c r="G378" s="15" t="s">
        <v>2772</v>
      </c>
      <c r="H378" s="15" t="s">
        <v>2772</v>
      </c>
      <c r="I378" s="15" t="s">
        <v>2772</v>
      </c>
      <c r="J378" s="15" t="s">
        <v>2772</v>
      </c>
      <c r="K378" s="15" t="s">
        <v>3021</v>
      </c>
      <c r="L378" s="15" t="s">
        <v>3161</v>
      </c>
      <c r="M378" s="15" t="s">
        <v>2880</v>
      </c>
      <c r="N378" s="15" t="s">
        <v>2772</v>
      </c>
      <c r="O378" s="15" t="s">
        <v>2772</v>
      </c>
      <c r="P378" s="16" t="s">
        <v>718</v>
      </c>
    </row>
    <row r="379" spans="1:16" ht="32.1">
      <c r="A379" s="15" t="s">
        <v>3008</v>
      </c>
      <c r="B379" s="15">
        <v>2020</v>
      </c>
      <c r="C379" s="15" t="s">
        <v>3158</v>
      </c>
      <c r="D379" s="15" t="s">
        <v>2766</v>
      </c>
      <c r="E379" s="15" t="s">
        <v>2778</v>
      </c>
      <c r="F379" s="15" t="s">
        <v>2875</v>
      </c>
      <c r="G379" s="15" t="s">
        <v>2772</v>
      </c>
      <c r="H379" s="15" t="s">
        <v>2772</v>
      </c>
      <c r="I379" s="15" t="s">
        <v>2772</v>
      </c>
      <c r="J379" s="15" t="s">
        <v>2772</v>
      </c>
      <c r="K379" s="15" t="s">
        <v>3021</v>
      </c>
      <c r="L379" s="15" t="s">
        <v>3162</v>
      </c>
      <c r="M379" s="15" t="s">
        <v>2880</v>
      </c>
      <c r="N379" s="15" t="s">
        <v>2772</v>
      </c>
      <c r="O379" s="15" t="s">
        <v>2772</v>
      </c>
      <c r="P379" s="16" t="s">
        <v>718</v>
      </c>
    </row>
    <row r="380" spans="1:16" ht="32.1">
      <c r="A380" s="15" t="s">
        <v>3008</v>
      </c>
      <c r="B380" s="15">
        <v>2020</v>
      </c>
      <c r="C380" s="15" t="s">
        <v>3158</v>
      </c>
      <c r="D380" s="15" t="s">
        <v>2766</v>
      </c>
      <c r="E380" s="15" t="s">
        <v>2778</v>
      </c>
      <c r="F380" s="15" t="s">
        <v>2885</v>
      </c>
      <c r="G380" s="15" t="s">
        <v>2772</v>
      </c>
      <c r="H380" s="15" t="s">
        <v>2772</v>
      </c>
      <c r="I380" s="15" t="s">
        <v>2772</v>
      </c>
      <c r="J380" s="15" t="s">
        <v>2772</v>
      </c>
      <c r="K380" s="15" t="s">
        <v>3021</v>
      </c>
      <c r="L380" s="15" t="s">
        <v>3028</v>
      </c>
      <c r="M380" s="15" t="s">
        <v>2880</v>
      </c>
      <c r="N380" s="15" t="s">
        <v>2772</v>
      </c>
      <c r="O380" s="15" t="s">
        <v>2772</v>
      </c>
      <c r="P380" s="16" t="s">
        <v>718</v>
      </c>
    </row>
    <row r="381" spans="1:16" ht="32.1">
      <c r="A381" s="15" t="s">
        <v>3008</v>
      </c>
      <c r="B381" s="15">
        <v>2020</v>
      </c>
      <c r="C381" s="15" t="s">
        <v>3158</v>
      </c>
      <c r="D381" s="15" t="s">
        <v>2766</v>
      </c>
      <c r="E381" s="15" t="s">
        <v>2778</v>
      </c>
      <c r="F381" s="15" t="s">
        <v>2790</v>
      </c>
      <c r="G381" s="15" t="s">
        <v>2772</v>
      </c>
      <c r="H381" s="15" t="s">
        <v>2772</v>
      </c>
      <c r="I381" s="15" t="s">
        <v>2772</v>
      </c>
      <c r="J381" s="15" t="s">
        <v>2772</v>
      </c>
      <c r="K381" s="15" t="s">
        <v>3021</v>
      </c>
      <c r="L381" s="15" t="s">
        <v>3163</v>
      </c>
      <c r="M381" s="15" t="s">
        <v>2880</v>
      </c>
      <c r="N381" s="15" t="s">
        <v>2772</v>
      </c>
      <c r="O381" s="15" t="s">
        <v>2772</v>
      </c>
      <c r="P381" s="16" t="s">
        <v>718</v>
      </c>
    </row>
    <row r="382" spans="1:16" ht="33" thickBot="1">
      <c r="A382" s="15" t="s">
        <v>3008</v>
      </c>
      <c r="B382" s="15">
        <v>2020</v>
      </c>
      <c r="C382" s="15" t="s">
        <v>3158</v>
      </c>
      <c r="D382" s="15" t="s">
        <v>2766</v>
      </c>
      <c r="E382" s="15" t="s">
        <v>2778</v>
      </c>
      <c r="F382" s="28" t="s">
        <v>2786</v>
      </c>
      <c r="G382" s="15" t="s">
        <v>2772</v>
      </c>
      <c r="H382" s="15" t="s">
        <v>2772</v>
      </c>
      <c r="I382" s="15" t="s">
        <v>2772</v>
      </c>
      <c r="J382" s="15" t="s">
        <v>2772</v>
      </c>
      <c r="K382" s="15" t="s">
        <v>3021</v>
      </c>
      <c r="L382" s="15" t="s">
        <v>3164</v>
      </c>
      <c r="M382" s="15" t="s">
        <v>2880</v>
      </c>
      <c r="N382" s="15" t="s">
        <v>2772</v>
      </c>
      <c r="O382" s="15" t="s">
        <v>2772</v>
      </c>
      <c r="P382" s="16" t="s">
        <v>718</v>
      </c>
    </row>
    <row r="383" spans="1:16" ht="32.1">
      <c r="A383" s="15" t="s">
        <v>3008</v>
      </c>
      <c r="B383" s="15">
        <v>2020</v>
      </c>
      <c r="C383" s="15" t="s">
        <v>3158</v>
      </c>
      <c r="D383" s="15" t="s">
        <v>2766</v>
      </c>
      <c r="E383" s="15" t="s">
        <v>2778</v>
      </c>
      <c r="F383" s="15" t="s">
        <v>2884</v>
      </c>
      <c r="G383" s="15" t="s">
        <v>2772</v>
      </c>
      <c r="H383" s="15" t="s">
        <v>2772</v>
      </c>
      <c r="I383" s="15" t="s">
        <v>2772</v>
      </c>
      <c r="J383" s="15" t="s">
        <v>2772</v>
      </c>
      <c r="K383" s="15" t="s">
        <v>2781</v>
      </c>
      <c r="L383" s="15" t="s">
        <v>3165</v>
      </c>
      <c r="M383" s="15" t="s">
        <v>3011</v>
      </c>
      <c r="N383" s="15" t="s">
        <v>2772</v>
      </c>
      <c r="O383" s="15" t="s">
        <v>3012</v>
      </c>
      <c r="P383" s="16" t="s">
        <v>718</v>
      </c>
    </row>
    <row r="384" spans="1:16" ht="32.1">
      <c r="A384" s="15" t="s">
        <v>3008</v>
      </c>
      <c r="B384" s="15">
        <v>2020</v>
      </c>
      <c r="C384" s="15" t="s">
        <v>3158</v>
      </c>
      <c r="D384" s="15" t="s">
        <v>2766</v>
      </c>
      <c r="E384" s="15" t="s">
        <v>2778</v>
      </c>
      <c r="F384" s="15" t="s">
        <v>3013</v>
      </c>
      <c r="G384" s="15" t="s">
        <v>2772</v>
      </c>
      <c r="H384" s="15" t="s">
        <v>2772</v>
      </c>
      <c r="I384" s="15" t="s">
        <v>2772</v>
      </c>
      <c r="J384" s="15" t="s">
        <v>2772</v>
      </c>
      <c r="K384" s="15" t="s">
        <v>2781</v>
      </c>
      <c r="L384" s="15" t="s">
        <v>3166</v>
      </c>
      <c r="M384" s="15" t="s">
        <v>3011</v>
      </c>
      <c r="N384" s="15" t="s">
        <v>2772</v>
      </c>
      <c r="O384" s="15" t="s">
        <v>3012</v>
      </c>
      <c r="P384" s="16" t="s">
        <v>718</v>
      </c>
    </row>
    <row r="385" spans="1:16" ht="32.1">
      <c r="A385" s="15" t="s">
        <v>3008</v>
      </c>
      <c r="B385" s="15">
        <v>2020</v>
      </c>
      <c r="C385" s="15" t="s">
        <v>3158</v>
      </c>
      <c r="D385" s="15" t="s">
        <v>2766</v>
      </c>
      <c r="E385" s="15" t="s">
        <v>2778</v>
      </c>
      <c r="F385" s="15" t="s">
        <v>3005</v>
      </c>
      <c r="G385" s="15" t="s">
        <v>2772</v>
      </c>
      <c r="H385" s="15" t="s">
        <v>2772</v>
      </c>
      <c r="I385" s="15" t="s">
        <v>2772</v>
      </c>
      <c r="J385" s="15" t="s">
        <v>2772</v>
      </c>
      <c r="K385" s="15" t="s">
        <v>2781</v>
      </c>
      <c r="L385" s="15" t="s">
        <v>3167</v>
      </c>
      <c r="M385" s="15" t="s">
        <v>3011</v>
      </c>
      <c r="N385" s="15" t="s">
        <v>2772</v>
      </c>
      <c r="O385" s="15" t="s">
        <v>3012</v>
      </c>
      <c r="P385" s="16" t="s">
        <v>718</v>
      </c>
    </row>
    <row r="386" spans="1:16" ht="32.1">
      <c r="A386" s="15" t="s">
        <v>3008</v>
      </c>
      <c r="B386" s="15">
        <v>2020</v>
      </c>
      <c r="C386" s="15" t="s">
        <v>3158</v>
      </c>
      <c r="D386" s="15" t="s">
        <v>2766</v>
      </c>
      <c r="E386" s="15" t="s">
        <v>2778</v>
      </c>
      <c r="F386" s="15" t="s">
        <v>2779</v>
      </c>
      <c r="G386" s="15" t="s">
        <v>2772</v>
      </c>
      <c r="H386" s="15" t="s">
        <v>2772</v>
      </c>
      <c r="I386" s="15" t="s">
        <v>2772</v>
      </c>
      <c r="J386" s="15" t="s">
        <v>2772</v>
      </c>
      <c r="K386" s="15" t="s">
        <v>2781</v>
      </c>
      <c r="L386" s="15" t="s">
        <v>3168</v>
      </c>
      <c r="M386" s="15" t="s">
        <v>3011</v>
      </c>
      <c r="N386" s="15" t="s">
        <v>2772</v>
      </c>
      <c r="O386" s="15" t="s">
        <v>3012</v>
      </c>
      <c r="P386" s="16" t="s">
        <v>718</v>
      </c>
    </row>
    <row r="387" spans="1:16" ht="32.1">
      <c r="A387" s="15" t="s">
        <v>3008</v>
      </c>
      <c r="B387" s="15">
        <v>2020</v>
      </c>
      <c r="C387" s="15" t="s">
        <v>3158</v>
      </c>
      <c r="D387" s="15" t="s">
        <v>2766</v>
      </c>
      <c r="E387" s="15" t="s">
        <v>2778</v>
      </c>
      <c r="F387" s="15" t="s">
        <v>2875</v>
      </c>
      <c r="G387" s="15" t="s">
        <v>2772</v>
      </c>
      <c r="H387" s="15" t="s">
        <v>2772</v>
      </c>
      <c r="I387" s="15" t="s">
        <v>2772</v>
      </c>
      <c r="J387" s="15" t="s">
        <v>2772</v>
      </c>
      <c r="K387" s="15" t="s">
        <v>2781</v>
      </c>
      <c r="L387" s="15" t="s">
        <v>3087</v>
      </c>
      <c r="M387" s="15" t="s">
        <v>3011</v>
      </c>
      <c r="N387" s="15" t="s">
        <v>2772</v>
      </c>
      <c r="O387" s="15" t="s">
        <v>3012</v>
      </c>
      <c r="P387" s="16" t="s">
        <v>718</v>
      </c>
    </row>
    <row r="388" spans="1:16" ht="32.1">
      <c r="A388" s="15" t="s">
        <v>3008</v>
      </c>
      <c r="B388" s="15">
        <v>2020</v>
      </c>
      <c r="C388" s="15" t="s">
        <v>3158</v>
      </c>
      <c r="D388" s="15" t="s">
        <v>2766</v>
      </c>
      <c r="E388" s="15" t="s">
        <v>2778</v>
      </c>
      <c r="F388" s="15" t="s">
        <v>2885</v>
      </c>
      <c r="G388" s="15" t="s">
        <v>2772</v>
      </c>
      <c r="H388" s="15" t="s">
        <v>2772</v>
      </c>
      <c r="I388" s="15" t="s">
        <v>2772</v>
      </c>
      <c r="J388" s="15" t="s">
        <v>2772</v>
      </c>
      <c r="K388" s="15" t="s">
        <v>2781</v>
      </c>
      <c r="L388" s="15" t="s">
        <v>3169</v>
      </c>
      <c r="M388" s="15" t="s">
        <v>3011</v>
      </c>
      <c r="N388" s="15" t="s">
        <v>2772</v>
      </c>
      <c r="O388" s="15" t="s">
        <v>3012</v>
      </c>
      <c r="P388" s="16" t="s">
        <v>718</v>
      </c>
    </row>
    <row r="389" spans="1:16" ht="32.1">
      <c r="A389" s="15" t="s">
        <v>3008</v>
      </c>
      <c r="B389" s="15">
        <v>2020</v>
      </c>
      <c r="C389" s="15" t="s">
        <v>3158</v>
      </c>
      <c r="D389" s="15" t="s">
        <v>2766</v>
      </c>
      <c r="E389" s="15" t="s">
        <v>2778</v>
      </c>
      <c r="F389" s="15" t="s">
        <v>2790</v>
      </c>
      <c r="G389" s="15" t="s">
        <v>2772</v>
      </c>
      <c r="H389" s="15" t="s">
        <v>2772</v>
      </c>
      <c r="I389" s="15" t="s">
        <v>2772</v>
      </c>
      <c r="J389" s="15" t="s">
        <v>2772</v>
      </c>
      <c r="K389" s="15" t="s">
        <v>2781</v>
      </c>
      <c r="L389" s="15" t="s">
        <v>3170</v>
      </c>
      <c r="M389" s="15" t="s">
        <v>3011</v>
      </c>
      <c r="N389" s="15" t="s">
        <v>2772</v>
      </c>
      <c r="O389" s="15" t="s">
        <v>3012</v>
      </c>
      <c r="P389" s="16" t="s">
        <v>718</v>
      </c>
    </row>
    <row r="390" spans="1:16" ht="33" thickBot="1">
      <c r="A390" s="15" t="s">
        <v>3008</v>
      </c>
      <c r="B390" s="15">
        <v>2020</v>
      </c>
      <c r="C390" s="15" t="s">
        <v>3158</v>
      </c>
      <c r="D390" s="15" t="s">
        <v>2766</v>
      </c>
      <c r="E390" s="15" t="s">
        <v>2778</v>
      </c>
      <c r="F390" s="28" t="s">
        <v>2786</v>
      </c>
      <c r="G390" s="15" t="s">
        <v>2772</v>
      </c>
      <c r="H390" s="15" t="s">
        <v>2772</v>
      </c>
      <c r="I390" s="15" t="s">
        <v>2772</v>
      </c>
      <c r="J390" s="15" t="s">
        <v>2772</v>
      </c>
      <c r="K390" s="15" t="s">
        <v>2781</v>
      </c>
      <c r="L390" s="15" t="s">
        <v>3171</v>
      </c>
      <c r="M390" s="15" t="s">
        <v>3011</v>
      </c>
      <c r="N390" s="15" t="s">
        <v>2772</v>
      </c>
      <c r="O390" s="15" t="s">
        <v>3012</v>
      </c>
      <c r="P390" s="16" t="s">
        <v>718</v>
      </c>
    </row>
    <row r="391" spans="1:16" ht="33" thickBot="1">
      <c r="A391" s="15" t="s">
        <v>3008</v>
      </c>
      <c r="B391" s="15">
        <v>2020</v>
      </c>
      <c r="C391" s="15" t="s">
        <v>3172</v>
      </c>
      <c r="D391" s="15" t="s">
        <v>2766</v>
      </c>
      <c r="E391" s="15" t="s">
        <v>2778</v>
      </c>
      <c r="F391" s="15" t="s">
        <v>2884</v>
      </c>
      <c r="G391" s="15" t="s">
        <v>2772</v>
      </c>
      <c r="H391" s="15" t="s">
        <v>2772</v>
      </c>
      <c r="I391" s="15" t="s">
        <v>2772</v>
      </c>
      <c r="J391" s="15" t="s">
        <v>2772</v>
      </c>
      <c r="K391" s="15" t="s">
        <v>3021</v>
      </c>
      <c r="L391" s="28" t="s">
        <v>3173</v>
      </c>
      <c r="M391" s="15" t="s">
        <v>2880</v>
      </c>
      <c r="N391" s="15" t="s">
        <v>2772</v>
      </c>
      <c r="O391" s="15" t="s">
        <v>2772</v>
      </c>
      <c r="P391" s="16" t="s">
        <v>718</v>
      </c>
    </row>
    <row r="392" spans="1:16" ht="32.1">
      <c r="A392" s="15" t="s">
        <v>3008</v>
      </c>
      <c r="B392" s="15">
        <v>2020</v>
      </c>
      <c r="C392" s="15" t="s">
        <v>3172</v>
      </c>
      <c r="D392" s="15" t="s">
        <v>2766</v>
      </c>
      <c r="E392" s="15" t="s">
        <v>2778</v>
      </c>
      <c r="F392" s="15" t="s">
        <v>3013</v>
      </c>
      <c r="G392" s="15" t="s">
        <v>2772</v>
      </c>
      <c r="H392" s="15" t="s">
        <v>2772</v>
      </c>
      <c r="I392" s="15" t="s">
        <v>2772</v>
      </c>
      <c r="J392" s="15" t="s">
        <v>2772</v>
      </c>
      <c r="K392" s="15" t="s">
        <v>3021</v>
      </c>
      <c r="L392" s="15" t="s">
        <v>3174</v>
      </c>
      <c r="M392" s="15" t="s">
        <v>2880</v>
      </c>
      <c r="N392" s="15" t="s">
        <v>2772</v>
      </c>
      <c r="O392" s="15" t="s">
        <v>2772</v>
      </c>
      <c r="P392" s="16" t="s">
        <v>718</v>
      </c>
    </row>
    <row r="393" spans="1:16" ht="32.1">
      <c r="A393" s="15" t="s">
        <v>3008</v>
      </c>
      <c r="B393" s="15">
        <v>2020</v>
      </c>
      <c r="C393" s="15" t="s">
        <v>3172</v>
      </c>
      <c r="D393" s="15" t="s">
        <v>2766</v>
      </c>
      <c r="E393" s="15" t="s">
        <v>2778</v>
      </c>
      <c r="F393" s="15" t="s">
        <v>3005</v>
      </c>
      <c r="G393" s="15" t="s">
        <v>2772</v>
      </c>
      <c r="H393" s="15" t="s">
        <v>2772</v>
      </c>
      <c r="I393" s="15" t="s">
        <v>2772</v>
      </c>
      <c r="J393" s="15" t="s">
        <v>2772</v>
      </c>
      <c r="K393" s="15" t="s">
        <v>3021</v>
      </c>
      <c r="L393" s="15" t="s">
        <v>3175</v>
      </c>
      <c r="M393" s="15" t="s">
        <v>2880</v>
      </c>
      <c r="N393" s="15" t="s">
        <v>2772</v>
      </c>
      <c r="O393" s="15" t="s">
        <v>2772</v>
      </c>
      <c r="P393" s="16" t="s">
        <v>718</v>
      </c>
    </row>
    <row r="394" spans="1:16" ht="32.1">
      <c r="A394" s="15" t="s">
        <v>3008</v>
      </c>
      <c r="B394" s="15">
        <v>2020</v>
      </c>
      <c r="C394" s="15" t="s">
        <v>3172</v>
      </c>
      <c r="D394" s="15" t="s">
        <v>2766</v>
      </c>
      <c r="E394" s="15" t="s">
        <v>2778</v>
      </c>
      <c r="F394" s="15" t="s">
        <v>2779</v>
      </c>
      <c r="G394" s="15" t="s">
        <v>2772</v>
      </c>
      <c r="H394" s="15" t="s">
        <v>2772</v>
      </c>
      <c r="I394" s="15" t="s">
        <v>2772</v>
      </c>
      <c r="J394" s="15" t="s">
        <v>2772</v>
      </c>
      <c r="K394" s="15" t="s">
        <v>3021</v>
      </c>
      <c r="L394" s="15" t="s">
        <v>3176</v>
      </c>
      <c r="M394" s="15" t="s">
        <v>2880</v>
      </c>
      <c r="N394" s="15" t="s">
        <v>2772</v>
      </c>
      <c r="O394" s="15" t="s">
        <v>2772</v>
      </c>
      <c r="P394" s="16" t="s">
        <v>718</v>
      </c>
    </row>
    <row r="395" spans="1:16" ht="32.1">
      <c r="A395" s="15" t="s">
        <v>3008</v>
      </c>
      <c r="B395" s="15">
        <v>2020</v>
      </c>
      <c r="C395" s="15" t="s">
        <v>3172</v>
      </c>
      <c r="D395" s="15" t="s">
        <v>2766</v>
      </c>
      <c r="E395" s="15" t="s">
        <v>2778</v>
      </c>
      <c r="F395" s="15" t="s">
        <v>2875</v>
      </c>
      <c r="G395" s="15" t="s">
        <v>2772</v>
      </c>
      <c r="H395" s="15" t="s">
        <v>2772</v>
      </c>
      <c r="I395" s="15" t="s">
        <v>2772</v>
      </c>
      <c r="J395" s="15" t="s">
        <v>2772</v>
      </c>
      <c r="K395" s="15" t="s">
        <v>3021</v>
      </c>
      <c r="L395" s="15" t="s">
        <v>3177</v>
      </c>
      <c r="M395" s="15" t="s">
        <v>2880</v>
      </c>
      <c r="N395" s="15" t="s">
        <v>2772</v>
      </c>
      <c r="O395" s="15" t="s">
        <v>2772</v>
      </c>
      <c r="P395" s="16" t="s">
        <v>718</v>
      </c>
    </row>
    <row r="396" spans="1:16" ht="32.1">
      <c r="A396" s="15" t="s">
        <v>3008</v>
      </c>
      <c r="B396" s="15">
        <v>2020</v>
      </c>
      <c r="C396" s="15" t="s">
        <v>3172</v>
      </c>
      <c r="D396" s="15" t="s">
        <v>2766</v>
      </c>
      <c r="E396" s="15" t="s">
        <v>2778</v>
      </c>
      <c r="F396" s="15" t="s">
        <v>2885</v>
      </c>
      <c r="G396" s="15" t="s">
        <v>2772</v>
      </c>
      <c r="H396" s="15" t="s">
        <v>2772</v>
      </c>
      <c r="I396" s="15" t="s">
        <v>2772</v>
      </c>
      <c r="J396" s="15" t="s">
        <v>2772</v>
      </c>
      <c r="K396" s="15" t="s">
        <v>3021</v>
      </c>
      <c r="L396" s="15" t="s">
        <v>3178</v>
      </c>
      <c r="M396" s="15" t="s">
        <v>2880</v>
      </c>
      <c r="N396" s="15" t="s">
        <v>2772</v>
      </c>
      <c r="O396" s="15" t="s">
        <v>2772</v>
      </c>
      <c r="P396" s="16" t="s">
        <v>718</v>
      </c>
    </row>
    <row r="397" spans="1:16" ht="32.1">
      <c r="A397" s="15" t="s">
        <v>3008</v>
      </c>
      <c r="B397" s="15">
        <v>2020</v>
      </c>
      <c r="C397" s="15" t="s">
        <v>3172</v>
      </c>
      <c r="D397" s="15" t="s">
        <v>2766</v>
      </c>
      <c r="E397" s="15" t="s">
        <v>2778</v>
      </c>
      <c r="F397" s="15" t="s">
        <v>2790</v>
      </c>
      <c r="G397" s="15" t="s">
        <v>2772</v>
      </c>
      <c r="H397" s="15" t="s">
        <v>2772</v>
      </c>
      <c r="I397" s="15" t="s">
        <v>2772</v>
      </c>
      <c r="J397" s="15" t="s">
        <v>2772</v>
      </c>
      <c r="K397" s="15" t="s">
        <v>3021</v>
      </c>
      <c r="L397" s="15" t="s">
        <v>3179</v>
      </c>
      <c r="M397" s="15" t="s">
        <v>2880</v>
      </c>
      <c r="N397" s="15" t="s">
        <v>2772</v>
      </c>
      <c r="O397" s="15" t="s">
        <v>2772</v>
      </c>
      <c r="P397" s="16" t="s">
        <v>718</v>
      </c>
    </row>
    <row r="398" spans="1:16" ht="33" thickBot="1">
      <c r="A398" s="15" t="s">
        <v>3008</v>
      </c>
      <c r="B398" s="15">
        <v>2020</v>
      </c>
      <c r="C398" s="15" t="s">
        <v>3172</v>
      </c>
      <c r="D398" s="15" t="s">
        <v>2766</v>
      </c>
      <c r="E398" s="15" t="s">
        <v>2778</v>
      </c>
      <c r="F398" s="28" t="s">
        <v>2786</v>
      </c>
      <c r="G398" s="15" t="s">
        <v>2772</v>
      </c>
      <c r="H398" s="15" t="s">
        <v>2772</v>
      </c>
      <c r="I398" s="15" t="s">
        <v>2772</v>
      </c>
      <c r="J398" s="15" t="s">
        <v>2772</v>
      </c>
      <c r="K398" s="15" t="s">
        <v>3021</v>
      </c>
      <c r="L398" s="15" t="s">
        <v>3180</v>
      </c>
      <c r="M398" s="15" t="s">
        <v>2880</v>
      </c>
      <c r="N398" s="15" t="s">
        <v>2772</v>
      </c>
      <c r="O398" s="15" t="s">
        <v>2772</v>
      </c>
      <c r="P398" s="16" t="s">
        <v>718</v>
      </c>
    </row>
    <row r="399" spans="1:16" ht="32.1">
      <c r="A399" s="15" t="s">
        <v>3008</v>
      </c>
      <c r="B399" s="15">
        <v>2020</v>
      </c>
      <c r="C399" s="15" t="s">
        <v>3172</v>
      </c>
      <c r="D399" s="15" t="s">
        <v>2766</v>
      </c>
      <c r="E399" s="15" t="s">
        <v>2778</v>
      </c>
      <c r="F399" s="15" t="s">
        <v>2884</v>
      </c>
      <c r="G399" s="15" t="s">
        <v>2772</v>
      </c>
      <c r="H399" s="15" t="s">
        <v>2772</v>
      </c>
      <c r="I399" s="15" t="s">
        <v>2772</v>
      </c>
      <c r="J399" s="15" t="s">
        <v>2772</v>
      </c>
      <c r="K399" s="15" t="s">
        <v>2781</v>
      </c>
      <c r="L399" s="15" t="s">
        <v>3181</v>
      </c>
      <c r="M399" s="15" t="s">
        <v>3011</v>
      </c>
      <c r="N399" s="15" t="s">
        <v>2772</v>
      </c>
      <c r="O399" s="15" t="s">
        <v>3012</v>
      </c>
      <c r="P399" s="16" t="s">
        <v>718</v>
      </c>
    </row>
    <row r="400" spans="1:16" ht="32.1">
      <c r="A400" s="15" t="s">
        <v>3008</v>
      </c>
      <c r="B400" s="15">
        <v>2020</v>
      </c>
      <c r="C400" s="15" t="s">
        <v>3172</v>
      </c>
      <c r="D400" s="15" t="s">
        <v>2766</v>
      </c>
      <c r="E400" s="15" t="s">
        <v>2778</v>
      </c>
      <c r="F400" s="15" t="s">
        <v>3013</v>
      </c>
      <c r="G400" s="15" t="s">
        <v>2772</v>
      </c>
      <c r="H400" s="15" t="s">
        <v>2772</v>
      </c>
      <c r="I400" s="15" t="s">
        <v>2772</v>
      </c>
      <c r="J400" s="15" t="s">
        <v>2772</v>
      </c>
      <c r="K400" s="15" t="s">
        <v>2781</v>
      </c>
      <c r="L400" s="15" t="s">
        <v>3182</v>
      </c>
      <c r="M400" s="15" t="s">
        <v>3011</v>
      </c>
      <c r="N400" s="15" t="s">
        <v>2772</v>
      </c>
      <c r="O400" s="15" t="s">
        <v>3012</v>
      </c>
      <c r="P400" s="16" t="s">
        <v>718</v>
      </c>
    </row>
    <row r="401" spans="1:16" ht="32.1">
      <c r="A401" s="15" t="s">
        <v>3008</v>
      </c>
      <c r="B401" s="15">
        <v>2020</v>
      </c>
      <c r="C401" s="15" t="s">
        <v>3172</v>
      </c>
      <c r="D401" s="15" t="s">
        <v>2766</v>
      </c>
      <c r="E401" s="15" t="s">
        <v>2778</v>
      </c>
      <c r="F401" s="15" t="s">
        <v>3005</v>
      </c>
      <c r="G401" s="15" t="s">
        <v>2772</v>
      </c>
      <c r="H401" s="15" t="s">
        <v>2772</v>
      </c>
      <c r="I401" s="15" t="s">
        <v>2772</v>
      </c>
      <c r="J401" s="15" t="s">
        <v>2772</v>
      </c>
      <c r="K401" s="15" t="s">
        <v>2781</v>
      </c>
      <c r="L401" s="15" t="s">
        <v>3183</v>
      </c>
      <c r="M401" s="15" t="s">
        <v>3011</v>
      </c>
      <c r="N401" s="15" t="s">
        <v>2772</v>
      </c>
      <c r="O401" s="15" t="s">
        <v>3012</v>
      </c>
      <c r="P401" s="16" t="s">
        <v>718</v>
      </c>
    </row>
    <row r="402" spans="1:16" ht="32.1">
      <c r="A402" s="15" t="s">
        <v>3008</v>
      </c>
      <c r="B402" s="15">
        <v>2020</v>
      </c>
      <c r="C402" s="15" t="s">
        <v>3172</v>
      </c>
      <c r="D402" s="15" t="s">
        <v>2766</v>
      </c>
      <c r="E402" s="15" t="s">
        <v>2778</v>
      </c>
      <c r="F402" s="15" t="s">
        <v>2779</v>
      </c>
      <c r="G402" s="15" t="s">
        <v>2772</v>
      </c>
      <c r="H402" s="15" t="s">
        <v>2772</v>
      </c>
      <c r="I402" s="15" t="s">
        <v>2772</v>
      </c>
      <c r="J402" s="15" t="s">
        <v>2772</v>
      </c>
      <c r="K402" s="15" t="s">
        <v>2781</v>
      </c>
      <c r="L402" s="15" t="s">
        <v>3184</v>
      </c>
      <c r="M402" s="15" t="s">
        <v>3011</v>
      </c>
      <c r="N402" s="15" t="s">
        <v>2772</v>
      </c>
      <c r="O402" s="15" t="s">
        <v>3012</v>
      </c>
      <c r="P402" s="16" t="s">
        <v>718</v>
      </c>
    </row>
    <row r="403" spans="1:16" ht="32.1">
      <c r="A403" s="15" t="s">
        <v>3008</v>
      </c>
      <c r="B403" s="15">
        <v>2020</v>
      </c>
      <c r="C403" s="15" t="s">
        <v>3172</v>
      </c>
      <c r="D403" s="15" t="s">
        <v>2766</v>
      </c>
      <c r="E403" s="15" t="s">
        <v>2778</v>
      </c>
      <c r="F403" s="15" t="s">
        <v>2875</v>
      </c>
      <c r="G403" s="15" t="s">
        <v>2772</v>
      </c>
      <c r="H403" s="15" t="s">
        <v>2772</v>
      </c>
      <c r="I403" s="15" t="s">
        <v>2772</v>
      </c>
      <c r="J403" s="15" t="s">
        <v>2772</v>
      </c>
      <c r="K403" s="15" t="s">
        <v>2781</v>
      </c>
      <c r="L403" s="15" t="s">
        <v>3185</v>
      </c>
      <c r="M403" s="15" t="s">
        <v>3011</v>
      </c>
      <c r="N403" s="15" t="s">
        <v>2772</v>
      </c>
      <c r="O403" s="15" t="s">
        <v>3012</v>
      </c>
      <c r="P403" s="16" t="s">
        <v>718</v>
      </c>
    </row>
    <row r="404" spans="1:16" ht="32.1">
      <c r="A404" s="15" t="s">
        <v>3008</v>
      </c>
      <c r="B404" s="15">
        <v>2020</v>
      </c>
      <c r="C404" s="15" t="s">
        <v>3172</v>
      </c>
      <c r="D404" s="15" t="s">
        <v>2766</v>
      </c>
      <c r="E404" s="15" t="s">
        <v>2778</v>
      </c>
      <c r="F404" s="15" t="s">
        <v>2885</v>
      </c>
      <c r="G404" s="15" t="s">
        <v>2772</v>
      </c>
      <c r="H404" s="15" t="s">
        <v>2772</v>
      </c>
      <c r="I404" s="15" t="s">
        <v>2772</v>
      </c>
      <c r="J404" s="15" t="s">
        <v>2772</v>
      </c>
      <c r="K404" s="15" t="s">
        <v>2781</v>
      </c>
      <c r="L404" s="15" t="s">
        <v>3186</v>
      </c>
      <c r="M404" s="15" t="s">
        <v>3011</v>
      </c>
      <c r="N404" s="15" t="s">
        <v>2772</v>
      </c>
      <c r="O404" s="15" t="s">
        <v>3012</v>
      </c>
      <c r="P404" s="16" t="s">
        <v>718</v>
      </c>
    </row>
    <row r="405" spans="1:16" ht="32.1">
      <c r="A405" s="15" t="s">
        <v>3008</v>
      </c>
      <c r="B405" s="15">
        <v>2020</v>
      </c>
      <c r="C405" s="15" t="s">
        <v>3172</v>
      </c>
      <c r="D405" s="15" t="s">
        <v>2766</v>
      </c>
      <c r="E405" s="15" t="s">
        <v>2778</v>
      </c>
      <c r="F405" s="15" t="s">
        <v>2790</v>
      </c>
      <c r="G405" s="15" t="s">
        <v>2772</v>
      </c>
      <c r="H405" s="15" t="s">
        <v>2772</v>
      </c>
      <c r="I405" s="15" t="s">
        <v>2772</v>
      </c>
      <c r="J405" s="15" t="s">
        <v>2772</v>
      </c>
      <c r="K405" s="15" t="s">
        <v>2781</v>
      </c>
      <c r="L405" s="15" t="s">
        <v>3187</v>
      </c>
      <c r="M405" s="15" t="s">
        <v>3011</v>
      </c>
      <c r="N405" s="15" t="s">
        <v>2772</v>
      </c>
      <c r="O405" s="15" t="s">
        <v>3012</v>
      </c>
      <c r="P405" s="16" t="s">
        <v>718</v>
      </c>
    </row>
    <row r="406" spans="1:16" ht="33" thickBot="1">
      <c r="A406" s="15" t="s">
        <v>3008</v>
      </c>
      <c r="B406" s="15">
        <v>2020</v>
      </c>
      <c r="C406" s="15" t="s">
        <v>3172</v>
      </c>
      <c r="D406" s="15" t="s">
        <v>2766</v>
      </c>
      <c r="E406" s="15" t="s">
        <v>2778</v>
      </c>
      <c r="F406" s="28" t="s">
        <v>2786</v>
      </c>
      <c r="G406" s="15" t="s">
        <v>2772</v>
      </c>
      <c r="H406" s="15" t="s">
        <v>2772</v>
      </c>
      <c r="I406" s="15" t="s">
        <v>2772</v>
      </c>
      <c r="J406" s="15" t="s">
        <v>2772</v>
      </c>
      <c r="K406" s="15" t="s">
        <v>2781</v>
      </c>
      <c r="L406" s="15" t="s">
        <v>3188</v>
      </c>
      <c r="M406" s="15" t="s">
        <v>3011</v>
      </c>
      <c r="N406" s="15" t="s">
        <v>2772</v>
      </c>
      <c r="O406" s="15" t="s">
        <v>3012</v>
      </c>
      <c r="P406" s="16" t="s">
        <v>718</v>
      </c>
    </row>
    <row r="407" spans="1:16" ht="32.1">
      <c r="A407" s="15" t="s">
        <v>3008</v>
      </c>
      <c r="B407" s="15">
        <v>2020</v>
      </c>
      <c r="C407" s="15" t="s">
        <v>3189</v>
      </c>
      <c r="D407" s="15" t="s">
        <v>2766</v>
      </c>
      <c r="E407" s="15" t="s">
        <v>2778</v>
      </c>
      <c r="F407" s="15" t="s">
        <v>2884</v>
      </c>
      <c r="G407" s="15" t="s">
        <v>2772</v>
      </c>
      <c r="H407" s="15" t="s">
        <v>2772</v>
      </c>
      <c r="I407" s="15" t="s">
        <v>2772</v>
      </c>
      <c r="J407" s="15" t="s">
        <v>2772</v>
      </c>
      <c r="K407" s="15" t="s">
        <v>3021</v>
      </c>
      <c r="L407" s="15" t="s">
        <v>3190</v>
      </c>
      <c r="M407" s="15" t="s">
        <v>2880</v>
      </c>
      <c r="N407" s="15" t="s">
        <v>2772</v>
      </c>
      <c r="O407" s="15" t="s">
        <v>2772</v>
      </c>
      <c r="P407" s="16" t="s">
        <v>718</v>
      </c>
    </row>
    <row r="408" spans="1:16" ht="32.1">
      <c r="A408" s="15" t="s">
        <v>3008</v>
      </c>
      <c r="B408" s="15">
        <v>2020</v>
      </c>
      <c r="C408" s="15" t="s">
        <v>3189</v>
      </c>
      <c r="D408" s="15" t="s">
        <v>2766</v>
      </c>
      <c r="E408" s="15" t="s">
        <v>2778</v>
      </c>
      <c r="F408" s="15" t="s">
        <v>3013</v>
      </c>
      <c r="G408" s="15" t="s">
        <v>2772</v>
      </c>
      <c r="H408" s="15" t="s">
        <v>2772</v>
      </c>
      <c r="I408" s="15" t="s">
        <v>2772</v>
      </c>
      <c r="J408" s="15" t="s">
        <v>2772</v>
      </c>
      <c r="K408" s="15" t="s">
        <v>3021</v>
      </c>
      <c r="L408" s="15" t="s">
        <v>3191</v>
      </c>
      <c r="M408" s="15" t="s">
        <v>2880</v>
      </c>
      <c r="N408" s="15" t="s">
        <v>2772</v>
      </c>
      <c r="O408" s="15" t="s">
        <v>2772</v>
      </c>
      <c r="P408" s="16" t="s">
        <v>718</v>
      </c>
    </row>
    <row r="409" spans="1:16" ht="32.1">
      <c r="A409" s="15" t="s">
        <v>3008</v>
      </c>
      <c r="B409" s="15">
        <v>2020</v>
      </c>
      <c r="C409" s="15" t="s">
        <v>3189</v>
      </c>
      <c r="D409" s="15" t="s">
        <v>2766</v>
      </c>
      <c r="E409" s="15" t="s">
        <v>2778</v>
      </c>
      <c r="F409" s="15" t="s">
        <v>3005</v>
      </c>
      <c r="G409" s="15" t="s">
        <v>2772</v>
      </c>
      <c r="H409" s="15" t="s">
        <v>2772</v>
      </c>
      <c r="I409" s="15" t="s">
        <v>2772</v>
      </c>
      <c r="J409" s="15" t="s">
        <v>2772</v>
      </c>
      <c r="K409" s="15" t="s">
        <v>3021</v>
      </c>
      <c r="L409" s="15" t="s">
        <v>3192</v>
      </c>
      <c r="M409" s="15" t="s">
        <v>2880</v>
      </c>
      <c r="N409" s="15" t="s">
        <v>2772</v>
      </c>
      <c r="O409" s="15" t="s">
        <v>2772</v>
      </c>
      <c r="P409" s="16" t="s">
        <v>718</v>
      </c>
    </row>
    <row r="410" spans="1:16" ht="32.1">
      <c r="A410" s="15" t="s">
        <v>3008</v>
      </c>
      <c r="B410" s="15">
        <v>2020</v>
      </c>
      <c r="C410" s="15" t="s">
        <v>3189</v>
      </c>
      <c r="D410" s="15" t="s">
        <v>2766</v>
      </c>
      <c r="E410" s="15" t="s">
        <v>2778</v>
      </c>
      <c r="F410" s="15" t="s">
        <v>2779</v>
      </c>
      <c r="G410" s="15" t="s">
        <v>2772</v>
      </c>
      <c r="H410" s="15" t="s">
        <v>2772</v>
      </c>
      <c r="I410" s="15" t="s">
        <v>2772</v>
      </c>
      <c r="J410" s="15" t="s">
        <v>2772</v>
      </c>
      <c r="K410" s="15" t="s">
        <v>3021</v>
      </c>
      <c r="L410" s="15" t="s">
        <v>3193</v>
      </c>
      <c r="M410" s="15" t="s">
        <v>2880</v>
      </c>
      <c r="N410" s="15" t="s">
        <v>2772</v>
      </c>
      <c r="O410" s="15" t="s">
        <v>2772</v>
      </c>
      <c r="P410" s="16" t="s">
        <v>718</v>
      </c>
    </row>
    <row r="411" spans="1:16" ht="32.1">
      <c r="A411" s="15" t="s">
        <v>3008</v>
      </c>
      <c r="B411" s="15">
        <v>2020</v>
      </c>
      <c r="C411" s="15" t="s">
        <v>3189</v>
      </c>
      <c r="D411" s="15" t="s">
        <v>2766</v>
      </c>
      <c r="E411" s="15" t="s">
        <v>2778</v>
      </c>
      <c r="F411" s="15" t="s">
        <v>2875</v>
      </c>
      <c r="G411" s="15" t="s">
        <v>2772</v>
      </c>
      <c r="H411" s="15" t="s">
        <v>2772</v>
      </c>
      <c r="I411" s="15" t="s">
        <v>2772</v>
      </c>
      <c r="J411" s="15" t="s">
        <v>2772</v>
      </c>
      <c r="K411" s="15" t="s">
        <v>3021</v>
      </c>
      <c r="L411" s="15" t="s">
        <v>3194</v>
      </c>
      <c r="M411" s="15" t="s">
        <v>2880</v>
      </c>
      <c r="N411" s="15" t="s">
        <v>2772</v>
      </c>
      <c r="O411" s="15" t="s">
        <v>2772</v>
      </c>
      <c r="P411" s="16" t="s">
        <v>718</v>
      </c>
    </row>
    <row r="412" spans="1:16" ht="32.1">
      <c r="A412" s="15" t="s">
        <v>3008</v>
      </c>
      <c r="B412" s="15">
        <v>2020</v>
      </c>
      <c r="C412" s="15" t="s">
        <v>3189</v>
      </c>
      <c r="D412" s="15" t="s">
        <v>2766</v>
      </c>
      <c r="E412" s="15" t="s">
        <v>2778</v>
      </c>
      <c r="F412" s="15" t="s">
        <v>2885</v>
      </c>
      <c r="G412" s="15" t="s">
        <v>2772</v>
      </c>
      <c r="H412" s="15" t="s">
        <v>2772</v>
      </c>
      <c r="I412" s="15" t="s">
        <v>2772</v>
      </c>
      <c r="J412" s="15" t="s">
        <v>2772</v>
      </c>
      <c r="K412" s="15" t="s">
        <v>3021</v>
      </c>
      <c r="L412" s="15" t="s">
        <v>3179</v>
      </c>
      <c r="M412" s="15" t="s">
        <v>2880</v>
      </c>
      <c r="N412" s="15" t="s">
        <v>2772</v>
      </c>
      <c r="O412" s="15" t="s">
        <v>2772</v>
      </c>
      <c r="P412" s="16" t="s">
        <v>718</v>
      </c>
    </row>
    <row r="413" spans="1:16" ht="32.1">
      <c r="A413" s="15" t="s">
        <v>3008</v>
      </c>
      <c r="B413" s="15">
        <v>2020</v>
      </c>
      <c r="C413" s="15" t="s">
        <v>3189</v>
      </c>
      <c r="D413" s="15" t="s">
        <v>2766</v>
      </c>
      <c r="E413" s="15" t="s">
        <v>2778</v>
      </c>
      <c r="F413" s="15" t="s">
        <v>2790</v>
      </c>
      <c r="G413" s="15" t="s">
        <v>2772</v>
      </c>
      <c r="H413" s="15" t="s">
        <v>2772</v>
      </c>
      <c r="I413" s="15" t="s">
        <v>2772</v>
      </c>
      <c r="J413" s="15" t="s">
        <v>2772</v>
      </c>
      <c r="K413" s="15" t="s">
        <v>3021</v>
      </c>
      <c r="L413" s="15" t="s">
        <v>3179</v>
      </c>
      <c r="M413" s="15" t="s">
        <v>2880</v>
      </c>
      <c r="N413" s="15" t="s">
        <v>2772</v>
      </c>
      <c r="O413" s="15" t="s">
        <v>2772</v>
      </c>
      <c r="P413" s="16" t="s">
        <v>718</v>
      </c>
    </row>
    <row r="414" spans="1:16" ht="33" thickBot="1">
      <c r="A414" s="15" t="s">
        <v>3008</v>
      </c>
      <c r="B414" s="15">
        <v>2020</v>
      </c>
      <c r="C414" s="15" t="s">
        <v>3189</v>
      </c>
      <c r="D414" s="15" t="s">
        <v>2766</v>
      </c>
      <c r="E414" s="15" t="s">
        <v>2778</v>
      </c>
      <c r="F414" s="28" t="s">
        <v>2786</v>
      </c>
      <c r="G414" s="15" t="s">
        <v>2772</v>
      </c>
      <c r="H414" s="15" t="s">
        <v>2772</v>
      </c>
      <c r="I414" s="15" t="s">
        <v>2772</v>
      </c>
      <c r="J414" s="15" t="s">
        <v>2772</v>
      </c>
      <c r="K414" s="15" t="s">
        <v>3021</v>
      </c>
      <c r="L414" s="15" t="s">
        <v>3195</v>
      </c>
      <c r="M414" s="15" t="s">
        <v>2880</v>
      </c>
      <c r="N414" s="15" t="s">
        <v>2772</v>
      </c>
      <c r="O414" s="15" t="s">
        <v>2772</v>
      </c>
      <c r="P414" s="16" t="s">
        <v>718</v>
      </c>
    </row>
    <row r="415" spans="1:16" ht="32.1">
      <c r="A415" s="15" t="s">
        <v>3008</v>
      </c>
      <c r="B415" s="15">
        <v>2020</v>
      </c>
      <c r="C415" s="15" t="s">
        <v>3189</v>
      </c>
      <c r="D415" s="15" t="s">
        <v>2766</v>
      </c>
      <c r="E415" s="15" t="s">
        <v>2778</v>
      </c>
      <c r="F415" s="15" t="s">
        <v>2884</v>
      </c>
      <c r="G415" s="15" t="s">
        <v>2772</v>
      </c>
      <c r="H415" s="15" t="s">
        <v>2772</v>
      </c>
      <c r="I415" s="15" t="s">
        <v>2772</v>
      </c>
      <c r="J415" s="15" t="s">
        <v>2772</v>
      </c>
      <c r="K415" s="15" t="s">
        <v>2781</v>
      </c>
      <c r="L415" s="15" t="s">
        <v>3196</v>
      </c>
      <c r="M415" s="15" t="s">
        <v>3011</v>
      </c>
      <c r="N415" s="15" t="s">
        <v>2772</v>
      </c>
      <c r="O415" s="15" t="s">
        <v>3012</v>
      </c>
      <c r="P415" s="16" t="s">
        <v>718</v>
      </c>
    </row>
    <row r="416" spans="1:16" ht="32.1">
      <c r="A416" s="15" t="s">
        <v>3008</v>
      </c>
      <c r="B416" s="15">
        <v>2020</v>
      </c>
      <c r="C416" s="15" t="s">
        <v>3189</v>
      </c>
      <c r="D416" s="15" t="s">
        <v>2766</v>
      </c>
      <c r="E416" s="15" t="s">
        <v>2778</v>
      </c>
      <c r="F416" s="15" t="s">
        <v>3013</v>
      </c>
      <c r="G416" s="15" t="s">
        <v>2772</v>
      </c>
      <c r="H416" s="15" t="s">
        <v>2772</v>
      </c>
      <c r="I416" s="15" t="s">
        <v>2772</v>
      </c>
      <c r="J416" s="15" t="s">
        <v>2772</v>
      </c>
      <c r="K416" s="15" t="s">
        <v>2781</v>
      </c>
      <c r="L416" s="15" t="s">
        <v>3197</v>
      </c>
      <c r="M416" s="15" t="s">
        <v>3011</v>
      </c>
      <c r="N416" s="15" t="s">
        <v>2772</v>
      </c>
      <c r="O416" s="15" t="s">
        <v>3012</v>
      </c>
      <c r="P416" s="16" t="s">
        <v>718</v>
      </c>
    </row>
    <row r="417" spans="1:16" ht="32.1">
      <c r="A417" s="15" t="s">
        <v>3008</v>
      </c>
      <c r="B417" s="15">
        <v>2020</v>
      </c>
      <c r="C417" s="15" t="s">
        <v>3189</v>
      </c>
      <c r="D417" s="15" t="s">
        <v>2766</v>
      </c>
      <c r="E417" s="15" t="s">
        <v>2778</v>
      </c>
      <c r="F417" s="15" t="s">
        <v>3005</v>
      </c>
      <c r="G417" s="15" t="s">
        <v>2772</v>
      </c>
      <c r="H417" s="15" t="s">
        <v>2772</v>
      </c>
      <c r="I417" s="15" t="s">
        <v>2772</v>
      </c>
      <c r="J417" s="15" t="s">
        <v>2772</v>
      </c>
      <c r="K417" s="15" t="s">
        <v>2781</v>
      </c>
      <c r="L417" s="15" t="s">
        <v>3198</v>
      </c>
      <c r="M417" s="15" t="s">
        <v>3011</v>
      </c>
      <c r="N417" s="15" t="s">
        <v>2772</v>
      </c>
      <c r="O417" s="15" t="s">
        <v>3012</v>
      </c>
      <c r="P417" s="16" t="s">
        <v>718</v>
      </c>
    </row>
    <row r="418" spans="1:16" ht="32.1">
      <c r="A418" s="15" t="s">
        <v>3008</v>
      </c>
      <c r="B418" s="15">
        <v>2020</v>
      </c>
      <c r="C418" s="15" t="s">
        <v>3189</v>
      </c>
      <c r="D418" s="15" t="s">
        <v>2766</v>
      </c>
      <c r="E418" s="15" t="s">
        <v>2778</v>
      </c>
      <c r="F418" s="15" t="s">
        <v>2779</v>
      </c>
      <c r="G418" s="15" t="s">
        <v>2772</v>
      </c>
      <c r="H418" s="15" t="s">
        <v>2772</v>
      </c>
      <c r="I418" s="15" t="s">
        <v>2772</v>
      </c>
      <c r="J418" s="15" t="s">
        <v>2772</v>
      </c>
      <c r="K418" s="15" t="s">
        <v>2781</v>
      </c>
      <c r="L418" s="15" t="s">
        <v>3199</v>
      </c>
      <c r="M418" s="15" t="s">
        <v>3011</v>
      </c>
      <c r="N418" s="15" t="s">
        <v>2772</v>
      </c>
      <c r="O418" s="15" t="s">
        <v>3012</v>
      </c>
      <c r="P418" s="16" t="s">
        <v>718</v>
      </c>
    </row>
    <row r="419" spans="1:16" ht="32.1">
      <c r="A419" s="15" t="s">
        <v>3008</v>
      </c>
      <c r="B419" s="15">
        <v>2020</v>
      </c>
      <c r="C419" s="15" t="s">
        <v>3189</v>
      </c>
      <c r="D419" s="15" t="s">
        <v>2766</v>
      </c>
      <c r="E419" s="15" t="s">
        <v>2778</v>
      </c>
      <c r="F419" s="15" t="s">
        <v>2875</v>
      </c>
      <c r="G419" s="15" t="s">
        <v>2772</v>
      </c>
      <c r="H419" s="15" t="s">
        <v>2772</v>
      </c>
      <c r="I419" s="15" t="s">
        <v>2772</v>
      </c>
      <c r="J419" s="15" t="s">
        <v>2772</v>
      </c>
      <c r="K419" s="15" t="s">
        <v>2781</v>
      </c>
      <c r="L419" s="15" t="s">
        <v>3200</v>
      </c>
      <c r="M419" s="15" t="s">
        <v>3011</v>
      </c>
      <c r="N419" s="15" t="s">
        <v>2772</v>
      </c>
      <c r="O419" s="15" t="s">
        <v>3012</v>
      </c>
      <c r="P419" s="16" t="s">
        <v>718</v>
      </c>
    </row>
    <row r="420" spans="1:16" ht="32.1">
      <c r="A420" s="15" t="s">
        <v>3008</v>
      </c>
      <c r="B420" s="15">
        <v>2020</v>
      </c>
      <c r="C420" s="15" t="s">
        <v>3189</v>
      </c>
      <c r="D420" s="15" t="s">
        <v>2766</v>
      </c>
      <c r="E420" s="15" t="s">
        <v>2778</v>
      </c>
      <c r="F420" s="15" t="s">
        <v>2885</v>
      </c>
      <c r="G420" s="15" t="s">
        <v>2772</v>
      </c>
      <c r="H420" s="15" t="s">
        <v>2772</v>
      </c>
      <c r="I420" s="15" t="s">
        <v>2772</v>
      </c>
      <c r="J420" s="15" t="s">
        <v>2772</v>
      </c>
      <c r="K420" s="15" t="s">
        <v>2781</v>
      </c>
      <c r="L420" s="15" t="s">
        <v>3201</v>
      </c>
      <c r="M420" s="15" t="s">
        <v>3011</v>
      </c>
      <c r="N420" s="15" t="s">
        <v>2772</v>
      </c>
      <c r="O420" s="15" t="s">
        <v>3012</v>
      </c>
      <c r="P420" s="16" t="s">
        <v>718</v>
      </c>
    </row>
    <row r="421" spans="1:16" ht="32.1">
      <c r="A421" s="15" t="s">
        <v>3008</v>
      </c>
      <c r="B421" s="15">
        <v>2020</v>
      </c>
      <c r="C421" s="15" t="s">
        <v>3189</v>
      </c>
      <c r="D421" s="15" t="s">
        <v>2766</v>
      </c>
      <c r="E421" s="15" t="s">
        <v>2778</v>
      </c>
      <c r="F421" s="15" t="s">
        <v>2790</v>
      </c>
      <c r="G421" s="15" t="s">
        <v>2772</v>
      </c>
      <c r="H421" s="15" t="s">
        <v>2772</v>
      </c>
      <c r="I421" s="15" t="s">
        <v>2772</v>
      </c>
      <c r="J421" s="15" t="s">
        <v>2772</v>
      </c>
      <c r="K421" s="15" t="s">
        <v>2781</v>
      </c>
      <c r="L421" s="15" t="s">
        <v>3202</v>
      </c>
      <c r="M421" s="15" t="s">
        <v>3011</v>
      </c>
      <c r="N421" s="15" t="s">
        <v>2772</v>
      </c>
      <c r="O421" s="15" t="s">
        <v>3012</v>
      </c>
      <c r="P421" s="16" t="s">
        <v>718</v>
      </c>
    </row>
    <row r="422" spans="1:16" ht="33" thickBot="1">
      <c r="A422" s="15" t="s">
        <v>3008</v>
      </c>
      <c r="B422" s="15">
        <v>2020</v>
      </c>
      <c r="C422" s="15" t="s">
        <v>3189</v>
      </c>
      <c r="D422" s="15" t="s">
        <v>2766</v>
      </c>
      <c r="E422" s="15" t="s">
        <v>2778</v>
      </c>
      <c r="F422" s="28" t="s">
        <v>2786</v>
      </c>
      <c r="G422" s="15" t="s">
        <v>2772</v>
      </c>
      <c r="H422" s="15" t="s">
        <v>2772</v>
      </c>
      <c r="I422" s="15" t="s">
        <v>2772</v>
      </c>
      <c r="J422" s="15" t="s">
        <v>2772</v>
      </c>
      <c r="K422" s="15" t="s">
        <v>2781</v>
      </c>
      <c r="L422" s="15" t="s">
        <v>3203</v>
      </c>
      <c r="M422" s="15" t="s">
        <v>3011</v>
      </c>
      <c r="N422" s="15" t="s">
        <v>2772</v>
      </c>
      <c r="O422" s="15" t="s">
        <v>3012</v>
      </c>
      <c r="P422" s="16" t="s">
        <v>718</v>
      </c>
    </row>
    <row r="423" spans="1:16" ht="33" thickBot="1">
      <c r="A423" s="15" t="s">
        <v>3008</v>
      </c>
      <c r="B423" s="15">
        <v>2020</v>
      </c>
      <c r="C423" s="15" t="s">
        <v>3204</v>
      </c>
      <c r="D423" s="15" t="s">
        <v>2766</v>
      </c>
      <c r="E423" s="15" t="s">
        <v>2778</v>
      </c>
      <c r="F423" s="15" t="s">
        <v>2884</v>
      </c>
      <c r="G423" s="15" t="s">
        <v>2772</v>
      </c>
      <c r="H423" s="15" t="s">
        <v>2772</v>
      </c>
      <c r="I423" s="15" t="s">
        <v>2772</v>
      </c>
      <c r="J423" s="15" t="s">
        <v>2772</v>
      </c>
      <c r="K423" s="15" t="s">
        <v>3021</v>
      </c>
      <c r="L423" s="28" t="s">
        <v>3205</v>
      </c>
      <c r="M423" s="15" t="s">
        <v>2880</v>
      </c>
      <c r="N423" s="15" t="s">
        <v>2772</v>
      </c>
      <c r="O423" s="15" t="s">
        <v>2772</v>
      </c>
      <c r="P423" s="16" t="s">
        <v>718</v>
      </c>
    </row>
    <row r="424" spans="1:16" ht="32.1">
      <c r="A424" s="15" t="s">
        <v>3008</v>
      </c>
      <c r="B424" s="15">
        <v>2020</v>
      </c>
      <c r="C424" s="15" t="s">
        <v>3204</v>
      </c>
      <c r="D424" s="15" t="s">
        <v>2766</v>
      </c>
      <c r="E424" s="15" t="s">
        <v>2778</v>
      </c>
      <c r="F424" s="15" t="s">
        <v>3013</v>
      </c>
      <c r="G424" s="15" t="s">
        <v>2772</v>
      </c>
      <c r="H424" s="15" t="s">
        <v>2772</v>
      </c>
      <c r="I424" s="15" t="s">
        <v>2772</v>
      </c>
      <c r="J424" s="15" t="s">
        <v>2772</v>
      </c>
      <c r="K424" s="15" t="s">
        <v>3021</v>
      </c>
      <c r="L424" s="15" t="s">
        <v>3206</v>
      </c>
      <c r="M424" s="15" t="s">
        <v>2880</v>
      </c>
      <c r="N424" s="15" t="s">
        <v>2772</v>
      </c>
      <c r="O424" s="15" t="s">
        <v>2772</v>
      </c>
      <c r="P424" s="16" t="s">
        <v>718</v>
      </c>
    </row>
    <row r="425" spans="1:16" ht="32.1">
      <c r="A425" s="15" t="s">
        <v>3008</v>
      </c>
      <c r="B425" s="15">
        <v>2020</v>
      </c>
      <c r="C425" s="15" t="s">
        <v>3204</v>
      </c>
      <c r="D425" s="15" t="s">
        <v>2766</v>
      </c>
      <c r="E425" s="15" t="s">
        <v>2778</v>
      </c>
      <c r="F425" s="15" t="s">
        <v>3005</v>
      </c>
      <c r="G425" s="15" t="s">
        <v>2772</v>
      </c>
      <c r="H425" s="15" t="s">
        <v>2772</v>
      </c>
      <c r="I425" s="15" t="s">
        <v>2772</v>
      </c>
      <c r="J425" s="15" t="s">
        <v>2772</v>
      </c>
      <c r="K425" s="15" t="s">
        <v>3021</v>
      </c>
      <c r="L425" s="15" t="s">
        <v>3207</v>
      </c>
      <c r="M425" s="15" t="s">
        <v>2880</v>
      </c>
      <c r="N425" s="15" t="s">
        <v>2772</v>
      </c>
      <c r="O425" s="15" t="s">
        <v>2772</v>
      </c>
      <c r="P425" s="16" t="s">
        <v>718</v>
      </c>
    </row>
    <row r="426" spans="1:16" ht="32.1">
      <c r="A426" s="15" t="s">
        <v>3008</v>
      </c>
      <c r="B426" s="15">
        <v>2020</v>
      </c>
      <c r="C426" s="15" t="s">
        <v>3204</v>
      </c>
      <c r="D426" s="15" t="s">
        <v>2766</v>
      </c>
      <c r="E426" s="15" t="s">
        <v>2778</v>
      </c>
      <c r="F426" s="15" t="s">
        <v>2779</v>
      </c>
      <c r="G426" s="15" t="s">
        <v>2772</v>
      </c>
      <c r="H426" s="15" t="s">
        <v>2772</v>
      </c>
      <c r="I426" s="15" t="s">
        <v>2772</v>
      </c>
      <c r="J426" s="15" t="s">
        <v>2772</v>
      </c>
      <c r="K426" s="15" t="s">
        <v>3021</v>
      </c>
      <c r="L426" s="15" t="s">
        <v>3208</v>
      </c>
      <c r="M426" s="15" t="s">
        <v>2880</v>
      </c>
      <c r="N426" s="15" t="s">
        <v>2772</v>
      </c>
      <c r="O426" s="15" t="s">
        <v>2772</v>
      </c>
      <c r="P426" s="16" t="s">
        <v>718</v>
      </c>
    </row>
    <row r="427" spans="1:16" ht="32.1">
      <c r="A427" s="15" t="s">
        <v>3008</v>
      </c>
      <c r="B427" s="15">
        <v>2020</v>
      </c>
      <c r="C427" s="15" t="s">
        <v>3204</v>
      </c>
      <c r="D427" s="15" t="s">
        <v>2766</v>
      </c>
      <c r="E427" s="15" t="s">
        <v>2778</v>
      </c>
      <c r="F427" s="15" t="s">
        <v>2875</v>
      </c>
      <c r="G427" s="15" t="s">
        <v>2772</v>
      </c>
      <c r="H427" s="15" t="s">
        <v>2772</v>
      </c>
      <c r="I427" s="15" t="s">
        <v>2772</v>
      </c>
      <c r="J427" s="15" t="s">
        <v>2772</v>
      </c>
      <c r="K427" s="15" t="s">
        <v>3021</v>
      </c>
      <c r="L427" s="15" t="s">
        <v>3209</v>
      </c>
      <c r="M427" s="15" t="s">
        <v>2880</v>
      </c>
      <c r="N427" s="15" t="s">
        <v>2772</v>
      </c>
      <c r="O427" s="15" t="s">
        <v>2772</v>
      </c>
      <c r="P427" s="16" t="s">
        <v>718</v>
      </c>
    </row>
    <row r="428" spans="1:16" ht="32.1">
      <c r="A428" s="15" t="s">
        <v>3008</v>
      </c>
      <c r="B428" s="15">
        <v>2020</v>
      </c>
      <c r="C428" s="15" t="s">
        <v>3204</v>
      </c>
      <c r="D428" s="15" t="s">
        <v>2766</v>
      </c>
      <c r="E428" s="15" t="s">
        <v>2778</v>
      </c>
      <c r="F428" s="15" t="s">
        <v>2885</v>
      </c>
      <c r="G428" s="15" t="s">
        <v>2772</v>
      </c>
      <c r="H428" s="15" t="s">
        <v>2772</v>
      </c>
      <c r="I428" s="15" t="s">
        <v>2772</v>
      </c>
      <c r="J428" s="15" t="s">
        <v>2772</v>
      </c>
      <c r="K428" s="15" t="s">
        <v>3021</v>
      </c>
      <c r="L428" s="15" t="s">
        <v>3210</v>
      </c>
      <c r="M428" s="15" t="s">
        <v>2880</v>
      </c>
      <c r="N428" s="15" t="s">
        <v>2772</v>
      </c>
      <c r="O428" s="15" t="s">
        <v>2772</v>
      </c>
      <c r="P428" s="16" t="s">
        <v>718</v>
      </c>
    </row>
    <row r="429" spans="1:16" ht="32.1">
      <c r="A429" s="15" t="s">
        <v>3008</v>
      </c>
      <c r="B429" s="15">
        <v>2020</v>
      </c>
      <c r="C429" s="15" t="s">
        <v>3204</v>
      </c>
      <c r="D429" s="15" t="s">
        <v>2766</v>
      </c>
      <c r="E429" s="15" t="s">
        <v>2778</v>
      </c>
      <c r="F429" s="15" t="s">
        <v>2790</v>
      </c>
      <c r="G429" s="15" t="s">
        <v>2772</v>
      </c>
      <c r="H429" s="15" t="s">
        <v>2772</v>
      </c>
      <c r="I429" s="15" t="s">
        <v>2772</v>
      </c>
      <c r="J429" s="15" t="s">
        <v>2772</v>
      </c>
      <c r="K429" s="15" t="s">
        <v>3021</v>
      </c>
      <c r="L429" s="15" t="s">
        <v>3211</v>
      </c>
      <c r="M429" s="15" t="s">
        <v>2880</v>
      </c>
      <c r="N429" s="15" t="s">
        <v>2772</v>
      </c>
      <c r="O429" s="15" t="s">
        <v>2772</v>
      </c>
      <c r="P429" s="16" t="s">
        <v>718</v>
      </c>
    </row>
    <row r="430" spans="1:16" ht="33" thickBot="1">
      <c r="A430" s="15" t="s">
        <v>3008</v>
      </c>
      <c r="B430" s="15">
        <v>2020</v>
      </c>
      <c r="C430" s="15" t="s">
        <v>3204</v>
      </c>
      <c r="D430" s="15" t="s">
        <v>2766</v>
      </c>
      <c r="E430" s="15" t="s">
        <v>2778</v>
      </c>
      <c r="F430" s="28" t="s">
        <v>2786</v>
      </c>
      <c r="G430" s="15" t="s">
        <v>2772</v>
      </c>
      <c r="H430" s="15" t="s">
        <v>2772</v>
      </c>
      <c r="I430" s="15" t="s">
        <v>2772</v>
      </c>
      <c r="J430" s="15" t="s">
        <v>2772</v>
      </c>
      <c r="K430" s="15" t="s">
        <v>3021</v>
      </c>
      <c r="L430" s="15" t="s">
        <v>3212</v>
      </c>
      <c r="M430" s="15" t="s">
        <v>2880</v>
      </c>
      <c r="N430" s="15" t="s">
        <v>2772</v>
      </c>
      <c r="O430" s="15" t="s">
        <v>2772</v>
      </c>
      <c r="P430" s="16" t="s">
        <v>718</v>
      </c>
    </row>
    <row r="431" spans="1:16" ht="32.1">
      <c r="A431" s="15" t="s">
        <v>3008</v>
      </c>
      <c r="B431" s="15">
        <v>2020</v>
      </c>
      <c r="C431" s="15" t="s">
        <v>3204</v>
      </c>
      <c r="D431" s="15" t="s">
        <v>2766</v>
      </c>
      <c r="E431" s="15" t="s">
        <v>2778</v>
      </c>
      <c r="F431" s="15" t="s">
        <v>2884</v>
      </c>
      <c r="G431" s="15" t="s">
        <v>2772</v>
      </c>
      <c r="H431" s="15" t="s">
        <v>2772</v>
      </c>
      <c r="I431" s="15" t="s">
        <v>2772</v>
      </c>
      <c r="J431" s="15" t="s">
        <v>2772</v>
      </c>
      <c r="K431" s="15" t="s">
        <v>2781</v>
      </c>
      <c r="L431" s="15" t="s">
        <v>3213</v>
      </c>
      <c r="M431" s="15" t="s">
        <v>3011</v>
      </c>
      <c r="N431" s="15" t="s">
        <v>2772</v>
      </c>
      <c r="O431" s="15" t="s">
        <v>3012</v>
      </c>
      <c r="P431" s="16" t="s">
        <v>718</v>
      </c>
    </row>
    <row r="432" spans="1:16" ht="32.1">
      <c r="A432" s="15" t="s">
        <v>3008</v>
      </c>
      <c r="B432" s="15">
        <v>2020</v>
      </c>
      <c r="C432" s="15" t="s">
        <v>3204</v>
      </c>
      <c r="D432" s="15" t="s">
        <v>2766</v>
      </c>
      <c r="E432" s="15" t="s">
        <v>2778</v>
      </c>
      <c r="F432" s="15" t="s">
        <v>3013</v>
      </c>
      <c r="G432" s="15" t="s">
        <v>2772</v>
      </c>
      <c r="H432" s="15" t="s">
        <v>2772</v>
      </c>
      <c r="I432" s="15" t="s">
        <v>2772</v>
      </c>
      <c r="J432" s="15" t="s">
        <v>2772</v>
      </c>
      <c r="K432" s="15" t="s">
        <v>2781</v>
      </c>
      <c r="L432" s="15" t="s">
        <v>3214</v>
      </c>
      <c r="M432" s="15" t="s">
        <v>3011</v>
      </c>
      <c r="N432" s="15" t="s">
        <v>2772</v>
      </c>
      <c r="O432" s="15" t="s">
        <v>3012</v>
      </c>
      <c r="P432" s="16" t="s">
        <v>718</v>
      </c>
    </row>
    <row r="433" spans="1:16" ht="32.1">
      <c r="A433" s="15" t="s">
        <v>3008</v>
      </c>
      <c r="B433" s="15">
        <v>2020</v>
      </c>
      <c r="C433" s="15" t="s">
        <v>3204</v>
      </c>
      <c r="D433" s="15" t="s">
        <v>2766</v>
      </c>
      <c r="E433" s="15" t="s">
        <v>2778</v>
      </c>
      <c r="F433" s="15" t="s">
        <v>3005</v>
      </c>
      <c r="G433" s="15" t="s">
        <v>2772</v>
      </c>
      <c r="H433" s="15" t="s">
        <v>2772</v>
      </c>
      <c r="I433" s="15" t="s">
        <v>2772</v>
      </c>
      <c r="J433" s="15" t="s">
        <v>2772</v>
      </c>
      <c r="K433" s="15" t="s">
        <v>2781</v>
      </c>
      <c r="L433" s="15" t="s">
        <v>3215</v>
      </c>
      <c r="M433" s="15" t="s">
        <v>3011</v>
      </c>
      <c r="N433" s="15" t="s">
        <v>2772</v>
      </c>
      <c r="O433" s="15" t="s">
        <v>3012</v>
      </c>
      <c r="P433" s="16" t="s">
        <v>718</v>
      </c>
    </row>
    <row r="434" spans="1:16" ht="32.1">
      <c r="A434" s="15" t="s">
        <v>3008</v>
      </c>
      <c r="B434" s="15">
        <v>2020</v>
      </c>
      <c r="C434" s="15" t="s">
        <v>3204</v>
      </c>
      <c r="D434" s="15" t="s">
        <v>2766</v>
      </c>
      <c r="E434" s="15" t="s">
        <v>2778</v>
      </c>
      <c r="F434" s="15" t="s">
        <v>2779</v>
      </c>
      <c r="G434" s="15" t="s">
        <v>2772</v>
      </c>
      <c r="H434" s="15" t="s">
        <v>2772</v>
      </c>
      <c r="I434" s="15" t="s">
        <v>2772</v>
      </c>
      <c r="J434" s="15" t="s">
        <v>2772</v>
      </c>
      <c r="K434" s="15" t="s">
        <v>2781</v>
      </c>
      <c r="L434" s="15" t="s">
        <v>3216</v>
      </c>
      <c r="M434" s="15" t="s">
        <v>3011</v>
      </c>
      <c r="N434" s="15" t="s">
        <v>2772</v>
      </c>
      <c r="O434" s="15" t="s">
        <v>3012</v>
      </c>
      <c r="P434" s="16" t="s">
        <v>718</v>
      </c>
    </row>
    <row r="435" spans="1:16" ht="32.1">
      <c r="A435" s="15" t="s">
        <v>3008</v>
      </c>
      <c r="B435" s="15">
        <v>2020</v>
      </c>
      <c r="C435" s="15" t="s">
        <v>3204</v>
      </c>
      <c r="D435" s="15" t="s">
        <v>2766</v>
      </c>
      <c r="E435" s="15" t="s">
        <v>2778</v>
      </c>
      <c r="F435" s="15" t="s">
        <v>2875</v>
      </c>
      <c r="G435" s="15" t="s">
        <v>2772</v>
      </c>
      <c r="H435" s="15" t="s">
        <v>2772</v>
      </c>
      <c r="I435" s="15" t="s">
        <v>2772</v>
      </c>
      <c r="J435" s="15" t="s">
        <v>2772</v>
      </c>
      <c r="K435" s="15" t="s">
        <v>2781</v>
      </c>
      <c r="L435" s="15" t="s">
        <v>3121</v>
      </c>
      <c r="M435" s="15" t="s">
        <v>3011</v>
      </c>
      <c r="N435" s="15" t="s">
        <v>2772</v>
      </c>
      <c r="O435" s="15" t="s">
        <v>3012</v>
      </c>
      <c r="P435" s="16" t="s">
        <v>718</v>
      </c>
    </row>
    <row r="436" spans="1:16" ht="32.1">
      <c r="A436" s="15" t="s">
        <v>3008</v>
      </c>
      <c r="B436" s="15">
        <v>2020</v>
      </c>
      <c r="C436" s="15" t="s">
        <v>3204</v>
      </c>
      <c r="D436" s="15" t="s">
        <v>2766</v>
      </c>
      <c r="E436" s="15" t="s">
        <v>2778</v>
      </c>
      <c r="F436" s="15" t="s">
        <v>2885</v>
      </c>
      <c r="G436" s="15" t="s">
        <v>2772</v>
      </c>
      <c r="H436" s="15" t="s">
        <v>2772</v>
      </c>
      <c r="I436" s="15" t="s">
        <v>2772</v>
      </c>
      <c r="J436" s="15" t="s">
        <v>2772</v>
      </c>
      <c r="K436" s="15" t="s">
        <v>2781</v>
      </c>
      <c r="L436" s="15" t="s">
        <v>3217</v>
      </c>
      <c r="M436" s="15" t="s">
        <v>3011</v>
      </c>
      <c r="N436" s="15" t="s">
        <v>2772</v>
      </c>
      <c r="O436" s="15" t="s">
        <v>3012</v>
      </c>
      <c r="P436" s="16" t="s">
        <v>718</v>
      </c>
    </row>
    <row r="437" spans="1:16" ht="32.1">
      <c r="A437" s="15" t="s">
        <v>3008</v>
      </c>
      <c r="B437" s="15">
        <v>2020</v>
      </c>
      <c r="C437" s="15" t="s">
        <v>3204</v>
      </c>
      <c r="D437" s="15" t="s">
        <v>2766</v>
      </c>
      <c r="E437" s="15" t="s">
        <v>2778</v>
      </c>
      <c r="F437" s="15" t="s">
        <v>2790</v>
      </c>
      <c r="G437" s="15" t="s">
        <v>2772</v>
      </c>
      <c r="H437" s="15" t="s">
        <v>2772</v>
      </c>
      <c r="I437" s="15" t="s">
        <v>2772</v>
      </c>
      <c r="J437" s="15" t="s">
        <v>2772</v>
      </c>
      <c r="K437" s="15" t="s">
        <v>2781</v>
      </c>
      <c r="L437" s="15" t="s">
        <v>3218</v>
      </c>
      <c r="M437" s="15" t="s">
        <v>3011</v>
      </c>
      <c r="N437" s="15" t="s">
        <v>2772</v>
      </c>
      <c r="O437" s="15" t="s">
        <v>3012</v>
      </c>
      <c r="P437" s="16" t="s">
        <v>718</v>
      </c>
    </row>
    <row r="438" spans="1:16" ht="33" thickBot="1">
      <c r="A438" s="15" t="s">
        <v>3008</v>
      </c>
      <c r="B438" s="15">
        <v>2020</v>
      </c>
      <c r="C438" s="15" t="s">
        <v>3204</v>
      </c>
      <c r="D438" s="15" t="s">
        <v>2766</v>
      </c>
      <c r="E438" s="15" t="s">
        <v>2778</v>
      </c>
      <c r="F438" s="28" t="s">
        <v>2786</v>
      </c>
      <c r="G438" s="15" t="s">
        <v>2772</v>
      </c>
      <c r="H438" s="15" t="s">
        <v>2772</v>
      </c>
      <c r="I438" s="15" t="s">
        <v>2772</v>
      </c>
      <c r="J438" s="15" t="s">
        <v>2772</v>
      </c>
      <c r="K438" s="15" t="s">
        <v>2781</v>
      </c>
      <c r="L438" s="15" t="s">
        <v>3219</v>
      </c>
      <c r="M438" s="15" t="s">
        <v>3011</v>
      </c>
      <c r="N438" s="15" t="s">
        <v>2772</v>
      </c>
      <c r="O438" s="15" t="s">
        <v>3012</v>
      </c>
      <c r="P438" s="16" t="s">
        <v>718</v>
      </c>
    </row>
    <row r="439" spans="1:16" ht="32.1">
      <c r="A439" s="15" t="s">
        <v>3008</v>
      </c>
      <c r="B439" s="15">
        <v>2020</v>
      </c>
      <c r="C439" s="15" t="s">
        <v>3220</v>
      </c>
      <c r="D439" s="15" t="s">
        <v>2766</v>
      </c>
      <c r="E439" s="15" t="s">
        <v>2778</v>
      </c>
      <c r="F439" s="15" t="s">
        <v>2884</v>
      </c>
      <c r="G439" s="15" t="s">
        <v>2772</v>
      </c>
      <c r="H439" s="15" t="s">
        <v>2772</v>
      </c>
      <c r="I439" s="15" t="s">
        <v>2772</v>
      </c>
      <c r="J439" s="15" t="s">
        <v>2772</v>
      </c>
      <c r="K439" s="15" t="s">
        <v>3021</v>
      </c>
      <c r="L439" s="15" t="s">
        <v>3221</v>
      </c>
      <c r="M439" s="15" t="s">
        <v>2880</v>
      </c>
      <c r="N439" s="15" t="s">
        <v>2772</v>
      </c>
      <c r="O439" s="15" t="s">
        <v>2772</v>
      </c>
      <c r="P439" s="16" t="s">
        <v>718</v>
      </c>
    </row>
    <row r="440" spans="1:16" ht="32.1">
      <c r="A440" s="15" t="s">
        <v>3008</v>
      </c>
      <c r="B440" s="15">
        <v>2020</v>
      </c>
      <c r="C440" s="15" t="s">
        <v>3220</v>
      </c>
      <c r="D440" s="15" t="s">
        <v>2766</v>
      </c>
      <c r="E440" s="15" t="s">
        <v>2778</v>
      </c>
      <c r="F440" s="15" t="s">
        <v>3013</v>
      </c>
      <c r="G440" s="15" t="s">
        <v>2772</v>
      </c>
      <c r="H440" s="15" t="s">
        <v>2772</v>
      </c>
      <c r="I440" s="15" t="s">
        <v>2772</v>
      </c>
      <c r="J440" s="15" t="s">
        <v>2772</v>
      </c>
      <c r="K440" s="15" t="s">
        <v>3021</v>
      </c>
      <c r="L440" s="15" t="s">
        <v>3222</v>
      </c>
      <c r="M440" s="15" t="s">
        <v>2880</v>
      </c>
      <c r="N440" s="15" t="s">
        <v>2772</v>
      </c>
      <c r="O440" s="15" t="s">
        <v>2772</v>
      </c>
      <c r="P440" s="16" t="s">
        <v>718</v>
      </c>
    </row>
    <row r="441" spans="1:16" ht="32.1">
      <c r="A441" s="15" t="s">
        <v>3008</v>
      </c>
      <c r="B441" s="15">
        <v>2020</v>
      </c>
      <c r="C441" s="15" t="s">
        <v>3220</v>
      </c>
      <c r="D441" s="15" t="s">
        <v>2766</v>
      </c>
      <c r="E441" s="15" t="s">
        <v>2778</v>
      </c>
      <c r="F441" s="15" t="s">
        <v>3005</v>
      </c>
      <c r="G441" s="15" t="s">
        <v>2772</v>
      </c>
      <c r="H441" s="15" t="s">
        <v>2772</v>
      </c>
      <c r="I441" s="15" t="s">
        <v>2772</v>
      </c>
      <c r="J441" s="15" t="s">
        <v>2772</v>
      </c>
      <c r="K441" s="15" t="s">
        <v>3021</v>
      </c>
      <c r="L441" s="15" t="s">
        <v>3223</v>
      </c>
      <c r="M441" s="15" t="s">
        <v>2880</v>
      </c>
      <c r="N441" s="15" t="s">
        <v>2772</v>
      </c>
      <c r="O441" s="15" t="s">
        <v>2772</v>
      </c>
      <c r="P441" s="16" t="s">
        <v>718</v>
      </c>
    </row>
    <row r="442" spans="1:16" ht="32.1">
      <c r="A442" s="15" t="s">
        <v>3008</v>
      </c>
      <c r="B442" s="15">
        <v>2020</v>
      </c>
      <c r="C442" s="15" t="s">
        <v>3220</v>
      </c>
      <c r="D442" s="15" t="s">
        <v>2766</v>
      </c>
      <c r="E442" s="15" t="s">
        <v>2778</v>
      </c>
      <c r="F442" s="15" t="s">
        <v>2779</v>
      </c>
      <c r="G442" s="15" t="s">
        <v>2772</v>
      </c>
      <c r="H442" s="15" t="s">
        <v>2772</v>
      </c>
      <c r="I442" s="15" t="s">
        <v>2772</v>
      </c>
      <c r="J442" s="15" t="s">
        <v>2772</v>
      </c>
      <c r="K442" s="15" t="s">
        <v>3021</v>
      </c>
      <c r="L442" s="15" t="s">
        <v>3224</v>
      </c>
      <c r="M442" s="15" t="s">
        <v>2880</v>
      </c>
      <c r="N442" s="15" t="s">
        <v>2772</v>
      </c>
      <c r="O442" s="15" t="s">
        <v>2772</v>
      </c>
      <c r="P442" s="16" t="s">
        <v>718</v>
      </c>
    </row>
    <row r="443" spans="1:16" ht="32.1">
      <c r="A443" s="15" t="s">
        <v>3008</v>
      </c>
      <c r="B443" s="15">
        <v>2020</v>
      </c>
      <c r="C443" s="15" t="s">
        <v>3220</v>
      </c>
      <c r="D443" s="15" t="s">
        <v>2766</v>
      </c>
      <c r="E443" s="15" t="s">
        <v>2778</v>
      </c>
      <c r="F443" s="15" t="s">
        <v>2875</v>
      </c>
      <c r="G443" s="15" t="s">
        <v>2772</v>
      </c>
      <c r="H443" s="15" t="s">
        <v>2772</v>
      </c>
      <c r="I443" s="15" t="s">
        <v>2772</v>
      </c>
      <c r="J443" s="15" t="s">
        <v>2772</v>
      </c>
      <c r="K443" s="15" t="s">
        <v>3021</v>
      </c>
      <c r="L443" s="15" t="s">
        <v>3225</v>
      </c>
      <c r="M443" s="15" t="s">
        <v>2880</v>
      </c>
      <c r="N443" s="15" t="s">
        <v>2772</v>
      </c>
      <c r="O443" s="15" t="s">
        <v>2772</v>
      </c>
      <c r="P443" s="16" t="s">
        <v>718</v>
      </c>
    </row>
    <row r="444" spans="1:16" ht="32.1">
      <c r="A444" s="15" t="s">
        <v>3008</v>
      </c>
      <c r="B444" s="15">
        <v>2020</v>
      </c>
      <c r="C444" s="15" t="s">
        <v>3220</v>
      </c>
      <c r="D444" s="15" t="s">
        <v>2766</v>
      </c>
      <c r="E444" s="15" t="s">
        <v>2778</v>
      </c>
      <c r="F444" s="15" t="s">
        <v>2885</v>
      </c>
      <c r="G444" s="15" t="s">
        <v>2772</v>
      </c>
      <c r="H444" s="15" t="s">
        <v>2772</v>
      </c>
      <c r="I444" s="15" t="s">
        <v>2772</v>
      </c>
      <c r="J444" s="15" t="s">
        <v>2772</v>
      </c>
      <c r="K444" s="15" t="s">
        <v>3021</v>
      </c>
      <c r="L444" s="15" t="s">
        <v>3226</v>
      </c>
      <c r="M444" s="15" t="s">
        <v>2880</v>
      </c>
      <c r="N444" s="15" t="s">
        <v>2772</v>
      </c>
      <c r="O444" s="15" t="s">
        <v>2772</v>
      </c>
      <c r="P444" s="16" t="s">
        <v>718</v>
      </c>
    </row>
    <row r="445" spans="1:16" ht="32.1">
      <c r="A445" s="15" t="s">
        <v>3008</v>
      </c>
      <c r="B445" s="15">
        <v>2020</v>
      </c>
      <c r="C445" s="15" t="s">
        <v>3220</v>
      </c>
      <c r="D445" s="15" t="s">
        <v>2766</v>
      </c>
      <c r="E445" s="15" t="s">
        <v>2778</v>
      </c>
      <c r="F445" s="15" t="s">
        <v>2790</v>
      </c>
      <c r="G445" s="15" t="s">
        <v>2772</v>
      </c>
      <c r="H445" s="15" t="s">
        <v>2772</v>
      </c>
      <c r="I445" s="15" t="s">
        <v>2772</v>
      </c>
      <c r="J445" s="15" t="s">
        <v>2772</v>
      </c>
      <c r="K445" s="15" t="s">
        <v>3021</v>
      </c>
      <c r="L445" s="15" t="s">
        <v>3227</v>
      </c>
      <c r="M445" s="15" t="s">
        <v>2880</v>
      </c>
      <c r="N445" s="15" t="s">
        <v>2772</v>
      </c>
      <c r="O445" s="15" t="s">
        <v>2772</v>
      </c>
      <c r="P445" s="16" t="s">
        <v>718</v>
      </c>
    </row>
    <row r="446" spans="1:16" ht="33" thickBot="1">
      <c r="A446" s="15" t="s">
        <v>3008</v>
      </c>
      <c r="B446" s="15">
        <v>2020</v>
      </c>
      <c r="C446" s="15" t="s">
        <v>3220</v>
      </c>
      <c r="D446" s="15" t="s">
        <v>2766</v>
      </c>
      <c r="E446" s="15" t="s">
        <v>2778</v>
      </c>
      <c r="F446" s="28" t="s">
        <v>2786</v>
      </c>
      <c r="G446" s="15" t="s">
        <v>2772</v>
      </c>
      <c r="H446" s="15" t="s">
        <v>2772</v>
      </c>
      <c r="I446" s="15" t="s">
        <v>2772</v>
      </c>
      <c r="J446" s="15" t="s">
        <v>2772</v>
      </c>
      <c r="K446" s="15" t="s">
        <v>3021</v>
      </c>
      <c r="L446" s="15" t="s">
        <v>3228</v>
      </c>
      <c r="M446" s="15" t="s">
        <v>2880</v>
      </c>
      <c r="N446" s="15" t="s">
        <v>2772</v>
      </c>
      <c r="O446" s="15" t="s">
        <v>2772</v>
      </c>
      <c r="P446" s="16" t="s">
        <v>718</v>
      </c>
    </row>
    <row r="447" spans="1:16" ht="32.1">
      <c r="A447" s="15" t="s">
        <v>3008</v>
      </c>
      <c r="B447" s="15">
        <v>2020</v>
      </c>
      <c r="C447" s="15" t="s">
        <v>3220</v>
      </c>
      <c r="D447" s="15" t="s">
        <v>2766</v>
      </c>
      <c r="E447" s="15" t="s">
        <v>2778</v>
      </c>
      <c r="F447" s="15" t="s">
        <v>2884</v>
      </c>
      <c r="G447" s="15" t="s">
        <v>2772</v>
      </c>
      <c r="H447" s="15" t="s">
        <v>2772</v>
      </c>
      <c r="I447" s="15" t="s">
        <v>2772</v>
      </c>
      <c r="J447" s="15" t="s">
        <v>2772</v>
      </c>
      <c r="K447" s="15" t="s">
        <v>2781</v>
      </c>
      <c r="L447" s="15" t="s">
        <v>3229</v>
      </c>
      <c r="M447" s="15" t="s">
        <v>3011</v>
      </c>
      <c r="N447" s="15" t="s">
        <v>2772</v>
      </c>
      <c r="O447" s="15" t="s">
        <v>3012</v>
      </c>
      <c r="P447" s="16" t="s">
        <v>718</v>
      </c>
    </row>
    <row r="448" spans="1:16" ht="32.1">
      <c r="A448" s="15" t="s">
        <v>3008</v>
      </c>
      <c r="B448" s="15">
        <v>2020</v>
      </c>
      <c r="C448" s="15" t="s">
        <v>3220</v>
      </c>
      <c r="D448" s="15" t="s">
        <v>2766</v>
      </c>
      <c r="E448" s="15" t="s">
        <v>2778</v>
      </c>
      <c r="F448" s="15" t="s">
        <v>3013</v>
      </c>
      <c r="G448" s="15" t="s">
        <v>2772</v>
      </c>
      <c r="H448" s="15" t="s">
        <v>2772</v>
      </c>
      <c r="I448" s="15" t="s">
        <v>2772</v>
      </c>
      <c r="J448" s="15" t="s">
        <v>2772</v>
      </c>
      <c r="K448" s="15" t="s">
        <v>2781</v>
      </c>
      <c r="L448" s="15" t="s">
        <v>3230</v>
      </c>
      <c r="M448" s="15" t="s">
        <v>3011</v>
      </c>
      <c r="N448" s="15" t="s">
        <v>2772</v>
      </c>
      <c r="O448" s="15" t="s">
        <v>3012</v>
      </c>
      <c r="P448" s="16" t="s">
        <v>718</v>
      </c>
    </row>
    <row r="449" spans="1:16" ht="32.1">
      <c r="A449" s="15" t="s">
        <v>3008</v>
      </c>
      <c r="B449" s="15">
        <v>2020</v>
      </c>
      <c r="C449" s="15" t="s">
        <v>3220</v>
      </c>
      <c r="D449" s="15" t="s">
        <v>2766</v>
      </c>
      <c r="E449" s="15" t="s">
        <v>2778</v>
      </c>
      <c r="F449" s="15" t="s">
        <v>3005</v>
      </c>
      <c r="G449" s="15" t="s">
        <v>2772</v>
      </c>
      <c r="H449" s="15" t="s">
        <v>2772</v>
      </c>
      <c r="I449" s="15" t="s">
        <v>2772</v>
      </c>
      <c r="J449" s="15" t="s">
        <v>2772</v>
      </c>
      <c r="K449" s="15" t="s">
        <v>2781</v>
      </c>
      <c r="L449" s="15" t="s">
        <v>3231</v>
      </c>
      <c r="M449" s="15" t="s">
        <v>3011</v>
      </c>
      <c r="N449" s="15" t="s">
        <v>2772</v>
      </c>
      <c r="O449" s="15" t="s">
        <v>3012</v>
      </c>
      <c r="P449" s="16" t="s">
        <v>718</v>
      </c>
    </row>
    <row r="450" spans="1:16" ht="32.1">
      <c r="A450" s="15" t="s">
        <v>3008</v>
      </c>
      <c r="B450" s="15">
        <v>2020</v>
      </c>
      <c r="C450" s="15" t="s">
        <v>3220</v>
      </c>
      <c r="D450" s="15" t="s">
        <v>2766</v>
      </c>
      <c r="E450" s="15" t="s">
        <v>2778</v>
      </c>
      <c r="F450" s="15" t="s">
        <v>2779</v>
      </c>
      <c r="G450" s="15" t="s">
        <v>2772</v>
      </c>
      <c r="H450" s="15" t="s">
        <v>2772</v>
      </c>
      <c r="I450" s="15" t="s">
        <v>2772</v>
      </c>
      <c r="J450" s="15" t="s">
        <v>2772</v>
      </c>
      <c r="K450" s="15" t="s">
        <v>2781</v>
      </c>
      <c r="L450" s="15" t="s">
        <v>3232</v>
      </c>
      <c r="M450" s="15" t="s">
        <v>3011</v>
      </c>
      <c r="N450" s="15" t="s">
        <v>2772</v>
      </c>
      <c r="O450" s="15" t="s">
        <v>3012</v>
      </c>
      <c r="P450" s="16" t="s">
        <v>718</v>
      </c>
    </row>
    <row r="451" spans="1:16" ht="32.1">
      <c r="A451" s="15" t="s">
        <v>3008</v>
      </c>
      <c r="B451" s="15">
        <v>2020</v>
      </c>
      <c r="C451" s="15" t="s">
        <v>3220</v>
      </c>
      <c r="D451" s="15" t="s">
        <v>2766</v>
      </c>
      <c r="E451" s="15" t="s">
        <v>2778</v>
      </c>
      <c r="F451" s="15" t="s">
        <v>2875</v>
      </c>
      <c r="G451" s="15" t="s">
        <v>2772</v>
      </c>
      <c r="H451" s="15" t="s">
        <v>2772</v>
      </c>
      <c r="I451" s="15" t="s">
        <v>2772</v>
      </c>
      <c r="J451" s="15" t="s">
        <v>2772</v>
      </c>
      <c r="K451" s="15" t="s">
        <v>2781</v>
      </c>
      <c r="L451" s="15" t="s">
        <v>3233</v>
      </c>
      <c r="M451" s="15" t="s">
        <v>3011</v>
      </c>
      <c r="N451" s="15" t="s">
        <v>2772</v>
      </c>
      <c r="O451" s="15" t="s">
        <v>3012</v>
      </c>
      <c r="P451" s="16" t="s">
        <v>718</v>
      </c>
    </row>
    <row r="452" spans="1:16" ht="32.1">
      <c r="A452" s="15" t="s">
        <v>3008</v>
      </c>
      <c r="B452" s="15">
        <v>2020</v>
      </c>
      <c r="C452" s="15" t="s">
        <v>3220</v>
      </c>
      <c r="D452" s="15" t="s">
        <v>2766</v>
      </c>
      <c r="E452" s="15" t="s">
        <v>2778</v>
      </c>
      <c r="F452" s="15" t="s">
        <v>2885</v>
      </c>
      <c r="G452" s="15" t="s">
        <v>2772</v>
      </c>
      <c r="H452" s="15" t="s">
        <v>2772</v>
      </c>
      <c r="I452" s="15" t="s">
        <v>2772</v>
      </c>
      <c r="J452" s="15" t="s">
        <v>2772</v>
      </c>
      <c r="K452" s="15" t="s">
        <v>2781</v>
      </c>
      <c r="L452" s="15" t="s">
        <v>3234</v>
      </c>
      <c r="M452" s="15" t="s">
        <v>3011</v>
      </c>
      <c r="N452" s="15" t="s">
        <v>2772</v>
      </c>
      <c r="O452" s="15" t="s">
        <v>3012</v>
      </c>
      <c r="P452" s="16" t="s">
        <v>718</v>
      </c>
    </row>
    <row r="453" spans="1:16" ht="32.1">
      <c r="A453" s="15" t="s">
        <v>3008</v>
      </c>
      <c r="B453" s="15">
        <v>2020</v>
      </c>
      <c r="C453" s="15" t="s">
        <v>3220</v>
      </c>
      <c r="D453" s="15" t="s">
        <v>2766</v>
      </c>
      <c r="E453" s="15" t="s">
        <v>2778</v>
      </c>
      <c r="F453" s="15" t="s">
        <v>2790</v>
      </c>
      <c r="G453" s="15" t="s">
        <v>2772</v>
      </c>
      <c r="H453" s="15" t="s">
        <v>2772</v>
      </c>
      <c r="I453" s="15" t="s">
        <v>2772</v>
      </c>
      <c r="J453" s="15" t="s">
        <v>2772</v>
      </c>
      <c r="K453" s="15" t="s">
        <v>2781</v>
      </c>
      <c r="L453" s="15" t="s">
        <v>3235</v>
      </c>
      <c r="M453" s="15" t="s">
        <v>3011</v>
      </c>
      <c r="N453" s="15" t="s">
        <v>2772</v>
      </c>
      <c r="O453" s="15" t="s">
        <v>3012</v>
      </c>
      <c r="P453" s="16" t="s">
        <v>718</v>
      </c>
    </row>
    <row r="454" spans="1:16" ht="33" thickBot="1">
      <c r="A454" s="15" t="s">
        <v>3008</v>
      </c>
      <c r="B454" s="15">
        <v>2020</v>
      </c>
      <c r="C454" s="15" t="s">
        <v>3220</v>
      </c>
      <c r="D454" s="15" t="s">
        <v>2766</v>
      </c>
      <c r="E454" s="15" t="s">
        <v>2778</v>
      </c>
      <c r="F454" s="28" t="s">
        <v>2786</v>
      </c>
      <c r="G454" s="15" t="s">
        <v>2772</v>
      </c>
      <c r="H454" s="15" t="s">
        <v>2772</v>
      </c>
      <c r="I454" s="15" t="s">
        <v>2772</v>
      </c>
      <c r="J454" s="15" t="s">
        <v>2772</v>
      </c>
      <c r="K454" s="15" t="s">
        <v>2781</v>
      </c>
      <c r="L454" s="15" t="s">
        <v>3236</v>
      </c>
      <c r="M454" s="15" t="s">
        <v>3011</v>
      </c>
      <c r="N454" s="15" t="s">
        <v>2772</v>
      </c>
      <c r="O454" s="15" t="s">
        <v>3012</v>
      </c>
      <c r="P454" s="16" t="s">
        <v>718</v>
      </c>
    </row>
    <row r="455" spans="1:16" ht="32.1">
      <c r="A455" s="15" t="s">
        <v>3008</v>
      </c>
      <c r="B455" s="15">
        <v>2020</v>
      </c>
      <c r="C455" s="15" t="s">
        <v>3237</v>
      </c>
      <c r="D455" s="15" t="s">
        <v>2766</v>
      </c>
      <c r="E455" s="15" t="s">
        <v>2778</v>
      </c>
      <c r="F455" s="15" t="s">
        <v>2884</v>
      </c>
      <c r="G455" s="15" t="s">
        <v>2772</v>
      </c>
      <c r="H455" s="15" t="s">
        <v>2772</v>
      </c>
      <c r="I455" s="15" t="s">
        <v>2772</v>
      </c>
      <c r="J455" s="15" t="s">
        <v>2772</v>
      </c>
      <c r="K455" s="15" t="s">
        <v>3021</v>
      </c>
      <c r="L455" s="15" t="s">
        <v>3159</v>
      </c>
      <c r="M455" s="15" t="s">
        <v>2880</v>
      </c>
      <c r="N455" s="15" t="s">
        <v>2772</v>
      </c>
      <c r="O455" s="15" t="s">
        <v>2772</v>
      </c>
      <c r="P455" s="16" t="s">
        <v>718</v>
      </c>
    </row>
    <row r="456" spans="1:16" ht="32.1">
      <c r="A456" s="15" t="s">
        <v>3008</v>
      </c>
      <c r="B456" s="15">
        <v>2020</v>
      </c>
      <c r="C456" s="15" t="s">
        <v>3237</v>
      </c>
      <c r="D456" s="15" t="s">
        <v>2766</v>
      </c>
      <c r="E456" s="15" t="s">
        <v>2778</v>
      </c>
      <c r="F456" s="15" t="s">
        <v>3013</v>
      </c>
      <c r="G456" s="15" t="s">
        <v>2772</v>
      </c>
      <c r="H456" s="15" t="s">
        <v>2772</v>
      </c>
      <c r="I456" s="15" t="s">
        <v>2772</v>
      </c>
      <c r="J456" s="15" t="s">
        <v>2772</v>
      </c>
      <c r="K456" s="15" t="s">
        <v>3021</v>
      </c>
      <c r="L456" s="15" t="s">
        <v>3116</v>
      </c>
      <c r="M456" s="15" t="s">
        <v>2880</v>
      </c>
      <c r="N456" s="15" t="s">
        <v>2772</v>
      </c>
      <c r="O456" s="15" t="s">
        <v>2772</v>
      </c>
      <c r="P456" s="16" t="s">
        <v>718</v>
      </c>
    </row>
    <row r="457" spans="1:16" ht="32.1">
      <c r="A457" s="15" t="s">
        <v>3008</v>
      </c>
      <c r="B457" s="15">
        <v>2020</v>
      </c>
      <c r="C457" s="15" t="s">
        <v>3237</v>
      </c>
      <c r="D457" s="15" t="s">
        <v>2766</v>
      </c>
      <c r="E457" s="15" t="s">
        <v>2778</v>
      </c>
      <c r="F457" s="15" t="s">
        <v>3005</v>
      </c>
      <c r="G457" s="15" t="s">
        <v>2772</v>
      </c>
      <c r="H457" s="15" t="s">
        <v>2772</v>
      </c>
      <c r="I457" s="15" t="s">
        <v>2772</v>
      </c>
      <c r="J457" s="15" t="s">
        <v>2772</v>
      </c>
      <c r="K457" s="15" t="s">
        <v>3021</v>
      </c>
      <c r="L457" s="15" t="s">
        <v>3238</v>
      </c>
      <c r="M457" s="15" t="s">
        <v>2880</v>
      </c>
      <c r="N457" s="15" t="s">
        <v>2772</v>
      </c>
      <c r="O457" s="15" t="s">
        <v>2772</v>
      </c>
      <c r="P457" s="16" t="s">
        <v>718</v>
      </c>
    </row>
    <row r="458" spans="1:16" ht="32.1">
      <c r="A458" s="15" t="s">
        <v>3008</v>
      </c>
      <c r="B458" s="15">
        <v>2020</v>
      </c>
      <c r="C458" s="15" t="s">
        <v>3237</v>
      </c>
      <c r="D458" s="15" t="s">
        <v>2766</v>
      </c>
      <c r="E458" s="15" t="s">
        <v>2778</v>
      </c>
      <c r="F458" s="15" t="s">
        <v>2779</v>
      </c>
      <c r="G458" s="15" t="s">
        <v>2772</v>
      </c>
      <c r="H458" s="15" t="s">
        <v>2772</v>
      </c>
      <c r="I458" s="15" t="s">
        <v>2772</v>
      </c>
      <c r="J458" s="15" t="s">
        <v>2772</v>
      </c>
      <c r="K458" s="15" t="s">
        <v>3021</v>
      </c>
      <c r="L458" s="15" t="s">
        <v>3239</v>
      </c>
      <c r="M458" s="15" t="s">
        <v>2880</v>
      </c>
      <c r="N458" s="15" t="s">
        <v>2772</v>
      </c>
      <c r="O458" s="15" t="s">
        <v>2772</v>
      </c>
      <c r="P458" s="16" t="s">
        <v>718</v>
      </c>
    </row>
    <row r="459" spans="1:16" ht="32.1">
      <c r="A459" s="15" t="s">
        <v>3008</v>
      </c>
      <c r="B459" s="15">
        <v>2020</v>
      </c>
      <c r="C459" s="15" t="s">
        <v>3237</v>
      </c>
      <c r="D459" s="15" t="s">
        <v>2766</v>
      </c>
      <c r="E459" s="15" t="s">
        <v>2778</v>
      </c>
      <c r="F459" s="15" t="s">
        <v>2875</v>
      </c>
      <c r="G459" s="15" t="s">
        <v>2772</v>
      </c>
      <c r="H459" s="15" t="s">
        <v>2772</v>
      </c>
      <c r="I459" s="15" t="s">
        <v>2772</v>
      </c>
      <c r="J459" s="15" t="s">
        <v>2772</v>
      </c>
      <c r="K459" s="15" t="s">
        <v>3021</v>
      </c>
      <c r="L459" s="15" t="s">
        <v>3240</v>
      </c>
      <c r="M459" s="15" t="s">
        <v>2880</v>
      </c>
      <c r="N459" s="15" t="s">
        <v>2772</v>
      </c>
      <c r="O459" s="15" t="s">
        <v>2772</v>
      </c>
      <c r="P459" s="16" t="s">
        <v>718</v>
      </c>
    </row>
    <row r="460" spans="1:16" ht="32.1">
      <c r="A460" s="15" t="s">
        <v>3008</v>
      </c>
      <c r="B460" s="15">
        <v>2020</v>
      </c>
      <c r="C460" s="15" t="s">
        <v>3237</v>
      </c>
      <c r="D460" s="15" t="s">
        <v>2766</v>
      </c>
      <c r="E460" s="15" t="s">
        <v>2778</v>
      </c>
      <c r="F460" s="15" t="s">
        <v>2885</v>
      </c>
      <c r="G460" s="15" t="s">
        <v>2772</v>
      </c>
      <c r="H460" s="15" t="s">
        <v>2772</v>
      </c>
      <c r="I460" s="15" t="s">
        <v>2772</v>
      </c>
      <c r="J460" s="15" t="s">
        <v>2772</v>
      </c>
      <c r="K460" s="15" t="s">
        <v>3021</v>
      </c>
      <c r="L460" s="15" t="s">
        <v>3241</v>
      </c>
      <c r="M460" s="15" t="s">
        <v>2880</v>
      </c>
      <c r="N460" s="15" t="s">
        <v>2772</v>
      </c>
      <c r="O460" s="15" t="s">
        <v>2772</v>
      </c>
      <c r="P460" s="16" t="s">
        <v>718</v>
      </c>
    </row>
    <row r="461" spans="1:16" ht="32.1">
      <c r="A461" s="15" t="s">
        <v>3008</v>
      </c>
      <c r="B461" s="15">
        <v>2020</v>
      </c>
      <c r="C461" s="15" t="s">
        <v>3237</v>
      </c>
      <c r="D461" s="15" t="s">
        <v>2766</v>
      </c>
      <c r="E461" s="15" t="s">
        <v>2778</v>
      </c>
      <c r="F461" s="15" t="s">
        <v>2790</v>
      </c>
      <c r="G461" s="15" t="s">
        <v>2772</v>
      </c>
      <c r="H461" s="15" t="s">
        <v>2772</v>
      </c>
      <c r="I461" s="15" t="s">
        <v>2772</v>
      </c>
      <c r="J461" s="15" t="s">
        <v>2772</v>
      </c>
      <c r="K461" s="15" t="s">
        <v>3021</v>
      </c>
      <c r="L461" s="15" t="s">
        <v>3242</v>
      </c>
      <c r="M461" s="15" t="s">
        <v>2880</v>
      </c>
      <c r="N461" s="15" t="s">
        <v>2772</v>
      </c>
      <c r="O461" s="15" t="s">
        <v>2772</v>
      </c>
      <c r="P461" s="16" t="s">
        <v>718</v>
      </c>
    </row>
    <row r="462" spans="1:16" ht="33" thickBot="1">
      <c r="A462" s="15" t="s">
        <v>3008</v>
      </c>
      <c r="B462" s="15">
        <v>2020</v>
      </c>
      <c r="C462" s="15" t="s">
        <v>3237</v>
      </c>
      <c r="D462" s="15" t="s">
        <v>2766</v>
      </c>
      <c r="E462" s="15" t="s">
        <v>2778</v>
      </c>
      <c r="F462" s="28" t="s">
        <v>2786</v>
      </c>
      <c r="G462" s="15" t="s">
        <v>2772</v>
      </c>
      <c r="H462" s="15" t="s">
        <v>2772</v>
      </c>
      <c r="I462" s="15" t="s">
        <v>2772</v>
      </c>
      <c r="J462" s="15" t="s">
        <v>2772</v>
      </c>
      <c r="K462" s="15" t="s">
        <v>3021</v>
      </c>
      <c r="L462" s="15" t="s">
        <v>3243</v>
      </c>
      <c r="M462" s="15" t="s">
        <v>2880</v>
      </c>
      <c r="N462" s="15" t="s">
        <v>2772</v>
      </c>
      <c r="O462" s="15" t="s">
        <v>2772</v>
      </c>
      <c r="P462" s="16" t="s">
        <v>718</v>
      </c>
    </row>
    <row r="463" spans="1:16" ht="32.1">
      <c r="A463" s="15" t="s">
        <v>3008</v>
      </c>
      <c r="B463" s="15">
        <v>2020</v>
      </c>
      <c r="C463" s="15" t="s">
        <v>3237</v>
      </c>
      <c r="D463" s="15" t="s">
        <v>2766</v>
      </c>
      <c r="E463" s="15" t="s">
        <v>2778</v>
      </c>
      <c r="F463" s="15" t="s">
        <v>2884</v>
      </c>
      <c r="G463" s="15" t="s">
        <v>2772</v>
      </c>
      <c r="H463" s="15" t="s">
        <v>2772</v>
      </c>
      <c r="I463" s="15" t="s">
        <v>2772</v>
      </c>
      <c r="J463" s="15" t="s">
        <v>2772</v>
      </c>
      <c r="K463" s="15" t="s">
        <v>2781</v>
      </c>
      <c r="L463" s="15" t="s">
        <v>3229</v>
      </c>
      <c r="M463" s="15" t="s">
        <v>3011</v>
      </c>
      <c r="N463" s="15" t="s">
        <v>2772</v>
      </c>
      <c r="O463" s="15" t="s">
        <v>3012</v>
      </c>
      <c r="P463" s="16" t="s">
        <v>718</v>
      </c>
    </row>
    <row r="464" spans="1:16" ht="32.1">
      <c r="A464" s="15" t="s">
        <v>3008</v>
      </c>
      <c r="B464" s="15">
        <v>2020</v>
      </c>
      <c r="C464" s="15" t="s">
        <v>3237</v>
      </c>
      <c r="D464" s="15" t="s">
        <v>2766</v>
      </c>
      <c r="E464" s="15" t="s">
        <v>2778</v>
      </c>
      <c r="F464" s="15" t="s">
        <v>3013</v>
      </c>
      <c r="G464" s="15" t="s">
        <v>2772</v>
      </c>
      <c r="H464" s="15" t="s">
        <v>2772</v>
      </c>
      <c r="I464" s="15" t="s">
        <v>2772</v>
      </c>
      <c r="J464" s="15" t="s">
        <v>2772</v>
      </c>
      <c r="K464" s="15" t="s">
        <v>2781</v>
      </c>
      <c r="L464" s="15" t="s">
        <v>3244</v>
      </c>
      <c r="M464" s="15" t="s">
        <v>3011</v>
      </c>
      <c r="N464" s="15" t="s">
        <v>2772</v>
      </c>
      <c r="O464" s="15" t="s">
        <v>3012</v>
      </c>
      <c r="P464" s="16" t="s">
        <v>718</v>
      </c>
    </row>
    <row r="465" spans="1:16" ht="32.1">
      <c r="A465" s="15" t="s">
        <v>3008</v>
      </c>
      <c r="B465" s="15">
        <v>2020</v>
      </c>
      <c r="C465" s="15" t="s">
        <v>3237</v>
      </c>
      <c r="D465" s="15" t="s">
        <v>2766</v>
      </c>
      <c r="E465" s="15" t="s">
        <v>2778</v>
      </c>
      <c r="F465" s="15" t="s">
        <v>3005</v>
      </c>
      <c r="G465" s="15" t="s">
        <v>2772</v>
      </c>
      <c r="H465" s="15" t="s">
        <v>2772</v>
      </c>
      <c r="I465" s="15" t="s">
        <v>2772</v>
      </c>
      <c r="J465" s="15" t="s">
        <v>2772</v>
      </c>
      <c r="K465" s="15" t="s">
        <v>2781</v>
      </c>
      <c r="L465" s="15" t="s">
        <v>3245</v>
      </c>
      <c r="M465" s="15" t="s">
        <v>3011</v>
      </c>
      <c r="N465" s="15" t="s">
        <v>2772</v>
      </c>
      <c r="O465" s="15" t="s">
        <v>3012</v>
      </c>
      <c r="P465" s="16" t="s">
        <v>718</v>
      </c>
    </row>
    <row r="466" spans="1:16" ht="32.1">
      <c r="A466" s="15" t="s">
        <v>3008</v>
      </c>
      <c r="B466" s="15">
        <v>2020</v>
      </c>
      <c r="C466" s="15" t="s">
        <v>3237</v>
      </c>
      <c r="D466" s="15" t="s">
        <v>2766</v>
      </c>
      <c r="E466" s="15" t="s">
        <v>2778</v>
      </c>
      <c r="F466" s="15" t="s">
        <v>2779</v>
      </c>
      <c r="G466" s="15" t="s">
        <v>2772</v>
      </c>
      <c r="H466" s="15" t="s">
        <v>2772</v>
      </c>
      <c r="I466" s="15" t="s">
        <v>2772</v>
      </c>
      <c r="J466" s="15" t="s">
        <v>2772</v>
      </c>
      <c r="K466" s="15" t="s">
        <v>2781</v>
      </c>
      <c r="L466" s="15" t="s">
        <v>3246</v>
      </c>
      <c r="M466" s="15" t="s">
        <v>3011</v>
      </c>
      <c r="N466" s="15" t="s">
        <v>2772</v>
      </c>
      <c r="O466" s="15" t="s">
        <v>3012</v>
      </c>
      <c r="P466" s="16" t="s">
        <v>718</v>
      </c>
    </row>
    <row r="467" spans="1:16" ht="32.1">
      <c r="A467" s="15" t="s">
        <v>3008</v>
      </c>
      <c r="B467" s="15">
        <v>2020</v>
      </c>
      <c r="C467" s="15" t="s">
        <v>3237</v>
      </c>
      <c r="D467" s="15" t="s">
        <v>2766</v>
      </c>
      <c r="E467" s="15" t="s">
        <v>2778</v>
      </c>
      <c r="F467" s="15" t="s">
        <v>2875</v>
      </c>
      <c r="G467" s="15" t="s">
        <v>2772</v>
      </c>
      <c r="H467" s="15" t="s">
        <v>2772</v>
      </c>
      <c r="I467" s="15" t="s">
        <v>2772</v>
      </c>
      <c r="J467" s="15" t="s">
        <v>2772</v>
      </c>
      <c r="K467" s="15" t="s">
        <v>2781</v>
      </c>
      <c r="L467" s="15" t="s">
        <v>3247</v>
      </c>
      <c r="M467" s="15" t="s">
        <v>3011</v>
      </c>
      <c r="N467" s="15" t="s">
        <v>2772</v>
      </c>
      <c r="O467" s="15" t="s">
        <v>3012</v>
      </c>
      <c r="P467" s="16" t="s">
        <v>718</v>
      </c>
    </row>
    <row r="468" spans="1:16" ht="32.1">
      <c r="A468" s="15" t="s">
        <v>3008</v>
      </c>
      <c r="B468" s="15">
        <v>2020</v>
      </c>
      <c r="C468" s="15" t="s">
        <v>3237</v>
      </c>
      <c r="D468" s="15" t="s">
        <v>2766</v>
      </c>
      <c r="E468" s="15" t="s">
        <v>2778</v>
      </c>
      <c r="F468" s="15" t="s">
        <v>2885</v>
      </c>
      <c r="G468" s="15" t="s">
        <v>2772</v>
      </c>
      <c r="H468" s="15" t="s">
        <v>2772</v>
      </c>
      <c r="I468" s="15" t="s">
        <v>2772</v>
      </c>
      <c r="J468" s="15" t="s">
        <v>2772</v>
      </c>
      <c r="K468" s="15" t="s">
        <v>2781</v>
      </c>
      <c r="L468" s="15" t="s">
        <v>3248</v>
      </c>
      <c r="M468" s="15" t="s">
        <v>3011</v>
      </c>
      <c r="N468" s="15" t="s">
        <v>2772</v>
      </c>
      <c r="O468" s="15" t="s">
        <v>3012</v>
      </c>
      <c r="P468" s="16" t="s">
        <v>718</v>
      </c>
    </row>
    <row r="469" spans="1:16" ht="32.1">
      <c r="A469" s="15" t="s">
        <v>3008</v>
      </c>
      <c r="B469" s="15">
        <v>2020</v>
      </c>
      <c r="C469" s="15" t="s">
        <v>3237</v>
      </c>
      <c r="D469" s="15" t="s">
        <v>2766</v>
      </c>
      <c r="E469" s="15" t="s">
        <v>2778</v>
      </c>
      <c r="F469" s="15" t="s">
        <v>2790</v>
      </c>
      <c r="G469" s="15" t="s">
        <v>2772</v>
      </c>
      <c r="H469" s="15" t="s">
        <v>2772</v>
      </c>
      <c r="I469" s="15" t="s">
        <v>2772</v>
      </c>
      <c r="J469" s="15" t="s">
        <v>2772</v>
      </c>
      <c r="K469" s="15" t="s">
        <v>2781</v>
      </c>
      <c r="L469" s="15" t="s">
        <v>3249</v>
      </c>
      <c r="M469" s="15" t="s">
        <v>3011</v>
      </c>
      <c r="N469" s="15" t="s">
        <v>2772</v>
      </c>
      <c r="O469" s="15" t="s">
        <v>3012</v>
      </c>
      <c r="P469" s="16" t="s">
        <v>718</v>
      </c>
    </row>
    <row r="470" spans="1:16" ht="33" thickBot="1">
      <c r="A470" s="15" t="s">
        <v>3008</v>
      </c>
      <c r="B470" s="15">
        <v>2020</v>
      </c>
      <c r="C470" s="15" t="s">
        <v>3237</v>
      </c>
      <c r="D470" s="15" t="s">
        <v>2766</v>
      </c>
      <c r="E470" s="15" t="s">
        <v>2778</v>
      </c>
      <c r="F470" s="28" t="s">
        <v>2786</v>
      </c>
      <c r="G470" s="15" t="s">
        <v>2772</v>
      </c>
      <c r="H470" s="15" t="s">
        <v>2772</v>
      </c>
      <c r="I470" s="15" t="s">
        <v>2772</v>
      </c>
      <c r="J470" s="15" t="s">
        <v>2772</v>
      </c>
      <c r="K470" s="15" t="s">
        <v>2781</v>
      </c>
      <c r="L470" s="15" t="s">
        <v>3250</v>
      </c>
      <c r="M470" s="15" t="s">
        <v>3011</v>
      </c>
      <c r="N470" s="15" t="s">
        <v>2772</v>
      </c>
      <c r="O470" s="15" t="s">
        <v>3012</v>
      </c>
      <c r="P470" s="16" t="s">
        <v>718</v>
      </c>
    </row>
    <row r="471" spans="1:16" ht="32.1">
      <c r="A471" s="15" t="s">
        <v>3251</v>
      </c>
      <c r="B471" s="15">
        <v>2020</v>
      </c>
      <c r="C471" s="15" t="s">
        <v>3252</v>
      </c>
      <c r="D471" s="15" t="s">
        <v>2766</v>
      </c>
      <c r="E471" s="15" t="s">
        <v>2778</v>
      </c>
      <c r="F471" s="15" t="s">
        <v>2889</v>
      </c>
      <c r="G471" s="15" t="s">
        <v>2772</v>
      </c>
      <c r="H471" s="15" t="s">
        <v>2772</v>
      </c>
      <c r="I471" s="15" t="s">
        <v>2772</v>
      </c>
      <c r="J471" s="15" t="s">
        <v>2772</v>
      </c>
      <c r="K471" s="15" t="s">
        <v>2781</v>
      </c>
      <c r="L471" s="15">
        <v>17810</v>
      </c>
      <c r="M471" s="15" t="s">
        <v>3011</v>
      </c>
      <c r="N471" s="15" t="s">
        <v>2772</v>
      </c>
      <c r="O471" s="15" t="s">
        <v>3253</v>
      </c>
      <c r="P471" s="15" t="s">
        <v>3254</v>
      </c>
    </row>
    <row r="472" spans="1:16" ht="32.1">
      <c r="A472" s="15" t="s">
        <v>3251</v>
      </c>
      <c r="B472" s="15">
        <v>2020</v>
      </c>
      <c r="C472" s="15" t="s">
        <v>3252</v>
      </c>
      <c r="D472" s="15" t="s">
        <v>2766</v>
      </c>
      <c r="E472" s="15" t="s">
        <v>2778</v>
      </c>
      <c r="F472" s="15" t="s">
        <v>2889</v>
      </c>
      <c r="G472" s="15" t="s">
        <v>2772</v>
      </c>
      <c r="H472" s="15" t="s">
        <v>2772</v>
      </c>
      <c r="I472" s="15" t="s">
        <v>2772</v>
      </c>
      <c r="J472" s="15" t="s">
        <v>2772</v>
      </c>
      <c r="K472" s="15" t="s">
        <v>2781</v>
      </c>
      <c r="L472" s="15">
        <v>89850</v>
      </c>
      <c r="M472" s="15" t="s">
        <v>3011</v>
      </c>
      <c r="N472" s="15" t="s">
        <v>2772</v>
      </c>
      <c r="O472" s="15" t="s">
        <v>3255</v>
      </c>
      <c r="P472" s="15" t="s">
        <v>3254</v>
      </c>
    </row>
    <row r="473" spans="1:16" ht="32.1">
      <c r="A473" s="15" t="s">
        <v>3251</v>
      </c>
      <c r="B473" s="15">
        <v>2020</v>
      </c>
      <c r="C473" s="15" t="s">
        <v>3252</v>
      </c>
      <c r="D473" s="15" t="s">
        <v>2766</v>
      </c>
      <c r="E473" s="15" t="s">
        <v>2778</v>
      </c>
      <c r="F473" s="15" t="s">
        <v>3003</v>
      </c>
      <c r="G473" s="15" t="s">
        <v>2772</v>
      </c>
      <c r="H473" s="15" t="s">
        <v>2772</v>
      </c>
      <c r="I473" s="15" t="s">
        <v>2772</v>
      </c>
      <c r="J473" s="15" t="s">
        <v>2772</v>
      </c>
      <c r="K473" s="15" t="s">
        <v>2781</v>
      </c>
      <c r="L473" s="15">
        <v>154640</v>
      </c>
      <c r="M473" s="15" t="s">
        <v>3011</v>
      </c>
      <c r="N473" s="15" t="s">
        <v>2772</v>
      </c>
      <c r="O473" s="15" t="s">
        <v>3253</v>
      </c>
      <c r="P473" s="15" t="s">
        <v>3254</v>
      </c>
    </row>
    <row r="474" spans="1:16" ht="32.1">
      <c r="A474" s="15" t="s">
        <v>3251</v>
      </c>
      <c r="B474" s="15">
        <v>2020</v>
      </c>
      <c r="C474" s="15" t="s">
        <v>3252</v>
      </c>
      <c r="D474" s="15" t="s">
        <v>2766</v>
      </c>
      <c r="E474" s="15" t="s">
        <v>2778</v>
      </c>
      <c r="F474" s="15" t="s">
        <v>3003</v>
      </c>
      <c r="G474" s="15" t="s">
        <v>2772</v>
      </c>
      <c r="H474" s="15" t="s">
        <v>2772</v>
      </c>
      <c r="I474" s="15" t="s">
        <v>2772</v>
      </c>
      <c r="J474" s="15" t="s">
        <v>2772</v>
      </c>
      <c r="K474" s="15" t="s">
        <v>2781</v>
      </c>
      <c r="L474" s="15">
        <v>126620</v>
      </c>
      <c r="M474" s="15" t="s">
        <v>3011</v>
      </c>
      <c r="N474" s="15" t="s">
        <v>2772</v>
      </c>
      <c r="O474" s="15" t="s">
        <v>3255</v>
      </c>
      <c r="P474" s="15" t="s">
        <v>3254</v>
      </c>
    </row>
    <row r="475" spans="1:16" ht="32.1">
      <c r="A475" s="15" t="s">
        <v>3251</v>
      </c>
      <c r="B475" s="15">
        <v>2020</v>
      </c>
      <c r="C475" s="15" t="s">
        <v>3252</v>
      </c>
      <c r="D475" s="15" t="s">
        <v>2766</v>
      </c>
      <c r="E475" s="15" t="s">
        <v>3256</v>
      </c>
      <c r="F475" s="15" t="s">
        <v>3257</v>
      </c>
      <c r="G475" s="15" t="s">
        <v>2772</v>
      </c>
      <c r="H475" s="15" t="s">
        <v>2772</v>
      </c>
      <c r="I475" s="15" t="s">
        <v>2772</v>
      </c>
      <c r="J475" s="15" t="s">
        <v>2772</v>
      </c>
      <c r="K475" s="15" t="s">
        <v>2781</v>
      </c>
      <c r="L475" s="15">
        <v>708560</v>
      </c>
      <c r="M475" s="15" t="s">
        <v>3011</v>
      </c>
      <c r="N475" s="15" t="s">
        <v>2772</v>
      </c>
      <c r="O475" s="15" t="s">
        <v>3253</v>
      </c>
      <c r="P475" s="15" t="s">
        <v>3254</v>
      </c>
    </row>
    <row r="476" spans="1:16" ht="32.1">
      <c r="A476" s="15" t="s">
        <v>3251</v>
      </c>
      <c r="B476" s="15">
        <v>2020</v>
      </c>
      <c r="C476" s="15" t="s">
        <v>3252</v>
      </c>
      <c r="D476" s="15" t="s">
        <v>2766</v>
      </c>
      <c r="E476" s="15" t="s">
        <v>3256</v>
      </c>
      <c r="F476" s="15" t="s">
        <v>3257</v>
      </c>
      <c r="G476" s="15" t="s">
        <v>2772</v>
      </c>
      <c r="H476" s="15" t="s">
        <v>2772</v>
      </c>
      <c r="I476" s="15" t="s">
        <v>2772</v>
      </c>
      <c r="J476" s="15" t="s">
        <v>2772</v>
      </c>
      <c r="K476" s="15" t="s">
        <v>2781</v>
      </c>
      <c r="L476" s="15">
        <v>540560</v>
      </c>
      <c r="M476" s="15" t="s">
        <v>3011</v>
      </c>
      <c r="N476" s="15" t="s">
        <v>2772</v>
      </c>
      <c r="O476" s="15" t="s">
        <v>3255</v>
      </c>
      <c r="P476" s="15" t="s">
        <v>3254</v>
      </c>
    </row>
    <row r="477" spans="1:16" ht="32.1">
      <c r="A477" s="15" t="s">
        <v>3251</v>
      </c>
      <c r="B477" s="15">
        <v>2020</v>
      </c>
      <c r="C477" s="15" t="s">
        <v>3252</v>
      </c>
      <c r="D477" s="15" t="s">
        <v>2766</v>
      </c>
      <c r="E477" s="15" t="s">
        <v>3256</v>
      </c>
      <c r="F477" s="15" t="s">
        <v>2774</v>
      </c>
      <c r="G477" s="15" t="s">
        <v>2772</v>
      </c>
      <c r="H477" s="15" t="s">
        <v>2772</v>
      </c>
      <c r="I477" s="15" t="s">
        <v>2772</v>
      </c>
      <c r="J477" s="15" t="s">
        <v>2772</v>
      </c>
      <c r="K477" s="15" t="s">
        <v>2781</v>
      </c>
      <c r="L477" s="15">
        <v>27170</v>
      </c>
      <c r="M477" s="15" t="s">
        <v>3011</v>
      </c>
      <c r="N477" s="15" t="s">
        <v>2772</v>
      </c>
      <c r="O477" s="15" t="s">
        <v>3253</v>
      </c>
      <c r="P477" s="15" t="s">
        <v>3254</v>
      </c>
    </row>
    <row r="478" spans="1:16" ht="32.1">
      <c r="A478" s="15" t="s">
        <v>3251</v>
      </c>
      <c r="B478" s="15">
        <v>2020</v>
      </c>
      <c r="C478" s="15" t="s">
        <v>3252</v>
      </c>
      <c r="D478" s="15" t="s">
        <v>2766</v>
      </c>
      <c r="E478" s="15" t="s">
        <v>3256</v>
      </c>
      <c r="F478" s="15" t="s">
        <v>2774</v>
      </c>
      <c r="G478" s="15" t="s">
        <v>2772</v>
      </c>
      <c r="H478" s="15" t="s">
        <v>2772</v>
      </c>
      <c r="I478" s="15" t="s">
        <v>2772</v>
      </c>
      <c r="J478" s="15" t="s">
        <v>2772</v>
      </c>
      <c r="K478" s="15" t="s">
        <v>2781</v>
      </c>
      <c r="L478" s="15">
        <v>104260</v>
      </c>
      <c r="M478" s="15" t="s">
        <v>3011</v>
      </c>
      <c r="N478" s="15" t="s">
        <v>2772</v>
      </c>
      <c r="O478" s="15" t="s">
        <v>3255</v>
      </c>
      <c r="P478" s="15" t="s">
        <v>3254</v>
      </c>
    </row>
    <row r="479" spans="1:16" ht="32.1">
      <c r="A479" s="15" t="s">
        <v>3251</v>
      </c>
      <c r="B479" s="15">
        <v>2020</v>
      </c>
      <c r="C479" s="15" t="s">
        <v>3252</v>
      </c>
      <c r="D479" s="15" t="s">
        <v>2766</v>
      </c>
      <c r="E479" s="15" t="s">
        <v>3256</v>
      </c>
      <c r="F479" s="15" t="s">
        <v>2775</v>
      </c>
      <c r="G479" s="15" t="s">
        <v>2772</v>
      </c>
      <c r="H479" s="15" t="s">
        <v>2772</v>
      </c>
      <c r="I479" s="15" t="s">
        <v>2772</v>
      </c>
      <c r="J479" s="15" t="s">
        <v>2772</v>
      </c>
      <c r="K479" s="15" t="s">
        <v>2781</v>
      </c>
      <c r="L479" s="15">
        <v>17790</v>
      </c>
      <c r="M479" s="15" t="s">
        <v>3011</v>
      </c>
      <c r="N479" s="15" t="s">
        <v>2772</v>
      </c>
      <c r="O479" s="15" t="s">
        <v>3253</v>
      </c>
      <c r="P479" s="15" t="s">
        <v>3254</v>
      </c>
    </row>
    <row r="480" spans="1:16" ht="32.1">
      <c r="A480" s="15" t="s">
        <v>3251</v>
      </c>
      <c r="B480" s="15">
        <v>2020</v>
      </c>
      <c r="C480" s="15" t="s">
        <v>3252</v>
      </c>
      <c r="D480" s="15" t="s">
        <v>2766</v>
      </c>
      <c r="E480" s="15" t="s">
        <v>3256</v>
      </c>
      <c r="F480" s="15" t="s">
        <v>2775</v>
      </c>
      <c r="G480" s="15" t="s">
        <v>2772</v>
      </c>
      <c r="H480" s="15" t="s">
        <v>2772</v>
      </c>
      <c r="I480" s="15" t="s">
        <v>2772</v>
      </c>
      <c r="J480" s="15" t="s">
        <v>2772</v>
      </c>
      <c r="K480" s="15" t="s">
        <v>2781</v>
      </c>
      <c r="L480" s="15">
        <v>7370</v>
      </c>
      <c r="M480" s="15" t="s">
        <v>3011</v>
      </c>
      <c r="N480" s="15" t="s">
        <v>2772</v>
      </c>
      <c r="O480" s="15" t="s">
        <v>3255</v>
      </c>
      <c r="P480" s="15" t="s">
        <v>3254</v>
      </c>
    </row>
    <row r="481" spans="1:16" ht="32.1">
      <c r="A481" s="15" t="s">
        <v>3251</v>
      </c>
      <c r="B481" s="15">
        <v>2020</v>
      </c>
      <c r="C481" s="15" t="s">
        <v>3252</v>
      </c>
      <c r="D481" s="15" t="s">
        <v>2766</v>
      </c>
      <c r="E481" s="15" t="s">
        <v>3256</v>
      </c>
      <c r="F481" s="15" t="s">
        <v>2848</v>
      </c>
      <c r="G481" s="15" t="s">
        <v>2772</v>
      </c>
      <c r="H481" s="15" t="s">
        <v>2772</v>
      </c>
      <c r="I481" s="15" t="s">
        <v>2772</v>
      </c>
      <c r="J481" s="15" t="s">
        <v>2772</v>
      </c>
      <c r="K481" s="15" t="s">
        <v>2781</v>
      </c>
      <c r="L481" s="15">
        <v>8040</v>
      </c>
      <c r="M481" s="15" t="s">
        <v>3011</v>
      </c>
      <c r="N481" s="15" t="s">
        <v>2772</v>
      </c>
      <c r="O481" s="15" t="s">
        <v>3253</v>
      </c>
      <c r="P481" s="15" t="s">
        <v>3254</v>
      </c>
    </row>
    <row r="482" spans="1:16" ht="32.1">
      <c r="A482" s="15" t="s">
        <v>3251</v>
      </c>
      <c r="B482" s="15">
        <v>2020</v>
      </c>
      <c r="C482" s="15" t="s">
        <v>3252</v>
      </c>
      <c r="D482" s="15" t="s">
        <v>2766</v>
      </c>
      <c r="E482" s="15" t="s">
        <v>3256</v>
      </c>
      <c r="F482" s="15" t="s">
        <v>2848</v>
      </c>
      <c r="G482" s="15" t="s">
        <v>2772</v>
      </c>
      <c r="H482" s="15" t="s">
        <v>2772</v>
      </c>
      <c r="I482" s="15" t="s">
        <v>2772</v>
      </c>
      <c r="J482" s="15" t="s">
        <v>2772</v>
      </c>
      <c r="K482" s="15" t="s">
        <v>2781</v>
      </c>
      <c r="L482" s="15">
        <v>22710</v>
      </c>
      <c r="M482" s="15" t="s">
        <v>3011</v>
      </c>
      <c r="N482" s="15" t="s">
        <v>2772</v>
      </c>
      <c r="O482" s="15" t="s">
        <v>3255</v>
      </c>
      <c r="P482" s="15" t="s">
        <v>3254</v>
      </c>
    </row>
    <row r="483" spans="1:16" ht="32.1">
      <c r="A483" s="15" t="s">
        <v>3251</v>
      </c>
      <c r="B483" s="15">
        <v>2020</v>
      </c>
      <c r="C483" s="15" t="s">
        <v>3252</v>
      </c>
      <c r="D483" s="15" t="s">
        <v>2766</v>
      </c>
      <c r="E483" s="15" t="s">
        <v>2778</v>
      </c>
      <c r="F483" s="15" t="s">
        <v>3258</v>
      </c>
      <c r="G483" s="15" t="s">
        <v>2772</v>
      </c>
      <c r="H483" s="15" t="s">
        <v>2772</v>
      </c>
      <c r="I483" s="15" t="s">
        <v>2772</v>
      </c>
      <c r="J483" s="15" t="s">
        <v>2772</v>
      </c>
      <c r="K483" s="15" t="s">
        <v>2781</v>
      </c>
      <c r="L483" s="15">
        <v>34500</v>
      </c>
      <c r="M483" s="15" t="s">
        <v>3011</v>
      </c>
      <c r="N483" s="15" t="s">
        <v>2772</v>
      </c>
      <c r="O483" s="15" t="s">
        <v>3253</v>
      </c>
      <c r="P483" s="15" t="s">
        <v>3254</v>
      </c>
    </row>
    <row r="484" spans="1:16" ht="32.1">
      <c r="A484" s="15" t="s">
        <v>3251</v>
      </c>
      <c r="B484" s="15">
        <v>2020</v>
      </c>
      <c r="C484" s="15" t="s">
        <v>3252</v>
      </c>
      <c r="D484" s="15" t="s">
        <v>2766</v>
      </c>
      <c r="E484" s="15" t="s">
        <v>2778</v>
      </c>
      <c r="F484" s="15" t="s">
        <v>3258</v>
      </c>
      <c r="G484" s="15" t="s">
        <v>2772</v>
      </c>
      <c r="H484" s="15" t="s">
        <v>2772</v>
      </c>
      <c r="I484" s="15" t="s">
        <v>2772</v>
      </c>
      <c r="J484" s="15" t="s">
        <v>2772</v>
      </c>
      <c r="K484" s="15" t="s">
        <v>2781</v>
      </c>
      <c r="L484" s="15">
        <v>6390</v>
      </c>
      <c r="M484" s="15" t="s">
        <v>3011</v>
      </c>
      <c r="N484" s="15" t="s">
        <v>2772</v>
      </c>
      <c r="O484" s="15" t="s">
        <v>3255</v>
      </c>
      <c r="P484" s="15" t="s">
        <v>3254</v>
      </c>
    </row>
    <row r="485" spans="1:16" ht="32.1">
      <c r="A485" s="15" t="s">
        <v>3251</v>
      </c>
      <c r="B485" s="15">
        <v>2020</v>
      </c>
      <c r="C485" s="15" t="s">
        <v>3252</v>
      </c>
      <c r="D485" s="15" t="s">
        <v>2766</v>
      </c>
      <c r="E485" s="15" t="s">
        <v>2778</v>
      </c>
      <c r="F485" s="15" t="s">
        <v>2875</v>
      </c>
      <c r="G485" s="15" t="s">
        <v>2772</v>
      </c>
      <c r="H485" s="15" t="s">
        <v>2772</v>
      </c>
      <c r="I485" s="15" t="s">
        <v>2772</v>
      </c>
      <c r="J485" s="15" t="s">
        <v>2772</v>
      </c>
      <c r="K485" s="15" t="s">
        <v>2781</v>
      </c>
      <c r="L485" s="15">
        <v>12250</v>
      </c>
      <c r="M485" s="15" t="s">
        <v>3011</v>
      </c>
      <c r="N485" s="15" t="s">
        <v>2772</v>
      </c>
      <c r="O485" s="15" t="s">
        <v>3253</v>
      </c>
      <c r="P485" s="15" t="s">
        <v>3254</v>
      </c>
    </row>
    <row r="486" spans="1:16" ht="32.1">
      <c r="A486" s="15" t="s">
        <v>3251</v>
      </c>
      <c r="B486" s="15">
        <v>2020</v>
      </c>
      <c r="C486" s="15" t="s">
        <v>3252</v>
      </c>
      <c r="D486" s="15" t="s">
        <v>2766</v>
      </c>
      <c r="E486" s="15" t="s">
        <v>2778</v>
      </c>
      <c r="F486" s="15" t="s">
        <v>2875</v>
      </c>
      <c r="G486" s="15" t="s">
        <v>2772</v>
      </c>
      <c r="H486" s="15" t="s">
        <v>2772</v>
      </c>
      <c r="I486" s="15" t="s">
        <v>2772</v>
      </c>
      <c r="J486" s="15" t="s">
        <v>2772</v>
      </c>
      <c r="K486" s="15" t="s">
        <v>2781</v>
      </c>
      <c r="L486" s="15">
        <v>1580</v>
      </c>
      <c r="M486" s="15" t="s">
        <v>3011</v>
      </c>
      <c r="N486" s="15" t="s">
        <v>2772</v>
      </c>
      <c r="O486" s="15" t="s">
        <v>3255</v>
      </c>
      <c r="P486" s="15" t="s">
        <v>3254</v>
      </c>
    </row>
    <row r="487" spans="1:16" ht="32.1">
      <c r="A487" s="15" t="s">
        <v>3251</v>
      </c>
      <c r="B487" s="15">
        <v>2020</v>
      </c>
      <c r="C487" s="15" t="s">
        <v>3252</v>
      </c>
      <c r="D487" s="15" t="s">
        <v>2766</v>
      </c>
      <c r="E487" s="15" t="s">
        <v>2778</v>
      </c>
      <c r="F487" s="15" t="s">
        <v>2790</v>
      </c>
      <c r="G487" s="15" t="s">
        <v>2772</v>
      </c>
      <c r="H487" s="15" t="s">
        <v>2772</v>
      </c>
      <c r="I487" s="15" t="s">
        <v>2772</v>
      </c>
      <c r="J487" s="15" t="s">
        <v>2772</v>
      </c>
      <c r="K487" s="15" t="s">
        <v>2781</v>
      </c>
      <c r="L487" s="15">
        <v>60</v>
      </c>
      <c r="M487" s="15" t="s">
        <v>3011</v>
      </c>
      <c r="N487" s="15" t="s">
        <v>2772</v>
      </c>
      <c r="O487" s="15" t="s">
        <v>3253</v>
      </c>
      <c r="P487" s="15" t="s">
        <v>3254</v>
      </c>
    </row>
    <row r="488" spans="1:16" ht="32.1">
      <c r="A488" s="15" t="s">
        <v>3251</v>
      </c>
      <c r="B488" s="15">
        <v>2020</v>
      </c>
      <c r="C488" s="15" t="s">
        <v>3252</v>
      </c>
      <c r="D488" s="15" t="s">
        <v>2766</v>
      </c>
      <c r="E488" s="15" t="s">
        <v>2778</v>
      </c>
      <c r="F488" s="15" t="s">
        <v>2790</v>
      </c>
      <c r="G488" s="15" t="s">
        <v>2772</v>
      </c>
      <c r="H488" s="15" t="s">
        <v>2772</v>
      </c>
      <c r="I488" s="15" t="s">
        <v>2772</v>
      </c>
      <c r="J488" s="15" t="s">
        <v>2772</v>
      </c>
      <c r="K488" s="15" t="s">
        <v>2781</v>
      </c>
      <c r="L488" s="15">
        <v>70</v>
      </c>
      <c r="M488" s="15" t="s">
        <v>3011</v>
      </c>
      <c r="N488" s="15" t="s">
        <v>2772</v>
      </c>
      <c r="O488" s="15" t="s">
        <v>3255</v>
      </c>
      <c r="P488" s="15" t="s">
        <v>3254</v>
      </c>
    </row>
    <row r="489" spans="1:16" ht="32.1">
      <c r="A489" s="15" t="s">
        <v>3251</v>
      </c>
      <c r="B489" s="15">
        <v>2020</v>
      </c>
      <c r="C489" s="15" t="s">
        <v>3252</v>
      </c>
      <c r="D489" s="15" t="s">
        <v>2766</v>
      </c>
      <c r="E489" s="15" t="s">
        <v>2778</v>
      </c>
      <c r="F489" s="15" t="s">
        <v>2779</v>
      </c>
      <c r="G489" s="15" t="s">
        <v>2772</v>
      </c>
      <c r="H489" s="15" t="s">
        <v>2772</v>
      </c>
      <c r="I489" s="15" t="s">
        <v>2772</v>
      </c>
      <c r="J489" s="15" t="s">
        <v>2772</v>
      </c>
      <c r="K489" s="15" t="s">
        <v>2781</v>
      </c>
      <c r="L489" s="15">
        <v>60</v>
      </c>
      <c r="M489" s="15" t="s">
        <v>3011</v>
      </c>
      <c r="N489" s="15" t="s">
        <v>2772</v>
      </c>
      <c r="O489" s="15" t="s">
        <v>3253</v>
      </c>
      <c r="P489" s="15" t="s">
        <v>3254</v>
      </c>
    </row>
    <row r="490" spans="1:16" ht="32.1">
      <c r="A490" s="15" t="s">
        <v>3251</v>
      </c>
      <c r="B490" s="15">
        <v>2020</v>
      </c>
      <c r="C490" s="15" t="s">
        <v>3252</v>
      </c>
      <c r="D490" s="15" t="s">
        <v>2766</v>
      </c>
      <c r="E490" s="15" t="s">
        <v>2778</v>
      </c>
      <c r="F490" s="15" t="s">
        <v>2779</v>
      </c>
      <c r="G490" s="15" t="s">
        <v>2772</v>
      </c>
      <c r="H490" s="15" t="s">
        <v>2772</v>
      </c>
      <c r="I490" s="15" t="s">
        <v>2772</v>
      </c>
      <c r="J490" s="15" t="s">
        <v>2772</v>
      </c>
      <c r="K490" s="15" t="s">
        <v>2781</v>
      </c>
      <c r="L490" s="15">
        <v>40</v>
      </c>
      <c r="M490" s="15" t="s">
        <v>3011</v>
      </c>
      <c r="N490" s="15" t="s">
        <v>2772</v>
      </c>
      <c r="O490" s="15" t="s">
        <v>3255</v>
      </c>
      <c r="P490" s="15" t="s">
        <v>3254</v>
      </c>
    </row>
    <row r="491" spans="1:16" ht="32.1">
      <c r="A491" s="15" t="s">
        <v>3251</v>
      </c>
      <c r="B491" s="15">
        <v>2020</v>
      </c>
      <c r="C491" s="15" t="s">
        <v>3252</v>
      </c>
      <c r="D491" s="15" t="s">
        <v>2766</v>
      </c>
      <c r="E491" s="15" t="s">
        <v>2778</v>
      </c>
      <c r="F491" s="15" t="s">
        <v>3259</v>
      </c>
      <c r="G491" s="15" t="s">
        <v>2772</v>
      </c>
      <c r="H491" s="15" t="s">
        <v>2772</v>
      </c>
      <c r="I491" s="15" t="s">
        <v>2772</v>
      </c>
      <c r="J491" s="15" t="s">
        <v>2772</v>
      </c>
      <c r="K491" s="15" t="s">
        <v>2781</v>
      </c>
      <c r="L491" s="15">
        <v>5540</v>
      </c>
      <c r="M491" s="15" t="s">
        <v>3011</v>
      </c>
      <c r="N491" s="15" t="s">
        <v>2772</v>
      </c>
      <c r="O491" s="15" t="s">
        <v>3253</v>
      </c>
      <c r="P491" s="15" t="s">
        <v>3254</v>
      </c>
    </row>
    <row r="492" spans="1:16" ht="32.1">
      <c r="A492" s="15" t="s">
        <v>3251</v>
      </c>
      <c r="B492" s="15">
        <v>2020</v>
      </c>
      <c r="C492" s="15" t="s">
        <v>3252</v>
      </c>
      <c r="D492" s="15" t="s">
        <v>2766</v>
      </c>
      <c r="E492" s="15" t="s">
        <v>2778</v>
      </c>
      <c r="F492" s="15" t="s">
        <v>3259</v>
      </c>
      <c r="G492" s="15" t="s">
        <v>2772</v>
      </c>
      <c r="H492" s="15" t="s">
        <v>2772</v>
      </c>
      <c r="I492" s="15" t="s">
        <v>2772</v>
      </c>
      <c r="J492" s="15" t="s">
        <v>2772</v>
      </c>
      <c r="K492" s="15" t="s">
        <v>2781</v>
      </c>
      <c r="L492" s="15">
        <v>0</v>
      </c>
      <c r="M492" s="15" t="s">
        <v>3011</v>
      </c>
      <c r="N492" s="15" t="s">
        <v>2772</v>
      </c>
      <c r="O492" s="15" t="s">
        <v>3255</v>
      </c>
      <c r="P492" s="15" t="s">
        <v>3254</v>
      </c>
    </row>
    <row r="493" spans="1:16" ht="32.1">
      <c r="A493" s="15" t="s">
        <v>3251</v>
      </c>
      <c r="B493" s="15">
        <v>2020</v>
      </c>
      <c r="C493" s="15" t="s">
        <v>3252</v>
      </c>
      <c r="D493" s="15" t="s">
        <v>2766</v>
      </c>
      <c r="E493" s="15" t="s">
        <v>2778</v>
      </c>
      <c r="F493" s="15" t="s">
        <v>2786</v>
      </c>
      <c r="G493" s="15" t="s">
        <v>2772</v>
      </c>
      <c r="H493" s="15" t="s">
        <v>2772</v>
      </c>
      <c r="I493" s="15" t="s">
        <v>2772</v>
      </c>
      <c r="J493" s="15" t="s">
        <v>2772</v>
      </c>
      <c r="K493" s="15" t="s">
        <v>2781</v>
      </c>
      <c r="L493" s="15">
        <v>100</v>
      </c>
      <c r="M493" s="15" t="s">
        <v>3011</v>
      </c>
      <c r="N493" s="15" t="s">
        <v>2772</v>
      </c>
      <c r="O493" s="15" t="s">
        <v>3253</v>
      </c>
      <c r="P493" s="15" t="s">
        <v>3254</v>
      </c>
    </row>
    <row r="494" spans="1:16" ht="32.1">
      <c r="A494" s="15" t="s">
        <v>3251</v>
      </c>
      <c r="B494" s="15">
        <v>2020</v>
      </c>
      <c r="C494" s="15" t="s">
        <v>3252</v>
      </c>
      <c r="D494" s="15" t="s">
        <v>2766</v>
      </c>
      <c r="E494" s="15" t="s">
        <v>2778</v>
      </c>
      <c r="F494" s="15" t="s">
        <v>2786</v>
      </c>
      <c r="G494" s="15" t="s">
        <v>2772</v>
      </c>
      <c r="H494" s="15" t="s">
        <v>2772</v>
      </c>
      <c r="I494" s="15" t="s">
        <v>2772</v>
      </c>
      <c r="J494" s="15" t="s">
        <v>2772</v>
      </c>
      <c r="K494" s="15" t="s">
        <v>2781</v>
      </c>
      <c r="L494" s="15">
        <v>40</v>
      </c>
      <c r="M494" s="15" t="s">
        <v>3011</v>
      </c>
      <c r="N494" s="15" t="s">
        <v>2772</v>
      </c>
      <c r="O494" s="15" t="s">
        <v>3255</v>
      </c>
      <c r="P494" s="15" t="s">
        <v>3254</v>
      </c>
    </row>
    <row r="495" spans="1:16" ht="32.1">
      <c r="A495" s="15" t="s">
        <v>3251</v>
      </c>
      <c r="B495" s="15">
        <v>2020</v>
      </c>
      <c r="C495" s="15" t="s">
        <v>3252</v>
      </c>
      <c r="D495" s="15" t="s">
        <v>2766</v>
      </c>
      <c r="E495" s="15" t="s">
        <v>2778</v>
      </c>
      <c r="F495" s="15" t="s">
        <v>2885</v>
      </c>
      <c r="G495" s="15" t="s">
        <v>2772</v>
      </c>
      <c r="H495" s="15" t="s">
        <v>2772</v>
      </c>
      <c r="I495" s="15" t="s">
        <v>2772</v>
      </c>
      <c r="J495" s="15" t="s">
        <v>2772</v>
      </c>
      <c r="K495" s="15" t="s">
        <v>2781</v>
      </c>
      <c r="L495" s="15">
        <v>70</v>
      </c>
      <c r="M495" s="15" t="s">
        <v>3011</v>
      </c>
      <c r="N495" s="15" t="s">
        <v>2772</v>
      </c>
      <c r="O495" s="15" t="s">
        <v>3253</v>
      </c>
      <c r="P495" s="15" t="s">
        <v>3254</v>
      </c>
    </row>
    <row r="496" spans="1:16" ht="32.1">
      <c r="A496" s="15" t="s">
        <v>3251</v>
      </c>
      <c r="B496" s="15">
        <v>2020</v>
      </c>
      <c r="C496" s="15" t="s">
        <v>3252</v>
      </c>
      <c r="D496" s="15" t="s">
        <v>2766</v>
      </c>
      <c r="E496" s="15" t="s">
        <v>2778</v>
      </c>
      <c r="F496" s="15" t="s">
        <v>2885</v>
      </c>
      <c r="G496" s="15" t="s">
        <v>2772</v>
      </c>
      <c r="H496" s="15" t="s">
        <v>2772</v>
      </c>
      <c r="I496" s="15" t="s">
        <v>2772</v>
      </c>
      <c r="J496" s="15" t="s">
        <v>2772</v>
      </c>
      <c r="K496" s="15" t="s">
        <v>2781</v>
      </c>
      <c r="L496" s="15">
        <v>0</v>
      </c>
      <c r="M496" s="15" t="s">
        <v>3011</v>
      </c>
      <c r="N496" s="15" t="s">
        <v>2772</v>
      </c>
      <c r="O496" s="15" t="s">
        <v>3255</v>
      </c>
      <c r="P496" s="15" t="s">
        <v>3254</v>
      </c>
    </row>
    <row r="497" spans="1:16" ht="32.1">
      <c r="A497" s="15" t="s">
        <v>3251</v>
      </c>
      <c r="B497" s="15">
        <v>2020</v>
      </c>
      <c r="C497" s="15" t="s">
        <v>3252</v>
      </c>
      <c r="D497" s="15" t="s">
        <v>2766</v>
      </c>
      <c r="E497" s="15" t="s">
        <v>2778</v>
      </c>
      <c r="F497" s="15" t="s">
        <v>3005</v>
      </c>
      <c r="G497" s="15" t="s">
        <v>2772</v>
      </c>
      <c r="H497" s="15" t="s">
        <v>2772</v>
      </c>
      <c r="I497" s="15" t="s">
        <v>2772</v>
      </c>
      <c r="J497" s="15" t="s">
        <v>2772</v>
      </c>
      <c r="K497" s="15" t="s">
        <v>2781</v>
      </c>
      <c r="L497" s="15">
        <v>170</v>
      </c>
      <c r="M497" s="15" t="s">
        <v>3011</v>
      </c>
      <c r="N497" s="15" t="s">
        <v>2772</v>
      </c>
      <c r="O497" s="15" t="s">
        <v>3253</v>
      </c>
      <c r="P497" s="15" t="s">
        <v>3254</v>
      </c>
    </row>
    <row r="498" spans="1:16" ht="32.1">
      <c r="A498" s="15" t="s">
        <v>3251</v>
      </c>
      <c r="B498" s="15">
        <v>2020</v>
      </c>
      <c r="C498" s="15" t="s">
        <v>3252</v>
      </c>
      <c r="D498" s="15" t="s">
        <v>2766</v>
      </c>
      <c r="E498" s="15" t="s">
        <v>2778</v>
      </c>
      <c r="F498" s="15" t="s">
        <v>3005</v>
      </c>
      <c r="G498" s="15" t="s">
        <v>2772</v>
      </c>
      <c r="H498" s="15" t="s">
        <v>2772</v>
      </c>
      <c r="I498" s="15" t="s">
        <v>2772</v>
      </c>
      <c r="J498" s="15" t="s">
        <v>2772</v>
      </c>
      <c r="K498" s="15" t="s">
        <v>2781</v>
      </c>
      <c r="L498" s="15">
        <v>100</v>
      </c>
      <c r="M498" s="15" t="s">
        <v>3011</v>
      </c>
      <c r="N498" s="15" t="s">
        <v>2772</v>
      </c>
      <c r="O498" s="15" t="s">
        <v>3255</v>
      </c>
      <c r="P498" s="15" t="s">
        <v>3254</v>
      </c>
    </row>
    <row r="499" spans="1:16" ht="32.1">
      <c r="A499" s="15" t="s">
        <v>3251</v>
      </c>
      <c r="B499" s="15">
        <v>2020</v>
      </c>
      <c r="C499" s="15" t="s">
        <v>3252</v>
      </c>
      <c r="D499" s="15" t="s">
        <v>2766</v>
      </c>
      <c r="E499" s="15" t="s">
        <v>2778</v>
      </c>
      <c r="F499" s="15" t="s">
        <v>3260</v>
      </c>
      <c r="G499" s="15" t="s">
        <v>2772</v>
      </c>
      <c r="H499" s="15" t="s">
        <v>2772</v>
      </c>
      <c r="I499" s="15" t="s">
        <v>2772</v>
      </c>
      <c r="J499" s="15" t="s">
        <v>2772</v>
      </c>
      <c r="K499" s="15" t="s">
        <v>2781</v>
      </c>
      <c r="L499" s="15">
        <v>130</v>
      </c>
      <c r="M499" s="15" t="s">
        <v>3011</v>
      </c>
      <c r="N499" s="15" t="s">
        <v>2772</v>
      </c>
      <c r="O499" s="15" t="s">
        <v>3253</v>
      </c>
      <c r="P499" s="15" t="s">
        <v>3254</v>
      </c>
    </row>
    <row r="500" spans="1:16" ht="32.1">
      <c r="A500" s="15" t="s">
        <v>3251</v>
      </c>
      <c r="B500" s="15">
        <v>2020</v>
      </c>
      <c r="C500" s="15" t="s">
        <v>3252</v>
      </c>
      <c r="D500" s="15" t="s">
        <v>2766</v>
      </c>
      <c r="E500" s="15" t="s">
        <v>2778</v>
      </c>
      <c r="F500" s="15" t="s">
        <v>3260</v>
      </c>
      <c r="G500" s="15" t="s">
        <v>2772</v>
      </c>
      <c r="H500" s="15" t="s">
        <v>2772</v>
      </c>
      <c r="I500" s="15" t="s">
        <v>2772</v>
      </c>
      <c r="J500" s="15" t="s">
        <v>2772</v>
      </c>
      <c r="K500" s="15" t="s">
        <v>2781</v>
      </c>
      <c r="L500" s="15">
        <v>0</v>
      </c>
      <c r="M500" s="15" t="s">
        <v>3011</v>
      </c>
      <c r="N500" s="15" t="s">
        <v>2772</v>
      </c>
      <c r="O500" s="15" t="s">
        <v>3255</v>
      </c>
      <c r="P500" s="15" t="s">
        <v>3254</v>
      </c>
    </row>
    <row r="501" spans="1:16" ht="48">
      <c r="A501" s="15" t="s">
        <v>3261</v>
      </c>
      <c r="B501" s="15">
        <v>2020</v>
      </c>
      <c r="C501" s="15" t="s">
        <v>3262</v>
      </c>
      <c r="D501" s="15" t="s">
        <v>2766</v>
      </c>
      <c r="E501" s="15" t="s">
        <v>2778</v>
      </c>
      <c r="F501" s="31" t="s">
        <v>2879</v>
      </c>
      <c r="G501" s="15" t="s">
        <v>2772</v>
      </c>
      <c r="H501" s="15" t="s">
        <v>2772</v>
      </c>
      <c r="I501" s="15" t="s">
        <v>2772</v>
      </c>
      <c r="J501" s="15" t="s">
        <v>2772</v>
      </c>
      <c r="K501" s="15" t="s">
        <v>2781</v>
      </c>
      <c r="L501" s="15" t="s">
        <v>3263</v>
      </c>
      <c r="M501" s="15" t="s">
        <v>3011</v>
      </c>
      <c r="N501" s="15" t="s">
        <v>2772</v>
      </c>
      <c r="O501" s="15" t="s">
        <v>3253</v>
      </c>
      <c r="P501" s="16" t="s">
        <v>3264</v>
      </c>
    </row>
    <row r="502" spans="1:16" ht="48">
      <c r="A502" s="15" t="s">
        <v>3261</v>
      </c>
      <c r="B502" s="15">
        <v>2020</v>
      </c>
      <c r="C502" s="15" t="s">
        <v>3262</v>
      </c>
      <c r="D502" s="15" t="s">
        <v>2766</v>
      </c>
      <c r="E502" s="15" t="s">
        <v>2778</v>
      </c>
      <c r="F502" s="16" t="s">
        <v>2884</v>
      </c>
      <c r="G502" s="15" t="s">
        <v>2772</v>
      </c>
      <c r="H502" s="15" t="s">
        <v>2772</v>
      </c>
      <c r="I502" s="15" t="s">
        <v>2772</v>
      </c>
      <c r="J502" s="15" t="s">
        <v>2772</v>
      </c>
      <c r="K502" s="15" t="s">
        <v>2781</v>
      </c>
      <c r="L502" s="16">
        <v>0.01</v>
      </c>
      <c r="M502" s="15" t="s">
        <v>3011</v>
      </c>
      <c r="N502" s="15" t="s">
        <v>2772</v>
      </c>
      <c r="O502" s="15" t="s">
        <v>3253</v>
      </c>
      <c r="P502" s="16" t="s">
        <v>3264</v>
      </c>
    </row>
    <row r="503" spans="1:16" ht="48">
      <c r="A503" s="15" t="s">
        <v>3261</v>
      </c>
      <c r="B503" s="15">
        <v>2020</v>
      </c>
      <c r="C503" s="15" t="s">
        <v>3262</v>
      </c>
      <c r="D503" s="15" t="s">
        <v>2766</v>
      </c>
      <c r="E503" s="15" t="s">
        <v>2778</v>
      </c>
      <c r="F503" s="16" t="s">
        <v>3265</v>
      </c>
      <c r="G503" s="15" t="s">
        <v>2772</v>
      </c>
      <c r="H503" s="15" t="s">
        <v>2772</v>
      </c>
      <c r="I503" s="15" t="s">
        <v>2772</v>
      </c>
      <c r="J503" s="15" t="s">
        <v>2772</v>
      </c>
      <c r="K503" s="15" t="s">
        <v>2781</v>
      </c>
      <c r="L503" s="15" t="s">
        <v>3266</v>
      </c>
      <c r="M503" s="15" t="s">
        <v>3011</v>
      </c>
      <c r="N503" s="15" t="s">
        <v>2772</v>
      </c>
      <c r="O503" s="15" t="s">
        <v>3253</v>
      </c>
      <c r="P503" s="16" t="s">
        <v>3264</v>
      </c>
    </row>
    <row r="504" spans="1:16" ht="48">
      <c r="A504" s="15" t="s">
        <v>3261</v>
      </c>
      <c r="B504" s="15">
        <v>2020</v>
      </c>
      <c r="C504" s="15" t="s">
        <v>3262</v>
      </c>
      <c r="D504" s="15" t="s">
        <v>2766</v>
      </c>
      <c r="E504" s="15" t="s">
        <v>2778</v>
      </c>
      <c r="F504" s="16" t="s">
        <v>3267</v>
      </c>
      <c r="G504" s="15" t="s">
        <v>2772</v>
      </c>
      <c r="H504" s="15" t="s">
        <v>2772</v>
      </c>
      <c r="I504" s="15" t="s">
        <v>2772</v>
      </c>
      <c r="J504" s="15" t="s">
        <v>2772</v>
      </c>
      <c r="K504" s="15" t="s">
        <v>2781</v>
      </c>
      <c r="L504" s="15" t="s">
        <v>3268</v>
      </c>
      <c r="M504" s="15" t="s">
        <v>3011</v>
      </c>
      <c r="N504" s="15" t="s">
        <v>2772</v>
      </c>
      <c r="O504" s="15" t="s">
        <v>3253</v>
      </c>
      <c r="P504" s="16" t="s">
        <v>3264</v>
      </c>
    </row>
    <row r="505" spans="1:16" ht="48">
      <c r="A505" s="15" t="s">
        <v>3261</v>
      </c>
      <c r="B505" s="15">
        <v>2020</v>
      </c>
      <c r="C505" s="15" t="s">
        <v>3262</v>
      </c>
      <c r="D505" s="15" t="s">
        <v>2766</v>
      </c>
      <c r="E505" s="15" t="s">
        <v>2778</v>
      </c>
      <c r="F505" s="16" t="s">
        <v>2887</v>
      </c>
      <c r="G505" s="15" t="s">
        <v>2772</v>
      </c>
      <c r="H505" s="15" t="s">
        <v>2772</v>
      </c>
      <c r="I505" s="15" t="s">
        <v>2772</v>
      </c>
      <c r="J505" s="15" t="s">
        <v>2772</v>
      </c>
      <c r="K505" s="15" t="s">
        <v>2781</v>
      </c>
      <c r="L505" s="15" t="s">
        <v>3269</v>
      </c>
      <c r="M505" s="15" t="s">
        <v>3011</v>
      </c>
      <c r="N505" s="15" t="s">
        <v>2772</v>
      </c>
      <c r="O505" s="15" t="s">
        <v>3253</v>
      </c>
      <c r="P505" s="16" t="s">
        <v>3264</v>
      </c>
    </row>
    <row r="506" spans="1:16" ht="48">
      <c r="A506" s="15" t="s">
        <v>3261</v>
      </c>
      <c r="B506" s="15">
        <v>2020</v>
      </c>
      <c r="C506" s="15" t="s">
        <v>3262</v>
      </c>
      <c r="D506" s="15" t="s">
        <v>2766</v>
      </c>
      <c r="E506" s="15" t="s">
        <v>2778</v>
      </c>
      <c r="F506" s="15" t="s">
        <v>3260</v>
      </c>
      <c r="G506" s="15" t="s">
        <v>2772</v>
      </c>
      <c r="H506" s="15" t="s">
        <v>2772</v>
      </c>
      <c r="I506" s="15" t="s">
        <v>2772</v>
      </c>
      <c r="J506" s="15" t="s">
        <v>2772</v>
      </c>
      <c r="K506" s="15" t="s">
        <v>2781</v>
      </c>
      <c r="L506" s="15" t="s">
        <v>3270</v>
      </c>
      <c r="M506" s="15" t="s">
        <v>3011</v>
      </c>
      <c r="N506" s="15" t="s">
        <v>2772</v>
      </c>
      <c r="O506" s="15" t="s">
        <v>3253</v>
      </c>
      <c r="P506" s="16" t="s">
        <v>3264</v>
      </c>
    </row>
    <row r="507" spans="1:16" ht="48">
      <c r="A507" s="15" t="s">
        <v>3261</v>
      </c>
      <c r="B507" s="15">
        <v>2020</v>
      </c>
      <c r="C507" s="15" t="s">
        <v>3262</v>
      </c>
      <c r="D507" s="15" t="s">
        <v>2766</v>
      </c>
      <c r="E507" s="15" t="s">
        <v>2778</v>
      </c>
      <c r="F507" s="16" t="s">
        <v>2851</v>
      </c>
      <c r="G507" s="15" t="s">
        <v>2772</v>
      </c>
      <c r="H507" s="15" t="s">
        <v>2772</v>
      </c>
      <c r="I507" s="15" t="s">
        <v>2772</v>
      </c>
      <c r="J507" s="15" t="s">
        <v>2772</v>
      </c>
      <c r="K507" s="15" t="s">
        <v>2781</v>
      </c>
      <c r="L507" s="15" t="s">
        <v>3271</v>
      </c>
      <c r="M507" s="15" t="s">
        <v>3011</v>
      </c>
      <c r="N507" s="15" t="s">
        <v>2772</v>
      </c>
      <c r="O507" s="15" t="s">
        <v>3253</v>
      </c>
      <c r="P507" s="16" t="s">
        <v>3264</v>
      </c>
    </row>
    <row r="508" spans="1:16" ht="48">
      <c r="A508" s="15" t="s">
        <v>3261</v>
      </c>
      <c r="B508" s="15">
        <v>2020</v>
      </c>
      <c r="C508" s="15" t="s">
        <v>3262</v>
      </c>
      <c r="D508" s="15" t="s">
        <v>2766</v>
      </c>
      <c r="E508" s="15" t="s">
        <v>2778</v>
      </c>
      <c r="F508" s="16" t="s">
        <v>2786</v>
      </c>
      <c r="G508" s="15" t="s">
        <v>2772</v>
      </c>
      <c r="H508" s="15" t="s">
        <v>2772</v>
      </c>
      <c r="I508" s="15" t="s">
        <v>2772</v>
      </c>
      <c r="J508" s="15" t="s">
        <v>2772</v>
      </c>
      <c r="K508" s="15" t="s">
        <v>2781</v>
      </c>
      <c r="L508" s="15" t="s">
        <v>3272</v>
      </c>
      <c r="M508" s="15" t="s">
        <v>3011</v>
      </c>
      <c r="N508" s="15" t="s">
        <v>2772</v>
      </c>
      <c r="O508" s="15" t="s">
        <v>3253</v>
      </c>
      <c r="P508" s="16" t="s">
        <v>3264</v>
      </c>
    </row>
    <row r="509" spans="1:16" ht="48">
      <c r="A509" s="15" t="s">
        <v>3261</v>
      </c>
      <c r="B509" s="15">
        <v>2020</v>
      </c>
      <c r="C509" s="15" t="s">
        <v>3262</v>
      </c>
      <c r="D509" s="15" t="s">
        <v>2766</v>
      </c>
      <c r="E509" s="15" t="s">
        <v>2778</v>
      </c>
      <c r="F509" s="16" t="s">
        <v>3273</v>
      </c>
      <c r="G509" s="15" t="s">
        <v>2772</v>
      </c>
      <c r="H509" s="15" t="s">
        <v>2772</v>
      </c>
      <c r="I509" s="15" t="s">
        <v>2772</v>
      </c>
      <c r="J509" s="15" t="s">
        <v>2772</v>
      </c>
      <c r="K509" s="15" t="s">
        <v>2781</v>
      </c>
      <c r="L509" s="15" t="s">
        <v>3274</v>
      </c>
      <c r="M509" s="15" t="s">
        <v>3011</v>
      </c>
      <c r="N509" s="15" t="s">
        <v>2772</v>
      </c>
      <c r="O509" s="15" t="s">
        <v>3253</v>
      </c>
      <c r="P509" s="16" t="s">
        <v>3264</v>
      </c>
    </row>
    <row r="510" spans="1:16" ht="48.95" thickBot="1">
      <c r="A510" s="15" t="s">
        <v>3261</v>
      </c>
      <c r="B510" s="15">
        <v>2020</v>
      </c>
      <c r="C510" s="15" t="s">
        <v>3262</v>
      </c>
      <c r="D510" s="15" t="s">
        <v>2766</v>
      </c>
      <c r="E510" s="15" t="s">
        <v>2778</v>
      </c>
      <c r="F510" s="32" t="s">
        <v>2889</v>
      </c>
      <c r="G510" s="15" t="s">
        <v>2772</v>
      </c>
      <c r="H510" s="15" t="s">
        <v>2772</v>
      </c>
      <c r="I510" s="15" t="s">
        <v>2772</v>
      </c>
      <c r="J510" s="15" t="s">
        <v>2772</v>
      </c>
      <c r="K510" s="15" t="s">
        <v>2781</v>
      </c>
      <c r="L510" s="15" t="s">
        <v>3275</v>
      </c>
      <c r="M510" s="15" t="s">
        <v>3011</v>
      </c>
      <c r="N510" s="15" t="s">
        <v>2772</v>
      </c>
      <c r="O510" s="15" t="s">
        <v>3253</v>
      </c>
      <c r="P510" s="16" t="s">
        <v>3264</v>
      </c>
    </row>
    <row r="511" spans="1:16" ht="48">
      <c r="A511" s="15" t="s">
        <v>3261</v>
      </c>
      <c r="B511" s="15">
        <v>2020</v>
      </c>
      <c r="C511" s="15" t="s">
        <v>3262</v>
      </c>
      <c r="D511" s="15" t="s">
        <v>2766</v>
      </c>
      <c r="E511" s="15" t="s">
        <v>2778</v>
      </c>
      <c r="F511" s="31" t="s">
        <v>2879</v>
      </c>
      <c r="G511" s="15" t="s">
        <v>2772</v>
      </c>
      <c r="H511" s="15" t="s">
        <v>2772</v>
      </c>
      <c r="I511" s="15" t="s">
        <v>2772</v>
      </c>
      <c r="J511" s="15" t="s">
        <v>2772</v>
      </c>
      <c r="K511" s="15" t="s">
        <v>3276</v>
      </c>
      <c r="L511" s="15">
        <v>1.01</v>
      </c>
      <c r="M511" s="15" t="s">
        <v>3277</v>
      </c>
      <c r="N511" s="15">
        <v>0</v>
      </c>
      <c r="O511" s="15"/>
      <c r="P511" s="16" t="s">
        <v>3264</v>
      </c>
    </row>
    <row r="512" spans="1:16" ht="48">
      <c r="A512" s="15" t="s">
        <v>3261</v>
      </c>
      <c r="B512" s="15">
        <v>2020</v>
      </c>
      <c r="C512" s="15" t="s">
        <v>3262</v>
      </c>
      <c r="D512" s="15" t="s">
        <v>2766</v>
      </c>
      <c r="E512" s="15" t="s">
        <v>2778</v>
      </c>
      <c r="F512" s="16" t="s">
        <v>2884</v>
      </c>
      <c r="G512" s="15" t="s">
        <v>2772</v>
      </c>
      <c r="H512" s="15" t="s">
        <v>2772</v>
      </c>
      <c r="I512" s="15" t="s">
        <v>2772</v>
      </c>
      <c r="J512" s="15" t="s">
        <v>2772</v>
      </c>
      <c r="K512" s="15" t="s">
        <v>3276</v>
      </c>
      <c r="L512" s="15">
        <v>0.03</v>
      </c>
      <c r="M512" s="15" t="s">
        <v>3277</v>
      </c>
      <c r="N512" s="15">
        <v>0</v>
      </c>
      <c r="O512" s="15"/>
      <c r="P512" s="16" t="s">
        <v>3264</v>
      </c>
    </row>
    <row r="513" spans="1:25" ht="48">
      <c r="A513" s="15" t="s">
        <v>3261</v>
      </c>
      <c r="B513" s="15">
        <v>2020</v>
      </c>
      <c r="C513" s="15" t="s">
        <v>3262</v>
      </c>
      <c r="D513" s="15" t="s">
        <v>2766</v>
      </c>
      <c r="E513" s="15" t="s">
        <v>2778</v>
      </c>
      <c r="F513" s="16" t="s">
        <v>2887</v>
      </c>
      <c r="G513" s="15" t="s">
        <v>2772</v>
      </c>
      <c r="H513" s="15" t="s">
        <v>2772</v>
      </c>
      <c r="I513" s="15" t="s">
        <v>2772</v>
      </c>
      <c r="J513" s="15" t="s">
        <v>2772</v>
      </c>
      <c r="K513" s="15" t="s">
        <v>3276</v>
      </c>
      <c r="L513" s="15">
        <v>0.28000000000000003</v>
      </c>
      <c r="M513" s="15" t="s">
        <v>3277</v>
      </c>
      <c r="N513" s="15">
        <v>0</v>
      </c>
      <c r="O513" s="15"/>
      <c r="P513" s="16" t="s">
        <v>3264</v>
      </c>
    </row>
    <row r="514" spans="1:25" ht="48">
      <c r="A514" s="15" t="s">
        <v>3261</v>
      </c>
      <c r="B514" s="15">
        <v>2020</v>
      </c>
      <c r="C514" s="15" t="s">
        <v>3262</v>
      </c>
      <c r="D514" s="15" t="s">
        <v>2766</v>
      </c>
      <c r="E514" s="15" t="s">
        <v>2778</v>
      </c>
      <c r="F514" s="16" t="s">
        <v>2786</v>
      </c>
      <c r="G514" s="15" t="s">
        <v>2772</v>
      </c>
      <c r="H514" s="15" t="s">
        <v>2772</v>
      </c>
      <c r="I514" s="15" t="s">
        <v>2772</v>
      </c>
      <c r="J514" s="15" t="s">
        <v>2772</v>
      </c>
      <c r="K514" s="15" t="s">
        <v>3276</v>
      </c>
      <c r="L514" s="15">
        <v>135.38999999999999</v>
      </c>
      <c r="M514" s="15" t="s">
        <v>3277</v>
      </c>
      <c r="N514" s="15">
        <v>0</v>
      </c>
      <c r="O514" s="15"/>
      <c r="P514" s="16" t="s">
        <v>3264</v>
      </c>
    </row>
    <row r="515" spans="1:25" ht="48">
      <c r="A515" s="15" t="s">
        <v>3261</v>
      </c>
      <c r="B515" s="15">
        <v>2020</v>
      </c>
      <c r="C515" s="15" t="s">
        <v>3262</v>
      </c>
      <c r="D515" s="15" t="s">
        <v>2766</v>
      </c>
      <c r="E515" s="15" t="s">
        <v>2778</v>
      </c>
      <c r="F515" s="16" t="s">
        <v>3265</v>
      </c>
      <c r="G515" s="15" t="s">
        <v>2772</v>
      </c>
      <c r="H515" s="15" t="s">
        <v>2772</v>
      </c>
      <c r="I515" s="15" t="s">
        <v>2772</v>
      </c>
      <c r="J515" s="15" t="s">
        <v>2772</v>
      </c>
      <c r="K515" s="15" t="s">
        <v>3276</v>
      </c>
      <c r="L515" s="15">
        <v>0.82</v>
      </c>
      <c r="M515" s="15" t="s">
        <v>3277</v>
      </c>
      <c r="N515" s="15">
        <v>0</v>
      </c>
      <c r="O515" s="15"/>
      <c r="P515" s="16" t="s">
        <v>3264</v>
      </c>
    </row>
    <row r="516" spans="1:25" ht="15.75" customHeight="1" thickBot="1">
      <c r="A516" s="15" t="s">
        <v>3261</v>
      </c>
      <c r="B516" s="15">
        <v>2020</v>
      </c>
      <c r="C516" s="15" t="s">
        <v>3262</v>
      </c>
      <c r="D516" s="15" t="s">
        <v>2766</v>
      </c>
      <c r="E516" s="15" t="s">
        <v>2778</v>
      </c>
      <c r="F516" s="16" t="s">
        <v>3267</v>
      </c>
      <c r="G516" s="15" t="s">
        <v>2772</v>
      </c>
      <c r="H516" s="15" t="s">
        <v>2772</v>
      </c>
      <c r="I516" s="15" t="s">
        <v>2772</v>
      </c>
      <c r="J516" s="15" t="s">
        <v>2772</v>
      </c>
      <c r="K516" s="15" t="s">
        <v>3276</v>
      </c>
      <c r="L516" s="15">
        <v>0.37</v>
      </c>
      <c r="M516" s="15" t="s">
        <v>3277</v>
      </c>
      <c r="N516" s="15">
        <v>0</v>
      </c>
      <c r="O516" s="15"/>
      <c r="P516" s="16" t="s">
        <v>3264</v>
      </c>
    </row>
    <row r="517" spans="1:25" ht="18" customHeight="1">
      <c r="A517" s="15" t="s">
        <v>3261</v>
      </c>
      <c r="B517" s="15">
        <v>2020</v>
      </c>
      <c r="C517" s="15" t="s">
        <v>3262</v>
      </c>
      <c r="D517" s="15" t="s">
        <v>2766</v>
      </c>
      <c r="E517" s="15" t="s">
        <v>2778</v>
      </c>
      <c r="F517" s="15" t="s">
        <v>3260</v>
      </c>
      <c r="G517" s="15" t="s">
        <v>2772</v>
      </c>
      <c r="H517" s="15" t="s">
        <v>2772</v>
      </c>
      <c r="I517" s="15" t="s">
        <v>2772</v>
      </c>
      <c r="J517" s="15" t="s">
        <v>2772</v>
      </c>
      <c r="K517" s="15" t="s">
        <v>3276</v>
      </c>
      <c r="L517" s="15">
        <v>22.58</v>
      </c>
      <c r="M517" s="15" t="s">
        <v>3277</v>
      </c>
      <c r="N517" s="15">
        <v>0</v>
      </c>
      <c r="O517" s="15"/>
      <c r="P517" s="16" t="s">
        <v>3264</v>
      </c>
      <c r="Q517" s="8"/>
      <c r="R517" s="8"/>
      <c r="S517" s="8"/>
      <c r="T517" s="8"/>
      <c r="U517" s="8"/>
      <c r="V517" s="8"/>
      <c r="W517" s="8"/>
      <c r="X517" s="8"/>
      <c r="Y517" s="79"/>
    </row>
    <row r="518" spans="1:25" ht="63.95">
      <c r="A518" s="15" t="s">
        <v>3278</v>
      </c>
      <c r="B518" s="15">
        <v>2019</v>
      </c>
      <c r="C518" s="15" t="s">
        <v>3279</v>
      </c>
      <c r="D518" s="15" t="s">
        <v>2766</v>
      </c>
      <c r="E518" s="15" t="s">
        <v>2778</v>
      </c>
      <c r="F518" s="15" t="s">
        <v>3013</v>
      </c>
      <c r="G518" s="15" t="s">
        <v>2772</v>
      </c>
      <c r="H518" s="15" t="s">
        <v>2772</v>
      </c>
      <c r="I518" s="15" t="s">
        <v>2772</v>
      </c>
      <c r="J518" s="15" t="s">
        <v>2772</v>
      </c>
      <c r="K518" s="15" t="s">
        <v>3276</v>
      </c>
      <c r="L518" s="15" t="s">
        <v>3280</v>
      </c>
      <c r="M518" s="15" t="s">
        <v>2880</v>
      </c>
      <c r="N518" s="15" t="s">
        <v>2772</v>
      </c>
      <c r="O518" s="15"/>
      <c r="P518" s="16"/>
      <c r="Q518" s="7"/>
      <c r="R518" s="7"/>
      <c r="S518" s="7"/>
      <c r="T518" s="7"/>
      <c r="U518" s="7"/>
      <c r="V518" s="7"/>
      <c r="W518" s="7"/>
      <c r="X518" s="7"/>
      <c r="Y518" s="78"/>
    </row>
    <row r="519" spans="1:25" ht="63.95">
      <c r="A519" s="15" t="s">
        <v>3278</v>
      </c>
      <c r="B519" s="15">
        <v>2019</v>
      </c>
      <c r="C519" s="15" t="s">
        <v>3279</v>
      </c>
      <c r="D519" s="15" t="s">
        <v>2766</v>
      </c>
      <c r="E519" s="15" t="s">
        <v>2778</v>
      </c>
      <c r="F519" s="15" t="s">
        <v>3005</v>
      </c>
      <c r="G519" s="15" t="s">
        <v>2772</v>
      </c>
      <c r="H519" s="15" t="s">
        <v>2772</v>
      </c>
      <c r="I519" s="15" t="s">
        <v>2772</v>
      </c>
      <c r="J519" s="15" t="s">
        <v>2772</v>
      </c>
      <c r="K519" s="15" t="s">
        <v>3276</v>
      </c>
      <c r="L519" s="15" t="s">
        <v>3281</v>
      </c>
      <c r="M519" s="15" t="s">
        <v>2880</v>
      </c>
      <c r="N519" s="15" t="s">
        <v>2772</v>
      </c>
      <c r="O519" s="15"/>
      <c r="P519" s="16"/>
      <c r="Q519" s="7"/>
      <c r="R519" s="7"/>
      <c r="S519" s="7"/>
      <c r="T519" s="7"/>
      <c r="U519" s="7"/>
      <c r="V519" s="7"/>
      <c r="W519" s="7"/>
      <c r="X519" s="7"/>
      <c r="Y519" s="78"/>
    </row>
    <row r="520" spans="1:25" ht="63.95">
      <c r="A520" s="15" t="s">
        <v>3278</v>
      </c>
      <c r="B520" s="15">
        <v>2019</v>
      </c>
      <c r="C520" s="15" t="s">
        <v>3279</v>
      </c>
      <c r="D520" s="15" t="s">
        <v>2766</v>
      </c>
      <c r="E520" s="15" t="s">
        <v>2778</v>
      </c>
      <c r="F520" s="15" t="s">
        <v>2884</v>
      </c>
      <c r="G520" s="15" t="s">
        <v>2772</v>
      </c>
      <c r="H520" s="15" t="s">
        <v>2772</v>
      </c>
      <c r="I520" s="15" t="s">
        <v>2772</v>
      </c>
      <c r="J520" s="15" t="s">
        <v>2772</v>
      </c>
      <c r="K520" s="15" t="s">
        <v>3276</v>
      </c>
      <c r="L520" s="15" t="s">
        <v>3282</v>
      </c>
      <c r="M520" s="15" t="s">
        <v>2880</v>
      </c>
      <c r="N520" s="15" t="s">
        <v>2772</v>
      </c>
      <c r="O520" s="15"/>
      <c r="P520" s="16"/>
      <c r="Q520" s="7"/>
      <c r="R520" s="7"/>
      <c r="S520" s="7"/>
      <c r="T520" s="7"/>
      <c r="U520" s="7"/>
      <c r="V520" s="7"/>
      <c r="W520" s="7"/>
      <c r="X520" s="7"/>
      <c r="Y520" s="78"/>
    </row>
    <row r="521" spans="1:25" ht="63.95">
      <c r="A521" s="15" t="s">
        <v>3278</v>
      </c>
      <c r="B521" s="15">
        <v>2019</v>
      </c>
      <c r="C521" s="15" t="s">
        <v>3279</v>
      </c>
      <c r="D521" s="15" t="s">
        <v>2766</v>
      </c>
      <c r="E521" s="15" t="s">
        <v>2778</v>
      </c>
      <c r="F521" s="15" t="s">
        <v>2790</v>
      </c>
      <c r="G521" s="15" t="s">
        <v>2772</v>
      </c>
      <c r="H521" s="15" t="s">
        <v>2772</v>
      </c>
      <c r="I521" s="15" t="s">
        <v>2772</v>
      </c>
      <c r="J521" s="15" t="s">
        <v>2772</v>
      </c>
      <c r="K521" s="15" t="s">
        <v>3276</v>
      </c>
      <c r="L521" s="15" t="s">
        <v>3283</v>
      </c>
      <c r="M521" s="15" t="s">
        <v>2880</v>
      </c>
      <c r="N521" s="15" t="s">
        <v>2772</v>
      </c>
      <c r="O521" s="15"/>
      <c r="P521" s="16"/>
      <c r="Q521" s="7"/>
      <c r="R521" s="7"/>
      <c r="S521" s="7"/>
      <c r="T521" s="7"/>
      <c r="U521" s="7"/>
      <c r="V521" s="7"/>
      <c r="W521" s="7"/>
      <c r="X521" s="7"/>
      <c r="Y521" s="78"/>
    </row>
    <row r="522" spans="1:25" ht="63.95">
      <c r="A522" s="15" t="s">
        <v>3278</v>
      </c>
      <c r="B522" s="15">
        <v>2019</v>
      </c>
      <c r="C522" s="15" t="s">
        <v>3279</v>
      </c>
      <c r="D522" s="15" t="s">
        <v>2766</v>
      </c>
      <c r="E522" s="15" t="s">
        <v>2778</v>
      </c>
      <c r="F522" s="15" t="s">
        <v>2788</v>
      </c>
      <c r="G522" s="15" t="s">
        <v>2772</v>
      </c>
      <c r="H522" s="15" t="s">
        <v>2772</v>
      </c>
      <c r="I522" s="15" t="s">
        <v>2772</v>
      </c>
      <c r="J522" s="15" t="s">
        <v>2772</v>
      </c>
      <c r="K522" s="15" t="s">
        <v>3276</v>
      </c>
      <c r="L522" s="15" t="s">
        <v>3284</v>
      </c>
      <c r="M522" s="15" t="s">
        <v>2880</v>
      </c>
      <c r="N522" s="15" t="s">
        <v>2772</v>
      </c>
      <c r="O522" s="15"/>
      <c r="P522" s="16"/>
      <c r="Q522" s="7"/>
      <c r="R522" s="7"/>
      <c r="S522" s="7"/>
      <c r="T522" s="7"/>
      <c r="U522" s="7"/>
      <c r="V522" s="7"/>
      <c r="W522" s="7"/>
      <c r="X522" s="7"/>
      <c r="Y522" s="78"/>
    </row>
    <row r="523" spans="1:25" ht="63.95">
      <c r="A523" s="15" t="s">
        <v>3278</v>
      </c>
      <c r="B523" s="15">
        <v>2019</v>
      </c>
      <c r="C523" s="15" t="s">
        <v>3279</v>
      </c>
      <c r="D523" s="15" t="s">
        <v>2766</v>
      </c>
      <c r="E523" s="15" t="s">
        <v>2778</v>
      </c>
      <c r="F523" s="15" t="s">
        <v>2875</v>
      </c>
      <c r="G523" s="15" t="s">
        <v>2772</v>
      </c>
      <c r="H523" s="15" t="s">
        <v>2772</v>
      </c>
      <c r="I523" s="15" t="s">
        <v>2772</v>
      </c>
      <c r="J523" s="15" t="s">
        <v>2772</v>
      </c>
      <c r="K523" s="15" t="s">
        <v>3276</v>
      </c>
      <c r="L523" s="15" t="s">
        <v>3285</v>
      </c>
      <c r="M523" s="15" t="s">
        <v>2880</v>
      </c>
      <c r="N523" s="15" t="s">
        <v>2772</v>
      </c>
      <c r="O523" s="15"/>
      <c r="P523" s="16"/>
      <c r="Q523" s="7"/>
      <c r="R523" s="7"/>
      <c r="S523" s="7"/>
      <c r="T523" s="7"/>
      <c r="U523" s="7"/>
      <c r="V523" s="7"/>
      <c r="W523" s="7"/>
      <c r="X523" s="7"/>
      <c r="Y523" s="78"/>
    </row>
    <row r="524" spans="1:25" ht="63.95">
      <c r="A524" s="15" t="s">
        <v>3278</v>
      </c>
      <c r="B524" s="15">
        <v>2019</v>
      </c>
      <c r="C524" s="15" t="s">
        <v>3279</v>
      </c>
      <c r="D524" s="15" t="s">
        <v>2766</v>
      </c>
      <c r="E524" s="15" t="s">
        <v>2778</v>
      </c>
      <c r="F524" s="15" t="s">
        <v>2786</v>
      </c>
      <c r="G524" s="15" t="s">
        <v>2772</v>
      </c>
      <c r="H524" s="15" t="s">
        <v>2772</v>
      </c>
      <c r="I524" s="15" t="s">
        <v>2772</v>
      </c>
      <c r="J524" s="15" t="s">
        <v>2772</v>
      </c>
      <c r="K524" s="15" t="s">
        <v>3276</v>
      </c>
      <c r="L524" s="15" t="s">
        <v>3286</v>
      </c>
      <c r="M524" s="15" t="s">
        <v>2880</v>
      </c>
      <c r="N524" s="15" t="s">
        <v>2772</v>
      </c>
      <c r="O524" s="15"/>
      <c r="P524" s="16"/>
      <c r="Q524" s="7"/>
      <c r="R524" s="7"/>
      <c r="S524" s="7"/>
      <c r="T524" s="7"/>
      <c r="U524" s="7"/>
      <c r="V524" s="7"/>
      <c r="W524" s="7"/>
      <c r="X524" s="7"/>
      <c r="Y524" s="78"/>
    </row>
    <row r="525" spans="1:25" ht="63.95">
      <c r="A525" s="15" t="s">
        <v>3278</v>
      </c>
      <c r="B525" s="15">
        <v>2019</v>
      </c>
      <c r="C525" s="15" t="s">
        <v>3279</v>
      </c>
      <c r="D525" s="15" t="s">
        <v>2766</v>
      </c>
      <c r="E525" s="15" t="s">
        <v>2778</v>
      </c>
      <c r="F525" s="15" t="s">
        <v>2779</v>
      </c>
      <c r="G525" s="15" t="s">
        <v>2772</v>
      </c>
      <c r="H525" s="15" t="s">
        <v>2772</v>
      </c>
      <c r="I525" s="15" t="s">
        <v>2772</v>
      </c>
      <c r="J525" s="15" t="s">
        <v>2772</v>
      </c>
      <c r="K525" s="15" t="s">
        <v>3276</v>
      </c>
      <c r="L525" s="15" t="s">
        <v>3287</v>
      </c>
      <c r="M525" s="15" t="s">
        <v>2880</v>
      </c>
      <c r="N525" s="15" t="s">
        <v>2772</v>
      </c>
      <c r="O525" s="15"/>
      <c r="P525" s="16"/>
      <c r="Q525" s="7"/>
      <c r="R525" s="7"/>
      <c r="S525" s="7"/>
      <c r="T525" s="7"/>
      <c r="U525" s="7"/>
      <c r="V525" s="7"/>
      <c r="W525" s="7"/>
      <c r="X525" s="7"/>
      <c r="Y525" s="78"/>
    </row>
    <row r="526" spans="1:25" ht="63.95">
      <c r="A526" s="15" t="s">
        <v>3278</v>
      </c>
      <c r="B526" s="15">
        <v>2019</v>
      </c>
      <c r="C526" s="15" t="s">
        <v>3279</v>
      </c>
      <c r="D526" s="15" t="s">
        <v>2766</v>
      </c>
      <c r="E526" s="15" t="s">
        <v>2778</v>
      </c>
      <c r="F526" s="15" t="s">
        <v>2885</v>
      </c>
      <c r="G526" s="15" t="s">
        <v>2772</v>
      </c>
      <c r="H526" s="15" t="s">
        <v>2772</v>
      </c>
      <c r="I526" s="15" t="s">
        <v>2772</v>
      </c>
      <c r="J526" s="15" t="s">
        <v>2772</v>
      </c>
      <c r="K526" s="15" t="s">
        <v>3276</v>
      </c>
      <c r="L526" s="15" t="s">
        <v>3288</v>
      </c>
      <c r="M526" s="15" t="s">
        <v>2880</v>
      </c>
      <c r="N526" s="15" t="s">
        <v>2772</v>
      </c>
      <c r="O526" s="15"/>
      <c r="P526" s="16"/>
      <c r="Q526" s="7"/>
      <c r="R526" s="7"/>
      <c r="S526" s="7"/>
      <c r="T526" s="7"/>
      <c r="U526" s="7"/>
      <c r="V526" s="7"/>
      <c r="W526" s="7"/>
      <c r="X526" s="7"/>
      <c r="Y526" s="78"/>
    </row>
    <row r="527" spans="1:25" ht="48">
      <c r="A527" s="15" t="s">
        <v>3289</v>
      </c>
      <c r="B527" s="15">
        <v>2019</v>
      </c>
      <c r="C527" s="16" t="s">
        <v>3290</v>
      </c>
      <c r="D527" s="15" t="s">
        <v>2766</v>
      </c>
      <c r="E527" s="15" t="s">
        <v>2778</v>
      </c>
      <c r="F527" s="15" t="s">
        <v>2786</v>
      </c>
      <c r="G527" s="15" t="s">
        <v>2772</v>
      </c>
      <c r="H527" s="15" t="s">
        <v>2772</v>
      </c>
      <c r="I527" s="15" t="s">
        <v>2772</v>
      </c>
      <c r="J527" s="15" t="s">
        <v>2772</v>
      </c>
      <c r="K527" s="15" t="s">
        <v>3276</v>
      </c>
      <c r="L527" s="20">
        <v>79.7</v>
      </c>
      <c r="M527" s="20" t="s">
        <v>3277</v>
      </c>
      <c r="N527" s="20"/>
      <c r="O527" s="20"/>
      <c r="P527" s="20" t="s">
        <v>1105</v>
      </c>
      <c r="Q527" s="7"/>
      <c r="R527" s="7"/>
      <c r="S527" s="7"/>
      <c r="T527" s="7"/>
      <c r="U527" s="7"/>
      <c r="V527" s="7"/>
      <c r="W527" s="7"/>
      <c r="X527" s="7"/>
      <c r="Y527" s="78"/>
    </row>
    <row r="528" spans="1:25" ht="48">
      <c r="A528" s="15" t="s">
        <v>3289</v>
      </c>
      <c r="B528" s="15">
        <v>2019</v>
      </c>
      <c r="C528" s="16" t="s">
        <v>3290</v>
      </c>
      <c r="D528" s="15" t="s">
        <v>2766</v>
      </c>
      <c r="E528" s="15" t="s">
        <v>2778</v>
      </c>
      <c r="F528" s="15" t="s">
        <v>2788</v>
      </c>
      <c r="G528" s="15" t="s">
        <v>2772</v>
      </c>
      <c r="H528" s="15" t="s">
        <v>2772</v>
      </c>
      <c r="I528" s="15" t="s">
        <v>2772</v>
      </c>
      <c r="J528" s="15" t="s">
        <v>2772</v>
      </c>
      <c r="K528" s="15" t="s">
        <v>3276</v>
      </c>
      <c r="L528" s="20">
        <v>19.100000000000001</v>
      </c>
      <c r="M528" s="20" t="s">
        <v>3277</v>
      </c>
      <c r="N528" s="20"/>
      <c r="O528" s="20"/>
      <c r="P528" s="20" t="s">
        <v>1105</v>
      </c>
      <c r="Q528" s="14"/>
      <c r="R528" s="7"/>
      <c r="S528" s="7"/>
      <c r="T528" s="7"/>
      <c r="U528" s="7"/>
      <c r="V528" s="7"/>
      <c r="W528" s="7"/>
      <c r="X528" s="7"/>
      <c r="Y528" s="78"/>
    </row>
    <row r="529" spans="1:25" ht="48.95" thickBot="1">
      <c r="A529" s="15" t="s">
        <v>3289</v>
      </c>
      <c r="B529" s="15">
        <v>2019</v>
      </c>
      <c r="C529" s="16" t="s">
        <v>3290</v>
      </c>
      <c r="D529" s="15" t="s">
        <v>2766</v>
      </c>
      <c r="E529" s="15" t="s">
        <v>2778</v>
      </c>
      <c r="F529" s="15" t="s">
        <v>2779</v>
      </c>
      <c r="G529" s="15" t="s">
        <v>2772</v>
      </c>
      <c r="H529" s="15" t="s">
        <v>2772</v>
      </c>
      <c r="I529" s="15" t="s">
        <v>2772</v>
      </c>
      <c r="J529" s="15" t="s">
        <v>2772</v>
      </c>
      <c r="K529" s="15" t="s">
        <v>3276</v>
      </c>
      <c r="L529" s="20">
        <v>10.4</v>
      </c>
      <c r="M529" s="20" t="s">
        <v>3277</v>
      </c>
      <c r="N529" s="20"/>
      <c r="O529" s="20"/>
      <c r="P529" s="20" t="s">
        <v>1105</v>
      </c>
      <c r="Q529" s="11"/>
      <c r="T529" s="9"/>
      <c r="U529" s="9"/>
      <c r="V529" s="9"/>
      <c r="W529" s="9"/>
      <c r="X529" s="9"/>
      <c r="Y529" s="9"/>
    </row>
    <row r="530" spans="1:25" ht="63.95">
      <c r="A530" s="15" t="s">
        <v>2811</v>
      </c>
      <c r="B530" s="15">
        <v>2018</v>
      </c>
      <c r="C530" s="16" t="s">
        <v>3291</v>
      </c>
      <c r="D530" s="15" t="s">
        <v>2766</v>
      </c>
      <c r="E530" s="15" t="s">
        <v>2813</v>
      </c>
      <c r="F530" s="15" t="s">
        <v>2814</v>
      </c>
      <c r="G530" s="15">
        <f>25.6*2</f>
        <v>51.2</v>
      </c>
      <c r="H530" s="15" t="s">
        <v>3292</v>
      </c>
      <c r="I530" s="15" t="s">
        <v>3293</v>
      </c>
      <c r="J530" s="15">
        <v>3</v>
      </c>
      <c r="K530" s="15" t="s">
        <v>2781</v>
      </c>
      <c r="L530" s="17" t="s">
        <v>3294</v>
      </c>
      <c r="M530" s="20" t="s">
        <v>3295</v>
      </c>
      <c r="N530" s="20">
        <v>0</v>
      </c>
      <c r="O530" s="17" t="s">
        <v>3296</v>
      </c>
      <c r="P530" s="17"/>
      <c r="Q530" s="10"/>
    </row>
    <row r="531" spans="1:25" ht="63.95">
      <c r="A531" s="15" t="s">
        <v>2811</v>
      </c>
      <c r="B531" s="15">
        <v>2018</v>
      </c>
      <c r="C531" s="16" t="s">
        <v>3291</v>
      </c>
      <c r="D531" s="15" t="s">
        <v>2766</v>
      </c>
      <c r="E531" s="15" t="s">
        <v>2813</v>
      </c>
      <c r="F531" s="15" t="s">
        <v>2814</v>
      </c>
      <c r="G531" s="15">
        <f>25.6*2</f>
        <v>51.2</v>
      </c>
      <c r="H531" s="15" t="s">
        <v>3292</v>
      </c>
      <c r="I531" s="15" t="s">
        <v>3293</v>
      </c>
      <c r="J531" s="15">
        <v>3</v>
      </c>
      <c r="K531" s="15" t="s">
        <v>2781</v>
      </c>
      <c r="L531" s="17" t="s">
        <v>3297</v>
      </c>
      <c r="M531" s="20" t="s">
        <v>3295</v>
      </c>
      <c r="N531" s="20">
        <v>0</v>
      </c>
      <c r="O531" s="17" t="s">
        <v>3298</v>
      </c>
      <c r="P531" s="17"/>
      <c r="Q531" s="10"/>
    </row>
    <row r="532" spans="1:25" ht="63.95">
      <c r="A532" s="15" t="s">
        <v>2811</v>
      </c>
      <c r="B532" s="15">
        <v>2018</v>
      </c>
      <c r="C532" s="16" t="s">
        <v>3291</v>
      </c>
      <c r="D532" s="15" t="s">
        <v>2766</v>
      </c>
      <c r="E532" s="15" t="s">
        <v>2813</v>
      </c>
      <c r="F532" s="15" t="s">
        <v>2814</v>
      </c>
      <c r="G532" s="15">
        <f t="shared" ref="G532:G559" si="0">25.6*2</f>
        <v>51.2</v>
      </c>
      <c r="H532" s="15" t="s">
        <v>3292</v>
      </c>
      <c r="I532" s="15" t="s">
        <v>3293</v>
      </c>
      <c r="J532" s="15">
        <v>3</v>
      </c>
      <c r="K532" s="15" t="s">
        <v>2781</v>
      </c>
      <c r="L532" s="17" t="s">
        <v>3299</v>
      </c>
      <c r="M532" s="20" t="s">
        <v>3295</v>
      </c>
      <c r="N532" s="20">
        <v>0</v>
      </c>
      <c r="O532" s="17" t="s">
        <v>3300</v>
      </c>
      <c r="P532" s="19"/>
      <c r="Q532" s="10"/>
    </row>
    <row r="533" spans="1:25" ht="63.95">
      <c r="A533" s="15" t="s">
        <v>2811</v>
      </c>
      <c r="B533" s="15">
        <v>2018</v>
      </c>
      <c r="C533" s="16" t="s">
        <v>3291</v>
      </c>
      <c r="D533" s="15" t="s">
        <v>2766</v>
      </c>
      <c r="E533" s="15" t="s">
        <v>2813</v>
      </c>
      <c r="F533" s="15" t="s">
        <v>2814</v>
      </c>
      <c r="G533" s="15">
        <f t="shared" si="0"/>
        <v>51.2</v>
      </c>
      <c r="H533" s="15" t="s">
        <v>3292</v>
      </c>
      <c r="I533" s="15" t="s">
        <v>3293</v>
      </c>
      <c r="J533" s="15">
        <v>3</v>
      </c>
      <c r="K533" s="15" t="s">
        <v>2781</v>
      </c>
      <c r="L533" s="17" t="s">
        <v>3299</v>
      </c>
      <c r="M533" s="20" t="s">
        <v>3295</v>
      </c>
      <c r="N533" s="20">
        <v>0</v>
      </c>
      <c r="O533" s="17" t="s">
        <v>3301</v>
      </c>
      <c r="P533" s="17"/>
      <c r="Q533" s="10"/>
      <c r="R533" s="13"/>
      <c r="S533" s="11"/>
    </row>
    <row r="534" spans="1:25" ht="63.95">
      <c r="A534" s="15" t="s">
        <v>2811</v>
      </c>
      <c r="B534" s="15">
        <v>2018</v>
      </c>
      <c r="C534" s="16" t="s">
        <v>3291</v>
      </c>
      <c r="D534" s="15" t="s">
        <v>2766</v>
      </c>
      <c r="E534" s="15" t="s">
        <v>2813</v>
      </c>
      <c r="F534" s="15" t="s">
        <v>2814</v>
      </c>
      <c r="G534" s="15">
        <f t="shared" si="0"/>
        <v>51.2</v>
      </c>
      <c r="H534" s="15" t="s">
        <v>3292</v>
      </c>
      <c r="I534" s="15" t="s">
        <v>3293</v>
      </c>
      <c r="J534" s="15">
        <v>3</v>
      </c>
      <c r="K534" s="15" t="s">
        <v>2781</v>
      </c>
      <c r="L534" s="17" t="s">
        <v>3299</v>
      </c>
      <c r="M534" s="20" t="s">
        <v>3295</v>
      </c>
      <c r="N534" s="20">
        <v>0</v>
      </c>
      <c r="O534" s="17" t="s">
        <v>3302</v>
      </c>
      <c r="P534" s="17"/>
      <c r="Q534" s="12"/>
      <c r="R534" s="11"/>
      <c r="S534" s="11"/>
    </row>
    <row r="535" spans="1:25" ht="63.95">
      <c r="A535" s="15" t="s">
        <v>2811</v>
      </c>
      <c r="B535" s="15">
        <v>2018</v>
      </c>
      <c r="C535" s="16" t="s">
        <v>3291</v>
      </c>
      <c r="D535" s="15" t="s">
        <v>2766</v>
      </c>
      <c r="E535" s="15" t="s">
        <v>2813</v>
      </c>
      <c r="F535" s="15" t="s">
        <v>2814</v>
      </c>
      <c r="G535" s="15">
        <f t="shared" si="0"/>
        <v>51.2</v>
      </c>
      <c r="H535" s="15" t="s">
        <v>3292</v>
      </c>
      <c r="I535" s="15" t="s">
        <v>3293</v>
      </c>
      <c r="J535" s="15">
        <v>3</v>
      </c>
      <c r="K535" s="15" t="s">
        <v>2781</v>
      </c>
      <c r="L535" s="17" t="s">
        <v>3303</v>
      </c>
      <c r="M535" s="20" t="s">
        <v>3304</v>
      </c>
      <c r="N535" s="20">
        <v>1</v>
      </c>
      <c r="O535" s="17" t="s">
        <v>3296</v>
      </c>
      <c r="P535" s="20"/>
      <c r="Q535" s="11"/>
      <c r="R535" s="11"/>
      <c r="S535" s="11"/>
    </row>
    <row r="536" spans="1:25" ht="63.95">
      <c r="A536" s="15" t="s">
        <v>2811</v>
      </c>
      <c r="B536" s="15">
        <v>2018</v>
      </c>
      <c r="C536" s="16" t="s">
        <v>3291</v>
      </c>
      <c r="D536" s="15" t="s">
        <v>2766</v>
      </c>
      <c r="E536" s="15" t="s">
        <v>2813</v>
      </c>
      <c r="F536" s="15" t="s">
        <v>2814</v>
      </c>
      <c r="G536" s="15">
        <f t="shared" si="0"/>
        <v>51.2</v>
      </c>
      <c r="H536" s="15" t="s">
        <v>3292</v>
      </c>
      <c r="I536" s="15" t="s">
        <v>3293</v>
      </c>
      <c r="J536" s="15">
        <v>3</v>
      </c>
      <c r="K536" s="15" t="s">
        <v>2781</v>
      </c>
      <c r="L536" s="17" t="s">
        <v>3305</v>
      </c>
      <c r="M536" s="20" t="s">
        <v>3304</v>
      </c>
      <c r="N536" s="20">
        <v>1</v>
      </c>
      <c r="O536" s="17" t="s">
        <v>3298</v>
      </c>
      <c r="P536" s="20"/>
      <c r="Q536" s="11"/>
      <c r="R536" s="11"/>
      <c r="S536" s="11"/>
    </row>
    <row r="537" spans="1:25" ht="63.95">
      <c r="A537" s="15" t="s">
        <v>2811</v>
      </c>
      <c r="B537" s="15">
        <v>2018</v>
      </c>
      <c r="C537" s="16" t="s">
        <v>3291</v>
      </c>
      <c r="D537" s="15" t="s">
        <v>2766</v>
      </c>
      <c r="E537" s="15" t="s">
        <v>2813</v>
      </c>
      <c r="F537" s="15" t="s">
        <v>2814</v>
      </c>
      <c r="G537" s="15">
        <f t="shared" si="0"/>
        <v>51.2</v>
      </c>
      <c r="H537" s="15" t="s">
        <v>3292</v>
      </c>
      <c r="I537" s="15" t="s">
        <v>3293</v>
      </c>
      <c r="J537" s="15">
        <v>3</v>
      </c>
      <c r="K537" s="15" t="s">
        <v>2781</v>
      </c>
      <c r="L537" s="17" t="s">
        <v>3299</v>
      </c>
      <c r="M537" s="20" t="s">
        <v>3304</v>
      </c>
      <c r="N537" s="20">
        <v>1</v>
      </c>
      <c r="O537" s="17" t="s">
        <v>3300</v>
      </c>
      <c r="P537" s="17"/>
      <c r="Q537" s="10"/>
      <c r="R537" s="10"/>
      <c r="S537" s="10"/>
    </row>
    <row r="538" spans="1:25" ht="63.95">
      <c r="A538" s="15" t="s">
        <v>2811</v>
      </c>
      <c r="B538" s="15">
        <v>2018</v>
      </c>
      <c r="C538" s="16" t="s">
        <v>3291</v>
      </c>
      <c r="D538" s="15" t="s">
        <v>2766</v>
      </c>
      <c r="E538" s="15" t="s">
        <v>2813</v>
      </c>
      <c r="F538" s="15" t="s">
        <v>2814</v>
      </c>
      <c r="G538" s="15">
        <f t="shared" si="0"/>
        <v>51.2</v>
      </c>
      <c r="H538" s="15" t="s">
        <v>3292</v>
      </c>
      <c r="I538" s="15" t="s">
        <v>3293</v>
      </c>
      <c r="J538" s="15">
        <v>3</v>
      </c>
      <c r="K538" s="15" t="s">
        <v>2781</v>
      </c>
      <c r="L538" s="17" t="s">
        <v>3299</v>
      </c>
      <c r="M538" s="20" t="s">
        <v>3304</v>
      </c>
      <c r="N538" s="20">
        <v>1</v>
      </c>
      <c r="O538" s="17" t="s">
        <v>3301</v>
      </c>
      <c r="P538" s="17"/>
      <c r="Q538" s="10"/>
      <c r="R538" s="10"/>
      <c r="S538" s="10"/>
    </row>
    <row r="539" spans="1:25" ht="63.95">
      <c r="A539" s="15" t="s">
        <v>2811</v>
      </c>
      <c r="B539" s="15">
        <v>2018</v>
      </c>
      <c r="C539" s="16" t="s">
        <v>3291</v>
      </c>
      <c r="D539" s="15" t="s">
        <v>2766</v>
      </c>
      <c r="E539" s="15" t="s">
        <v>2813</v>
      </c>
      <c r="F539" s="15" t="s">
        <v>2814</v>
      </c>
      <c r="G539" s="15">
        <f t="shared" si="0"/>
        <v>51.2</v>
      </c>
      <c r="H539" s="15" t="s">
        <v>3292</v>
      </c>
      <c r="I539" s="15" t="s">
        <v>3293</v>
      </c>
      <c r="J539" s="15">
        <v>3</v>
      </c>
      <c r="K539" s="15" t="s">
        <v>2781</v>
      </c>
      <c r="L539" s="17" t="s">
        <v>3299</v>
      </c>
      <c r="M539" s="20" t="s">
        <v>3304</v>
      </c>
      <c r="N539" s="20">
        <v>1</v>
      </c>
      <c r="O539" s="17" t="s">
        <v>3302</v>
      </c>
      <c r="P539" s="17"/>
      <c r="Q539" s="10"/>
      <c r="R539" s="10"/>
      <c r="S539" s="10"/>
    </row>
    <row r="540" spans="1:25" ht="63.95">
      <c r="A540" s="15" t="s">
        <v>2811</v>
      </c>
      <c r="B540" s="15">
        <v>2018</v>
      </c>
      <c r="C540" s="16" t="s">
        <v>3291</v>
      </c>
      <c r="D540" s="15" t="s">
        <v>2766</v>
      </c>
      <c r="E540" s="15" t="s">
        <v>2813</v>
      </c>
      <c r="F540" s="15" t="s">
        <v>2814</v>
      </c>
      <c r="G540" s="15">
        <f t="shared" si="0"/>
        <v>51.2</v>
      </c>
      <c r="H540" s="15" t="s">
        <v>3292</v>
      </c>
      <c r="I540" s="15" t="s">
        <v>3293</v>
      </c>
      <c r="J540" s="15">
        <v>3</v>
      </c>
      <c r="K540" s="15" t="s">
        <v>2781</v>
      </c>
      <c r="L540" s="17" t="s">
        <v>3299</v>
      </c>
      <c r="M540" s="20" t="s">
        <v>3304</v>
      </c>
      <c r="N540" s="20">
        <v>3</v>
      </c>
      <c r="O540" s="17" t="s">
        <v>3296</v>
      </c>
      <c r="P540" s="17"/>
      <c r="Q540" s="10"/>
      <c r="R540" s="10"/>
      <c r="S540" s="10"/>
    </row>
    <row r="541" spans="1:25" ht="63.95">
      <c r="A541" s="15" t="s">
        <v>2811</v>
      </c>
      <c r="B541" s="15">
        <v>2018</v>
      </c>
      <c r="C541" s="16" t="s">
        <v>3291</v>
      </c>
      <c r="D541" s="15" t="s">
        <v>2766</v>
      </c>
      <c r="E541" s="15" t="s">
        <v>2813</v>
      </c>
      <c r="F541" s="15" t="s">
        <v>2814</v>
      </c>
      <c r="G541" s="15">
        <f t="shared" si="0"/>
        <v>51.2</v>
      </c>
      <c r="H541" s="15" t="s">
        <v>3292</v>
      </c>
      <c r="I541" s="15" t="s">
        <v>3293</v>
      </c>
      <c r="J541" s="15">
        <v>3</v>
      </c>
      <c r="K541" s="15" t="s">
        <v>2781</v>
      </c>
      <c r="L541" s="17" t="s">
        <v>3306</v>
      </c>
      <c r="M541" s="20" t="s">
        <v>3304</v>
      </c>
      <c r="N541" s="20">
        <v>3</v>
      </c>
      <c r="O541" s="17" t="s">
        <v>3298</v>
      </c>
      <c r="P541" s="17"/>
      <c r="Q541" s="10"/>
      <c r="R541" s="10"/>
      <c r="S541" s="10"/>
    </row>
    <row r="542" spans="1:25" ht="63.95">
      <c r="A542" s="15" t="s">
        <v>2811</v>
      </c>
      <c r="B542" s="15">
        <v>2018</v>
      </c>
      <c r="C542" s="16" t="s">
        <v>3291</v>
      </c>
      <c r="D542" s="15" t="s">
        <v>2766</v>
      </c>
      <c r="E542" s="15" t="s">
        <v>2813</v>
      </c>
      <c r="F542" s="15" t="s">
        <v>2814</v>
      </c>
      <c r="G542" s="15">
        <f t="shared" si="0"/>
        <v>51.2</v>
      </c>
      <c r="H542" s="15" t="s">
        <v>3292</v>
      </c>
      <c r="I542" s="15" t="s">
        <v>3293</v>
      </c>
      <c r="J542" s="15">
        <v>3</v>
      </c>
      <c r="K542" s="15" t="s">
        <v>2781</v>
      </c>
      <c r="L542" s="17" t="s">
        <v>3299</v>
      </c>
      <c r="M542" s="20" t="s">
        <v>3304</v>
      </c>
      <c r="N542" s="20">
        <v>3</v>
      </c>
      <c r="O542" s="17" t="s">
        <v>3300</v>
      </c>
      <c r="P542" s="17"/>
      <c r="Q542" s="10"/>
      <c r="R542" s="10"/>
      <c r="S542" s="10"/>
    </row>
    <row r="543" spans="1:25" ht="63.95">
      <c r="A543" s="15" t="s">
        <v>2811</v>
      </c>
      <c r="B543" s="15">
        <v>2018</v>
      </c>
      <c r="C543" s="16" t="s">
        <v>3291</v>
      </c>
      <c r="D543" s="15" t="s">
        <v>2766</v>
      </c>
      <c r="E543" s="15" t="s">
        <v>2813</v>
      </c>
      <c r="F543" s="15" t="s">
        <v>2814</v>
      </c>
      <c r="G543" s="15">
        <f t="shared" si="0"/>
        <v>51.2</v>
      </c>
      <c r="H543" s="15" t="s">
        <v>3292</v>
      </c>
      <c r="I543" s="15" t="s">
        <v>3293</v>
      </c>
      <c r="J543" s="15">
        <v>3</v>
      </c>
      <c r="K543" s="15" t="s">
        <v>2781</v>
      </c>
      <c r="L543" s="17" t="s">
        <v>3299</v>
      </c>
      <c r="M543" s="20" t="s">
        <v>3304</v>
      </c>
      <c r="N543" s="20">
        <v>3</v>
      </c>
      <c r="O543" s="17" t="s">
        <v>3301</v>
      </c>
      <c r="P543" s="17"/>
      <c r="Q543" s="10"/>
      <c r="R543" s="10"/>
      <c r="S543" s="10"/>
    </row>
    <row r="544" spans="1:25" ht="63.95">
      <c r="A544" s="15" t="s">
        <v>2811</v>
      </c>
      <c r="B544" s="15">
        <v>2018</v>
      </c>
      <c r="C544" s="16" t="s">
        <v>3291</v>
      </c>
      <c r="D544" s="15" t="s">
        <v>2766</v>
      </c>
      <c r="E544" s="15" t="s">
        <v>2813</v>
      </c>
      <c r="F544" s="15" t="s">
        <v>2814</v>
      </c>
      <c r="G544" s="15">
        <f t="shared" si="0"/>
        <v>51.2</v>
      </c>
      <c r="H544" s="15" t="s">
        <v>3292</v>
      </c>
      <c r="I544" s="15" t="s">
        <v>3293</v>
      </c>
      <c r="J544" s="15">
        <v>3</v>
      </c>
      <c r="K544" s="15" t="s">
        <v>2781</v>
      </c>
      <c r="L544" s="17" t="s">
        <v>3299</v>
      </c>
      <c r="M544" s="20" t="s">
        <v>3304</v>
      </c>
      <c r="N544" s="20">
        <v>3</v>
      </c>
      <c r="O544" s="17" t="s">
        <v>3302</v>
      </c>
      <c r="P544" s="17"/>
      <c r="Q544" s="10"/>
      <c r="R544" s="10"/>
      <c r="S544" s="10"/>
    </row>
    <row r="545" spans="1:19" ht="63.95">
      <c r="A545" s="15" t="s">
        <v>2811</v>
      </c>
      <c r="B545" s="15">
        <v>2018</v>
      </c>
      <c r="C545" s="16" t="s">
        <v>3291</v>
      </c>
      <c r="D545" s="15" t="s">
        <v>2766</v>
      </c>
      <c r="E545" s="15" t="s">
        <v>2813</v>
      </c>
      <c r="F545" s="15" t="s">
        <v>2814</v>
      </c>
      <c r="G545" s="15">
        <f t="shared" si="0"/>
        <v>51.2</v>
      </c>
      <c r="H545" s="15" t="s">
        <v>3292</v>
      </c>
      <c r="I545" s="15" t="s">
        <v>3293</v>
      </c>
      <c r="J545" s="15">
        <v>3</v>
      </c>
      <c r="K545" s="15" t="s">
        <v>2781</v>
      </c>
      <c r="L545" s="17" t="s">
        <v>3299</v>
      </c>
      <c r="M545" s="20" t="s">
        <v>3304</v>
      </c>
      <c r="N545" s="20">
        <v>5</v>
      </c>
      <c r="O545" s="17" t="s">
        <v>3296</v>
      </c>
      <c r="P545" s="17"/>
      <c r="Q545" s="10"/>
      <c r="R545" s="10"/>
      <c r="S545" s="10"/>
    </row>
    <row r="546" spans="1:19" ht="63.95">
      <c r="A546" s="15" t="s">
        <v>2811</v>
      </c>
      <c r="B546" s="15">
        <v>2018</v>
      </c>
      <c r="C546" s="16" t="s">
        <v>3291</v>
      </c>
      <c r="D546" s="15" t="s">
        <v>2766</v>
      </c>
      <c r="E546" s="15" t="s">
        <v>2813</v>
      </c>
      <c r="F546" s="15" t="s">
        <v>2814</v>
      </c>
      <c r="G546" s="15">
        <f t="shared" si="0"/>
        <v>51.2</v>
      </c>
      <c r="H546" s="15" t="s">
        <v>3292</v>
      </c>
      <c r="I546" s="15" t="s">
        <v>3293</v>
      </c>
      <c r="J546" s="15">
        <v>3</v>
      </c>
      <c r="K546" s="15" t="s">
        <v>2781</v>
      </c>
      <c r="L546" s="17" t="s">
        <v>3299</v>
      </c>
      <c r="M546" s="20" t="s">
        <v>3304</v>
      </c>
      <c r="N546" s="20">
        <v>5</v>
      </c>
      <c r="O546" s="17" t="s">
        <v>3298</v>
      </c>
      <c r="P546" s="17"/>
      <c r="Q546" s="10"/>
      <c r="R546" s="10"/>
      <c r="S546" s="10"/>
    </row>
    <row r="547" spans="1:19" ht="63.95">
      <c r="A547" s="15" t="s">
        <v>2811</v>
      </c>
      <c r="B547" s="15">
        <v>2018</v>
      </c>
      <c r="C547" s="16" t="s">
        <v>3291</v>
      </c>
      <c r="D547" s="15" t="s">
        <v>2766</v>
      </c>
      <c r="E547" s="15" t="s">
        <v>2813</v>
      </c>
      <c r="F547" s="15" t="s">
        <v>2814</v>
      </c>
      <c r="G547" s="15">
        <f t="shared" si="0"/>
        <v>51.2</v>
      </c>
      <c r="H547" s="15" t="s">
        <v>3292</v>
      </c>
      <c r="I547" s="15" t="s">
        <v>3293</v>
      </c>
      <c r="J547" s="15">
        <v>3</v>
      </c>
      <c r="K547" s="15" t="s">
        <v>2781</v>
      </c>
      <c r="L547" s="17" t="s">
        <v>3299</v>
      </c>
      <c r="M547" s="20" t="s">
        <v>3304</v>
      </c>
      <c r="N547" s="20">
        <v>5</v>
      </c>
      <c r="O547" s="17" t="s">
        <v>3300</v>
      </c>
      <c r="P547" s="17"/>
      <c r="Q547" s="10"/>
      <c r="R547" s="10"/>
      <c r="S547" s="10"/>
    </row>
    <row r="548" spans="1:19" ht="63.95">
      <c r="A548" s="15" t="s">
        <v>2811</v>
      </c>
      <c r="B548" s="15">
        <v>2018</v>
      </c>
      <c r="C548" s="16" t="s">
        <v>3291</v>
      </c>
      <c r="D548" s="15" t="s">
        <v>2766</v>
      </c>
      <c r="E548" s="15" t="s">
        <v>2813</v>
      </c>
      <c r="F548" s="15" t="s">
        <v>2814</v>
      </c>
      <c r="G548" s="15">
        <f t="shared" si="0"/>
        <v>51.2</v>
      </c>
      <c r="H548" s="15" t="s">
        <v>3292</v>
      </c>
      <c r="I548" s="15" t="s">
        <v>3293</v>
      </c>
      <c r="J548" s="15">
        <v>3</v>
      </c>
      <c r="K548" s="15" t="s">
        <v>2781</v>
      </c>
      <c r="L548" s="17" t="s">
        <v>3299</v>
      </c>
      <c r="M548" s="20" t="s">
        <v>3304</v>
      </c>
      <c r="N548" s="20">
        <v>5</v>
      </c>
      <c r="O548" s="17" t="s">
        <v>3301</v>
      </c>
      <c r="P548" s="17"/>
      <c r="Q548" s="10"/>
      <c r="R548" s="10"/>
      <c r="S548" s="10"/>
    </row>
    <row r="549" spans="1:19" ht="63.95">
      <c r="A549" s="15" t="s">
        <v>2811</v>
      </c>
      <c r="B549" s="15">
        <v>2018</v>
      </c>
      <c r="C549" s="16" t="s">
        <v>3291</v>
      </c>
      <c r="D549" s="15" t="s">
        <v>2766</v>
      </c>
      <c r="E549" s="15" t="s">
        <v>2813</v>
      </c>
      <c r="F549" s="15" t="s">
        <v>2814</v>
      </c>
      <c r="G549" s="15">
        <f t="shared" si="0"/>
        <v>51.2</v>
      </c>
      <c r="H549" s="15" t="s">
        <v>3292</v>
      </c>
      <c r="I549" s="15" t="s">
        <v>3293</v>
      </c>
      <c r="J549" s="15">
        <v>3</v>
      </c>
      <c r="K549" s="15" t="s">
        <v>2781</v>
      </c>
      <c r="L549" s="17" t="s">
        <v>3299</v>
      </c>
      <c r="M549" s="20" t="s">
        <v>3304</v>
      </c>
      <c r="N549" s="20">
        <v>5</v>
      </c>
      <c r="O549" s="17" t="s">
        <v>3302</v>
      </c>
      <c r="P549" s="17"/>
      <c r="Q549" s="10"/>
      <c r="R549" s="10"/>
      <c r="S549" s="10"/>
    </row>
    <row r="550" spans="1:19" ht="96">
      <c r="A550" s="15" t="s">
        <v>2811</v>
      </c>
      <c r="B550" s="15">
        <v>2018</v>
      </c>
      <c r="C550" s="16" t="s">
        <v>3307</v>
      </c>
      <c r="D550" s="15" t="s">
        <v>2766</v>
      </c>
      <c r="E550" s="15" t="s">
        <v>2813</v>
      </c>
      <c r="F550" s="15" t="s">
        <v>2814</v>
      </c>
      <c r="G550" s="15">
        <f t="shared" si="0"/>
        <v>51.2</v>
      </c>
      <c r="H550" s="15" t="s">
        <v>3292</v>
      </c>
      <c r="I550" s="15" t="s">
        <v>3293</v>
      </c>
      <c r="J550" s="15">
        <v>3</v>
      </c>
      <c r="K550" s="15" t="s">
        <v>2796</v>
      </c>
      <c r="L550" s="17" t="s">
        <v>3299</v>
      </c>
      <c r="M550" s="20" t="s">
        <v>3308</v>
      </c>
      <c r="N550" s="20">
        <v>0</v>
      </c>
      <c r="O550" s="20"/>
      <c r="P550" s="17"/>
      <c r="Q550" s="10"/>
      <c r="R550" s="10"/>
      <c r="S550" s="10"/>
    </row>
    <row r="551" spans="1:19" ht="96">
      <c r="A551" s="15" t="s">
        <v>2811</v>
      </c>
      <c r="B551" s="15">
        <v>2018</v>
      </c>
      <c r="C551" s="16" t="s">
        <v>3307</v>
      </c>
      <c r="D551" s="15" t="s">
        <v>2766</v>
      </c>
      <c r="E551" s="15" t="s">
        <v>2813</v>
      </c>
      <c r="F551" s="15" t="s">
        <v>2814</v>
      </c>
      <c r="G551" s="15">
        <f t="shared" si="0"/>
        <v>51.2</v>
      </c>
      <c r="H551" s="15" t="s">
        <v>3292</v>
      </c>
      <c r="I551" s="15" t="s">
        <v>3293</v>
      </c>
      <c r="J551" s="15">
        <v>3</v>
      </c>
      <c r="K551" s="15" t="s">
        <v>2796</v>
      </c>
      <c r="L551" s="17" t="s">
        <v>3309</v>
      </c>
      <c r="M551" s="20" t="s">
        <v>3308</v>
      </c>
      <c r="N551" s="20">
        <v>2</v>
      </c>
      <c r="O551" s="20"/>
      <c r="P551" s="17"/>
      <c r="Q551" s="10"/>
      <c r="R551" s="10"/>
      <c r="S551" s="12"/>
    </row>
    <row r="552" spans="1:19" ht="96">
      <c r="A552" s="15" t="s">
        <v>2811</v>
      </c>
      <c r="B552" s="15">
        <v>2018</v>
      </c>
      <c r="C552" s="16" t="s">
        <v>3307</v>
      </c>
      <c r="D552" s="15" t="s">
        <v>2766</v>
      </c>
      <c r="E552" s="15" t="s">
        <v>2813</v>
      </c>
      <c r="F552" s="15" t="s">
        <v>2814</v>
      </c>
      <c r="G552" s="15">
        <f t="shared" si="0"/>
        <v>51.2</v>
      </c>
      <c r="H552" s="15" t="s">
        <v>3292</v>
      </c>
      <c r="I552" s="15" t="s">
        <v>3293</v>
      </c>
      <c r="J552" s="15">
        <v>3</v>
      </c>
      <c r="K552" s="15" t="s">
        <v>2796</v>
      </c>
      <c r="L552" s="17" t="s">
        <v>3310</v>
      </c>
      <c r="M552" s="20" t="s">
        <v>3311</v>
      </c>
      <c r="N552" s="20">
        <v>3</v>
      </c>
      <c r="O552" s="20"/>
      <c r="P552" s="17"/>
      <c r="Q552" s="10"/>
      <c r="R552" s="10"/>
      <c r="S552" s="11"/>
    </row>
    <row r="553" spans="1:19" ht="96">
      <c r="A553" s="15" t="s">
        <v>2811</v>
      </c>
      <c r="B553" s="15">
        <v>2018</v>
      </c>
      <c r="C553" s="16" t="s">
        <v>3307</v>
      </c>
      <c r="D553" s="15" t="s">
        <v>2766</v>
      </c>
      <c r="E553" s="15" t="s">
        <v>2813</v>
      </c>
      <c r="F553" s="15" t="s">
        <v>2814</v>
      </c>
      <c r="G553" s="15">
        <f t="shared" si="0"/>
        <v>51.2</v>
      </c>
      <c r="H553" s="15" t="s">
        <v>3292</v>
      </c>
      <c r="I553" s="15" t="s">
        <v>3293</v>
      </c>
      <c r="J553" s="15">
        <v>3</v>
      </c>
      <c r="K553" s="15" t="s">
        <v>2796</v>
      </c>
      <c r="L553" s="17" t="s">
        <v>3312</v>
      </c>
      <c r="M553" s="20" t="s">
        <v>3311</v>
      </c>
      <c r="N553" s="20">
        <v>5</v>
      </c>
      <c r="O553" s="20"/>
      <c r="P553" s="17"/>
      <c r="Q553" s="10"/>
      <c r="R553" s="10"/>
      <c r="S553" s="11"/>
    </row>
    <row r="554" spans="1:19" ht="96">
      <c r="A554" s="15" t="s">
        <v>2811</v>
      </c>
      <c r="B554" s="15">
        <v>2018</v>
      </c>
      <c r="C554" s="16" t="s">
        <v>3307</v>
      </c>
      <c r="D554" s="15" t="s">
        <v>2766</v>
      </c>
      <c r="E554" s="15" t="s">
        <v>2813</v>
      </c>
      <c r="F554" s="15" t="s">
        <v>2814</v>
      </c>
      <c r="G554" s="15">
        <f t="shared" si="0"/>
        <v>51.2</v>
      </c>
      <c r="H554" s="15" t="s">
        <v>3292</v>
      </c>
      <c r="I554" s="15" t="s">
        <v>3293</v>
      </c>
      <c r="J554" s="15">
        <v>3</v>
      </c>
      <c r="K554" s="15" t="s">
        <v>2796</v>
      </c>
      <c r="L554" s="17" t="s">
        <v>3299</v>
      </c>
      <c r="M554" s="20" t="s">
        <v>3311</v>
      </c>
      <c r="N554" s="20">
        <v>7</v>
      </c>
      <c r="O554" s="20"/>
      <c r="P554" s="17"/>
      <c r="Q554" s="10"/>
      <c r="R554" s="10"/>
      <c r="S554" s="11"/>
    </row>
    <row r="555" spans="1:19" ht="96">
      <c r="A555" s="15" t="s">
        <v>2811</v>
      </c>
      <c r="B555" s="15">
        <v>2018</v>
      </c>
      <c r="C555" s="16" t="s">
        <v>3307</v>
      </c>
      <c r="D555" s="15" t="s">
        <v>2766</v>
      </c>
      <c r="E555" s="15" t="s">
        <v>2813</v>
      </c>
      <c r="F555" s="15" t="s">
        <v>2814</v>
      </c>
      <c r="G555" s="15">
        <f t="shared" si="0"/>
        <v>51.2</v>
      </c>
      <c r="H555" s="15" t="s">
        <v>3292</v>
      </c>
      <c r="I555" s="15" t="s">
        <v>3293</v>
      </c>
      <c r="J555" s="15">
        <v>3</v>
      </c>
      <c r="K555" s="15" t="s">
        <v>2796</v>
      </c>
      <c r="L555" s="17" t="s">
        <v>3299</v>
      </c>
      <c r="M555" s="20" t="s">
        <v>3311</v>
      </c>
      <c r="N555" s="20">
        <v>14</v>
      </c>
      <c r="O555" s="20"/>
      <c r="P555" s="17"/>
      <c r="Q555" s="10"/>
      <c r="R555" s="10"/>
      <c r="S555" s="11"/>
    </row>
    <row r="556" spans="1:19" ht="63.95">
      <c r="A556" s="15" t="s">
        <v>2811</v>
      </c>
      <c r="B556" s="15">
        <v>2018</v>
      </c>
      <c r="C556" s="16" t="s">
        <v>3291</v>
      </c>
      <c r="D556" s="15" t="s">
        <v>2766</v>
      </c>
      <c r="E556" s="15" t="s">
        <v>2813</v>
      </c>
      <c r="F556" s="15" t="s">
        <v>2814</v>
      </c>
      <c r="G556" s="15">
        <f t="shared" si="0"/>
        <v>51.2</v>
      </c>
      <c r="H556" s="15" t="s">
        <v>3292</v>
      </c>
      <c r="I556" s="15" t="s">
        <v>3293</v>
      </c>
      <c r="J556" s="15">
        <v>3</v>
      </c>
      <c r="K556" s="15" t="s">
        <v>2836</v>
      </c>
      <c r="L556" s="20" t="s">
        <v>3313</v>
      </c>
      <c r="M556" s="20" t="s">
        <v>3295</v>
      </c>
      <c r="N556" s="20">
        <v>0</v>
      </c>
      <c r="O556" s="20"/>
      <c r="P556" s="17"/>
      <c r="Q556" s="10"/>
      <c r="R556" s="10"/>
      <c r="S556" s="11"/>
    </row>
    <row r="557" spans="1:19" ht="63.95">
      <c r="A557" s="15" t="s">
        <v>2811</v>
      </c>
      <c r="B557" s="15">
        <v>2018</v>
      </c>
      <c r="C557" s="16" t="s">
        <v>3291</v>
      </c>
      <c r="D557" s="15" t="s">
        <v>2766</v>
      </c>
      <c r="E557" s="15" t="s">
        <v>2813</v>
      </c>
      <c r="F557" s="15" t="s">
        <v>2814</v>
      </c>
      <c r="G557" s="15">
        <f t="shared" si="0"/>
        <v>51.2</v>
      </c>
      <c r="H557" s="15" t="s">
        <v>3292</v>
      </c>
      <c r="I557" s="15" t="s">
        <v>3293</v>
      </c>
      <c r="J557" s="15">
        <v>3</v>
      </c>
      <c r="K557" s="15" t="s">
        <v>2836</v>
      </c>
      <c r="L557" s="20" t="s">
        <v>3314</v>
      </c>
      <c r="M557" s="20" t="s">
        <v>3295</v>
      </c>
      <c r="N557" s="20">
        <v>1</v>
      </c>
      <c r="O557" s="20"/>
      <c r="P557" s="17"/>
      <c r="Q557" s="10"/>
      <c r="R557" s="12"/>
      <c r="S557" s="11"/>
    </row>
    <row r="558" spans="1:19" ht="63.95">
      <c r="A558" s="15" t="s">
        <v>2811</v>
      </c>
      <c r="B558" s="15">
        <v>2018</v>
      </c>
      <c r="C558" s="16" t="s">
        <v>3291</v>
      </c>
      <c r="D558" s="15" t="s">
        <v>2766</v>
      </c>
      <c r="E558" s="15" t="s">
        <v>2813</v>
      </c>
      <c r="F558" s="15" t="s">
        <v>2814</v>
      </c>
      <c r="G558" s="15">
        <f t="shared" si="0"/>
        <v>51.2</v>
      </c>
      <c r="H558" s="15" t="s">
        <v>3292</v>
      </c>
      <c r="I558" s="15" t="s">
        <v>3293</v>
      </c>
      <c r="J558" s="15">
        <v>3</v>
      </c>
      <c r="K558" s="15" t="s">
        <v>2836</v>
      </c>
      <c r="L558" s="20" t="s">
        <v>3315</v>
      </c>
      <c r="M558" s="20" t="s">
        <v>3295</v>
      </c>
      <c r="N558" s="20">
        <v>3</v>
      </c>
      <c r="O558" s="20"/>
      <c r="P558" s="20"/>
      <c r="Q558" s="11"/>
      <c r="R558" s="11"/>
      <c r="S558" s="11"/>
    </row>
    <row r="559" spans="1:19" ht="63.95">
      <c r="A559" s="15" t="s">
        <v>2811</v>
      </c>
      <c r="B559" s="15">
        <v>2018</v>
      </c>
      <c r="C559" s="16" t="s">
        <v>3291</v>
      </c>
      <c r="D559" s="15" t="s">
        <v>2766</v>
      </c>
      <c r="E559" s="15" t="s">
        <v>2813</v>
      </c>
      <c r="F559" s="15" t="s">
        <v>2814</v>
      </c>
      <c r="G559" s="15">
        <f t="shared" si="0"/>
        <v>51.2</v>
      </c>
      <c r="H559" s="15" t="s">
        <v>3292</v>
      </c>
      <c r="I559" s="15" t="s">
        <v>3293</v>
      </c>
      <c r="J559" s="15">
        <v>3</v>
      </c>
      <c r="K559" s="15" t="s">
        <v>2836</v>
      </c>
      <c r="L559" s="20" t="s">
        <v>3299</v>
      </c>
      <c r="M559" s="20" t="s">
        <v>3295</v>
      </c>
      <c r="N559" s="20">
        <v>5</v>
      </c>
      <c r="O559" s="20"/>
      <c r="P559" s="20"/>
      <c r="Q559" s="11"/>
      <c r="R559" s="11"/>
      <c r="S559" s="11"/>
    </row>
    <row r="560" spans="1:19" ht="18">
      <c r="A560" s="15" t="s">
        <v>2811</v>
      </c>
      <c r="B560" s="15">
        <v>2018</v>
      </c>
      <c r="C560" s="15" t="s">
        <v>3316</v>
      </c>
      <c r="D560" s="15" t="s">
        <v>2766</v>
      </c>
      <c r="E560" s="15" t="s">
        <v>2813</v>
      </c>
      <c r="F560" s="15" t="s">
        <v>3317</v>
      </c>
      <c r="G560" s="15">
        <v>4.5</v>
      </c>
      <c r="H560" s="15" t="s">
        <v>2920</v>
      </c>
      <c r="I560" s="15"/>
      <c r="J560" s="15">
        <v>1</v>
      </c>
      <c r="K560" s="15" t="s">
        <v>2781</v>
      </c>
      <c r="L560" s="15">
        <v>1.5</v>
      </c>
      <c r="M560" s="20" t="s">
        <v>3304</v>
      </c>
      <c r="N560" s="33">
        <v>0</v>
      </c>
      <c r="O560" s="17" t="s">
        <v>3296</v>
      </c>
      <c r="P560" s="15"/>
    </row>
    <row r="561" spans="1:16" ht="18">
      <c r="A561" s="15" t="s">
        <v>2811</v>
      </c>
      <c r="B561" s="15">
        <v>2018</v>
      </c>
      <c r="C561" s="15" t="s">
        <v>3316</v>
      </c>
      <c r="D561" s="15" t="s">
        <v>2766</v>
      </c>
      <c r="E561" s="15" t="s">
        <v>2813</v>
      </c>
      <c r="F561" s="15" t="s">
        <v>3317</v>
      </c>
      <c r="G561" s="15">
        <v>4.5</v>
      </c>
      <c r="H561" s="15" t="s">
        <v>2920</v>
      </c>
      <c r="I561" s="15"/>
      <c r="J561" s="15">
        <v>1</v>
      </c>
      <c r="K561" s="15" t="s">
        <v>2781</v>
      </c>
      <c r="L561" s="15">
        <v>1.8</v>
      </c>
      <c r="M561" s="20" t="s">
        <v>3304</v>
      </c>
      <c r="N561" s="33">
        <v>1</v>
      </c>
      <c r="O561" s="17" t="s">
        <v>3296</v>
      </c>
      <c r="P561" s="15"/>
    </row>
    <row r="562" spans="1:16" ht="18">
      <c r="A562" s="15" t="s">
        <v>2811</v>
      </c>
      <c r="B562" s="15">
        <v>2018</v>
      </c>
      <c r="C562" s="15" t="s">
        <v>3316</v>
      </c>
      <c r="D562" s="15" t="s">
        <v>2766</v>
      </c>
      <c r="E562" s="15" t="s">
        <v>2813</v>
      </c>
      <c r="F562" s="15" t="s">
        <v>3317</v>
      </c>
      <c r="G562" s="15">
        <v>4.5</v>
      </c>
      <c r="H562" s="15" t="s">
        <v>2920</v>
      </c>
      <c r="I562" s="15"/>
      <c r="J562" s="15">
        <v>1</v>
      </c>
      <c r="K562" s="15" t="s">
        <v>2781</v>
      </c>
      <c r="L562" s="15">
        <v>1.8</v>
      </c>
      <c r="M562" s="20" t="s">
        <v>3304</v>
      </c>
      <c r="N562" s="33">
        <v>3</v>
      </c>
      <c r="O562" s="17" t="s">
        <v>3296</v>
      </c>
      <c r="P562" s="15"/>
    </row>
    <row r="563" spans="1:16" ht="18">
      <c r="A563" s="15" t="s">
        <v>2811</v>
      </c>
      <c r="B563" s="15">
        <v>2018</v>
      </c>
      <c r="C563" s="15" t="s">
        <v>3316</v>
      </c>
      <c r="D563" s="15" t="s">
        <v>2766</v>
      </c>
      <c r="E563" s="15" t="s">
        <v>2813</v>
      </c>
      <c r="F563" s="15" t="s">
        <v>3317</v>
      </c>
      <c r="G563" s="15">
        <v>4.5</v>
      </c>
      <c r="H563" s="15" t="s">
        <v>2920</v>
      </c>
      <c r="I563" s="15"/>
      <c r="J563" s="15">
        <v>1</v>
      </c>
      <c r="K563" s="15" t="s">
        <v>2781</v>
      </c>
      <c r="L563" s="15">
        <v>1.5</v>
      </c>
      <c r="M563" s="20" t="s">
        <v>3304</v>
      </c>
      <c r="N563" s="33">
        <v>7</v>
      </c>
      <c r="O563" s="17" t="s">
        <v>3296</v>
      </c>
      <c r="P563" s="15"/>
    </row>
    <row r="564" spans="1:16" ht="18">
      <c r="A564" s="15" t="s">
        <v>2811</v>
      </c>
      <c r="B564" s="15">
        <v>2018</v>
      </c>
      <c r="C564" s="15" t="s">
        <v>3316</v>
      </c>
      <c r="D564" s="15" t="s">
        <v>2766</v>
      </c>
      <c r="E564" s="15" t="s">
        <v>2813</v>
      </c>
      <c r="F564" s="15" t="s">
        <v>3317</v>
      </c>
      <c r="G564" s="15">
        <v>4.5</v>
      </c>
      <c r="H564" s="15" t="s">
        <v>2920</v>
      </c>
      <c r="I564" s="15"/>
      <c r="J564" s="15">
        <v>1</v>
      </c>
      <c r="K564" s="15" t="s">
        <v>2781</v>
      </c>
      <c r="L564" s="15">
        <v>0.8</v>
      </c>
      <c r="M564" s="20" t="s">
        <v>3304</v>
      </c>
      <c r="N564" s="33">
        <v>0</v>
      </c>
      <c r="O564" s="17" t="s">
        <v>3298</v>
      </c>
      <c r="P564" s="15"/>
    </row>
    <row r="565" spans="1:16" ht="18">
      <c r="A565" s="15" t="s">
        <v>2811</v>
      </c>
      <c r="B565" s="15">
        <v>2018</v>
      </c>
      <c r="C565" s="15" t="s">
        <v>3316</v>
      </c>
      <c r="D565" s="15" t="s">
        <v>2766</v>
      </c>
      <c r="E565" s="15" t="s">
        <v>2813</v>
      </c>
      <c r="F565" s="15" t="s">
        <v>3317</v>
      </c>
      <c r="G565" s="15">
        <v>4.5</v>
      </c>
      <c r="H565" s="15" t="s">
        <v>2920</v>
      </c>
      <c r="I565" s="15"/>
      <c r="J565" s="15">
        <v>1</v>
      </c>
      <c r="K565" s="15" t="s">
        <v>2781</v>
      </c>
      <c r="L565" s="15">
        <v>0.8</v>
      </c>
      <c r="M565" s="20" t="s">
        <v>3304</v>
      </c>
      <c r="N565" s="33">
        <v>1</v>
      </c>
      <c r="O565" s="17" t="s">
        <v>3298</v>
      </c>
      <c r="P565" s="15"/>
    </row>
    <row r="566" spans="1:16" ht="18">
      <c r="A566" s="15" t="s">
        <v>2811</v>
      </c>
      <c r="B566" s="15">
        <v>2018</v>
      </c>
      <c r="C566" s="15" t="s">
        <v>3316</v>
      </c>
      <c r="D566" s="15" t="s">
        <v>2766</v>
      </c>
      <c r="E566" s="15" t="s">
        <v>2813</v>
      </c>
      <c r="F566" s="15" t="s">
        <v>3317</v>
      </c>
      <c r="G566" s="15">
        <v>4.5</v>
      </c>
      <c r="H566" s="15" t="s">
        <v>2920</v>
      </c>
      <c r="I566" s="15"/>
      <c r="J566" s="15">
        <v>1</v>
      </c>
      <c r="K566" s="15" t="s">
        <v>2781</v>
      </c>
      <c r="L566" s="15">
        <v>0.85</v>
      </c>
      <c r="M566" s="20" t="s">
        <v>3304</v>
      </c>
      <c r="N566" s="33">
        <v>3</v>
      </c>
      <c r="O566" s="17" t="s">
        <v>3298</v>
      </c>
      <c r="P566" s="15"/>
    </row>
    <row r="567" spans="1:16" ht="18">
      <c r="A567" s="15" t="s">
        <v>2811</v>
      </c>
      <c r="B567" s="15">
        <v>2018</v>
      </c>
      <c r="C567" s="15" t="s">
        <v>3316</v>
      </c>
      <c r="D567" s="15" t="s">
        <v>2766</v>
      </c>
      <c r="E567" s="15" t="s">
        <v>2813</v>
      </c>
      <c r="F567" s="15" t="s">
        <v>3317</v>
      </c>
      <c r="G567" s="15">
        <v>4.5</v>
      </c>
      <c r="H567" s="15" t="s">
        <v>2920</v>
      </c>
      <c r="I567" s="15"/>
      <c r="J567" s="15">
        <v>1</v>
      </c>
      <c r="K567" s="15" t="s">
        <v>2781</v>
      </c>
      <c r="L567" s="15">
        <v>0.2</v>
      </c>
      <c r="M567" s="20" t="s">
        <v>3304</v>
      </c>
      <c r="N567" s="33">
        <v>7</v>
      </c>
      <c r="O567" s="17" t="s">
        <v>3298</v>
      </c>
      <c r="P567" s="15"/>
    </row>
    <row r="568" spans="1:16" ht="32.1">
      <c r="A568" s="15" t="s">
        <v>3318</v>
      </c>
      <c r="B568" s="15">
        <v>2010</v>
      </c>
      <c r="C568" s="15" t="s">
        <v>3319</v>
      </c>
      <c r="D568" s="15" t="s">
        <v>2766</v>
      </c>
      <c r="E568" s="15" t="s">
        <v>2934</v>
      </c>
      <c r="F568" s="15" t="s">
        <v>2981</v>
      </c>
      <c r="G568" s="15">
        <v>400</v>
      </c>
      <c r="H568" s="15" t="s">
        <v>3320</v>
      </c>
      <c r="I568" s="15" t="s">
        <v>3321</v>
      </c>
      <c r="J568" s="15">
        <v>8.6999999999999993</v>
      </c>
      <c r="K568" s="15" t="s">
        <v>2772</v>
      </c>
      <c r="L568" s="15" t="s">
        <v>2772</v>
      </c>
      <c r="M568" s="15" t="s">
        <v>2772</v>
      </c>
      <c r="N568" s="15" t="s">
        <v>2772</v>
      </c>
      <c r="O568" s="15" t="s">
        <v>2772</v>
      </c>
      <c r="P568" s="16" t="s">
        <v>3322</v>
      </c>
    </row>
    <row r="569" spans="1:16" ht="32.1">
      <c r="A569" s="15" t="s">
        <v>3318</v>
      </c>
      <c r="B569" s="15">
        <v>2010</v>
      </c>
      <c r="C569" s="15" t="s">
        <v>3319</v>
      </c>
      <c r="D569" s="15" t="s">
        <v>2766</v>
      </c>
      <c r="E569" s="15" t="s">
        <v>2934</v>
      </c>
      <c r="F569" s="15" t="s">
        <v>2981</v>
      </c>
      <c r="G569" s="15">
        <v>600</v>
      </c>
      <c r="H569" s="15" t="s">
        <v>3320</v>
      </c>
      <c r="I569" s="15" t="s">
        <v>3321</v>
      </c>
      <c r="J569" s="15">
        <v>6</v>
      </c>
      <c r="K569" s="15" t="s">
        <v>2772</v>
      </c>
      <c r="L569" s="15" t="s">
        <v>2772</v>
      </c>
      <c r="M569" s="15" t="s">
        <v>2772</v>
      </c>
      <c r="N569" s="15" t="s">
        <v>2772</v>
      </c>
      <c r="O569" s="15" t="s">
        <v>2772</v>
      </c>
      <c r="P569" s="16" t="s">
        <v>3322</v>
      </c>
    </row>
    <row r="570" spans="1:16" ht="32.1">
      <c r="A570" s="15" t="s">
        <v>3318</v>
      </c>
      <c r="B570" s="15">
        <v>2010</v>
      </c>
      <c r="C570" s="15" t="s">
        <v>3319</v>
      </c>
      <c r="D570" s="15" t="s">
        <v>2766</v>
      </c>
      <c r="E570" s="15" t="s">
        <v>2934</v>
      </c>
      <c r="F570" s="15" t="s">
        <v>3323</v>
      </c>
      <c r="G570" s="15">
        <v>500</v>
      </c>
      <c r="H570" s="15" t="s">
        <v>3320</v>
      </c>
      <c r="I570" s="15" t="s">
        <v>3321</v>
      </c>
      <c r="J570" s="15">
        <v>3.5</v>
      </c>
      <c r="K570" s="15" t="s">
        <v>2772</v>
      </c>
      <c r="L570" s="15" t="s">
        <v>2772</v>
      </c>
      <c r="M570" s="15" t="s">
        <v>2772</v>
      </c>
      <c r="N570" s="15" t="s">
        <v>2772</v>
      </c>
      <c r="O570" s="15" t="s">
        <v>2772</v>
      </c>
      <c r="P570" s="16" t="s">
        <v>3322</v>
      </c>
    </row>
    <row r="571" spans="1:16" ht="32.1">
      <c r="A571" s="15" t="s">
        <v>3318</v>
      </c>
      <c r="B571" s="15">
        <v>2010</v>
      </c>
      <c r="C571" s="15" t="s">
        <v>3319</v>
      </c>
      <c r="D571" s="15" t="s">
        <v>2766</v>
      </c>
      <c r="E571" s="15" t="s">
        <v>2934</v>
      </c>
      <c r="F571" s="15" t="s">
        <v>2975</v>
      </c>
      <c r="G571" s="15">
        <v>1000</v>
      </c>
      <c r="H571" s="15" t="s">
        <v>3320</v>
      </c>
      <c r="I571" s="15" t="s">
        <v>3321</v>
      </c>
      <c r="J571" s="15">
        <v>3.5</v>
      </c>
      <c r="K571" s="15" t="s">
        <v>2772</v>
      </c>
      <c r="L571" s="15" t="s">
        <v>2772</v>
      </c>
      <c r="M571" s="15" t="s">
        <v>2772</v>
      </c>
      <c r="N571" s="15" t="s">
        <v>2772</v>
      </c>
      <c r="O571" s="15" t="s">
        <v>2772</v>
      </c>
      <c r="P571" s="16" t="s">
        <v>3322</v>
      </c>
    </row>
    <row r="572" spans="1:16" ht="81.95">
      <c r="A572" s="15" t="s">
        <v>3324</v>
      </c>
      <c r="B572" s="15">
        <v>2017</v>
      </c>
      <c r="C572" s="15" t="s">
        <v>3325</v>
      </c>
      <c r="D572" s="20" t="s">
        <v>2766</v>
      </c>
      <c r="E572" s="17" t="s">
        <v>2962</v>
      </c>
      <c r="F572" s="18" t="s">
        <v>3326</v>
      </c>
      <c r="G572" s="17" t="s">
        <v>2772</v>
      </c>
      <c r="H572" s="17" t="s">
        <v>2772</v>
      </c>
      <c r="I572" s="17" t="s">
        <v>2772</v>
      </c>
      <c r="J572" s="17" t="s">
        <v>2772</v>
      </c>
      <c r="K572" s="20" t="s">
        <v>3327</v>
      </c>
      <c r="L572" s="17">
        <v>2.2599999999999998</v>
      </c>
      <c r="M572" s="20" t="s">
        <v>3328</v>
      </c>
      <c r="N572" s="15" t="s">
        <v>2772</v>
      </c>
      <c r="O572" s="15" t="s">
        <v>2772</v>
      </c>
      <c r="P572" s="16" t="s">
        <v>3329</v>
      </c>
    </row>
    <row r="573" spans="1:16" ht="81.95">
      <c r="A573" s="15" t="s">
        <v>3324</v>
      </c>
      <c r="B573" s="15">
        <v>2017</v>
      </c>
      <c r="C573" s="15" t="s">
        <v>3330</v>
      </c>
      <c r="D573" s="20" t="s">
        <v>2766</v>
      </c>
      <c r="E573" s="17" t="s">
        <v>2962</v>
      </c>
      <c r="F573" s="18" t="s">
        <v>3331</v>
      </c>
      <c r="G573" s="17" t="s">
        <v>2772</v>
      </c>
      <c r="H573" s="17" t="s">
        <v>2772</v>
      </c>
      <c r="I573" s="17" t="s">
        <v>2772</v>
      </c>
      <c r="J573" s="17" t="s">
        <v>2772</v>
      </c>
      <c r="K573" s="20" t="s">
        <v>3327</v>
      </c>
      <c r="L573" s="17">
        <v>0.93</v>
      </c>
      <c r="M573" s="20" t="s">
        <v>3328</v>
      </c>
      <c r="N573" s="15" t="s">
        <v>2772</v>
      </c>
      <c r="O573" s="15" t="s">
        <v>2772</v>
      </c>
      <c r="P573" s="16" t="s">
        <v>3332</v>
      </c>
    </row>
    <row r="574" spans="1:16" ht="81.95">
      <c r="A574" s="15" t="s">
        <v>3324</v>
      </c>
      <c r="B574" s="15">
        <v>2017</v>
      </c>
      <c r="C574" s="15" t="s">
        <v>3333</v>
      </c>
      <c r="D574" s="20" t="s">
        <v>2766</v>
      </c>
      <c r="E574" s="17" t="s">
        <v>2962</v>
      </c>
      <c r="F574" s="18" t="s">
        <v>3334</v>
      </c>
      <c r="G574" s="17" t="s">
        <v>2772</v>
      </c>
      <c r="H574" s="17" t="s">
        <v>2772</v>
      </c>
      <c r="I574" s="17" t="s">
        <v>2772</v>
      </c>
      <c r="J574" s="17" t="s">
        <v>2772</v>
      </c>
      <c r="K574" s="20" t="s">
        <v>3327</v>
      </c>
      <c r="L574" s="17">
        <v>0.5</v>
      </c>
      <c r="M574" s="20" t="s">
        <v>3328</v>
      </c>
      <c r="N574" s="15" t="s">
        <v>2772</v>
      </c>
      <c r="O574" s="15" t="s">
        <v>2772</v>
      </c>
      <c r="P574" s="16" t="s">
        <v>3335</v>
      </c>
    </row>
    <row r="575" spans="1:16" ht="81.95">
      <c r="A575" s="15" t="s">
        <v>3324</v>
      </c>
      <c r="B575" s="15">
        <v>2017</v>
      </c>
      <c r="C575" s="15" t="s">
        <v>3336</v>
      </c>
      <c r="D575" s="20" t="s">
        <v>2766</v>
      </c>
      <c r="E575" s="17" t="s">
        <v>2962</v>
      </c>
      <c r="F575" s="18" t="s">
        <v>3337</v>
      </c>
      <c r="G575" s="17" t="s">
        <v>2772</v>
      </c>
      <c r="H575" s="17" t="s">
        <v>2772</v>
      </c>
      <c r="I575" s="17" t="s">
        <v>2772</v>
      </c>
      <c r="J575" s="17" t="s">
        <v>2772</v>
      </c>
      <c r="K575" s="20" t="s">
        <v>3327</v>
      </c>
      <c r="L575" s="17">
        <v>0.55000000000000004</v>
      </c>
      <c r="M575" s="20" t="s">
        <v>3328</v>
      </c>
      <c r="N575" s="15" t="s">
        <v>2772</v>
      </c>
      <c r="O575" s="15" t="s">
        <v>2772</v>
      </c>
      <c r="P575" s="16" t="s">
        <v>3338</v>
      </c>
    </row>
    <row r="576" spans="1:16" ht="81.95">
      <c r="A576" s="15" t="s">
        <v>3324</v>
      </c>
      <c r="B576" s="15">
        <v>2017</v>
      </c>
      <c r="C576" s="15" t="s">
        <v>3339</v>
      </c>
      <c r="D576" s="20" t="s">
        <v>2766</v>
      </c>
      <c r="E576" s="17" t="s">
        <v>2962</v>
      </c>
      <c r="F576" s="18" t="s">
        <v>3340</v>
      </c>
      <c r="G576" s="17" t="s">
        <v>2772</v>
      </c>
      <c r="H576" s="17" t="s">
        <v>2772</v>
      </c>
      <c r="I576" s="17" t="s">
        <v>2772</v>
      </c>
      <c r="J576" s="17" t="s">
        <v>2772</v>
      </c>
      <c r="K576" s="20" t="s">
        <v>3327</v>
      </c>
      <c r="L576" s="17">
        <v>0.76</v>
      </c>
      <c r="M576" s="20" t="s">
        <v>3328</v>
      </c>
      <c r="N576" s="15" t="s">
        <v>2772</v>
      </c>
      <c r="O576" s="15" t="s">
        <v>2772</v>
      </c>
      <c r="P576" s="16" t="s">
        <v>3341</v>
      </c>
    </row>
    <row r="577" spans="1:19" ht="81.95">
      <c r="A577" s="15" t="s">
        <v>3324</v>
      </c>
      <c r="B577" s="15">
        <v>2017</v>
      </c>
      <c r="C577" s="15" t="s">
        <v>3342</v>
      </c>
      <c r="D577" s="20" t="s">
        <v>2766</v>
      </c>
      <c r="E577" s="17" t="s">
        <v>2962</v>
      </c>
      <c r="F577" s="17" t="s">
        <v>3343</v>
      </c>
      <c r="G577" s="17" t="s">
        <v>2772</v>
      </c>
      <c r="H577" s="17" t="s">
        <v>2772</v>
      </c>
      <c r="I577" s="17" t="s">
        <v>2772</v>
      </c>
      <c r="J577" s="17" t="s">
        <v>2772</v>
      </c>
      <c r="K577" s="20" t="s">
        <v>3327</v>
      </c>
      <c r="L577" s="17">
        <v>3.17</v>
      </c>
      <c r="M577" s="20" t="s">
        <v>3328</v>
      </c>
      <c r="N577" s="15" t="s">
        <v>2772</v>
      </c>
      <c r="O577" s="15" t="s">
        <v>2772</v>
      </c>
      <c r="P577" s="16" t="s">
        <v>3344</v>
      </c>
    </row>
    <row r="578" spans="1:19" ht="81.95">
      <c r="A578" s="15" t="s">
        <v>3324</v>
      </c>
      <c r="B578" s="15">
        <v>2017</v>
      </c>
      <c r="C578" s="15" t="s">
        <v>3345</v>
      </c>
      <c r="D578" s="20" t="s">
        <v>2766</v>
      </c>
      <c r="E578" s="17" t="s">
        <v>2962</v>
      </c>
      <c r="F578" s="17" t="s">
        <v>3346</v>
      </c>
      <c r="G578" s="17" t="s">
        <v>2772</v>
      </c>
      <c r="H578" s="17" t="s">
        <v>2772</v>
      </c>
      <c r="I578" s="17" t="s">
        <v>2772</v>
      </c>
      <c r="J578" s="17" t="s">
        <v>2772</v>
      </c>
      <c r="K578" s="20" t="s">
        <v>3327</v>
      </c>
      <c r="L578" s="17">
        <v>0.38</v>
      </c>
      <c r="M578" s="20" t="s">
        <v>3328</v>
      </c>
      <c r="N578" s="15" t="s">
        <v>2772</v>
      </c>
      <c r="O578" s="15" t="s">
        <v>2772</v>
      </c>
      <c r="P578" s="16" t="s">
        <v>3341</v>
      </c>
    </row>
    <row r="579" spans="1:19" ht="81.95">
      <c r="A579" s="15" t="s">
        <v>3324</v>
      </c>
      <c r="B579" s="15">
        <v>2017</v>
      </c>
      <c r="C579" s="15" t="s">
        <v>3347</v>
      </c>
      <c r="D579" s="20" t="s">
        <v>2766</v>
      </c>
      <c r="E579" s="17" t="s">
        <v>2962</v>
      </c>
      <c r="F579" s="17" t="s">
        <v>3348</v>
      </c>
      <c r="G579" s="17" t="s">
        <v>2772</v>
      </c>
      <c r="H579" s="17" t="s">
        <v>2772</v>
      </c>
      <c r="I579" s="17" t="s">
        <v>2772</v>
      </c>
      <c r="J579" s="17" t="s">
        <v>2772</v>
      </c>
      <c r="K579" s="20" t="s">
        <v>3327</v>
      </c>
      <c r="L579" s="17">
        <v>40.44</v>
      </c>
      <c r="M579" s="20" t="s">
        <v>3328</v>
      </c>
      <c r="N579" s="15" t="s">
        <v>2772</v>
      </c>
      <c r="O579" s="15" t="s">
        <v>2772</v>
      </c>
      <c r="P579" s="16" t="s">
        <v>3335</v>
      </c>
    </row>
    <row r="580" spans="1:19" ht="81.95">
      <c r="A580" s="15" t="s">
        <v>3324</v>
      </c>
      <c r="B580" s="15">
        <v>2017</v>
      </c>
      <c r="C580" s="15" t="s">
        <v>3349</v>
      </c>
      <c r="D580" s="20" t="s">
        <v>2766</v>
      </c>
      <c r="E580" s="17" t="s">
        <v>2962</v>
      </c>
      <c r="F580" s="17" t="s">
        <v>3350</v>
      </c>
      <c r="G580" s="17" t="s">
        <v>2772</v>
      </c>
      <c r="H580" s="17" t="s">
        <v>2772</v>
      </c>
      <c r="I580" s="17" t="s">
        <v>2772</v>
      </c>
      <c r="J580" s="17" t="s">
        <v>2772</v>
      </c>
      <c r="K580" s="20" t="s">
        <v>3327</v>
      </c>
      <c r="L580" s="17">
        <v>0.31</v>
      </c>
      <c r="M580" s="20" t="s">
        <v>3328</v>
      </c>
      <c r="N580" s="15" t="s">
        <v>2772</v>
      </c>
      <c r="O580" s="15" t="s">
        <v>2772</v>
      </c>
      <c r="P580" s="16" t="s">
        <v>3351</v>
      </c>
    </row>
    <row r="581" spans="1:19" ht="81.95">
      <c r="A581" s="15" t="s">
        <v>3324</v>
      </c>
      <c r="B581" s="15">
        <v>2017</v>
      </c>
      <c r="C581" s="15" t="s">
        <v>3352</v>
      </c>
      <c r="D581" s="34" t="s">
        <v>2766</v>
      </c>
      <c r="E581" s="19" t="s">
        <v>2962</v>
      </c>
      <c r="F581" s="19" t="s">
        <v>3353</v>
      </c>
      <c r="G581" s="19" t="s">
        <v>2772</v>
      </c>
      <c r="H581" s="19" t="s">
        <v>2772</v>
      </c>
      <c r="I581" s="19" t="s">
        <v>2772</v>
      </c>
      <c r="J581" s="19" t="s">
        <v>2772</v>
      </c>
      <c r="K581" s="34" t="s">
        <v>3327</v>
      </c>
      <c r="L581" s="19">
        <v>0.28999999999999998</v>
      </c>
      <c r="M581" s="34" t="s">
        <v>3328</v>
      </c>
      <c r="N581" s="15" t="s">
        <v>2772</v>
      </c>
      <c r="O581" s="15" t="s">
        <v>2772</v>
      </c>
      <c r="P581" s="16" t="s">
        <v>3354</v>
      </c>
    </row>
    <row r="582" spans="1:19" ht="81.95">
      <c r="A582" s="15" t="s">
        <v>3324</v>
      </c>
      <c r="B582" s="20">
        <v>2017</v>
      </c>
      <c r="C582" s="20" t="s">
        <v>3355</v>
      </c>
      <c r="D582" s="20" t="s">
        <v>2766</v>
      </c>
      <c r="E582" s="17" t="s">
        <v>2962</v>
      </c>
      <c r="F582" s="17" t="s">
        <v>3356</v>
      </c>
      <c r="G582" s="17" t="s">
        <v>2772</v>
      </c>
      <c r="H582" s="17" t="s">
        <v>2772</v>
      </c>
      <c r="I582" s="17" t="s">
        <v>2772</v>
      </c>
      <c r="J582" s="17" t="s">
        <v>2772</v>
      </c>
      <c r="K582" s="20" t="s">
        <v>3327</v>
      </c>
      <c r="L582" s="17">
        <v>2.78</v>
      </c>
      <c r="M582" s="20" t="s">
        <v>3328</v>
      </c>
      <c r="N582" s="20" t="s">
        <v>2772</v>
      </c>
      <c r="O582" s="20" t="s">
        <v>2772</v>
      </c>
      <c r="P582" s="21" t="s">
        <v>3357</v>
      </c>
      <c r="Q582" s="22"/>
      <c r="R582" s="22"/>
      <c r="S582" s="22"/>
    </row>
    <row r="583" spans="1:19" ht="81.95">
      <c r="A583" s="15" t="s">
        <v>3324</v>
      </c>
      <c r="B583" s="20">
        <v>2017</v>
      </c>
      <c r="C583" s="20" t="s">
        <v>3358</v>
      </c>
      <c r="D583" s="20" t="s">
        <v>2766</v>
      </c>
      <c r="E583" s="17" t="s">
        <v>2962</v>
      </c>
      <c r="F583" s="17" t="s">
        <v>3359</v>
      </c>
      <c r="G583" s="17" t="s">
        <v>2772</v>
      </c>
      <c r="H583" s="17" t="s">
        <v>2772</v>
      </c>
      <c r="I583" s="17" t="s">
        <v>2772</v>
      </c>
      <c r="J583" s="17" t="s">
        <v>2772</v>
      </c>
      <c r="K583" s="20" t="s">
        <v>3327</v>
      </c>
      <c r="L583" s="17">
        <v>3.73</v>
      </c>
      <c r="M583" s="20" t="s">
        <v>3328</v>
      </c>
      <c r="N583" s="20" t="s">
        <v>2772</v>
      </c>
      <c r="O583" s="20" t="s">
        <v>2772</v>
      </c>
      <c r="P583" s="21" t="s">
        <v>3360</v>
      </c>
      <c r="Q583" s="22"/>
      <c r="R583" s="22"/>
      <c r="S583" s="22"/>
    </row>
    <row r="584" spans="1:19" ht="81.95">
      <c r="A584" s="15" t="s">
        <v>3324</v>
      </c>
      <c r="B584" s="20">
        <v>2017</v>
      </c>
      <c r="C584" s="20" t="s">
        <v>3361</v>
      </c>
      <c r="D584" s="20" t="s">
        <v>2766</v>
      </c>
      <c r="E584" s="17" t="s">
        <v>2962</v>
      </c>
      <c r="F584" s="17" t="s">
        <v>3362</v>
      </c>
      <c r="G584" s="17" t="s">
        <v>2772</v>
      </c>
      <c r="H584" s="17" t="s">
        <v>2772</v>
      </c>
      <c r="I584" s="17" t="s">
        <v>2772</v>
      </c>
      <c r="J584" s="17" t="s">
        <v>2772</v>
      </c>
      <c r="K584" s="20" t="s">
        <v>3327</v>
      </c>
      <c r="L584" s="17">
        <v>14.33</v>
      </c>
      <c r="M584" s="20" t="s">
        <v>3328</v>
      </c>
      <c r="N584" s="20" t="s">
        <v>2772</v>
      </c>
      <c r="O584" s="20" t="s">
        <v>2772</v>
      </c>
      <c r="P584" s="21" t="s">
        <v>3344</v>
      </c>
      <c r="Q584" s="22"/>
      <c r="R584" s="22"/>
      <c r="S584" s="22"/>
    </row>
    <row r="585" spans="1:19" ht="81.95">
      <c r="A585" s="15" t="s">
        <v>3324</v>
      </c>
      <c r="B585" s="20">
        <v>2017</v>
      </c>
      <c r="C585" s="20" t="s">
        <v>3363</v>
      </c>
      <c r="D585" s="20" t="s">
        <v>2766</v>
      </c>
      <c r="E585" s="17" t="s">
        <v>2962</v>
      </c>
      <c r="F585" s="18" t="s">
        <v>3364</v>
      </c>
      <c r="G585" s="17" t="s">
        <v>2772</v>
      </c>
      <c r="H585" s="17" t="s">
        <v>2772</v>
      </c>
      <c r="I585" s="17" t="s">
        <v>2772</v>
      </c>
      <c r="J585" s="17" t="s">
        <v>2772</v>
      </c>
      <c r="K585" s="20" t="s">
        <v>3327</v>
      </c>
      <c r="L585" s="17">
        <v>0.14000000000000001</v>
      </c>
      <c r="M585" s="20" t="s">
        <v>3328</v>
      </c>
      <c r="N585" s="20" t="s">
        <v>2772</v>
      </c>
      <c r="O585" s="20" t="s">
        <v>2772</v>
      </c>
      <c r="P585" s="21" t="s">
        <v>3365</v>
      </c>
      <c r="Q585" s="22"/>
      <c r="R585" s="22"/>
      <c r="S585" s="22"/>
    </row>
    <row r="586" spans="1:19" ht="81.95">
      <c r="A586" s="15" t="s">
        <v>3324</v>
      </c>
      <c r="B586" s="20">
        <v>2017</v>
      </c>
      <c r="C586" s="20" t="s">
        <v>3366</v>
      </c>
      <c r="D586" s="20" t="s">
        <v>2766</v>
      </c>
      <c r="E586" s="17" t="s">
        <v>2962</v>
      </c>
      <c r="F586" s="18" t="s">
        <v>3367</v>
      </c>
      <c r="G586" s="17" t="s">
        <v>2772</v>
      </c>
      <c r="H586" s="17" t="s">
        <v>2772</v>
      </c>
      <c r="I586" s="17" t="s">
        <v>2772</v>
      </c>
      <c r="J586" s="17" t="s">
        <v>2772</v>
      </c>
      <c r="K586" s="20" t="s">
        <v>3327</v>
      </c>
      <c r="L586" s="17">
        <v>3.22</v>
      </c>
      <c r="M586" s="20" t="s">
        <v>3328</v>
      </c>
      <c r="N586" s="20" t="s">
        <v>2772</v>
      </c>
      <c r="O586" s="20" t="s">
        <v>2772</v>
      </c>
      <c r="P586" s="21" t="s">
        <v>3338</v>
      </c>
      <c r="Q586" s="22"/>
      <c r="R586" s="22"/>
      <c r="S586" s="22"/>
    </row>
    <row r="587" spans="1:19" ht="81.95">
      <c r="A587" s="15" t="s">
        <v>3324</v>
      </c>
      <c r="B587" s="20">
        <v>2017</v>
      </c>
      <c r="C587" s="20" t="s">
        <v>3368</v>
      </c>
      <c r="D587" s="20" t="s">
        <v>2766</v>
      </c>
      <c r="E587" s="17" t="s">
        <v>2962</v>
      </c>
      <c r="F587" s="17" t="s">
        <v>3369</v>
      </c>
      <c r="G587" s="17" t="s">
        <v>2772</v>
      </c>
      <c r="H587" s="17" t="s">
        <v>2772</v>
      </c>
      <c r="I587" s="17" t="s">
        <v>2772</v>
      </c>
      <c r="J587" s="17" t="s">
        <v>2772</v>
      </c>
      <c r="K587" s="20" t="s">
        <v>3327</v>
      </c>
      <c r="L587" s="17">
        <v>1.01</v>
      </c>
      <c r="M587" s="20" t="s">
        <v>3328</v>
      </c>
      <c r="N587" s="20" t="s">
        <v>2772</v>
      </c>
      <c r="O587" s="20" t="s">
        <v>2772</v>
      </c>
      <c r="P587" s="21" t="s">
        <v>3370</v>
      </c>
      <c r="Q587" s="22"/>
      <c r="R587" s="22"/>
      <c r="S587" s="22"/>
    </row>
    <row r="588" spans="1:19" ht="48">
      <c r="A588" s="15" t="s">
        <v>3371</v>
      </c>
      <c r="B588" s="20">
        <v>2017</v>
      </c>
      <c r="C588" s="20" t="s">
        <v>3372</v>
      </c>
      <c r="D588" s="20" t="s">
        <v>2766</v>
      </c>
      <c r="E588" s="17" t="s">
        <v>2934</v>
      </c>
      <c r="F588" s="20" t="s">
        <v>3373</v>
      </c>
      <c r="G588" s="20">
        <v>3</v>
      </c>
      <c r="H588" s="20" t="s">
        <v>2976</v>
      </c>
      <c r="I588" s="20" t="s">
        <v>3374</v>
      </c>
      <c r="J588" s="20">
        <v>1</v>
      </c>
      <c r="K588" s="20" t="s">
        <v>2781</v>
      </c>
      <c r="L588" s="17" t="s">
        <v>3375</v>
      </c>
      <c r="M588" s="20" t="s">
        <v>3376</v>
      </c>
      <c r="N588" s="20">
        <v>0</v>
      </c>
      <c r="O588" s="20" t="s">
        <v>3377</v>
      </c>
      <c r="P588" s="20" t="s">
        <v>1346</v>
      </c>
      <c r="Q588" s="22"/>
      <c r="R588" s="22"/>
      <c r="S588" s="22"/>
    </row>
    <row r="589" spans="1:19" ht="48">
      <c r="A589" s="15" t="s">
        <v>3371</v>
      </c>
      <c r="B589" s="20">
        <v>2017</v>
      </c>
      <c r="C589" s="20" t="s">
        <v>3372</v>
      </c>
      <c r="D589" s="20" t="s">
        <v>2766</v>
      </c>
      <c r="E589" s="17" t="s">
        <v>2934</v>
      </c>
      <c r="F589" s="20" t="s">
        <v>3373</v>
      </c>
      <c r="G589" s="20">
        <v>3</v>
      </c>
      <c r="H589" s="20" t="s">
        <v>2976</v>
      </c>
      <c r="I589" s="20" t="s">
        <v>3374</v>
      </c>
      <c r="J589" s="20">
        <v>1</v>
      </c>
      <c r="K589" s="20" t="s">
        <v>2781</v>
      </c>
      <c r="L589" s="17" t="s">
        <v>3378</v>
      </c>
      <c r="M589" s="20" t="s">
        <v>3376</v>
      </c>
      <c r="N589" s="20">
        <v>1</v>
      </c>
      <c r="O589" s="20" t="s">
        <v>3377</v>
      </c>
      <c r="P589" s="20" t="s">
        <v>1346</v>
      </c>
      <c r="Q589" s="22"/>
      <c r="R589" s="22"/>
      <c r="S589" s="22"/>
    </row>
    <row r="590" spans="1:19" ht="48">
      <c r="A590" s="15" t="s">
        <v>3371</v>
      </c>
      <c r="B590" s="20">
        <v>2017</v>
      </c>
      <c r="C590" s="20" t="s">
        <v>3372</v>
      </c>
      <c r="D590" s="20" t="s">
        <v>2766</v>
      </c>
      <c r="E590" s="17" t="s">
        <v>2934</v>
      </c>
      <c r="F590" s="20" t="s">
        <v>3373</v>
      </c>
      <c r="G590" s="20">
        <v>3</v>
      </c>
      <c r="H590" s="20" t="s">
        <v>2976</v>
      </c>
      <c r="I590" s="20" t="s">
        <v>3374</v>
      </c>
      <c r="J590" s="20">
        <v>1</v>
      </c>
      <c r="K590" s="20" t="s">
        <v>2781</v>
      </c>
      <c r="L590" s="17" t="s">
        <v>3379</v>
      </c>
      <c r="M590" s="20" t="s">
        <v>3376</v>
      </c>
      <c r="N590" s="20">
        <v>3</v>
      </c>
      <c r="O590" s="20" t="s">
        <v>3377</v>
      </c>
      <c r="P590" s="20" t="s">
        <v>1346</v>
      </c>
      <c r="Q590" s="22"/>
      <c r="R590" s="22"/>
      <c r="S590" s="22"/>
    </row>
    <row r="591" spans="1:19" ht="48">
      <c r="A591" s="15" t="s">
        <v>3371</v>
      </c>
      <c r="B591" s="20">
        <v>2017</v>
      </c>
      <c r="C591" s="20" t="s">
        <v>3372</v>
      </c>
      <c r="D591" s="20" t="s">
        <v>2766</v>
      </c>
      <c r="E591" s="17" t="s">
        <v>2934</v>
      </c>
      <c r="F591" s="20" t="s">
        <v>3373</v>
      </c>
      <c r="G591" s="20">
        <v>3</v>
      </c>
      <c r="H591" s="20" t="s">
        <v>2976</v>
      </c>
      <c r="I591" s="20" t="s">
        <v>3374</v>
      </c>
      <c r="J591" s="20">
        <v>1</v>
      </c>
      <c r="K591" s="20" t="s">
        <v>2781</v>
      </c>
      <c r="L591" s="17" t="s">
        <v>3380</v>
      </c>
      <c r="M591" s="20" t="s">
        <v>3376</v>
      </c>
      <c r="N591" s="20">
        <v>7</v>
      </c>
      <c r="O591" s="20" t="s">
        <v>3377</v>
      </c>
      <c r="P591" s="20" t="s">
        <v>1346</v>
      </c>
      <c r="Q591" s="22"/>
      <c r="R591" s="22"/>
      <c r="S591" s="22"/>
    </row>
    <row r="592" spans="1:19" ht="48">
      <c r="A592" s="15" t="s">
        <v>3371</v>
      </c>
      <c r="B592" s="20">
        <v>2017</v>
      </c>
      <c r="C592" s="20" t="s">
        <v>3372</v>
      </c>
      <c r="D592" s="20" t="s">
        <v>2766</v>
      </c>
      <c r="E592" s="17" t="s">
        <v>2934</v>
      </c>
      <c r="F592" s="20" t="s">
        <v>3373</v>
      </c>
      <c r="G592" s="20">
        <v>3</v>
      </c>
      <c r="H592" s="20" t="s">
        <v>2976</v>
      </c>
      <c r="I592" s="20" t="s">
        <v>3374</v>
      </c>
      <c r="J592" s="20">
        <v>1</v>
      </c>
      <c r="K592" s="20" t="s">
        <v>2781</v>
      </c>
      <c r="L592" s="17" t="s">
        <v>3381</v>
      </c>
      <c r="M592" s="20" t="s">
        <v>3376</v>
      </c>
      <c r="N592" s="20">
        <v>15</v>
      </c>
      <c r="O592" s="20" t="s">
        <v>3377</v>
      </c>
      <c r="P592" s="20" t="s">
        <v>1346</v>
      </c>
      <c r="Q592" s="22"/>
      <c r="R592" s="22"/>
      <c r="S592" s="22"/>
    </row>
    <row r="593" spans="1:19" ht="48">
      <c r="A593" s="15" t="s">
        <v>3371</v>
      </c>
      <c r="B593" s="20">
        <v>2017</v>
      </c>
      <c r="C593" s="20" t="s">
        <v>3372</v>
      </c>
      <c r="D593" s="20" t="s">
        <v>2766</v>
      </c>
      <c r="E593" s="17" t="s">
        <v>2934</v>
      </c>
      <c r="F593" s="20" t="s">
        <v>3373</v>
      </c>
      <c r="G593" s="20">
        <v>3</v>
      </c>
      <c r="H593" s="20" t="s">
        <v>2976</v>
      </c>
      <c r="I593" s="20" t="s">
        <v>3374</v>
      </c>
      <c r="J593" s="20">
        <v>1</v>
      </c>
      <c r="K593" s="20" t="s">
        <v>2781</v>
      </c>
      <c r="L593" s="17" t="s">
        <v>3382</v>
      </c>
      <c r="M593" s="20" t="s">
        <v>3376</v>
      </c>
      <c r="N593" s="20">
        <v>30</v>
      </c>
      <c r="O593" s="20" t="s">
        <v>3377</v>
      </c>
      <c r="P593" s="20" t="s">
        <v>1346</v>
      </c>
      <c r="Q593" s="23"/>
      <c r="R593" s="24"/>
      <c r="S593" s="22"/>
    </row>
    <row r="594" spans="1:19" ht="48">
      <c r="A594" s="15" t="s">
        <v>3371</v>
      </c>
      <c r="B594" s="20">
        <v>2017</v>
      </c>
      <c r="C594" s="20" t="s">
        <v>3372</v>
      </c>
      <c r="D594" s="20" t="s">
        <v>2766</v>
      </c>
      <c r="E594" s="17" t="s">
        <v>2934</v>
      </c>
      <c r="F594" s="20" t="s">
        <v>3373</v>
      </c>
      <c r="G594" s="20">
        <v>3</v>
      </c>
      <c r="H594" s="20" t="s">
        <v>2976</v>
      </c>
      <c r="I594" s="20" t="s">
        <v>3374</v>
      </c>
      <c r="J594" s="20">
        <v>1</v>
      </c>
      <c r="K594" s="20" t="s">
        <v>2781</v>
      </c>
      <c r="L594" s="17" t="s">
        <v>3383</v>
      </c>
      <c r="M594" s="20" t="s">
        <v>3376</v>
      </c>
      <c r="N594" s="20">
        <v>45</v>
      </c>
      <c r="O594" s="20" t="s">
        <v>3377</v>
      </c>
      <c r="P594" s="20" t="s">
        <v>1346</v>
      </c>
      <c r="Q594" s="23"/>
      <c r="R594" s="23"/>
      <c r="S594" s="22"/>
    </row>
    <row r="595" spans="1:19" ht="48">
      <c r="A595" s="15" t="s">
        <v>3371</v>
      </c>
      <c r="B595" s="20">
        <v>2017</v>
      </c>
      <c r="C595" s="20" t="s">
        <v>3372</v>
      </c>
      <c r="D595" s="20" t="s">
        <v>2766</v>
      </c>
      <c r="E595" s="17" t="s">
        <v>2934</v>
      </c>
      <c r="F595" s="20" t="s">
        <v>3373</v>
      </c>
      <c r="G595" s="20">
        <v>3</v>
      </c>
      <c r="H595" s="20" t="s">
        <v>2976</v>
      </c>
      <c r="I595" s="20" t="s">
        <v>3374</v>
      </c>
      <c r="J595" s="20">
        <v>1</v>
      </c>
      <c r="K595" s="20" t="s">
        <v>2781</v>
      </c>
      <c r="L595" s="17" t="s">
        <v>3384</v>
      </c>
      <c r="M595" s="20" t="s">
        <v>3376</v>
      </c>
      <c r="N595" s="20">
        <v>0</v>
      </c>
      <c r="O595" s="20" t="s">
        <v>3385</v>
      </c>
      <c r="P595" s="20" t="s">
        <v>1346</v>
      </c>
      <c r="Q595" s="23"/>
      <c r="R595" s="23"/>
      <c r="S595" s="22"/>
    </row>
    <row r="596" spans="1:19" ht="48">
      <c r="A596" s="15" t="s">
        <v>3371</v>
      </c>
      <c r="B596" s="20">
        <v>2017</v>
      </c>
      <c r="C596" s="20" t="s">
        <v>3372</v>
      </c>
      <c r="D596" s="20" t="s">
        <v>2766</v>
      </c>
      <c r="E596" s="17" t="s">
        <v>2934</v>
      </c>
      <c r="F596" s="20" t="s">
        <v>3373</v>
      </c>
      <c r="G596" s="20">
        <v>3</v>
      </c>
      <c r="H596" s="20" t="s">
        <v>2976</v>
      </c>
      <c r="I596" s="20" t="s">
        <v>3374</v>
      </c>
      <c r="J596" s="20">
        <v>1</v>
      </c>
      <c r="K596" s="20" t="s">
        <v>2781</v>
      </c>
      <c r="L596" s="17" t="s">
        <v>3386</v>
      </c>
      <c r="M596" s="20" t="s">
        <v>3376</v>
      </c>
      <c r="N596" s="20">
        <v>1</v>
      </c>
      <c r="O596" s="20" t="s">
        <v>3385</v>
      </c>
      <c r="P596" s="20" t="s">
        <v>1346</v>
      </c>
      <c r="Q596" s="23"/>
      <c r="R596" s="23"/>
      <c r="S596" s="22"/>
    </row>
    <row r="597" spans="1:19" ht="48">
      <c r="A597" s="15" t="s">
        <v>3371</v>
      </c>
      <c r="B597" s="20">
        <v>2017</v>
      </c>
      <c r="C597" s="20" t="s">
        <v>3372</v>
      </c>
      <c r="D597" s="20" t="s">
        <v>2766</v>
      </c>
      <c r="E597" s="17" t="s">
        <v>2934</v>
      </c>
      <c r="F597" s="20" t="s">
        <v>3373</v>
      </c>
      <c r="G597" s="20">
        <v>3</v>
      </c>
      <c r="H597" s="20" t="s">
        <v>2976</v>
      </c>
      <c r="I597" s="20" t="s">
        <v>3374</v>
      </c>
      <c r="J597" s="20">
        <v>1</v>
      </c>
      <c r="K597" s="20" t="s">
        <v>2781</v>
      </c>
      <c r="L597" s="17" t="s">
        <v>3387</v>
      </c>
      <c r="M597" s="20" t="s">
        <v>3376</v>
      </c>
      <c r="N597" s="20">
        <v>3</v>
      </c>
      <c r="O597" s="20" t="s">
        <v>3385</v>
      </c>
      <c r="P597" s="20" t="s">
        <v>1346</v>
      </c>
      <c r="Q597" s="23"/>
      <c r="R597" s="23"/>
      <c r="S597" s="22"/>
    </row>
    <row r="598" spans="1:19" ht="48">
      <c r="A598" s="15" t="s">
        <v>3371</v>
      </c>
      <c r="B598" s="20">
        <v>2017</v>
      </c>
      <c r="C598" s="20" t="s">
        <v>3372</v>
      </c>
      <c r="D598" s="20" t="s">
        <v>2766</v>
      </c>
      <c r="E598" s="17" t="s">
        <v>2934</v>
      </c>
      <c r="F598" s="20" t="s">
        <v>3373</v>
      </c>
      <c r="G598" s="20">
        <v>3</v>
      </c>
      <c r="H598" s="20" t="s">
        <v>2976</v>
      </c>
      <c r="I598" s="20" t="s">
        <v>3374</v>
      </c>
      <c r="J598" s="20">
        <v>1</v>
      </c>
      <c r="K598" s="20" t="s">
        <v>2781</v>
      </c>
      <c r="L598" s="17" t="s">
        <v>3388</v>
      </c>
      <c r="M598" s="20" t="s">
        <v>3376</v>
      </c>
      <c r="N598" s="20">
        <v>7</v>
      </c>
      <c r="O598" s="20" t="s">
        <v>3385</v>
      </c>
      <c r="P598" s="20" t="s">
        <v>1346</v>
      </c>
      <c r="Q598" s="23"/>
      <c r="R598" s="24"/>
      <c r="S598" s="22"/>
    </row>
    <row r="599" spans="1:19" ht="48">
      <c r="A599" s="15" t="s">
        <v>3371</v>
      </c>
      <c r="B599" s="20">
        <v>2017</v>
      </c>
      <c r="C599" s="20" t="s">
        <v>3372</v>
      </c>
      <c r="D599" s="20" t="s">
        <v>2766</v>
      </c>
      <c r="E599" s="17" t="s">
        <v>2934</v>
      </c>
      <c r="F599" s="20" t="s">
        <v>3373</v>
      </c>
      <c r="G599" s="20">
        <v>3</v>
      </c>
      <c r="H599" s="20" t="s">
        <v>2976</v>
      </c>
      <c r="I599" s="20" t="s">
        <v>3374</v>
      </c>
      <c r="J599" s="20">
        <v>1</v>
      </c>
      <c r="K599" s="20" t="s">
        <v>2781</v>
      </c>
      <c r="L599" s="17" t="s">
        <v>3383</v>
      </c>
      <c r="M599" s="20" t="s">
        <v>3376</v>
      </c>
      <c r="N599" s="20">
        <v>15</v>
      </c>
      <c r="O599" s="20" t="s">
        <v>3385</v>
      </c>
      <c r="P599" s="20" t="s">
        <v>1346</v>
      </c>
      <c r="Q599" s="23"/>
      <c r="R599" s="24"/>
      <c r="S599" s="22"/>
    </row>
    <row r="600" spans="1:19" ht="48">
      <c r="A600" s="15" t="s">
        <v>3371</v>
      </c>
      <c r="B600" s="20">
        <v>2017</v>
      </c>
      <c r="C600" s="20" t="s">
        <v>3372</v>
      </c>
      <c r="D600" s="20" t="s">
        <v>2766</v>
      </c>
      <c r="E600" s="17" t="s">
        <v>2934</v>
      </c>
      <c r="F600" s="20" t="s">
        <v>3373</v>
      </c>
      <c r="G600" s="20">
        <v>3</v>
      </c>
      <c r="H600" s="20" t="s">
        <v>2976</v>
      </c>
      <c r="I600" s="20" t="s">
        <v>3374</v>
      </c>
      <c r="J600" s="20">
        <v>1</v>
      </c>
      <c r="K600" s="20" t="s">
        <v>3389</v>
      </c>
      <c r="L600" s="17" t="s">
        <v>3390</v>
      </c>
      <c r="M600" s="20" t="s">
        <v>3376</v>
      </c>
      <c r="N600" s="17">
        <v>0</v>
      </c>
      <c r="O600" s="20"/>
      <c r="P600" s="20" t="s">
        <v>1346</v>
      </c>
      <c r="Q600" s="25"/>
      <c r="R600" s="23"/>
      <c r="S600" s="23"/>
    </row>
    <row r="601" spans="1:19" ht="48">
      <c r="A601" s="15" t="s">
        <v>3371</v>
      </c>
      <c r="B601" s="20">
        <v>2017</v>
      </c>
      <c r="C601" s="20" t="s">
        <v>3372</v>
      </c>
      <c r="D601" s="20" t="s">
        <v>2766</v>
      </c>
      <c r="E601" s="17" t="s">
        <v>2934</v>
      </c>
      <c r="F601" s="20" t="s">
        <v>3373</v>
      </c>
      <c r="G601" s="20">
        <v>3</v>
      </c>
      <c r="H601" s="20" t="s">
        <v>2976</v>
      </c>
      <c r="I601" s="20" t="s">
        <v>3374</v>
      </c>
      <c r="J601" s="20">
        <v>1</v>
      </c>
      <c r="K601" s="20" t="s">
        <v>3389</v>
      </c>
      <c r="L601" s="17" t="s">
        <v>3391</v>
      </c>
      <c r="M601" s="20" t="s">
        <v>3376</v>
      </c>
      <c r="N601" s="17">
        <v>1</v>
      </c>
      <c r="O601" s="20"/>
      <c r="P601" s="20" t="s">
        <v>1346</v>
      </c>
      <c r="Q601" s="25"/>
      <c r="R601" s="23"/>
      <c r="S601" s="23"/>
    </row>
    <row r="602" spans="1:19" ht="48">
      <c r="A602" s="15" t="s">
        <v>3371</v>
      </c>
      <c r="B602" s="20">
        <v>2017</v>
      </c>
      <c r="C602" s="20" t="s">
        <v>3372</v>
      </c>
      <c r="D602" s="20" t="s">
        <v>2766</v>
      </c>
      <c r="E602" s="17" t="s">
        <v>2934</v>
      </c>
      <c r="F602" s="20" t="s">
        <v>3373</v>
      </c>
      <c r="G602" s="20">
        <v>3</v>
      </c>
      <c r="H602" s="20" t="s">
        <v>2976</v>
      </c>
      <c r="I602" s="20" t="s">
        <v>3374</v>
      </c>
      <c r="J602" s="20">
        <v>1</v>
      </c>
      <c r="K602" s="20" t="s">
        <v>3389</v>
      </c>
      <c r="L602" s="17" t="s">
        <v>3392</v>
      </c>
      <c r="M602" s="20" t="s">
        <v>3376</v>
      </c>
      <c r="N602" s="17">
        <v>3</v>
      </c>
      <c r="O602" s="20"/>
      <c r="P602" s="20" t="s">
        <v>1346</v>
      </c>
      <c r="Q602" s="25"/>
      <c r="R602" s="23"/>
      <c r="S602" s="23"/>
    </row>
    <row r="603" spans="1:19" ht="48">
      <c r="A603" s="15" t="s">
        <v>3371</v>
      </c>
      <c r="B603" s="20">
        <v>2017</v>
      </c>
      <c r="C603" s="20" t="s">
        <v>3372</v>
      </c>
      <c r="D603" s="20" t="s">
        <v>2766</v>
      </c>
      <c r="E603" s="17" t="s">
        <v>2934</v>
      </c>
      <c r="F603" s="20" t="s">
        <v>3373</v>
      </c>
      <c r="G603" s="20">
        <v>3</v>
      </c>
      <c r="H603" s="20" t="s">
        <v>2976</v>
      </c>
      <c r="I603" s="20" t="s">
        <v>3374</v>
      </c>
      <c r="J603" s="20">
        <v>1</v>
      </c>
      <c r="K603" s="20" t="s">
        <v>3389</v>
      </c>
      <c r="L603" s="17" t="s">
        <v>3393</v>
      </c>
      <c r="M603" s="20" t="s">
        <v>3376</v>
      </c>
      <c r="N603" s="17">
        <v>7</v>
      </c>
      <c r="O603" s="20"/>
      <c r="P603" s="20" t="s">
        <v>1346</v>
      </c>
      <c r="Q603" s="25"/>
      <c r="R603" s="23"/>
      <c r="S603" s="23"/>
    </row>
    <row r="604" spans="1:19" ht="48">
      <c r="A604" s="15" t="s">
        <v>3371</v>
      </c>
      <c r="B604" s="20">
        <v>2017</v>
      </c>
      <c r="C604" s="20" t="s">
        <v>3372</v>
      </c>
      <c r="D604" s="20" t="s">
        <v>2766</v>
      </c>
      <c r="E604" s="17" t="s">
        <v>2934</v>
      </c>
      <c r="F604" s="20" t="s">
        <v>3373</v>
      </c>
      <c r="G604" s="20">
        <v>3</v>
      </c>
      <c r="H604" s="20" t="s">
        <v>2976</v>
      </c>
      <c r="I604" s="20" t="s">
        <v>3374</v>
      </c>
      <c r="J604" s="20">
        <v>1</v>
      </c>
      <c r="K604" s="20" t="s">
        <v>3389</v>
      </c>
      <c r="L604" s="17" t="s">
        <v>3394</v>
      </c>
      <c r="M604" s="20" t="s">
        <v>3376</v>
      </c>
      <c r="N604" s="17">
        <v>15</v>
      </c>
      <c r="O604" s="20"/>
      <c r="P604" s="20" t="s">
        <v>1346</v>
      </c>
      <c r="Q604" s="25"/>
      <c r="R604" s="23"/>
      <c r="S604" s="23"/>
    </row>
    <row r="605" spans="1:19" ht="48">
      <c r="A605" s="15" t="s">
        <v>3371</v>
      </c>
      <c r="B605" s="20">
        <v>2017</v>
      </c>
      <c r="C605" s="20" t="s">
        <v>3372</v>
      </c>
      <c r="D605" s="20" t="s">
        <v>2766</v>
      </c>
      <c r="E605" s="17" t="s">
        <v>2934</v>
      </c>
      <c r="F605" s="20" t="s">
        <v>3373</v>
      </c>
      <c r="G605" s="20">
        <v>3</v>
      </c>
      <c r="H605" s="20" t="s">
        <v>2976</v>
      </c>
      <c r="I605" s="20" t="s">
        <v>3374</v>
      </c>
      <c r="J605" s="20">
        <v>1</v>
      </c>
      <c r="K605" s="20" t="s">
        <v>3389</v>
      </c>
      <c r="L605" s="17" t="s">
        <v>3383</v>
      </c>
      <c r="M605" s="20" t="s">
        <v>3376</v>
      </c>
      <c r="N605" s="17">
        <v>30</v>
      </c>
      <c r="O605" s="20"/>
      <c r="P605" s="20" t="s">
        <v>1346</v>
      </c>
      <c r="Q605" s="25"/>
      <c r="R605" s="23"/>
      <c r="S605" s="23"/>
    </row>
    <row r="606" spans="1:19" ht="48">
      <c r="A606" s="15" t="s">
        <v>3371</v>
      </c>
      <c r="B606" s="20">
        <v>2017</v>
      </c>
      <c r="C606" s="20" t="s">
        <v>3372</v>
      </c>
      <c r="D606" s="20" t="s">
        <v>2766</v>
      </c>
      <c r="E606" s="17" t="s">
        <v>2934</v>
      </c>
      <c r="F606" s="20" t="s">
        <v>3373</v>
      </c>
      <c r="G606" s="20">
        <v>3</v>
      </c>
      <c r="H606" s="20" t="s">
        <v>2976</v>
      </c>
      <c r="I606" s="20" t="s">
        <v>3374</v>
      </c>
      <c r="J606" s="20">
        <v>1</v>
      </c>
      <c r="K606" s="20" t="s">
        <v>3389</v>
      </c>
      <c r="L606" s="17" t="s">
        <v>3383</v>
      </c>
      <c r="M606" s="20" t="s">
        <v>3376</v>
      </c>
      <c r="N606" s="17">
        <v>45</v>
      </c>
      <c r="O606" s="20"/>
      <c r="P606" s="20" t="s">
        <v>1346</v>
      </c>
      <c r="Q606" s="25"/>
      <c r="R606" s="23"/>
      <c r="S606" s="23"/>
    </row>
    <row r="607" spans="1:19" ht="48">
      <c r="A607" s="15" t="s">
        <v>3371</v>
      </c>
      <c r="B607" s="20">
        <v>2017</v>
      </c>
      <c r="C607" s="20" t="s">
        <v>3372</v>
      </c>
      <c r="D607" s="20" t="s">
        <v>2766</v>
      </c>
      <c r="E607" s="17" t="s">
        <v>2934</v>
      </c>
      <c r="F607" s="20" t="s">
        <v>3373</v>
      </c>
      <c r="G607" s="20">
        <v>3</v>
      </c>
      <c r="H607" s="20" t="s">
        <v>2976</v>
      </c>
      <c r="I607" s="20" t="s">
        <v>3374</v>
      </c>
      <c r="J607" s="20">
        <v>1</v>
      </c>
      <c r="K607" s="20" t="s">
        <v>3395</v>
      </c>
      <c r="L607" s="17" t="s">
        <v>3390</v>
      </c>
      <c r="M607" s="20" t="s">
        <v>3396</v>
      </c>
      <c r="N607" s="17">
        <v>0</v>
      </c>
      <c r="O607" s="20"/>
      <c r="P607" s="20" t="s">
        <v>1346</v>
      </c>
      <c r="Q607" s="25"/>
      <c r="R607" s="23"/>
      <c r="S607" s="23"/>
    </row>
    <row r="608" spans="1:19" ht="48">
      <c r="A608" s="15" t="s">
        <v>3371</v>
      </c>
      <c r="B608" s="20">
        <v>2017</v>
      </c>
      <c r="C608" s="20" t="s">
        <v>3372</v>
      </c>
      <c r="D608" s="20" t="s">
        <v>2766</v>
      </c>
      <c r="E608" s="17" t="s">
        <v>2934</v>
      </c>
      <c r="F608" s="20" t="s">
        <v>3373</v>
      </c>
      <c r="G608" s="20">
        <v>3</v>
      </c>
      <c r="H608" s="20" t="s">
        <v>2976</v>
      </c>
      <c r="I608" s="20" t="s">
        <v>3374</v>
      </c>
      <c r="J608" s="20">
        <v>1</v>
      </c>
      <c r="K608" s="20" t="s">
        <v>3395</v>
      </c>
      <c r="L608" s="17" t="s">
        <v>3397</v>
      </c>
      <c r="M608" s="20" t="s">
        <v>3396</v>
      </c>
      <c r="N608" s="17">
        <v>1</v>
      </c>
      <c r="O608" s="20"/>
      <c r="P608" s="20" t="s">
        <v>1346</v>
      </c>
      <c r="Q608" s="25"/>
      <c r="R608" s="23"/>
      <c r="S608" s="23"/>
    </row>
    <row r="609" spans="1:19" ht="48">
      <c r="A609" s="15" t="s">
        <v>3371</v>
      </c>
      <c r="B609" s="20">
        <v>2017</v>
      </c>
      <c r="C609" s="20" t="s">
        <v>3372</v>
      </c>
      <c r="D609" s="20" t="s">
        <v>2766</v>
      </c>
      <c r="E609" s="17" t="s">
        <v>2934</v>
      </c>
      <c r="F609" s="20" t="s">
        <v>3373</v>
      </c>
      <c r="G609" s="20">
        <v>3</v>
      </c>
      <c r="H609" s="20" t="s">
        <v>2976</v>
      </c>
      <c r="I609" s="20" t="s">
        <v>3374</v>
      </c>
      <c r="J609" s="20">
        <v>1</v>
      </c>
      <c r="K609" s="20" t="s">
        <v>3395</v>
      </c>
      <c r="L609" s="17" t="s">
        <v>3398</v>
      </c>
      <c r="M609" s="20" t="s">
        <v>3396</v>
      </c>
      <c r="N609" s="17">
        <v>3</v>
      </c>
      <c r="O609" s="20"/>
      <c r="P609" s="20" t="s">
        <v>1346</v>
      </c>
      <c r="Q609" s="25"/>
      <c r="R609" s="23"/>
      <c r="S609" s="23"/>
    </row>
    <row r="610" spans="1:19" ht="48">
      <c r="A610" s="15" t="s">
        <v>3371</v>
      </c>
      <c r="B610" s="20">
        <v>2017</v>
      </c>
      <c r="C610" s="20" t="s">
        <v>3372</v>
      </c>
      <c r="D610" s="20" t="s">
        <v>2766</v>
      </c>
      <c r="E610" s="17" t="s">
        <v>2934</v>
      </c>
      <c r="F610" s="20" t="s">
        <v>3373</v>
      </c>
      <c r="G610" s="20">
        <v>3</v>
      </c>
      <c r="H610" s="20" t="s">
        <v>2976</v>
      </c>
      <c r="I610" s="20" t="s">
        <v>3374</v>
      </c>
      <c r="J610" s="20">
        <v>1</v>
      </c>
      <c r="K610" s="20" t="s">
        <v>3395</v>
      </c>
      <c r="L610" s="17" t="s">
        <v>3399</v>
      </c>
      <c r="M610" s="20" t="s">
        <v>3396</v>
      </c>
      <c r="N610" s="17">
        <v>7</v>
      </c>
      <c r="O610" s="20"/>
      <c r="P610" s="20" t="s">
        <v>1346</v>
      </c>
      <c r="Q610" s="25"/>
      <c r="R610" s="23"/>
      <c r="S610" s="23"/>
    </row>
    <row r="611" spans="1:19" ht="48">
      <c r="A611" s="15" t="s">
        <v>3371</v>
      </c>
      <c r="B611" s="20">
        <v>2017</v>
      </c>
      <c r="C611" s="20" t="s">
        <v>3372</v>
      </c>
      <c r="D611" s="20" t="s">
        <v>2766</v>
      </c>
      <c r="E611" s="17" t="s">
        <v>2934</v>
      </c>
      <c r="F611" s="20" t="s">
        <v>3373</v>
      </c>
      <c r="G611" s="20">
        <v>3</v>
      </c>
      <c r="H611" s="20" t="s">
        <v>2976</v>
      </c>
      <c r="I611" s="20" t="s">
        <v>3374</v>
      </c>
      <c r="J611" s="20">
        <v>1</v>
      </c>
      <c r="K611" s="20" t="s">
        <v>3395</v>
      </c>
      <c r="L611" s="17" t="s">
        <v>3400</v>
      </c>
      <c r="M611" s="20" t="s">
        <v>3401</v>
      </c>
      <c r="N611" s="17">
        <v>15</v>
      </c>
      <c r="O611" s="20"/>
      <c r="P611" s="20" t="s">
        <v>1346</v>
      </c>
      <c r="Q611" s="25"/>
      <c r="R611" s="23"/>
      <c r="S611" s="23"/>
    </row>
    <row r="612" spans="1:19" ht="48">
      <c r="A612" s="15" t="s">
        <v>3371</v>
      </c>
      <c r="B612" s="20">
        <v>2017</v>
      </c>
      <c r="C612" s="20" t="s">
        <v>3372</v>
      </c>
      <c r="D612" s="20" t="s">
        <v>2766</v>
      </c>
      <c r="E612" s="17" t="s">
        <v>2934</v>
      </c>
      <c r="F612" s="20" t="s">
        <v>3373</v>
      </c>
      <c r="G612" s="20">
        <v>3</v>
      </c>
      <c r="H612" s="20" t="s">
        <v>2976</v>
      </c>
      <c r="I612" s="20" t="s">
        <v>3374</v>
      </c>
      <c r="J612" s="20">
        <v>1</v>
      </c>
      <c r="K612" s="20" t="s">
        <v>3395</v>
      </c>
      <c r="L612" s="17" t="s">
        <v>3383</v>
      </c>
      <c r="M612" s="20" t="s">
        <v>3401</v>
      </c>
      <c r="N612" s="17">
        <v>30</v>
      </c>
      <c r="O612" s="20"/>
      <c r="P612" s="20" t="s">
        <v>1346</v>
      </c>
      <c r="Q612" s="25"/>
      <c r="R612" s="23"/>
      <c r="S612" s="24"/>
    </row>
    <row r="613" spans="1:19" ht="48">
      <c r="A613" s="15" t="s">
        <v>3371</v>
      </c>
      <c r="B613" s="20">
        <v>2017</v>
      </c>
      <c r="C613" s="20" t="s">
        <v>3372</v>
      </c>
      <c r="D613" s="20" t="s">
        <v>2766</v>
      </c>
      <c r="E613" s="17" t="s">
        <v>2934</v>
      </c>
      <c r="F613" s="20" t="s">
        <v>3373</v>
      </c>
      <c r="G613" s="20">
        <v>3</v>
      </c>
      <c r="H613" s="20" t="s">
        <v>2976</v>
      </c>
      <c r="I613" s="20" t="s">
        <v>3374</v>
      </c>
      <c r="J613" s="20">
        <v>1</v>
      </c>
      <c r="K613" s="20" t="s">
        <v>3395</v>
      </c>
      <c r="L613" s="17" t="s">
        <v>3383</v>
      </c>
      <c r="M613" s="20" t="s">
        <v>3401</v>
      </c>
      <c r="N613" s="17">
        <v>45</v>
      </c>
      <c r="O613" s="20"/>
      <c r="P613" s="20" t="s">
        <v>1346</v>
      </c>
      <c r="Q613" s="22"/>
      <c r="R613" s="22"/>
      <c r="S613" s="22"/>
    </row>
    <row r="614" spans="1:19" ht="48">
      <c r="A614" s="15" t="s">
        <v>3371</v>
      </c>
      <c r="B614" s="20">
        <v>2017</v>
      </c>
      <c r="C614" s="20" t="s">
        <v>3372</v>
      </c>
      <c r="D614" s="20" t="s">
        <v>2766</v>
      </c>
      <c r="E614" s="17" t="s">
        <v>2934</v>
      </c>
      <c r="F614" s="20" t="s">
        <v>3373</v>
      </c>
      <c r="G614" s="20">
        <v>3</v>
      </c>
      <c r="H614" s="20" t="s">
        <v>2976</v>
      </c>
      <c r="I614" s="20" t="s">
        <v>3374</v>
      </c>
      <c r="J614" s="20">
        <v>1</v>
      </c>
      <c r="K614" s="20" t="s">
        <v>3402</v>
      </c>
      <c r="L614" s="20">
        <v>0</v>
      </c>
      <c r="M614" s="20">
        <v>0</v>
      </c>
      <c r="N614" s="20" t="s">
        <v>3403</v>
      </c>
      <c r="O614" s="20"/>
      <c r="P614" s="20" t="s">
        <v>1346</v>
      </c>
      <c r="Q614" s="22"/>
      <c r="R614" s="22"/>
      <c r="S614" s="22"/>
    </row>
    <row r="615" spans="1:19" ht="48">
      <c r="A615" s="15" t="s">
        <v>3371</v>
      </c>
      <c r="B615" s="20">
        <v>2017</v>
      </c>
      <c r="C615" s="20" t="s">
        <v>3372</v>
      </c>
      <c r="D615" s="20" t="s">
        <v>2766</v>
      </c>
      <c r="E615" s="17" t="s">
        <v>2934</v>
      </c>
      <c r="F615" s="20" t="s">
        <v>3373</v>
      </c>
      <c r="G615" s="20">
        <v>3</v>
      </c>
      <c r="H615" s="20" t="s">
        <v>2976</v>
      </c>
      <c r="I615" s="20" t="s">
        <v>3374</v>
      </c>
      <c r="J615" s="20">
        <v>1</v>
      </c>
      <c r="K615" s="20" t="s">
        <v>3404</v>
      </c>
      <c r="L615" s="20">
        <v>0</v>
      </c>
      <c r="M615" s="20">
        <v>0</v>
      </c>
      <c r="N615" s="20" t="s">
        <v>3403</v>
      </c>
      <c r="O615" s="20"/>
      <c r="P615" s="20" t="s">
        <v>1346</v>
      </c>
      <c r="Q615" s="22"/>
      <c r="R615" s="22"/>
      <c r="S615" s="22"/>
    </row>
    <row r="616" spans="1:19" ht="48">
      <c r="A616" s="15" t="s">
        <v>3371</v>
      </c>
      <c r="B616" s="20">
        <v>2017</v>
      </c>
      <c r="C616" s="20" t="s">
        <v>3372</v>
      </c>
      <c r="D616" s="20" t="s">
        <v>2766</v>
      </c>
      <c r="E616" s="17" t="s">
        <v>2934</v>
      </c>
      <c r="F616" s="20" t="s">
        <v>3323</v>
      </c>
      <c r="G616" s="20">
        <v>3.3</v>
      </c>
      <c r="H616" s="20" t="s">
        <v>2976</v>
      </c>
      <c r="I616" s="20" t="s">
        <v>3374</v>
      </c>
      <c r="J616" s="20">
        <v>1</v>
      </c>
      <c r="K616" s="20" t="s">
        <v>2781</v>
      </c>
      <c r="L616" s="17" t="s">
        <v>3405</v>
      </c>
      <c r="M616" s="20" t="s">
        <v>3376</v>
      </c>
      <c r="N616" s="20">
        <v>0</v>
      </c>
      <c r="O616" s="20" t="s">
        <v>3377</v>
      </c>
      <c r="P616" s="20" t="s">
        <v>1346</v>
      </c>
      <c r="Q616" s="23"/>
      <c r="R616" s="23"/>
      <c r="S616" s="23"/>
    </row>
    <row r="617" spans="1:19" ht="48">
      <c r="A617" s="15" t="s">
        <v>3371</v>
      </c>
      <c r="B617" s="20">
        <v>2017</v>
      </c>
      <c r="C617" s="20" t="s">
        <v>3372</v>
      </c>
      <c r="D617" s="20" t="s">
        <v>2766</v>
      </c>
      <c r="E617" s="17" t="s">
        <v>2934</v>
      </c>
      <c r="F617" s="20" t="s">
        <v>3323</v>
      </c>
      <c r="G617" s="20">
        <v>3.3</v>
      </c>
      <c r="H617" s="20" t="s">
        <v>2976</v>
      </c>
      <c r="I617" s="20" t="s">
        <v>3374</v>
      </c>
      <c r="J617" s="20">
        <v>1</v>
      </c>
      <c r="K617" s="20" t="s">
        <v>2781</v>
      </c>
      <c r="L617" s="17" t="s">
        <v>3406</v>
      </c>
      <c r="M617" s="20" t="s">
        <v>3376</v>
      </c>
      <c r="N617" s="20">
        <v>1</v>
      </c>
      <c r="O617" s="20" t="s">
        <v>3377</v>
      </c>
      <c r="P617" s="20" t="s">
        <v>1346</v>
      </c>
      <c r="Q617" s="23"/>
      <c r="R617" s="23"/>
      <c r="S617" s="23"/>
    </row>
    <row r="618" spans="1:19" ht="48">
      <c r="A618" s="15" t="s">
        <v>3371</v>
      </c>
      <c r="B618" s="20">
        <v>2017</v>
      </c>
      <c r="C618" s="20" t="s">
        <v>3372</v>
      </c>
      <c r="D618" s="20" t="s">
        <v>2766</v>
      </c>
      <c r="E618" s="17" t="s">
        <v>2934</v>
      </c>
      <c r="F618" s="20" t="s">
        <v>3323</v>
      </c>
      <c r="G618" s="20">
        <v>3.3</v>
      </c>
      <c r="H618" s="20" t="s">
        <v>2976</v>
      </c>
      <c r="I618" s="20" t="s">
        <v>3374</v>
      </c>
      <c r="J618" s="20">
        <v>1</v>
      </c>
      <c r="K618" s="20" t="s">
        <v>2781</v>
      </c>
      <c r="L618" s="17" t="s">
        <v>3407</v>
      </c>
      <c r="M618" s="20" t="s">
        <v>3376</v>
      </c>
      <c r="N618" s="20">
        <v>3</v>
      </c>
      <c r="O618" s="20" t="s">
        <v>3377</v>
      </c>
      <c r="P618" s="20" t="s">
        <v>1346</v>
      </c>
      <c r="Q618" s="23"/>
      <c r="R618" s="23"/>
      <c r="S618" s="23"/>
    </row>
    <row r="619" spans="1:19" ht="48">
      <c r="A619" s="15" t="s">
        <v>3371</v>
      </c>
      <c r="B619" s="20">
        <v>2017</v>
      </c>
      <c r="C619" s="20" t="s">
        <v>3372</v>
      </c>
      <c r="D619" s="20" t="s">
        <v>2766</v>
      </c>
      <c r="E619" s="17" t="s">
        <v>2934</v>
      </c>
      <c r="F619" s="20" t="s">
        <v>3323</v>
      </c>
      <c r="G619" s="20">
        <v>3.3</v>
      </c>
      <c r="H619" s="20" t="s">
        <v>2976</v>
      </c>
      <c r="I619" s="20" t="s">
        <v>3374</v>
      </c>
      <c r="J619" s="20">
        <v>1</v>
      </c>
      <c r="K619" s="20" t="s">
        <v>2781</v>
      </c>
      <c r="L619" s="17" t="s">
        <v>3408</v>
      </c>
      <c r="M619" s="20" t="s">
        <v>3376</v>
      </c>
      <c r="N619" s="20">
        <v>7</v>
      </c>
      <c r="O619" s="20" t="s">
        <v>3377</v>
      </c>
      <c r="P619" s="20" t="s">
        <v>1346</v>
      </c>
      <c r="Q619" s="23"/>
      <c r="R619" s="23"/>
      <c r="S619" s="23"/>
    </row>
    <row r="620" spans="1:19" ht="48">
      <c r="A620" s="15" t="s">
        <v>3371</v>
      </c>
      <c r="B620" s="20">
        <v>2017</v>
      </c>
      <c r="C620" s="20" t="s">
        <v>3372</v>
      </c>
      <c r="D620" s="20" t="s">
        <v>2766</v>
      </c>
      <c r="E620" s="17" t="s">
        <v>2934</v>
      </c>
      <c r="F620" s="20" t="s">
        <v>3323</v>
      </c>
      <c r="G620" s="20">
        <v>3.3</v>
      </c>
      <c r="H620" s="20" t="s">
        <v>2976</v>
      </c>
      <c r="I620" s="20" t="s">
        <v>3374</v>
      </c>
      <c r="J620" s="20">
        <v>1</v>
      </c>
      <c r="K620" s="20" t="s">
        <v>2781</v>
      </c>
      <c r="L620" s="17" t="s">
        <v>3400</v>
      </c>
      <c r="M620" s="20" t="s">
        <v>3376</v>
      </c>
      <c r="N620" s="20">
        <v>15</v>
      </c>
      <c r="O620" s="20" t="s">
        <v>3377</v>
      </c>
      <c r="P620" s="20" t="s">
        <v>1346</v>
      </c>
      <c r="Q620" s="23"/>
      <c r="R620" s="23"/>
      <c r="S620" s="23"/>
    </row>
    <row r="621" spans="1:19" ht="48">
      <c r="A621" s="15" t="s">
        <v>3371</v>
      </c>
      <c r="B621" s="20">
        <v>2017</v>
      </c>
      <c r="C621" s="20" t="s">
        <v>3372</v>
      </c>
      <c r="D621" s="20" t="s">
        <v>2766</v>
      </c>
      <c r="E621" s="17" t="s">
        <v>2934</v>
      </c>
      <c r="F621" s="20" t="s">
        <v>3323</v>
      </c>
      <c r="G621" s="20">
        <v>3.3</v>
      </c>
      <c r="H621" s="20" t="s">
        <v>2976</v>
      </c>
      <c r="I621" s="20" t="s">
        <v>3374</v>
      </c>
      <c r="J621" s="20">
        <v>1</v>
      </c>
      <c r="K621" s="20" t="s">
        <v>2781</v>
      </c>
      <c r="L621" s="17" t="s">
        <v>3383</v>
      </c>
      <c r="M621" s="20" t="s">
        <v>3376</v>
      </c>
      <c r="N621" s="20">
        <v>30</v>
      </c>
      <c r="O621" s="20" t="s">
        <v>3377</v>
      </c>
      <c r="P621" s="20" t="s">
        <v>1346</v>
      </c>
      <c r="Q621" s="23"/>
      <c r="R621" s="23"/>
      <c r="S621" s="23"/>
    </row>
    <row r="622" spans="1:19" ht="48">
      <c r="A622" s="15" t="s">
        <v>3371</v>
      </c>
      <c r="B622" s="20">
        <v>2017</v>
      </c>
      <c r="C622" s="20" t="s">
        <v>3372</v>
      </c>
      <c r="D622" s="20" t="s">
        <v>2766</v>
      </c>
      <c r="E622" s="17" t="s">
        <v>2934</v>
      </c>
      <c r="F622" s="20" t="s">
        <v>3323</v>
      </c>
      <c r="G622" s="20">
        <v>3.3</v>
      </c>
      <c r="H622" s="20" t="s">
        <v>2976</v>
      </c>
      <c r="I622" s="20" t="s">
        <v>3374</v>
      </c>
      <c r="J622" s="20">
        <v>1</v>
      </c>
      <c r="K622" s="20" t="s">
        <v>2781</v>
      </c>
      <c r="L622" s="17" t="s">
        <v>3383</v>
      </c>
      <c r="M622" s="20" t="s">
        <v>3376</v>
      </c>
      <c r="N622" s="20">
        <v>45</v>
      </c>
      <c r="O622" s="20" t="s">
        <v>3377</v>
      </c>
      <c r="P622" s="20" t="s">
        <v>1346</v>
      </c>
      <c r="Q622" s="23"/>
      <c r="R622" s="23"/>
      <c r="S622" s="23"/>
    </row>
    <row r="623" spans="1:19" ht="48">
      <c r="A623" s="15" t="s">
        <v>3371</v>
      </c>
      <c r="B623" s="20">
        <v>2017</v>
      </c>
      <c r="C623" s="20" t="s">
        <v>3372</v>
      </c>
      <c r="D623" s="20" t="s">
        <v>2766</v>
      </c>
      <c r="E623" s="17" t="s">
        <v>2934</v>
      </c>
      <c r="F623" s="20" t="s">
        <v>3323</v>
      </c>
      <c r="G623" s="20">
        <v>3.3</v>
      </c>
      <c r="H623" s="20" t="s">
        <v>2976</v>
      </c>
      <c r="I623" s="20" t="s">
        <v>3374</v>
      </c>
      <c r="J623" s="20">
        <v>1</v>
      </c>
      <c r="K623" s="20" t="s">
        <v>2781</v>
      </c>
      <c r="L623" s="17" t="s">
        <v>3383</v>
      </c>
      <c r="M623" s="20" t="s">
        <v>3376</v>
      </c>
      <c r="N623" s="20">
        <v>0</v>
      </c>
      <c r="O623" s="20" t="s">
        <v>3385</v>
      </c>
      <c r="P623" s="20" t="s">
        <v>1346</v>
      </c>
      <c r="Q623" s="23"/>
      <c r="R623" s="23"/>
      <c r="S623" s="24"/>
    </row>
    <row r="624" spans="1:19" ht="48">
      <c r="A624" s="15" t="s">
        <v>3371</v>
      </c>
      <c r="B624" s="20">
        <v>2017</v>
      </c>
      <c r="C624" s="20" t="s">
        <v>3372</v>
      </c>
      <c r="D624" s="20" t="s">
        <v>2766</v>
      </c>
      <c r="E624" s="17" t="s">
        <v>2934</v>
      </c>
      <c r="F624" s="20" t="s">
        <v>3323</v>
      </c>
      <c r="G624" s="20">
        <v>3.3</v>
      </c>
      <c r="H624" s="20" t="s">
        <v>2976</v>
      </c>
      <c r="I624" s="20" t="s">
        <v>3374</v>
      </c>
      <c r="J624" s="20">
        <v>1</v>
      </c>
      <c r="K624" s="20" t="s">
        <v>3389</v>
      </c>
      <c r="L624" s="17" t="s">
        <v>3390</v>
      </c>
      <c r="M624" s="20" t="s">
        <v>3376</v>
      </c>
      <c r="N624" s="17">
        <v>0</v>
      </c>
      <c r="O624" s="20"/>
      <c r="P624" s="20" t="s">
        <v>1346</v>
      </c>
      <c r="Q624" s="25"/>
      <c r="R624" s="23"/>
      <c r="S624" s="23"/>
    </row>
    <row r="625" spans="1:19" ht="48">
      <c r="A625" s="15" t="s">
        <v>3371</v>
      </c>
      <c r="B625" s="20">
        <v>2017</v>
      </c>
      <c r="C625" s="20" t="s">
        <v>3372</v>
      </c>
      <c r="D625" s="20" t="s">
        <v>2766</v>
      </c>
      <c r="E625" s="17" t="s">
        <v>2934</v>
      </c>
      <c r="F625" s="20" t="s">
        <v>3323</v>
      </c>
      <c r="G625" s="20">
        <v>3.3</v>
      </c>
      <c r="H625" s="20" t="s">
        <v>2976</v>
      </c>
      <c r="I625" s="20" t="s">
        <v>3374</v>
      </c>
      <c r="J625" s="20">
        <v>1</v>
      </c>
      <c r="K625" s="20" t="s">
        <v>3389</v>
      </c>
      <c r="L625" s="17" t="s">
        <v>3409</v>
      </c>
      <c r="M625" s="20" t="s">
        <v>3376</v>
      </c>
      <c r="N625" s="17">
        <v>1</v>
      </c>
      <c r="O625" s="20"/>
      <c r="P625" s="20" t="s">
        <v>1346</v>
      </c>
      <c r="Q625" s="25"/>
      <c r="R625" s="23"/>
      <c r="S625" s="23"/>
    </row>
    <row r="626" spans="1:19" ht="48">
      <c r="A626" s="15" t="s">
        <v>3371</v>
      </c>
      <c r="B626" s="20">
        <v>2017</v>
      </c>
      <c r="C626" s="20" t="s">
        <v>3372</v>
      </c>
      <c r="D626" s="20" t="s">
        <v>2766</v>
      </c>
      <c r="E626" s="17" t="s">
        <v>2934</v>
      </c>
      <c r="F626" s="20" t="s">
        <v>3323</v>
      </c>
      <c r="G626" s="20">
        <v>3.3</v>
      </c>
      <c r="H626" s="20" t="s">
        <v>2976</v>
      </c>
      <c r="I626" s="20" t="s">
        <v>3374</v>
      </c>
      <c r="J626" s="20">
        <v>1</v>
      </c>
      <c r="K626" s="20" t="s">
        <v>3389</v>
      </c>
      <c r="L626" s="17" t="s">
        <v>3393</v>
      </c>
      <c r="M626" s="20" t="s">
        <v>3376</v>
      </c>
      <c r="N626" s="17">
        <v>3</v>
      </c>
      <c r="O626" s="20"/>
      <c r="P626" s="20" t="s">
        <v>1346</v>
      </c>
      <c r="Q626" s="25"/>
      <c r="R626" s="23"/>
      <c r="S626" s="23"/>
    </row>
    <row r="627" spans="1:19" ht="48">
      <c r="A627" s="15" t="s">
        <v>3371</v>
      </c>
      <c r="B627" s="20">
        <v>2017</v>
      </c>
      <c r="C627" s="20" t="s">
        <v>3372</v>
      </c>
      <c r="D627" s="20" t="s">
        <v>2766</v>
      </c>
      <c r="E627" s="17" t="s">
        <v>2934</v>
      </c>
      <c r="F627" s="20" t="s">
        <v>3323</v>
      </c>
      <c r="G627" s="20">
        <v>3.3</v>
      </c>
      <c r="H627" s="20" t="s">
        <v>2976</v>
      </c>
      <c r="I627" s="20" t="s">
        <v>3374</v>
      </c>
      <c r="J627" s="20">
        <v>1</v>
      </c>
      <c r="K627" s="20" t="s">
        <v>3389</v>
      </c>
      <c r="L627" s="17" t="s">
        <v>3400</v>
      </c>
      <c r="M627" s="20" t="s">
        <v>3376</v>
      </c>
      <c r="N627" s="17">
        <v>7</v>
      </c>
      <c r="O627" s="20"/>
      <c r="P627" s="20" t="s">
        <v>1346</v>
      </c>
      <c r="Q627" s="25"/>
      <c r="R627" s="23"/>
      <c r="S627" s="23"/>
    </row>
    <row r="628" spans="1:19" ht="48">
      <c r="A628" s="15" t="s">
        <v>3371</v>
      </c>
      <c r="B628" s="20">
        <v>2017</v>
      </c>
      <c r="C628" s="20" t="s">
        <v>3372</v>
      </c>
      <c r="D628" s="20" t="s">
        <v>2766</v>
      </c>
      <c r="E628" s="17" t="s">
        <v>2934</v>
      </c>
      <c r="F628" s="20" t="s">
        <v>3323</v>
      </c>
      <c r="G628" s="20">
        <v>3.3</v>
      </c>
      <c r="H628" s="20" t="s">
        <v>2976</v>
      </c>
      <c r="I628" s="20" t="s">
        <v>3374</v>
      </c>
      <c r="J628" s="20">
        <v>1</v>
      </c>
      <c r="K628" s="20" t="s">
        <v>3389</v>
      </c>
      <c r="L628" s="17" t="s">
        <v>3383</v>
      </c>
      <c r="M628" s="20" t="s">
        <v>3376</v>
      </c>
      <c r="N628" s="17">
        <v>15</v>
      </c>
      <c r="O628" s="20"/>
      <c r="P628" s="20" t="s">
        <v>1346</v>
      </c>
      <c r="Q628" s="25"/>
      <c r="R628" s="23"/>
      <c r="S628" s="23"/>
    </row>
    <row r="629" spans="1:19" ht="48">
      <c r="A629" s="15" t="s">
        <v>3371</v>
      </c>
      <c r="B629" s="20">
        <v>2017</v>
      </c>
      <c r="C629" s="20" t="s">
        <v>3372</v>
      </c>
      <c r="D629" s="20" t="s">
        <v>2766</v>
      </c>
      <c r="E629" s="17" t="s">
        <v>2934</v>
      </c>
      <c r="F629" s="20" t="s">
        <v>3323</v>
      </c>
      <c r="G629" s="20">
        <v>3.3</v>
      </c>
      <c r="H629" s="20" t="s">
        <v>2976</v>
      </c>
      <c r="I629" s="20" t="s">
        <v>3374</v>
      </c>
      <c r="J629" s="20">
        <v>1</v>
      </c>
      <c r="K629" s="20" t="s">
        <v>3389</v>
      </c>
      <c r="L629" s="17" t="s">
        <v>3383</v>
      </c>
      <c r="M629" s="20" t="s">
        <v>3376</v>
      </c>
      <c r="N629" s="17">
        <v>30</v>
      </c>
      <c r="O629" s="20"/>
      <c r="P629" s="20" t="s">
        <v>1346</v>
      </c>
      <c r="Q629" s="25"/>
      <c r="R629" s="23"/>
      <c r="S629" s="24"/>
    </row>
    <row r="630" spans="1:19" ht="48">
      <c r="A630" s="15" t="s">
        <v>3371</v>
      </c>
      <c r="B630" s="20">
        <v>2017</v>
      </c>
      <c r="C630" s="20" t="s">
        <v>3372</v>
      </c>
      <c r="D630" s="20" t="s">
        <v>2766</v>
      </c>
      <c r="E630" s="17" t="s">
        <v>2934</v>
      </c>
      <c r="F630" s="20" t="s">
        <v>3323</v>
      </c>
      <c r="G630" s="20">
        <v>3.3</v>
      </c>
      <c r="H630" s="20" t="s">
        <v>2976</v>
      </c>
      <c r="I630" s="20" t="s">
        <v>3374</v>
      </c>
      <c r="J630" s="20">
        <v>1</v>
      </c>
      <c r="K630" s="20" t="s">
        <v>3395</v>
      </c>
      <c r="L630" s="17" t="s">
        <v>3390</v>
      </c>
      <c r="M630" s="20" t="s">
        <v>3396</v>
      </c>
      <c r="N630" s="17">
        <v>0</v>
      </c>
      <c r="O630" s="20"/>
      <c r="P630" s="20" t="s">
        <v>1346</v>
      </c>
      <c r="Q630" s="25"/>
      <c r="R630" s="23"/>
      <c r="S630" s="23"/>
    </row>
    <row r="631" spans="1:19" ht="48">
      <c r="A631" s="15" t="s">
        <v>3371</v>
      </c>
      <c r="B631" s="20">
        <v>2017</v>
      </c>
      <c r="C631" s="20" t="s">
        <v>3372</v>
      </c>
      <c r="D631" s="20" t="s">
        <v>2766</v>
      </c>
      <c r="E631" s="17" t="s">
        <v>2934</v>
      </c>
      <c r="F631" s="20" t="s">
        <v>3323</v>
      </c>
      <c r="G631" s="20">
        <v>3.3</v>
      </c>
      <c r="H631" s="20" t="s">
        <v>2976</v>
      </c>
      <c r="I631" s="20" t="s">
        <v>3374</v>
      </c>
      <c r="J631" s="20">
        <v>1</v>
      </c>
      <c r="K631" s="20" t="s">
        <v>3395</v>
      </c>
      <c r="L631" s="17" t="s">
        <v>3410</v>
      </c>
      <c r="M631" s="20" t="s">
        <v>3396</v>
      </c>
      <c r="N631" s="17">
        <v>1</v>
      </c>
      <c r="O631" s="20"/>
      <c r="P631" s="20" t="s">
        <v>1346</v>
      </c>
      <c r="Q631" s="25"/>
      <c r="R631" s="23"/>
      <c r="S631" s="23"/>
    </row>
    <row r="632" spans="1:19" ht="48">
      <c r="A632" s="15" t="s">
        <v>3371</v>
      </c>
      <c r="B632" s="20">
        <v>2017</v>
      </c>
      <c r="C632" s="20" t="s">
        <v>3372</v>
      </c>
      <c r="D632" s="20" t="s">
        <v>2766</v>
      </c>
      <c r="E632" s="17" t="s">
        <v>2934</v>
      </c>
      <c r="F632" s="20" t="s">
        <v>3323</v>
      </c>
      <c r="G632" s="20">
        <v>3.3</v>
      </c>
      <c r="H632" s="20" t="s">
        <v>2976</v>
      </c>
      <c r="I632" s="20" t="s">
        <v>3374</v>
      </c>
      <c r="J632" s="20">
        <v>1</v>
      </c>
      <c r="K632" s="20" t="s">
        <v>3395</v>
      </c>
      <c r="L632" s="17" t="s">
        <v>3411</v>
      </c>
      <c r="M632" s="20" t="s">
        <v>3396</v>
      </c>
      <c r="N632" s="17">
        <v>3</v>
      </c>
      <c r="O632" s="20"/>
      <c r="P632" s="20" t="s">
        <v>1346</v>
      </c>
      <c r="Q632" s="25"/>
      <c r="R632" s="23"/>
      <c r="S632" s="23"/>
    </row>
    <row r="633" spans="1:19" ht="48">
      <c r="A633" s="15" t="s">
        <v>3371</v>
      </c>
      <c r="B633" s="20">
        <v>2017</v>
      </c>
      <c r="C633" s="20" t="s">
        <v>3372</v>
      </c>
      <c r="D633" s="20" t="s">
        <v>2766</v>
      </c>
      <c r="E633" s="17" t="s">
        <v>2934</v>
      </c>
      <c r="F633" s="20" t="s">
        <v>3323</v>
      </c>
      <c r="G633" s="20">
        <v>3.3</v>
      </c>
      <c r="H633" s="20" t="s">
        <v>2976</v>
      </c>
      <c r="I633" s="20" t="s">
        <v>3374</v>
      </c>
      <c r="J633" s="20">
        <v>1</v>
      </c>
      <c r="K633" s="20" t="s">
        <v>3395</v>
      </c>
      <c r="L633" s="17" t="s">
        <v>3412</v>
      </c>
      <c r="M633" s="20" t="s">
        <v>3396</v>
      </c>
      <c r="N633" s="17">
        <v>7</v>
      </c>
      <c r="O633" s="20"/>
      <c r="P633" s="20" t="s">
        <v>1346</v>
      </c>
      <c r="Q633" s="25"/>
      <c r="R633" s="23"/>
      <c r="S633" s="23"/>
    </row>
    <row r="634" spans="1:19" ht="48">
      <c r="A634" s="15" t="s">
        <v>3371</v>
      </c>
      <c r="B634" s="20">
        <v>2017</v>
      </c>
      <c r="C634" s="20" t="s">
        <v>3372</v>
      </c>
      <c r="D634" s="20" t="s">
        <v>2766</v>
      </c>
      <c r="E634" s="17" t="s">
        <v>2934</v>
      </c>
      <c r="F634" s="20" t="s">
        <v>3323</v>
      </c>
      <c r="G634" s="20">
        <v>3.3</v>
      </c>
      <c r="H634" s="20" t="s">
        <v>2976</v>
      </c>
      <c r="I634" s="20" t="s">
        <v>3374</v>
      </c>
      <c r="J634" s="20">
        <v>1</v>
      </c>
      <c r="K634" s="20" t="s">
        <v>3395</v>
      </c>
      <c r="L634" s="17" t="s">
        <v>3413</v>
      </c>
      <c r="M634" s="20" t="s">
        <v>3401</v>
      </c>
      <c r="N634" s="17">
        <v>15</v>
      </c>
      <c r="O634" s="20"/>
      <c r="P634" s="20" t="s">
        <v>1346</v>
      </c>
      <c r="Q634" s="25"/>
      <c r="R634" s="23"/>
      <c r="S634" s="23"/>
    </row>
    <row r="635" spans="1:19" ht="48">
      <c r="A635" s="15" t="s">
        <v>3371</v>
      </c>
      <c r="B635" s="20">
        <v>2017</v>
      </c>
      <c r="C635" s="20" t="s">
        <v>3372</v>
      </c>
      <c r="D635" s="20" t="s">
        <v>2766</v>
      </c>
      <c r="E635" s="17" t="s">
        <v>2934</v>
      </c>
      <c r="F635" s="20" t="s">
        <v>3323</v>
      </c>
      <c r="G635" s="20">
        <v>3.3</v>
      </c>
      <c r="H635" s="20" t="s">
        <v>2976</v>
      </c>
      <c r="I635" s="20" t="s">
        <v>3374</v>
      </c>
      <c r="J635" s="20">
        <v>1</v>
      </c>
      <c r="K635" s="20" t="s">
        <v>3395</v>
      </c>
      <c r="L635" s="17" t="s">
        <v>3383</v>
      </c>
      <c r="M635" s="20" t="s">
        <v>3401</v>
      </c>
      <c r="N635" s="17">
        <v>30</v>
      </c>
      <c r="O635" s="20"/>
      <c r="P635" s="20" t="s">
        <v>1346</v>
      </c>
      <c r="Q635" s="25"/>
      <c r="R635" s="23"/>
      <c r="S635" s="23"/>
    </row>
    <row r="636" spans="1:19" ht="48">
      <c r="A636" s="15" t="s">
        <v>3371</v>
      </c>
      <c r="B636" s="20">
        <v>2017</v>
      </c>
      <c r="C636" s="20" t="s">
        <v>3372</v>
      </c>
      <c r="D636" s="20" t="s">
        <v>2766</v>
      </c>
      <c r="E636" s="17" t="s">
        <v>2934</v>
      </c>
      <c r="F636" s="20" t="s">
        <v>3323</v>
      </c>
      <c r="G636" s="20">
        <v>3.3</v>
      </c>
      <c r="H636" s="20" t="s">
        <v>2976</v>
      </c>
      <c r="I636" s="20" t="s">
        <v>3374</v>
      </c>
      <c r="J636" s="20">
        <v>1</v>
      </c>
      <c r="K636" s="20" t="s">
        <v>3395</v>
      </c>
      <c r="L636" s="17" t="s">
        <v>3383</v>
      </c>
      <c r="M636" s="20" t="s">
        <v>3401</v>
      </c>
      <c r="N636" s="17">
        <v>45</v>
      </c>
      <c r="O636" s="20"/>
      <c r="P636" s="20" t="s">
        <v>1346</v>
      </c>
      <c r="Q636" s="25"/>
      <c r="R636" s="23"/>
      <c r="S636" s="24"/>
    </row>
    <row r="637" spans="1:19" ht="48">
      <c r="A637" s="15" t="s">
        <v>3371</v>
      </c>
      <c r="B637" s="20">
        <v>2017</v>
      </c>
      <c r="C637" s="20" t="s">
        <v>3372</v>
      </c>
      <c r="D637" s="20" t="s">
        <v>2766</v>
      </c>
      <c r="E637" s="17" t="s">
        <v>2934</v>
      </c>
      <c r="F637" s="20" t="s">
        <v>3323</v>
      </c>
      <c r="G637" s="20">
        <v>3.3</v>
      </c>
      <c r="H637" s="20" t="s">
        <v>2976</v>
      </c>
      <c r="I637" s="20" t="s">
        <v>3374</v>
      </c>
      <c r="J637" s="20">
        <v>1</v>
      </c>
      <c r="K637" s="20" t="s">
        <v>3402</v>
      </c>
      <c r="L637" s="20">
        <v>0</v>
      </c>
      <c r="M637" s="20">
        <v>0</v>
      </c>
      <c r="N637" s="20" t="s">
        <v>3403</v>
      </c>
      <c r="O637" s="20"/>
      <c r="P637" s="20" t="s">
        <v>1346</v>
      </c>
      <c r="Q637" s="22"/>
      <c r="R637" s="22"/>
      <c r="S637" s="22"/>
    </row>
    <row r="638" spans="1:19" ht="48">
      <c r="A638" s="15" t="s">
        <v>3371</v>
      </c>
      <c r="B638" s="20">
        <v>2017</v>
      </c>
      <c r="C638" s="20" t="s">
        <v>3372</v>
      </c>
      <c r="D638" s="20" t="s">
        <v>2766</v>
      </c>
      <c r="E638" s="17" t="s">
        <v>2934</v>
      </c>
      <c r="F638" s="20" t="s">
        <v>3323</v>
      </c>
      <c r="G638" s="20">
        <v>3.3</v>
      </c>
      <c r="H638" s="20" t="s">
        <v>2976</v>
      </c>
      <c r="I638" s="20" t="s">
        <v>3374</v>
      </c>
      <c r="J638" s="20">
        <v>1</v>
      </c>
      <c r="K638" s="20" t="s">
        <v>3404</v>
      </c>
      <c r="L638" s="20">
        <v>0</v>
      </c>
      <c r="M638" s="20">
        <v>0</v>
      </c>
      <c r="N638" s="20" t="s">
        <v>3403</v>
      </c>
      <c r="O638" s="20"/>
      <c r="P638" s="20" t="s">
        <v>1346</v>
      </c>
      <c r="Q638" s="22"/>
      <c r="R638" s="22"/>
      <c r="S638" s="22"/>
    </row>
    <row r="639" spans="1:19" ht="32.1">
      <c r="A639" s="15" t="s">
        <v>3414</v>
      </c>
      <c r="B639" s="20">
        <v>2017</v>
      </c>
      <c r="C639" s="15" t="s">
        <v>3415</v>
      </c>
      <c r="D639" s="20" t="s">
        <v>2766</v>
      </c>
      <c r="E639" s="20" t="s">
        <v>2778</v>
      </c>
      <c r="F639" s="20" t="s">
        <v>3003</v>
      </c>
      <c r="G639" s="20" t="s">
        <v>2772</v>
      </c>
      <c r="H639" s="20" t="s">
        <v>2772</v>
      </c>
      <c r="I639" s="20" t="s">
        <v>2772</v>
      </c>
      <c r="J639" s="20" t="s">
        <v>2772</v>
      </c>
      <c r="K639" s="20" t="s">
        <v>3327</v>
      </c>
      <c r="L639" s="15" t="s">
        <v>3416</v>
      </c>
      <c r="M639" s="20" t="s">
        <v>2880</v>
      </c>
      <c r="N639" s="20" t="s">
        <v>2772</v>
      </c>
      <c r="O639" s="20" t="s">
        <v>2772</v>
      </c>
      <c r="P639" s="20" t="s">
        <v>1422</v>
      </c>
      <c r="Q639" s="22"/>
      <c r="R639" s="22"/>
      <c r="S639" s="22"/>
    </row>
    <row r="640" spans="1:19" ht="32.1">
      <c r="A640" s="15" t="s">
        <v>3414</v>
      </c>
      <c r="B640" s="20">
        <v>2017</v>
      </c>
      <c r="C640" s="15" t="s">
        <v>3415</v>
      </c>
      <c r="D640" s="20" t="s">
        <v>2766</v>
      </c>
      <c r="E640" s="20" t="s">
        <v>2778</v>
      </c>
      <c r="F640" s="33" t="s">
        <v>2875</v>
      </c>
      <c r="G640" s="20" t="s">
        <v>2772</v>
      </c>
      <c r="H640" s="20" t="s">
        <v>2772</v>
      </c>
      <c r="I640" s="20" t="s">
        <v>2772</v>
      </c>
      <c r="J640" s="20" t="s">
        <v>2772</v>
      </c>
      <c r="K640" s="20" t="s">
        <v>3327</v>
      </c>
      <c r="L640" s="15" t="s">
        <v>3417</v>
      </c>
      <c r="M640" s="20" t="s">
        <v>2880</v>
      </c>
      <c r="N640" s="20" t="s">
        <v>2772</v>
      </c>
      <c r="O640" s="20" t="s">
        <v>2772</v>
      </c>
      <c r="P640" s="20" t="s">
        <v>1422</v>
      </c>
    </row>
    <row r="641" spans="1:16" ht="32.1">
      <c r="A641" s="15" t="s">
        <v>3414</v>
      </c>
      <c r="B641" s="20">
        <v>2017</v>
      </c>
      <c r="C641" s="15" t="s">
        <v>3415</v>
      </c>
      <c r="D641" s="20" t="s">
        <v>2766</v>
      </c>
      <c r="E641" s="20" t="s">
        <v>2778</v>
      </c>
      <c r="F641" s="33" t="s">
        <v>2885</v>
      </c>
      <c r="G641" s="20" t="s">
        <v>2772</v>
      </c>
      <c r="H641" s="20" t="s">
        <v>2772</v>
      </c>
      <c r="I641" s="20" t="s">
        <v>2772</v>
      </c>
      <c r="J641" s="20" t="s">
        <v>2772</v>
      </c>
      <c r="K641" s="20" t="s">
        <v>3327</v>
      </c>
      <c r="L641" s="15" t="s">
        <v>3418</v>
      </c>
      <c r="M641" s="20" t="s">
        <v>2880</v>
      </c>
      <c r="N641" s="20" t="s">
        <v>2772</v>
      </c>
      <c r="O641" s="20" t="s">
        <v>2772</v>
      </c>
      <c r="P641" s="20" t="s">
        <v>1422</v>
      </c>
    </row>
    <row r="642" spans="1:16" ht="32.1">
      <c r="A642" s="15" t="s">
        <v>3414</v>
      </c>
      <c r="B642" s="20">
        <v>2017</v>
      </c>
      <c r="C642" s="15" t="s">
        <v>3415</v>
      </c>
      <c r="D642" s="20" t="s">
        <v>2766</v>
      </c>
      <c r="E642" s="20" t="s">
        <v>2778</v>
      </c>
      <c r="F642" s="33" t="s">
        <v>2786</v>
      </c>
      <c r="G642" s="20" t="s">
        <v>2772</v>
      </c>
      <c r="H642" s="20" t="s">
        <v>2772</v>
      </c>
      <c r="I642" s="20" t="s">
        <v>2772</v>
      </c>
      <c r="J642" s="20" t="s">
        <v>2772</v>
      </c>
      <c r="K642" s="20" t="s">
        <v>3327</v>
      </c>
      <c r="L642" s="15" t="s">
        <v>3419</v>
      </c>
      <c r="M642" s="20" t="s">
        <v>2880</v>
      </c>
      <c r="N642" s="20" t="s">
        <v>2772</v>
      </c>
      <c r="O642" s="20" t="s">
        <v>2772</v>
      </c>
      <c r="P642" s="20" t="s">
        <v>1422</v>
      </c>
    </row>
    <row r="643" spans="1:16" ht="32.1">
      <c r="A643" s="15" t="s">
        <v>3414</v>
      </c>
      <c r="B643" s="20">
        <v>2017</v>
      </c>
      <c r="C643" s="15" t="s">
        <v>3420</v>
      </c>
      <c r="D643" s="20" t="s">
        <v>2766</v>
      </c>
      <c r="E643" s="20" t="s">
        <v>2778</v>
      </c>
      <c r="F643" s="20" t="s">
        <v>3003</v>
      </c>
      <c r="G643" s="20" t="s">
        <v>2772</v>
      </c>
      <c r="H643" s="20" t="s">
        <v>2772</v>
      </c>
      <c r="I643" s="20" t="s">
        <v>2772</v>
      </c>
      <c r="J643" s="20" t="s">
        <v>2772</v>
      </c>
      <c r="K643" s="33" t="s">
        <v>3421</v>
      </c>
      <c r="L643" s="15" t="s">
        <v>3422</v>
      </c>
      <c r="M643" s="15" t="s">
        <v>3011</v>
      </c>
      <c r="N643" s="20" t="s">
        <v>2772</v>
      </c>
      <c r="O643" s="20" t="s">
        <v>2772</v>
      </c>
      <c r="P643" s="20" t="s">
        <v>1422</v>
      </c>
    </row>
    <row r="644" spans="1:16" ht="32.1">
      <c r="A644" s="15" t="s">
        <v>3414</v>
      </c>
      <c r="B644" s="20">
        <v>2017</v>
      </c>
      <c r="C644" s="15" t="s">
        <v>3420</v>
      </c>
      <c r="D644" s="20" t="s">
        <v>2766</v>
      </c>
      <c r="E644" s="20" t="s">
        <v>2778</v>
      </c>
      <c r="F644" s="33" t="s">
        <v>3005</v>
      </c>
      <c r="G644" s="20" t="s">
        <v>2772</v>
      </c>
      <c r="H644" s="20" t="s">
        <v>2772</v>
      </c>
      <c r="I644" s="20" t="s">
        <v>2772</v>
      </c>
      <c r="J644" s="20" t="s">
        <v>2772</v>
      </c>
      <c r="K644" s="33" t="s">
        <v>3421</v>
      </c>
      <c r="L644" s="15" t="s">
        <v>3423</v>
      </c>
      <c r="M644" s="15" t="s">
        <v>3011</v>
      </c>
      <c r="N644" s="20" t="s">
        <v>2772</v>
      </c>
      <c r="O644" s="20" t="s">
        <v>2772</v>
      </c>
      <c r="P644" s="20" t="s">
        <v>1422</v>
      </c>
    </row>
    <row r="645" spans="1:16" ht="32.1">
      <c r="A645" s="15" t="s">
        <v>3414</v>
      </c>
      <c r="B645" s="20">
        <v>2017</v>
      </c>
      <c r="C645" s="15" t="s">
        <v>3420</v>
      </c>
      <c r="D645" s="20" t="s">
        <v>2766</v>
      </c>
      <c r="E645" s="20" t="s">
        <v>2778</v>
      </c>
      <c r="F645" s="33" t="s">
        <v>2779</v>
      </c>
      <c r="G645" s="20" t="s">
        <v>2772</v>
      </c>
      <c r="H645" s="20" t="s">
        <v>2772</v>
      </c>
      <c r="I645" s="20" t="s">
        <v>2772</v>
      </c>
      <c r="J645" s="20" t="s">
        <v>2772</v>
      </c>
      <c r="K645" s="33" t="s">
        <v>3421</v>
      </c>
      <c r="L645" s="15" t="s">
        <v>3424</v>
      </c>
      <c r="M645" s="15" t="s">
        <v>3011</v>
      </c>
      <c r="N645" s="20" t="s">
        <v>2772</v>
      </c>
      <c r="O645" s="20" t="s">
        <v>2772</v>
      </c>
      <c r="P645" s="20" t="s">
        <v>1422</v>
      </c>
    </row>
    <row r="646" spans="1:16" ht="32.1">
      <c r="A646" s="15" t="s">
        <v>3414</v>
      </c>
      <c r="B646" s="20">
        <v>2017</v>
      </c>
      <c r="C646" s="15" t="s">
        <v>3420</v>
      </c>
      <c r="D646" s="20" t="s">
        <v>2766</v>
      </c>
      <c r="E646" s="20" t="s">
        <v>2778</v>
      </c>
      <c r="F646" s="33" t="s">
        <v>2875</v>
      </c>
      <c r="G646" s="20" t="s">
        <v>2772</v>
      </c>
      <c r="H646" s="20" t="s">
        <v>2772</v>
      </c>
      <c r="I646" s="20" t="s">
        <v>2772</v>
      </c>
      <c r="J646" s="20" t="s">
        <v>2772</v>
      </c>
      <c r="K646" s="33" t="s">
        <v>3421</v>
      </c>
      <c r="L646" s="15" t="s">
        <v>3425</v>
      </c>
      <c r="M646" s="15" t="s">
        <v>3011</v>
      </c>
      <c r="N646" s="20" t="s">
        <v>2772</v>
      </c>
      <c r="O646" s="20" t="s">
        <v>2772</v>
      </c>
      <c r="P646" s="20" t="s">
        <v>1422</v>
      </c>
    </row>
    <row r="647" spans="1:16" ht="32.1">
      <c r="A647" s="15" t="s">
        <v>3414</v>
      </c>
      <c r="B647" s="20">
        <v>2017</v>
      </c>
      <c r="C647" s="15" t="s">
        <v>3420</v>
      </c>
      <c r="D647" s="20" t="s">
        <v>2766</v>
      </c>
      <c r="E647" s="20" t="s">
        <v>2778</v>
      </c>
      <c r="F647" s="33" t="s">
        <v>2885</v>
      </c>
      <c r="G647" s="20" t="s">
        <v>2772</v>
      </c>
      <c r="H647" s="20" t="s">
        <v>2772</v>
      </c>
      <c r="I647" s="20" t="s">
        <v>2772</v>
      </c>
      <c r="J647" s="20" t="s">
        <v>2772</v>
      </c>
      <c r="K647" s="33" t="s">
        <v>3421</v>
      </c>
      <c r="L647" s="15" t="s">
        <v>3426</v>
      </c>
      <c r="M647" s="15" t="s">
        <v>3011</v>
      </c>
      <c r="N647" s="20" t="s">
        <v>2772</v>
      </c>
      <c r="O647" s="20" t="s">
        <v>2772</v>
      </c>
      <c r="P647" s="20" t="s">
        <v>1422</v>
      </c>
    </row>
    <row r="648" spans="1:16" ht="32.1">
      <c r="A648" s="15" t="s">
        <v>3414</v>
      </c>
      <c r="B648" s="20">
        <v>2017</v>
      </c>
      <c r="C648" s="15" t="s">
        <v>3420</v>
      </c>
      <c r="D648" s="20" t="s">
        <v>2766</v>
      </c>
      <c r="E648" s="20" t="s">
        <v>2778</v>
      </c>
      <c r="F648" s="33" t="s">
        <v>2875</v>
      </c>
      <c r="G648" s="20" t="s">
        <v>2772</v>
      </c>
      <c r="H648" s="20" t="s">
        <v>2772</v>
      </c>
      <c r="I648" s="20" t="s">
        <v>2772</v>
      </c>
      <c r="J648" s="20" t="s">
        <v>2772</v>
      </c>
      <c r="K648" s="33" t="s">
        <v>3421</v>
      </c>
      <c r="L648" s="15" t="s">
        <v>3427</v>
      </c>
      <c r="M648" s="15" t="s">
        <v>3011</v>
      </c>
      <c r="N648" s="20" t="s">
        <v>2772</v>
      </c>
      <c r="O648" s="20" t="s">
        <v>2772</v>
      </c>
      <c r="P648" s="20" t="s">
        <v>1422</v>
      </c>
    </row>
    <row r="649" spans="1:16" ht="32.1">
      <c r="A649" s="15" t="s">
        <v>3414</v>
      </c>
      <c r="B649" s="20">
        <v>2017</v>
      </c>
      <c r="C649" s="15" t="s">
        <v>3420</v>
      </c>
      <c r="D649" s="20" t="s">
        <v>2766</v>
      </c>
      <c r="E649" s="20" t="s">
        <v>2778</v>
      </c>
      <c r="F649" s="33" t="s">
        <v>2786</v>
      </c>
      <c r="G649" s="20" t="s">
        <v>2772</v>
      </c>
      <c r="H649" s="20" t="s">
        <v>2772</v>
      </c>
      <c r="I649" s="20" t="s">
        <v>2772</v>
      </c>
      <c r="J649" s="20" t="s">
        <v>2772</v>
      </c>
      <c r="K649" s="33" t="s">
        <v>3421</v>
      </c>
      <c r="L649" s="15" t="s">
        <v>3428</v>
      </c>
      <c r="M649" s="15" t="s">
        <v>3011</v>
      </c>
      <c r="N649" s="20" t="s">
        <v>2772</v>
      </c>
      <c r="O649" s="20" t="s">
        <v>2772</v>
      </c>
      <c r="P649" s="20" t="s">
        <v>1422</v>
      </c>
    </row>
    <row r="650" spans="1:16" ht="48">
      <c r="A650" s="15" t="s">
        <v>3429</v>
      </c>
      <c r="B650" s="15">
        <v>2016</v>
      </c>
      <c r="C650" s="15" t="s">
        <v>3430</v>
      </c>
      <c r="D650" s="20" t="s">
        <v>2766</v>
      </c>
      <c r="E650" s="20" t="s">
        <v>3256</v>
      </c>
      <c r="F650" s="33" t="s">
        <v>3431</v>
      </c>
      <c r="G650" s="20" t="s">
        <v>2772</v>
      </c>
      <c r="H650" s="20" t="s">
        <v>2772</v>
      </c>
      <c r="I650" s="20" t="s">
        <v>2772</v>
      </c>
      <c r="J650" s="20" t="s">
        <v>2772</v>
      </c>
      <c r="K650" s="33" t="s">
        <v>2781</v>
      </c>
      <c r="L650" s="15">
        <v>35.4</v>
      </c>
      <c r="M650" s="15" t="s">
        <v>3432</v>
      </c>
      <c r="N650" s="33" t="s">
        <v>3433</v>
      </c>
      <c r="O650" s="33" t="s">
        <v>3434</v>
      </c>
      <c r="P650" s="16" t="s">
        <v>1463</v>
      </c>
    </row>
    <row r="651" spans="1:16" ht="32.1">
      <c r="A651" s="15" t="s">
        <v>3429</v>
      </c>
      <c r="B651" s="15">
        <v>2016</v>
      </c>
      <c r="C651" s="15" t="s">
        <v>3430</v>
      </c>
      <c r="D651" s="20" t="s">
        <v>2766</v>
      </c>
      <c r="E651" s="20" t="s">
        <v>3256</v>
      </c>
      <c r="F651" s="33" t="s">
        <v>2768</v>
      </c>
      <c r="G651" s="20" t="s">
        <v>2772</v>
      </c>
      <c r="H651" s="20" t="s">
        <v>2772</v>
      </c>
      <c r="I651" s="20" t="s">
        <v>2772</v>
      </c>
      <c r="J651" s="20" t="s">
        <v>2772</v>
      </c>
      <c r="K651" s="33" t="s">
        <v>2781</v>
      </c>
      <c r="L651" s="15">
        <v>43.6</v>
      </c>
      <c r="M651" s="15" t="s">
        <v>3432</v>
      </c>
      <c r="N651" s="33" t="s">
        <v>3433</v>
      </c>
      <c r="O651" s="33" t="s">
        <v>3435</v>
      </c>
      <c r="P651" s="16" t="s">
        <v>1463</v>
      </c>
    </row>
    <row r="652" spans="1:16" ht="32.1">
      <c r="A652" s="15" t="s">
        <v>3429</v>
      </c>
      <c r="B652" s="15">
        <v>2016</v>
      </c>
      <c r="C652" s="15" t="s">
        <v>3430</v>
      </c>
      <c r="D652" s="20" t="s">
        <v>2766</v>
      </c>
      <c r="E652" s="20" t="s">
        <v>3256</v>
      </c>
      <c r="F652" s="33" t="s">
        <v>2774</v>
      </c>
      <c r="G652" s="20" t="s">
        <v>2772</v>
      </c>
      <c r="H652" s="20" t="s">
        <v>2772</v>
      </c>
      <c r="I652" s="20" t="s">
        <v>2772</v>
      </c>
      <c r="J652" s="20" t="s">
        <v>2772</v>
      </c>
      <c r="K652" s="33" t="s">
        <v>2781</v>
      </c>
      <c r="L652" s="15">
        <v>1778</v>
      </c>
      <c r="M652" s="15" t="s">
        <v>3011</v>
      </c>
      <c r="N652" s="33" t="s">
        <v>3433</v>
      </c>
      <c r="O652" s="33" t="s">
        <v>3435</v>
      </c>
      <c r="P652" s="16" t="s">
        <v>1463</v>
      </c>
    </row>
    <row r="653" spans="1:16" ht="32.1">
      <c r="A653" s="15" t="s">
        <v>3429</v>
      </c>
      <c r="B653" s="15">
        <v>2016</v>
      </c>
      <c r="C653" s="15" t="s">
        <v>3430</v>
      </c>
      <c r="D653" s="20" t="s">
        <v>2766</v>
      </c>
      <c r="E653" s="20" t="s">
        <v>3256</v>
      </c>
      <c r="F653" s="33" t="s">
        <v>3436</v>
      </c>
      <c r="G653" s="20" t="s">
        <v>2772</v>
      </c>
      <c r="H653" s="20" t="s">
        <v>2772</v>
      </c>
      <c r="I653" s="20" t="s">
        <v>2772</v>
      </c>
      <c r="J653" s="20" t="s">
        <v>2772</v>
      </c>
      <c r="K653" s="33" t="s">
        <v>2781</v>
      </c>
      <c r="L653" s="15">
        <v>7.8</v>
      </c>
      <c r="M653" s="15" t="s">
        <v>3011</v>
      </c>
      <c r="N653" s="33" t="s">
        <v>3433</v>
      </c>
      <c r="O653" s="33" t="s">
        <v>3435</v>
      </c>
      <c r="P653" s="16" t="s">
        <v>1463</v>
      </c>
    </row>
    <row r="654" spans="1:16" ht="32.1">
      <c r="A654" s="15" t="s">
        <v>3429</v>
      </c>
      <c r="B654" s="15">
        <v>2016</v>
      </c>
      <c r="C654" s="15" t="s">
        <v>3430</v>
      </c>
      <c r="D654" s="20" t="s">
        <v>2766</v>
      </c>
      <c r="E654" s="20" t="s">
        <v>3256</v>
      </c>
      <c r="F654" s="33" t="s">
        <v>2848</v>
      </c>
      <c r="G654" s="20" t="s">
        <v>2772</v>
      </c>
      <c r="H654" s="20" t="s">
        <v>2772</v>
      </c>
      <c r="I654" s="20" t="s">
        <v>2772</v>
      </c>
      <c r="J654" s="20" t="s">
        <v>2772</v>
      </c>
      <c r="K654" s="33" t="s">
        <v>2781</v>
      </c>
      <c r="L654" s="15">
        <v>0.86</v>
      </c>
      <c r="M654" s="15" t="s">
        <v>3437</v>
      </c>
      <c r="N654" s="33" t="s">
        <v>3433</v>
      </c>
      <c r="O654" s="33" t="s">
        <v>3435</v>
      </c>
      <c r="P654" s="16" t="s">
        <v>1463</v>
      </c>
    </row>
    <row r="655" spans="1:16" ht="32.1">
      <c r="A655" s="15" t="s">
        <v>3429</v>
      </c>
      <c r="B655" s="15">
        <v>2016</v>
      </c>
      <c r="C655" s="15" t="s">
        <v>3430</v>
      </c>
      <c r="D655" s="20" t="s">
        <v>2766</v>
      </c>
      <c r="E655" s="20" t="s">
        <v>2778</v>
      </c>
      <c r="F655" s="33" t="s">
        <v>2889</v>
      </c>
      <c r="G655" s="20" t="s">
        <v>2772</v>
      </c>
      <c r="H655" s="20" t="s">
        <v>2772</v>
      </c>
      <c r="I655" s="20" t="s">
        <v>2772</v>
      </c>
      <c r="J655" s="20" t="s">
        <v>2772</v>
      </c>
      <c r="K655" s="33" t="s">
        <v>2781</v>
      </c>
      <c r="L655" s="15">
        <v>0.16</v>
      </c>
      <c r="M655" s="15" t="s">
        <v>3437</v>
      </c>
      <c r="N655" s="33" t="s">
        <v>3433</v>
      </c>
      <c r="O655" s="33" t="s">
        <v>3435</v>
      </c>
      <c r="P655" s="16" t="s">
        <v>1463</v>
      </c>
    </row>
    <row r="656" spans="1:16" ht="32.1">
      <c r="A656" s="15" t="s">
        <v>3429</v>
      </c>
      <c r="B656" s="15">
        <v>2016</v>
      </c>
      <c r="C656" s="15" t="s">
        <v>3430</v>
      </c>
      <c r="D656" s="20" t="s">
        <v>2766</v>
      </c>
      <c r="E656" s="20" t="s">
        <v>2778</v>
      </c>
      <c r="F656" s="33" t="s">
        <v>2775</v>
      </c>
      <c r="G656" s="20" t="s">
        <v>2772</v>
      </c>
      <c r="H656" s="20" t="s">
        <v>2772</v>
      </c>
      <c r="I656" s="20" t="s">
        <v>2772</v>
      </c>
      <c r="J656" s="20" t="s">
        <v>2772</v>
      </c>
      <c r="K656" s="33" t="s">
        <v>2781</v>
      </c>
      <c r="L656" s="15">
        <v>0.04</v>
      </c>
      <c r="M656" s="15" t="s">
        <v>3437</v>
      </c>
      <c r="N656" s="33" t="s">
        <v>3433</v>
      </c>
      <c r="O656" s="33" t="s">
        <v>3435</v>
      </c>
      <c r="P656" s="16" t="s">
        <v>1463</v>
      </c>
    </row>
    <row r="657" spans="1:16" ht="32.1">
      <c r="A657" s="15" t="s">
        <v>3429</v>
      </c>
      <c r="B657" s="15">
        <v>2016</v>
      </c>
      <c r="C657" s="15" t="s">
        <v>3430</v>
      </c>
      <c r="D657" s="20" t="s">
        <v>2766</v>
      </c>
      <c r="E657" s="20" t="s">
        <v>2778</v>
      </c>
      <c r="F657" s="33" t="s">
        <v>2888</v>
      </c>
      <c r="G657" s="20" t="s">
        <v>2772</v>
      </c>
      <c r="H657" s="20" t="s">
        <v>2772</v>
      </c>
      <c r="I657" s="20" t="s">
        <v>2772</v>
      </c>
      <c r="J657" s="20" t="s">
        <v>2772</v>
      </c>
      <c r="K657" s="33" t="s">
        <v>2781</v>
      </c>
      <c r="L657" s="15">
        <v>0.09</v>
      </c>
      <c r="M657" s="15" t="s">
        <v>3437</v>
      </c>
      <c r="N657" s="33" t="s">
        <v>3433</v>
      </c>
      <c r="O657" s="33" t="s">
        <v>3435</v>
      </c>
      <c r="P657" s="16" t="s">
        <v>1463</v>
      </c>
    </row>
    <row r="658" spans="1:16" ht="32.1">
      <c r="A658" s="15" t="s">
        <v>3429</v>
      </c>
      <c r="B658" s="15">
        <v>2016</v>
      </c>
      <c r="C658" s="15" t="s">
        <v>3430</v>
      </c>
      <c r="D658" s="20" t="s">
        <v>2766</v>
      </c>
      <c r="E658" s="20" t="s">
        <v>2778</v>
      </c>
      <c r="F658" s="33" t="s">
        <v>3003</v>
      </c>
      <c r="G658" s="20" t="s">
        <v>2772</v>
      </c>
      <c r="H658" s="20" t="s">
        <v>2772</v>
      </c>
      <c r="I658" s="20" t="s">
        <v>2772</v>
      </c>
      <c r="J658" s="20" t="s">
        <v>2772</v>
      </c>
      <c r="K658" s="33" t="s">
        <v>2781</v>
      </c>
      <c r="L658" s="15">
        <v>0.97</v>
      </c>
      <c r="M658" s="15" t="s">
        <v>3437</v>
      </c>
      <c r="N658" s="33" t="s">
        <v>3433</v>
      </c>
      <c r="O658" s="33" t="s">
        <v>3435</v>
      </c>
      <c r="P658" s="16" t="s">
        <v>1463</v>
      </c>
    </row>
    <row r="659" spans="1:16" ht="32.1">
      <c r="A659" s="15" t="s">
        <v>3429</v>
      </c>
      <c r="B659" s="15">
        <v>2016</v>
      </c>
      <c r="C659" s="15" t="s">
        <v>3430</v>
      </c>
      <c r="D659" s="20" t="s">
        <v>2766</v>
      </c>
      <c r="E659" s="20" t="s">
        <v>2778</v>
      </c>
      <c r="F659" s="33" t="s">
        <v>2885</v>
      </c>
      <c r="G659" s="20" t="s">
        <v>2772</v>
      </c>
      <c r="H659" s="20" t="s">
        <v>2772</v>
      </c>
      <c r="I659" s="20" t="s">
        <v>2772</v>
      </c>
      <c r="J659" s="20" t="s">
        <v>2772</v>
      </c>
      <c r="K659" s="33" t="s">
        <v>2781</v>
      </c>
      <c r="L659" s="15">
        <v>0.15</v>
      </c>
      <c r="M659" s="15" t="s">
        <v>3437</v>
      </c>
      <c r="N659" s="33" t="s">
        <v>3433</v>
      </c>
      <c r="O659" s="33" t="s">
        <v>3435</v>
      </c>
      <c r="P659" s="16" t="s">
        <v>1463</v>
      </c>
    </row>
    <row r="660" spans="1:16" ht="48">
      <c r="A660" s="15" t="s">
        <v>3429</v>
      </c>
      <c r="B660" s="15">
        <v>2016</v>
      </c>
      <c r="C660" s="15" t="s">
        <v>3430</v>
      </c>
      <c r="D660" s="20" t="s">
        <v>2766</v>
      </c>
      <c r="E660" s="20" t="s">
        <v>2778</v>
      </c>
      <c r="F660" s="33" t="s">
        <v>3431</v>
      </c>
      <c r="G660" s="20" t="s">
        <v>2772</v>
      </c>
      <c r="H660" s="20" t="s">
        <v>2772</v>
      </c>
      <c r="I660" s="20" t="s">
        <v>2772</v>
      </c>
      <c r="J660" s="20" t="s">
        <v>2772</v>
      </c>
      <c r="K660" s="33" t="s">
        <v>2781</v>
      </c>
      <c r="L660" s="15">
        <v>1.1499999999999999</v>
      </c>
      <c r="M660" s="15" t="s">
        <v>3437</v>
      </c>
      <c r="N660" s="33" t="s">
        <v>3433</v>
      </c>
      <c r="O660" s="33" t="s">
        <v>3438</v>
      </c>
      <c r="P660" s="16" t="s">
        <v>1463</v>
      </c>
    </row>
    <row r="661" spans="1:16" ht="48">
      <c r="A661" s="15" t="s">
        <v>3429</v>
      </c>
      <c r="B661" s="15">
        <v>2016</v>
      </c>
      <c r="C661" s="15" t="s">
        <v>3430</v>
      </c>
      <c r="D661" s="20" t="s">
        <v>2766</v>
      </c>
      <c r="E661" s="20" t="s">
        <v>3256</v>
      </c>
      <c r="F661" s="33" t="s">
        <v>2768</v>
      </c>
      <c r="G661" s="20" t="s">
        <v>2772</v>
      </c>
      <c r="H661" s="20" t="s">
        <v>2772</v>
      </c>
      <c r="I661" s="20" t="s">
        <v>2772</v>
      </c>
      <c r="J661" s="20" t="s">
        <v>2772</v>
      </c>
      <c r="K661" s="33" t="s">
        <v>2781</v>
      </c>
      <c r="L661" s="15">
        <v>41.7</v>
      </c>
      <c r="M661" s="15" t="s">
        <v>3432</v>
      </c>
      <c r="N661" s="33" t="s">
        <v>3433</v>
      </c>
      <c r="O661" s="33" t="s">
        <v>3438</v>
      </c>
      <c r="P661" s="16" t="s">
        <v>1463</v>
      </c>
    </row>
    <row r="662" spans="1:16" ht="48">
      <c r="A662" s="15" t="s">
        <v>3429</v>
      </c>
      <c r="B662" s="15">
        <v>2016</v>
      </c>
      <c r="C662" s="15" t="s">
        <v>3430</v>
      </c>
      <c r="D662" s="20" t="s">
        <v>2766</v>
      </c>
      <c r="E662" s="20" t="s">
        <v>3256</v>
      </c>
      <c r="F662" s="33" t="s">
        <v>2774</v>
      </c>
      <c r="G662" s="20" t="s">
        <v>2772</v>
      </c>
      <c r="H662" s="20" t="s">
        <v>2772</v>
      </c>
      <c r="I662" s="20" t="s">
        <v>2772</v>
      </c>
      <c r="J662" s="20" t="s">
        <v>2772</v>
      </c>
      <c r="K662" s="33" t="s">
        <v>2781</v>
      </c>
      <c r="L662" s="15">
        <v>48.7</v>
      </c>
      <c r="M662" s="15" t="s">
        <v>3011</v>
      </c>
      <c r="N662" s="33" t="s">
        <v>3433</v>
      </c>
      <c r="O662" s="33" t="s">
        <v>3438</v>
      </c>
      <c r="P662" s="16" t="s">
        <v>1463</v>
      </c>
    </row>
    <row r="663" spans="1:16" ht="48">
      <c r="A663" s="15" t="s">
        <v>3429</v>
      </c>
      <c r="B663" s="15">
        <v>2016</v>
      </c>
      <c r="C663" s="15" t="s">
        <v>3430</v>
      </c>
      <c r="D663" s="20" t="s">
        <v>2766</v>
      </c>
      <c r="E663" s="20" t="s">
        <v>3256</v>
      </c>
      <c r="F663" s="33" t="s">
        <v>3436</v>
      </c>
      <c r="G663" s="20" t="s">
        <v>2772</v>
      </c>
      <c r="H663" s="20" t="s">
        <v>2772</v>
      </c>
      <c r="I663" s="20" t="s">
        <v>2772</v>
      </c>
      <c r="J663" s="20" t="s">
        <v>2772</v>
      </c>
      <c r="K663" s="33" t="s">
        <v>2781</v>
      </c>
      <c r="L663" s="15">
        <v>1830</v>
      </c>
      <c r="M663" s="15" t="s">
        <v>3011</v>
      </c>
      <c r="N663" s="33" t="s">
        <v>3433</v>
      </c>
      <c r="O663" s="33" t="s">
        <v>3438</v>
      </c>
      <c r="P663" s="16" t="s">
        <v>1463</v>
      </c>
    </row>
    <row r="664" spans="1:16" ht="48">
      <c r="A664" s="15" t="s">
        <v>3429</v>
      </c>
      <c r="B664" s="15">
        <v>2016</v>
      </c>
      <c r="C664" s="15" t="s">
        <v>3430</v>
      </c>
      <c r="D664" s="20" t="s">
        <v>2766</v>
      </c>
      <c r="E664" s="20" t="s">
        <v>3256</v>
      </c>
      <c r="F664" s="33" t="s">
        <v>2848</v>
      </c>
      <c r="G664" s="20" t="s">
        <v>2772</v>
      </c>
      <c r="H664" s="20" t="s">
        <v>2772</v>
      </c>
      <c r="I664" s="20" t="s">
        <v>2772</v>
      </c>
      <c r="J664" s="20" t="s">
        <v>2772</v>
      </c>
      <c r="K664" s="33" t="s">
        <v>2781</v>
      </c>
      <c r="L664" s="15">
        <v>1.4</v>
      </c>
      <c r="M664" s="15" t="s">
        <v>3437</v>
      </c>
      <c r="N664" s="33" t="s">
        <v>3433</v>
      </c>
      <c r="O664" s="33" t="s">
        <v>3438</v>
      </c>
      <c r="P664" s="16" t="s">
        <v>1463</v>
      </c>
    </row>
    <row r="665" spans="1:16" ht="48">
      <c r="A665" s="15" t="s">
        <v>3429</v>
      </c>
      <c r="B665" s="15">
        <v>2016</v>
      </c>
      <c r="C665" s="15" t="s">
        <v>3430</v>
      </c>
      <c r="D665" s="20" t="s">
        <v>2766</v>
      </c>
      <c r="E665" s="20" t="s">
        <v>2778</v>
      </c>
      <c r="F665" s="33" t="s">
        <v>2889</v>
      </c>
      <c r="G665" s="20" t="s">
        <v>2772</v>
      </c>
      <c r="H665" s="20" t="s">
        <v>2772</v>
      </c>
      <c r="I665" s="20" t="s">
        <v>2772</v>
      </c>
      <c r="J665" s="20" t="s">
        <v>2772</v>
      </c>
      <c r="K665" s="33" t="s">
        <v>2781</v>
      </c>
      <c r="L665" s="15">
        <v>2.36</v>
      </c>
      <c r="M665" s="15" t="s">
        <v>3437</v>
      </c>
      <c r="N665" s="33" t="s">
        <v>3433</v>
      </c>
      <c r="O665" s="33" t="s">
        <v>3438</v>
      </c>
      <c r="P665" s="16" t="s">
        <v>1463</v>
      </c>
    </row>
    <row r="666" spans="1:16" ht="48">
      <c r="A666" s="15" t="s">
        <v>3429</v>
      </c>
      <c r="B666" s="15">
        <v>2016</v>
      </c>
      <c r="C666" s="15" t="s">
        <v>3430</v>
      </c>
      <c r="D666" s="20" t="s">
        <v>2766</v>
      </c>
      <c r="E666" s="20" t="s">
        <v>2778</v>
      </c>
      <c r="F666" s="33" t="s">
        <v>2775</v>
      </c>
      <c r="G666" s="20" t="s">
        <v>2772</v>
      </c>
      <c r="H666" s="20" t="s">
        <v>2772</v>
      </c>
      <c r="I666" s="20" t="s">
        <v>2772</v>
      </c>
      <c r="J666" s="20" t="s">
        <v>2772</v>
      </c>
      <c r="K666" s="33" t="s">
        <v>2781</v>
      </c>
      <c r="L666" s="15">
        <v>0.56999999999999995</v>
      </c>
      <c r="M666" s="15" t="s">
        <v>3437</v>
      </c>
      <c r="N666" s="33" t="s">
        <v>3433</v>
      </c>
      <c r="O666" s="33" t="s">
        <v>3438</v>
      </c>
      <c r="P666" s="16" t="s">
        <v>1463</v>
      </c>
    </row>
    <row r="667" spans="1:16" ht="48">
      <c r="A667" s="15" t="s">
        <v>3429</v>
      </c>
      <c r="B667" s="15">
        <v>2016</v>
      </c>
      <c r="C667" s="15" t="s">
        <v>3430</v>
      </c>
      <c r="D667" s="20" t="s">
        <v>2766</v>
      </c>
      <c r="E667" s="20" t="s">
        <v>2778</v>
      </c>
      <c r="F667" s="33" t="s">
        <v>2888</v>
      </c>
      <c r="G667" s="20" t="s">
        <v>2772</v>
      </c>
      <c r="H667" s="20" t="s">
        <v>2772</v>
      </c>
      <c r="I667" s="20" t="s">
        <v>2772</v>
      </c>
      <c r="J667" s="20" t="s">
        <v>2772</v>
      </c>
      <c r="K667" s="33" t="s">
        <v>2781</v>
      </c>
      <c r="L667" s="15">
        <v>0.04</v>
      </c>
      <c r="M667" s="15" t="s">
        <v>3437</v>
      </c>
      <c r="N667" s="33" t="s">
        <v>3433</v>
      </c>
      <c r="O667" s="33" t="s">
        <v>3438</v>
      </c>
      <c r="P667" s="16" t="s">
        <v>1463</v>
      </c>
    </row>
    <row r="668" spans="1:16" ht="48">
      <c r="A668" s="15" t="s">
        <v>3429</v>
      </c>
      <c r="B668" s="15">
        <v>2016</v>
      </c>
      <c r="C668" s="15" t="s">
        <v>3430</v>
      </c>
      <c r="D668" s="20" t="s">
        <v>2766</v>
      </c>
      <c r="E668" s="20" t="s">
        <v>2778</v>
      </c>
      <c r="F668" s="33" t="s">
        <v>3003</v>
      </c>
      <c r="G668" s="20" t="s">
        <v>2772</v>
      </c>
      <c r="H668" s="20" t="s">
        <v>2772</v>
      </c>
      <c r="I668" s="20" t="s">
        <v>2772</v>
      </c>
      <c r="J668" s="20" t="s">
        <v>2772</v>
      </c>
      <c r="K668" s="33" t="s">
        <v>2781</v>
      </c>
      <c r="L668" s="15">
        <v>0.16</v>
      </c>
      <c r="M668" s="15" t="s">
        <v>3437</v>
      </c>
      <c r="N668" s="33" t="s">
        <v>3433</v>
      </c>
      <c r="O668" s="33" t="s">
        <v>3438</v>
      </c>
      <c r="P668" s="16" t="s">
        <v>1463</v>
      </c>
    </row>
    <row r="669" spans="1:16" ht="48">
      <c r="A669" s="15" t="s">
        <v>3429</v>
      </c>
      <c r="B669" s="15">
        <v>2016</v>
      </c>
      <c r="C669" s="15" t="s">
        <v>3430</v>
      </c>
      <c r="D669" s="20" t="s">
        <v>2766</v>
      </c>
      <c r="E669" s="20" t="s">
        <v>2778</v>
      </c>
      <c r="F669" s="33" t="s">
        <v>2885</v>
      </c>
      <c r="G669" s="20" t="s">
        <v>2772</v>
      </c>
      <c r="H669" s="20" t="s">
        <v>2772</v>
      </c>
      <c r="I669" s="20" t="s">
        <v>2772</v>
      </c>
      <c r="J669" s="20" t="s">
        <v>2772</v>
      </c>
      <c r="K669" s="33" t="s">
        <v>2781</v>
      </c>
      <c r="L669" s="15">
        <v>0.77</v>
      </c>
      <c r="M669" s="15" t="s">
        <v>3437</v>
      </c>
      <c r="N669" s="33" t="s">
        <v>3433</v>
      </c>
      <c r="O669" s="33" t="s">
        <v>3438</v>
      </c>
      <c r="P669" s="16" t="s">
        <v>1463</v>
      </c>
    </row>
    <row r="670" spans="1:16" ht="32.1">
      <c r="A670" s="15" t="s">
        <v>3429</v>
      </c>
      <c r="B670" s="15">
        <v>2016</v>
      </c>
      <c r="C670" s="15" t="s">
        <v>3439</v>
      </c>
      <c r="D670" s="20" t="s">
        <v>2766</v>
      </c>
      <c r="E670" s="20" t="s">
        <v>2778</v>
      </c>
      <c r="F670" s="33" t="s">
        <v>3431</v>
      </c>
      <c r="G670" s="20" t="s">
        <v>2772</v>
      </c>
      <c r="H670" s="20" t="s">
        <v>2772</v>
      </c>
      <c r="I670" s="20" t="s">
        <v>2772</v>
      </c>
      <c r="J670" s="20" t="s">
        <v>2772</v>
      </c>
      <c r="K670" s="33" t="s">
        <v>2781</v>
      </c>
      <c r="L670" s="15">
        <v>14.7</v>
      </c>
      <c r="M670" s="15" t="s">
        <v>3437</v>
      </c>
      <c r="N670" s="33" t="s">
        <v>3433</v>
      </c>
      <c r="O670" s="33" t="s">
        <v>3440</v>
      </c>
      <c r="P670" s="16" t="s">
        <v>1463</v>
      </c>
    </row>
    <row r="671" spans="1:16" ht="32.1">
      <c r="A671" s="15" t="s">
        <v>3429</v>
      </c>
      <c r="B671" s="15">
        <v>2016</v>
      </c>
      <c r="C671" s="15" t="s">
        <v>3439</v>
      </c>
      <c r="D671" s="20" t="s">
        <v>2766</v>
      </c>
      <c r="E671" s="20" t="s">
        <v>3256</v>
      </c>
      <c r="F671" s="33" t="s">
        <v>2768</v>
      </c>
      <c r="G671" s="20" t="s">
        <v>2772</v>
      </c>
      <c r="H671" s="20" t="s">
        <v>2772</v>
      </c>
      <c r="I671" s="20" t="s">
        <v>2772</v>
      </c>
      <c r="J671" s="20" t="s">
        <v>2772</v>
      </c>
      <c r="K671" s="33" t="s">
        <v>2781</v>
      </c>
      <c r="L671" s="15">
        <v>16.100000000000001</v>
      </c>
      <c r="M671" s="15" t="s">
        <v>3432</v>
      </c>
      <c r="N671" s="33" t="s">
        <v>3433</v>
      </c>
      <c r="O671" s="33" t="s">
        <v>3435</v>
      </c>
      <c r="P671" s="16" t="s">
        <v>1463</v>
      </c>
    </row>
    <row r="672" spans="1:16" ht="32.1">
      <c r="A672" s="15" t="s">
        <v>3429</v>
      </c>
      <c r="B672" s="15">
        <v>2016</v>
      </c>
      <c r="C672" s="15" t="s">
        <v>3439</v>
      </c>
      <c r="D672" s="20" t="s">
        <v>2766</v>
      </c>
      <c r="E672" s="20" t="s">
        <v>3256</v>
      </c>
      <c r="F672" s="33" t="s">
        <v>2774</v>
      </c>
      <c r="G672" s="20" t="s">
        <v>2772</v>
      </c>
      <c r="H672" s="20" t="s">
        <v>2772</v>
      </c>
      <c r="I672" s="20" t="s">
        <v>2772</v>
      </c>
      <c r="J672" s="20" t="s">
        <v>2772</v>
      </c>
      <c r="K672" s="33" t="s">
        <v>2781</v>
      </c>
      <c r="L672" s="15">
        <v>495</v>
      </c>
      <c r="M672" s="15" t="s">
        <v>3011</v>
      </c>
      <c r="N672" s="33" t="s">
        <v>3433</v>
      </c>
      <c r="O672" s="33" t="s">
        <v>3435</v>
      </c>
      <c r="P672" s="16" t="s">
        <v>1463</v>
      </c>
    </row>
    <row r="673" spans="1:16" ht="32.1">
      <c r="A673" s="15" t="s">
        <v>3429</v>
      </c>
      <c r="B673" s="15">
        <v>2016</v>
      </c>
      <c r="C673" s="15" t="s">
        <v>3439</v>
      </c>
      <c r="D673" s="20" t="s">
        <v>2766</v>
      </c>
      <c r="E673" s="20" t="s">
        <v>3256</v>
      </c>
      <c r="F673" s="33" t="s">
        <v>3436</v>
      </c>
      <c r="G673" s="20" t="s">
        <v>2772</v>
      </c>
      <c r="H673" s="20" t="s">
        <v>2772</v>
      </c>
      <c r="I673" s="20" t="s">
        <v>2772</v>
      </c>
      <c r="J673" s="20" t="s">
        <v>2772</v>
      </c>
      <c r="K673" s="33" t="s">
        <v>2781</v>
      </c>
      <c r="L673" s="15">
        <v>3</v>
      </c>
      <c r="M673" s="15" t="s">
        <v>3011</v>
      </c>
      <c r="N673" s="33" t="s">
        <v>3433</v>
      </c>
      <c r="O673" s="33" t="s">
        <v>3435</v>
      </c>
      <c r="P673" s="16" t="s">
        <v>1463</v>
      </c>
    </row>
    <row r="674" spans="1:16" ht="32.1">
      <c r="A674" s="15" t="s">
        <v>3429</v>
      </c>
      <c r="B674" s="15">
        <v>2016</v>
      </c>
      <c r="C674" s="15" t="s">
        <v>3439</v>
      </c>
      <c r="D674" s="20" t="s">
        <v>2766</v>
      </c>
      <c r="E674" s="20" t="s">
        <v>3256</v>
      </c>
      <c r="F674" s="33" t="s">
        <v>2848</v>
      </c>
      <c r="G674" s="20" t="s">
        <v>2772</v>
      </c>
      <c r="H674" s="20" t="s">
        <v>2772</v>
      </c>
      <c r="I674" s="20" t="s">
        <v>2772</v>
      </c>
      <c r="J674" s="20" t="s">
        <v>2772</v>
      </c>
      <c r="K674" s="33" t="s">
        <v>2781</v>
      </c>
      <c r="L674" s="15">
        <v>6.43</v>
      </c>
      <c r="M674" s="15" t="s">
        <v>3437</v>
      </c>
      <c r="N674" s="33" t="s">
        <v>3433</v>
      </c>
      <c r="O674" s="33" t="s">
        <v>3435</v>
      </c>
      <c r="P674" s="16" t="s">
        <v>1463</v>
      </c>
    </row>
    <row r="675" spans="1:16" ht="32.1">
      <c r="A675" s="15" t="s">
        <v>3429</v>
      </c>
      <c r="B675" s="15">
        <v>2016</v>
      </c>
      <c r="C675" s="15" t="s">
        <v>3439</v>
      </c>
      <c r="D675" s="20" t="s">
        <v>2766</v>
      </c>
      <c r="E675" s="20" t="s">
        <v>2778</v>
      </c>
      <c r="F675" s="33" t="s">
        <v>2889</v>
      </c>
      <c r="G675" s="20" t="s">
        <v>2772</v>
      </c>
      <c r="H675" s="20" t="s">
        <v>2772</v>
      </c>
      <c r="I675" s="20" t="s">
        <v>2772</v>
      </c>
      <c r="J675" s="20" t="s">
        <v>2772</v>
      </c>
      <c r="K675" s="33" t="s">
        <v>2781</v>
      </c>
      <c r="L675" s="15">
        <v>0.95</v>
      </c>
      <c r="M675" s="15" t="s">
        <v>3437</v>
      </c>
      <c r="N675" s="33" t="s">
        <v>3433</v>
      </c>
      <c r="O675" s="33" t="s">
        <v>3435</v>
      </c>
      <c r="P675" s="16" t="s">
        <v>1463</v>
      </c>
    </row>
    <row r="676" spans="1:16" ht="32.1">
      <c r="A676" s="15" t="s">
        <v>3429</v>
      </c>
      <c r="B676" s="15">
        <v>2016</v>
      </c>
      <c r="C676" s="15" t="s">
        <v>3439</v>
      </c>
      <c r="D676" s="20" t="s">
        <v>2766</v>
      </c>
      <c r="E676" s="20" t="s">
        <v>2778</v>
      </c>
      <c r="F676" s="33" t="s">
        <v>2775</v>
      </c>
      <c r="G676" s="20" t="s">
        <v>2772</v>
      </c>
      <c r="H676" s="20" t="s">
        <v>2772</v>
      </c>
      <c r="I676" s="20" t="s">
        <v>2772</v>
      </c>
      <c r="J676" s="20" t="s">
        <v>2772</v>
      </c>
      <c r="K676" s="33" t="s">
        <v>2781</v>
      </c>
      <c r="L676" s="15">
        <v>0.39</v>
      </c>
      <c r="M676" s="15" t="s">
        <v>3437</v>
      </c>
      <c r="N676" s="33" t="s">
        <v>3433</v>
      </c>
      <c r="O676" s="33" t="s">
        <v>3435</v>
      </c>
      <c r="P676" s="16" t="s">
        <v>1463</v>
      </c>
    </row>
    <row r="677" spans="1:16" ht="32.1">
      <c r="A677" s="15" t="s">
        <v>3429</v>
      </c>
      <c r="B677" s="15">
        <v>2016</v>
      </c>
      <c r="C677" s="15" t="s">
        <v>3439</v>
      </c>
      <c r="D677" s="20" t="s">
        <v>2766</v>
      </c>
      <c r="E677" s="20" t="s">
        <v>2778</v>
      </c>
      <c r="F677" s="33" t="s">
        <v>2888</v>
      </c>
      <c r="G677" s="20" t="s">
        <v>2772</v>
      </c>
      <c r="H677" s="20" t="s">
        <v>2772</v>
      </c>
      <c r="I677" s="20" t="s">
        <v>2772</v>
      </c>
      <c r="J677" s="20" t="s">
        <v>2772</v>
      </c>
      <c r="K677" s="33" t="s">
        <v>2781</v>
      </c>
      <c r="L677" s="15">
        <v>0.13</v>
      </c>
      <c r="M677" s="15" t="s">
        <v>3437</v>
      </c>
      <c r="N677" s="33" t="s">
        <v>3433</v>
      </c>
      <c r="O677" s="33" t="s">
        <v>3435</v>
      </c>
      <c r="P677" s="16" t="s">
        <v>1463</v>
      </c>
    </row>
    <row r="678" spans="1:16" ht="32.1">
      <c r="A678" s="15" t="s">
        <v>3429</v>
      </c>
      <c r="B678" s="15">
        <v>2016</v>
      </c>
      <c r="C678" s="15" t="s">
        <v>3439</v>
      </c>
      <c r="D678" s="20" t="s">
        <v>2766</v>
      </c>
      <c r="E678" s="20" t="s">
        <v>2778</v>
      </c>
      <c r="F678" s="33" t="s">
        <v>3003</v>
      </c>
      <c r="G678" s="20" t="s">
        <v>2772</v>
      </c>
      <c r="H678" s="20" t="s">
        <v>2772</v>
      </c>
      <c r="I678" s="20" t="s">
        <v>2772</v>
      </c>
      <c r="J678" s="20" t="s">
        <v>2772</v>
      </c>
      <c r="K678" s="33" t="s">
        <v>2781</v>
      </c>
      <c r="L678" s="15">
        <v>0.01</v>
      </c>
      <c r="M678" s="15" t="s">
        <v>3437</v>
      </c>
      <c r="N678" s="33" t="s">
        <v>3433</v>
      </c>
      <c r="O678" s="33" t="s">
        <v>3435</v>
      </c>
      <c r="P678" s="16" t="s">
        <v>1463</v>
      </c>
    </row>
    <row r="679" spans="1:16" ht="32.1">
      <c r="A679" s="15" t="s">
        <v>3429</v>
      </c>
      <c r="B679" s="15">
        <v>2016</v>
      </c>
      <c r="C679" s="15" t="s">
        <v>3439</v>
      </c>
      <c r="D679" s="20" t="s">
        <v>2766</v>
      </c>
      <c r="E679" s="20" t="s">
        <v>2778</v>
      </c>
      <c r="F679" s="33" t="s">
        <v>2885</v>
      </c>
      <c r="G679" s="20" t="s">
        <v>2772</v>
      </c>
      <c r="H679" s="20" t="s">
        <v>2772</v>
      </c>
      <c r="I679" s="20" t="s">
        <v>2772</v>
      </c>
      <c r="J679" s="20" t="s">
        <v>2772</v>
      </c>
      <c r="K679" s="33" t="s">
        <v>2781</v>
      </c>
      <c r="L679" s="15">
        <v>0.15</v>
      </c>
      <c r="M679" s="15" t="s">
        <v>3437</v>
      </c>
      <c r="N679" s="33" t="s">
        <v>3433</v>
      </c>
      <c r="O679" s="33" t="s">
        <v>3435</v>
      </c>
      <c r="P679" s="16" t="s">
        <v>1463</v>
      </c>
    </row>
    <row r="680" spans="1:16" ht="48">
      <c r="A680" s="15" t="s">
        <v>3429</v>
      </c>
      <c r="B680" s="15">
        <v>2016</v>
      </c>
      <c r="C680" s="15" t="s">
        <v>3439</v>
      </c>
      <c r="D680" s="20" t="s">
        <v>2766</v>
      </c>
      <c r="E680" s="20" t="s">
        <v>3256</v>
      </c>
      <c r="F680" s="33" t="s">
        <v>3431</v>
      </c>
      <c r="G680" s="20" t="s">
        <v>2772</v>
      </c>
      <c r="H680" s="20" t="s">
        <v>2772</v>
      </c>
      <c r="I680" s="20" t="s">
        <v>2772</v>
      </c>
      <c r="J680" s="20" t="s">
        <v>2772</v>
      </c>
      <c r="K680" s="33" t="s">
        <v>2781</v>
      </c>
      <c r="L680" s="15">
        <v>27</v>
      </c>
      <c r="M680" s="15" t="s">
        <v>3437</v>
      </c>
      <c r="N680" s="33" t="s">
        <v>3433</v>
      </c>
      <c r="O680" s="33" t="s">
        <v>3438</v>
      </c>
      <c r="P680" s="16" t="s">
        <v>1463</v>
      </c>
    </row>
    <row r="681" spans="1:16" ht="48">
      <c r="A681" s="15" t="s">
        <v>3429</v>
      </c>
      <c r="B681" s="15">
        <v>2016</v>
      </c>
      <c r="C681" s="15" t="s">
        <v>3439</v>
      </c>
      <c r="D681" s="20" t="s">
        <v>2766</v>
      </c>
      <c r="E681" s="20" t="s">
        <v>3256</v>
      </c>
      <c r="F681" s="33" t="s">
        <v>2768</v>
      </c>
      <c r="G681" s="20" t="s">
        <v>2772</v>
      </c>
      <c r="H681" s="20" t="s">
        <v>2772</v>
      </c>
      <c r="I681" s="20" t="s">
        <v>2772</v>
      </c>
      <c r="J681" s="20" t="s">
        <v>2772</v>
      </c>
      <c r="K681" s="33" t="s">
        <v>2781</v>
      </c>
      <c r="L681" s="15">
        <v>27.9</v>
      </c>
      <c r="M681" s="15" t="s">
        <v>3432</v>
      </c>
      <c r="N681" s="33" t="s">
        <v>3433</v>
      </c>
      <c r="O681" s="33" t="s">
        <v>3438</v>
      </c>
      <c r="P681" s="16" t="s">
        <v>1463</v>
      </c>
    </row>
    <row r="682" spans="1:16" ht="48">
      <c r="A682" s="15" t="s">
        <v>3429</v>
      </c>
      <c r="B682" s="15">
        <v>2016</v>
      </c>
      <c r="C682" s="15" t="s">
        <v>3439</v>
      </c>
      <c r="D682" s="20" t="s">
        <v>2766</v>
      </c>
      <c r="E682" s="20" t="s">
        <v>3256</v>
      </c>
      <c r="F682" s="33" t="s">
        <v>2774</v>
      </c>
      <c r="G682" s="20" t="s">
        <v>2772</v>
      </c>
      <c r="H682" s="20" t="s">
        <v>2772</v>
      </c>
      <c r="I682" s="20" t="s">
        <v>2772</v>
      </c>
      <c r="J682" s="20" t="s">
        <v>2772</v>
      </c>
      <c r="K682" s="33" t="s">
        <v>2781</v>
      </c>
      <c r="L682" s="15">
        <v>763</v>
      </c>
      <c r="M682" s="15" t="s">
        <v>3011</v>
      </c>
      <c r="N682" s="33" t="s">
        <v>3433</v>
      </c>
      <c r="O682" s="33" t="s">
        <v>3438</v>
      </c>
      <c r="P682" s="16" t="s">
        <v>1463</v>
      </c>
    </row>
    <row r="683" spans="1:16" ht="48">
      <c r="A683" s="15" t="s">
        <v>3429</v>
      </c>
      <c r="B683" s="15">
        <v>2016</v>
      </c>
      <c r="C683" s="15" t="s">
        <v>3439</v>
      </c>
      <c r="D683" s="20" t="s">
        <v>2766</v>
      </c>
      <c r="E683" s="20" t="s">
        <v>3256</v>
      </c>
      <c r="F683" s="33" t="s">
        <v>3436</v>
      </c>
      <c r="G683" s="20" t="s">
        <v>2772</v>
      </c>
      <c r="H683" s="20" t="s">
        <v>2772</v>
      </c>
      <c r="I683" s="20" t="s">
        <v>2772</v>
      </c>
      <c r="J683" s="20" t="s">
        <v>2772</v>
      </c>
      <c r="K683" s="33" t="s">
        <v>2781</v>
      </c>
      <c r="L683" s="15">
        <v>12</v>
      </c>
      <c r="M683" s="15" t="s">
        <v>3011</v>
      </c>
      <c r="N683" s="33" t="s">
        <v>3433</v>
      </c>
      <c r="O683" s="33" t="s">
        <v>3438</v>
      </c>
      <c r="P683" s="16" t="s">
        <v>1463</v>
      </c>
    </row>
    <row r="684" spans="1:16" ht="48">
      <c r="A684" s="15" t="s">
        <v>3429</v>
      </c>
      <c r="B684" s="15">
        <v>2016</v>
      </c>
      <c r="C684" s="15" t="s">
        <v>3439</v>
      </c>
      <c r="D684" s="20" t="s">
        <v>2766</v>
      </c>
      <c r="E684" s="20" t="s">
        <v>3256</v>
      </c>
      <c r="F684" s="33" t="s">
        <v>2848</v>
      </c>
      <c r="G684" s="20" t="s">
        <v>2772</v>
      </c>
      <c r="H684" s="20" t="s">
        <v>2772</v>
      </c>
      <c r="I684" s="20" t="s">
        <v>2772</v>
      </c>
      <c r="J684" s="20" t="s">
        <v>2772</v>
      </c>
      <c r="K684" s="33" t="s">
        <v>2781</v>
      </c>
      <c r="L684" s="15">
        <v>9.01</v>
      </c>
      <c r="M684" s="15" t="s">
        <v>3437</v>
      </c>
      <c r="N684" s="33" t="s">
        <v>3433</v>
      </c>
      <c r="O684" s="33" t="s">
        <v>3438</v>
      </c>
      <c r="P684" s="16" t="s">
        <v>1463</v>
      </c>
    </row>
    <row r="685" spans="1:16" ht="48">
      <c r="A685" s="15" t="s">
        <v>3429</v>
      </c>
      <c r="B685" s="15">
        <v>2016</v>
      </c>
      <c r="C685" s="15" t="s">
        <v>3439</v>
      </c>
      <c r="D685" s="20" t="s">
        <v>2766</v>
      </c>
      <c r="E685" s="20" t="s">
        <v>2778</v>
      </c>
      <c r="F685" s="33" t="s">
        <v>2889</v>
      </c>
      <c r="G685" s="20" t="s">
        <v>2772</v>
      </c>
      <c r="H685" s="20" t="s">
        <v>2772</v>
      </c>
      <c r="I685" s="20" t="s">
        <v>2772</v>
      </c>
      <c r="J685" s="20" t="s">
        <v>2772</v>
      </c>
      <c r="K685" s="33" t="s">
        <v>2781</v>
      </c>
      <c r="L685" s="15">
        <v>1.33</v>
      </c>
      <c r="M685" s="15" t="s">
        <v>3437</v>
      </c>
      <c r="N685" s="33" t="s">
        <v>3433</v>
      </c>
      <c r="O685" s="33" t="s">
        <v>3438</v>
      </c>
      <c r="P685" s="16" t="s">
        <v>1463</v>
      </c>
    </row>
    <row r="686" spans="1:16" ht="48">
      <c r="A686" s="15" t="s">
        <v>3429</v>
      </c>
      <c r="B686" s="15">
        <v>2016</v>
      </c>
      <c r="C686" s="15" t="s">
        <v>3439</v>
      </c>
      <c r="D686" s="20" t="s">
        <v>2766</v>
      </c>
      <c r="E686" s="20" t="s">
        <v>2778</v>
      </c>
      <c r="F686" s="33" t="s">
        <v>2775</v>
      </c>
      <c r="G686" s="20" t="s">
        <v>2772</v>
      </c>
      <c r="H686" s="20" t="s">
        <v>2772</v>
      </c>
      <c r="I686" s="20" t="s">
        <v>2772</v>
      </c>
      <c r="J686" s="20" t="s">
        <v>2772</v>
      </c>
      <c r="K686" s="33" t="s">
        <v>2781</v>
      </c>
      <c r="L686" s="15">
        <v>0.33</v>
      </c>
      <c r="M686" s="15" t="s">
        <v>3437</v>
      </c>
      <c r="N686" s="33" t="s">
        <v>3433</v>
      </c>
      <c r="O686" s="33" t="s">
        <v>3438</v>
      </c>
      <c r="P686" s="16" t="s">
        <v>1463</v>
      </c>
    </row>
    <row r="687" spans="1:16" ht="48">
      <c r="A687" s="15" t="s">
        <v>3429</v>
      </c>
      <c r="B687" s="15">
        <v>2016</v>
      </c>
      <c r="C687" s="15" t="s">
        <v>3439</v>
      </c>
      <c r="D687" s="20" t="s">
        <v>2766</v>
      </c>
      <c r="E687" s="20" t="s">
        <v>2778</v>
      </c>
      <c r="F687" s="33" t="s">
        <v>2888</v>
      </c>
      <c r="G687" s="20" t="s">
        <v>2772</v>
      </c>
      <c r="H687" s="20" t="s">
        <v>2772</v>
      </c>
      <c r="I687" s="20" t="s">
        <v>2772</v>
      </c>
      <c r="J687" s="20" t="s">
        <v>2772</v>
      </c>
      <c r="K687" s="33" t="s">
        <v>2781</v>
      </c>
      <c r="L687" s="15">
        <v>0.12</v>
      </c>
      <c r="M687" s="15" t="s">
        <v>3437</v>
      </c>
      <c r="N687" s="33" t="s">
        <v>3433</v>
      </c>
      <c r="O687" s="33" t="s">
        <v>3438</v>
      </c>
      <c r="P687" s="16" t="s">
        <v>1463</v>
      </c>
    </row>
    <row r="688" spans="1:16" ht="48">
      <c r="A688" s="15" t="s">
        <v>3429</v>
      </c>
      <c r="B688" s="15">
        <v>2016</v>
      </c>
      <c r="C688" s="15" t="s">
        <v>3439</v>
      </c>
      <c r="D688" s="20" t="s">
        <v>2766</v>
      </c>
      <c r="E688" s="20" t="s">
        <v>2778</v>
      </c>
      <c r="F688" s="33" t="s">
        <v>3003</v>
      </c>
      <c r="G688" s="20" t="s">
        <v>2772</v>
      </c>
      <c r="H688" s="20" t="s">
        <v>2772</v>
      </c>
      <c r="I688" s="20" t="s">
        <v>2772</v>
      </c>
      <c r="J688" s="20" t="s">
        <v>2772</v>
      </c>
      <c r="K688" s="33" t="s">
        <v>2781</v>
      </c>
      <c r="L688" s="15">
        <v>0.01</v>
      </c>
      <c r="M688" s="15" t="s">
        <v>3437</v>
      </c>
      <c r="N688" s="33" t="s">
        <v>3433</v>
      </c>
      <c r="O688" s="33" t="s">
        <v>3438</v>
      </c>
      <c r="P688" s="16" t="s">
        <v>1463</v>
      </c>
    </row>
    <row r="689" spans="1:16" ht="48">
      <c r="A689" s="15" t="s">
        <v>3429</v>
      </c>
      <c r="B689" s="15">
        <v>2016</v>
      </c>
      <c r="C689" s="15" t="s">
        <v>3439</v>
      </c>
      <c r="D689" s="20" t="s">
        <v>2766</v>
      </c>
      <c r="E689" s="20" t="s">
        <v>2778</v>
      </c>
      <c r="F689" s="33" t="s">
        <v>2885</v>
      </c>
      <c r="G689" s="20" t="s">
        <v>2772</v>
      </c>
      <c r="H689" s="20" t="s">
        <v>2772</v>
      </c>
      <c r="I689" s="20" t="s">
        <v>2772</v>
      </c>
      <c r="J689" s="20" t="s">
        <v>2772</v>
      </c>
      <c r="K689" s="33" t="s">
        <v>2781</v>
      </c>
      <c r="L689" s="15">
        <v>0.26</v>
      </c>
      <c r="M689" s="15" t="s">
        <v>3437</v>
      </c>
      <c r="N689" s="33" t="s">
        <v>3433</v>
      </c>
      <c r="O689" s="33" t="s">
        <v>3438</v>
      </c>
      <c r="P689" s="16" t="s">
        <v>1463</v>
      </c>
    </row>
    <row r="690" spans="1:16" ht="48">
      <c r="A690" s="15" t="s">
        <v>3441</v>
      </c>
      <c r="B690" s="15">
        <v>2016</v>
      </c>
      <c r="C690" s="15" t="s">
        <v>3442</v>
      </c>
      <c r="D690" s="20" t="s">
        <v>2766</v>
      </c>
      <c r="E690" s="33" t="s">
        <v>2934</v>
      </c>
      <c r="F690" s="15" t="s">
        <v>3443</v>
      </c>
      <c r="G690" s="15">
        <v>93</v>
      </c>
      <c r="H690" s="33" t="s">
        <v>3444</v>
      </c>
      <c r="I690" s="20" t="s">
        <v>2772</v>
      </c>
      <c r="J690" s="20" t="s">
        <v>2772</v>
      </c>
      <c r="K690" s="20" t="s">
        <v>2772</v>
      </c>
      <c r="L690" s="20" t="s">
        <v>2772</v>
      </c>
      <c r="M690" s="20" t="s">
        <v>2772</v>
      </c>
      <c r="N690" s="20" t="s">
        <v>2772</v>
      </c>
      <c r="O690" s="20" t="s">
        <v>2772</v>
      </c>
      <c r="P690" s="15" t="s">
        <v>1502</v>
      </c>
    </row>
    <row r="691" spans="1:16" ht="48">
      <c r="A691" s="15" t="s">
        <v>3441</v>
      </c>
      <c r="B691" s="15">
        <v>2016</v>
      </c>
      <c r="C691" s="15" t="s">
        <v>3442</v>
      </c>
      <c r="D691" s="20" t="s">
        <v>2766</v>
      </c>
      <c r="E691" s="33" t="s">
        <v>2934</v>
      </c>
      <c r="F691" s="15" t="s">
        <v>3445</v>
      </c>
      <c r="G691" s="15">
        <v>222</v>
      </c>
      <c r="H691" s="33" t="s">
        <v>3444</v>
      </c>
      <c r="I691" s="20" t="s">
        <v>2772</v>
      </c>
      <c r="J691" s="20" t="s">
        <v>2772</v>
      </c>
      <c r="K691" s="20" t="s">
        <v>2772</v>
      </c>
      <c r="L691" s="20" t="s">
        <v>2772</v>
      </c>
      <c r="M691" s="20" t="s">
        <v>2772</v>
      </c>
      <c r="N691" s="20" t="s">
        <v>2772</v>
      </c>
      <c r="O691" s="20" t="s">
        <v>2772</v>
      </c>
      <c r="P691" s="15" t="s">
        <v>1502</v>
      </c>
    </row>
    <row r="692" spans="1:16" ht="32.1">
      <c r="A692" s="15" t="s">
        <v>3446</v>
      </c>
      <c r="B692" s="15">
        <v>2016</v>
      </c>
      <c r="C692" s="15" t="s">
        <v>3447</v>
      </c>
      <c r="D692" s="20" t="s">
        <v>2766</v>
      </c>
      <c r="E692" s="33" t="s">
        <v>2778</v>
      </c>
      <c r="F692" s="15" t="s">
        <v>2875</v>
      </c>
      <c r="G692" s="20" t="s">
        <v>2772</v>
      </c>
      <c r="H692" s="20" t="s">
        <v>2772</v>
      </c>
      <c r="I692" s="20" t="s">
        <v>2772</v>
      </c>
      <c r="J692" s="20" t="s">
        <v>2772</v>
      </c>
      <c r="K692" s="33" t="s">
        <v>2781</v>
      </c>
      <c r="L692" s="15">
        <v>136.4</v>
      </c>
      <c r="M692" s="15" t="s">
        <v>3448</v>
      </c>
      <c r="N692" s="33" t="s">
        <v>2772</v>
      </c>
      <c r="O692" s="15" t="s">
        <v>3449</v>
      </c>
      <c r="P692" s="15" t="s">
        <v>3450</v>
      </c>
    </row>
    <row r="693" spans="1:16" ht="32.1">
      <c r="A693" s="15" t="s">
        <v>3446</v>
      </c>
      <c r="B693" s="15">
        <v>2016</v>
      </c>
      <c r="C693" s="15" t="s">
        <v>3447</v>
      </c>
      <c r="D693" s="20" t="s">
        <v>2766</v>
      </c>
      <c r="E693" s="33" t="s">
        <v>2778</v>
      </c>
      <c r="F693" s="15" t="s">
        <v>2790</v>
      </c>
      <c r="G693" s="20" t="s">
        <v>2772</v>
      </c>
      <c r="H693" s="20" t="s">
        <v>2772</v>
      </c>
      <c r="I693" s="20" t="s">
        <v>2772</v>
      </c>
      <c r="J693" s="20" t="s">
        <v>2772</v>
      </c>
      <c r="K693" s="33" t="s">
        <v>2781</v>
      </c>
      <c r="L693" s="15">
        <v>14.5</v>
      </c>
      <c r="M693" s="15" t="s">
        <v>3448</v>
      </c>
      <c r="N693" s="20" t="s">
        <v>2772</v>
      </c>
      <c r="O693" s="15" t="s">
        <v>3449</v>
      </c>
      <c r="P693" s="15" t="s">
        <v>3450</v>
      </c>
    </row>
    <row r="694" spans="1:16" ht="32.1">
      <c r="A694" s="15" t="s">
        <v>3446</v>
      </c>
      <c r="B694" s="15">
        <v>2016</v>
      </c>
      <c r="C694" s="15" t="s">
        <v>3447</v>
      </c>
      <c r="D694" s="20" t="s">
        <v>2766</v>
      </c>
      <c r="E694" s="33" t="s">
        <v>2778</v>
      </c>
      <c r="F694" s="15" t="s">
        <v>2779</v>
      </c>
      <c r="G694" s="20" t="s">
        <v>2772</v>
      </c>
      <c r="H694" s="20" t="s">
        <v>2772</v>
      </c>
      <c r="I694" s="20" t="s">
        <v>2772</v>
      </c>
      <c r="J694" s="20" t="s">
        <v>2772</v>
      </c>
      <c r="K694" s="33" t="s">
        <v>2781</v>
      </c>
      <c r="L694" s="15">
        <v>2.2999999999999998</v>
      </c>
      <c r="M694" s="15" t="s">
        <v>3448</v>
      </c>
      <c r="N694" s="33" t="s">
        <v>2772</v>
      </c>
      <c r="O694" s="15" t="s">
        <v>3449</v>
      </c>
      <c r="P694" s="15" t="s">
        <v>3450</v>
      </c>
    </row>
    <row r="695" spans="1:16" ht="32.1">
      <c r="A695" s="15" t="s">
        <v>3446</v>
      </c>
      <c r="B695" s="15">
        <v>2016</v>
      </c>
      <c r="C695" s="15" t="s">
        <v>3447</v>
      </c>
      <c r="D695" s="20" t="s">
        <v>2766</v>
      </c>
      <c r="E695" s="33" t="s">
        <v>2778</v>
      </c>
      <c r="F695" s="15" t="s">
        <v>2788</v>
      </c>
      <c r="G695" s="20" t="s">
        <v>2772</v>
      </c>
      <c r="H695" s="20" t="s">
        <v>2772</v>
      </c>
      <c r="I695" s="20" t="s">
        <v>2772</v>
      </c>
      <c r="J695" s="20" t="s">
        <v>2772</v>
      </c>
      <c r="K695" s="33" t="s">
        <v>2781</v>
      </c>
      <c r="L695" s="15">
        <v>47.97</v>
      </c>
      <c r="M695" s="15" t="s">
        <v>3451</v>
      </c>
      <c r="N695" s="20" t="s">
        <v>2772</v>
      </c>
      <c r="O695" s="15" t="s">
        <v>3449</v>
      </c>
      <c r="P695" s="15" t="s">
        <v>3450</v>
      </c>
    </row>
    <row r="696" spans="1:16" ht="48">
      <c r="A696" s="15" t="s">
        <v>2811</v>
      </c>
      <c r="B696" s="15">
        <v>2015</v>
      </c>
      <c r="C696" s="15" t="s">
        <v>3452</v>
      </c>
      <c r="D696" s="20" t="s">
        <v>2766</v>
      </c>
      <c r="E696" s="33" t="s">
        <v>2813</v>
      </c>
      <c r="F696" s="15" t="s">
        <v>3317</v>
      </c>
      <c r="G696" s="15">
        <v>4.5</v>
      </c>
      <c r="H696" s="15" t="s">
        <v>3453</v>
      </c>
      <c r="I696" s="15" t="s">
        <v>3454</v>
      </c>
      <c r="J696" s="15">
        <v>1</v>
      </c>
      <c r="K696" s="33" t="s">
        <v>2781</v>
      </c>
      <c r="L696" s="15">
        <v>2.74</v>
      </c>
      <c r="M696" s="15" t="s">
        <v>3455</v>
      </c>
      <c r="N696" s="15">
        <v>0</v>
      </c>
      <c r="O696" s="15" t="s">
        <v>3456</v>
      </c>
      <c r="P696" s="15" t="s">
        <v>1703</v>
      </c>
    </row>
    <row r="697" spans="1:16" ht="48">
      <c r="A697" s="15" t="s">
        <v>2811</v>
      </c>
      <c r="B697" s="15">
        <v>2015</v>
      </c>
      <c r="C697" s="15" t="s">
        <v>3452</v>
      </c>
      <c r="D697" s="20" t="s">
        <v>2766</v>
      </c>
      <c r="E697" s="33" t="s">
        <v>2813</v>
      </c>
      <c r="F697" s="15" t="s">
        <v>3317</v>
      </c>
      <c r="G697" s="15">
        <v>4.5</v>
      </c>
      <c r="H697" s="15" t="s">
        <v>3453</v>
      </c>
      <c r="I697" s="15" t="s">
        <v>3454</v>
      </c>
      <c r="J697" s="15">
        <v>1</v>
      </c>
      <c r="K697" s="33" t="s">
        <v>2781</v>
      </c>
      <c r="L697" s="15">
        <v>0.18</v>
      </c>
      <c r="M697" s="15" t="s">
        <v>3455</v>
      </c>
      <c r="N697" s="15">
        <v>0</v>
      </c>
      <c r="O697" s="15" t="s">
        <v>3457</v>
      </c>
      <c r="P697" s="15" t="s">
        <v>1703</v>
      </c>
    </row>
    <row r="698" spans="1:16" ht="48">
      <c r="A698" s="15" t="s">
        <v>2811</v>
      </c>
      <c r="B698" s="15">
        <v>2015</v>
      </c>
      <c r="C698" s="15" t="s">
        <v>3452</v>
      </c>
      <c r="D698" s="20" t="s">
        <v>2766</v>
      </c>
      <c r="E698" s="33" t="s">
        <v>2813</v>
      </c>
      <c r="F698" s="15" t="s">
        <v>3317</v>
      </c>
      <c r="G698" s="15">
        <v>4.5</v>
      </c>
      <c r="H698" s="15" t="s">
        <v>3453</v>
      </c>
      <c r="I698" s="15" t="s">
        <v>3454</v>
      </c>
      <c r="J698" s="15">
        <v>1</v>
      </c>
      <c r="K698" s="33" t="s">
        <v>2781</v>
      </c>
      <c r="L698" s="15">
        <v>2.09</v>
      </c>
      <c r="M698" s="15" t="s">
        <v>3455</v>
      </c>
      <c r="N698" s="15">
        <v>3</v>
      </c>
      <c r="O698" s="15" t="s">
        <v>2819</v>
      </c>
      <c r="P698" s="15" t="s">
        <v>1703</v>
      </c>
    </row>
    <row r="699" spans="1:16" ht="48">
      <c r="A699" s="15" t="s">
        <v>2811</v>
      </c>
      <c r="B699" s="15">
        <v>2015</v>
      </c>
      <c r="C699" s="15" t="s">
        <v>3452</v>
      </c>
      <c r="D699" s="20" t="s">
        <v>2766</v>
      </c>
      <c r="E699" s="33" t="s">
        <v>2813</v>
      </c>
      <c r="F699" s="15" t="s">
        <v>3317</v>
      </c>
      <c r="G699" s="15">
        <v>4.5</v>
      </c>
      <c r="H699" s="15" t="s">
        <v>3453</v>
      </c>
      <c r="I699" s="15" t="s">
        <v>3454</v>
      </c>
      <c r="J699" s="15">
        <v>1</v>
      </c>
      <c r="K699" s="33" t="s">
        <v>2781</v>
      </c>
      <c r="L699" s="15">
        <v>1.51</v>
      </c>
      <c r="M699" s="15" t="s">
        <v>3455</v>
      </c>
      <c r="N699" s="15">
        <v>7</v>
      </c>
      <c r="O699" s="15" t="s">
        <v>3456</v>
      </c>
      <c r="P699" s="15" t="s">
        <v>1703</v>
      </c>
    </row>
    <row r="700" spans="1:16" ht="48">
      <c r="A700" s="15" t="s">
        <v>2811</v>
      </c>
      <c r="B700" s="15">
        <v>2015</v>
      </c>
      <c r="C700" s="15" t="s">
        <v>3452</v>
      </c>
      <c r="D700" s="20" t="s">
        <v>2766</v>
      </c>
      <c r="E700" s="33" t="s">
        <v>2813</v>
      </c>
      <c r="F700" s="15" t="s">
        <v>3317</v>
      </c>
      <c r="G700" s="15">
        <v>4.5</v>
      </c>
      <c r="H700" s="15" t="s">
        <v>3453</v>
      </c>
      <c r="I700" s="15" t="s">
        <v>3454</v>
      </c>
      <c r="J700" s="15">
        <v>1</v>
      </c>
      <c r="K700" s="33" t="s">
        <v>2781</v>
      </c>
      <c r="L700" s="15">
        <v>0.08</v>
      </c>
      <c r="M700" s="15" t="s">
        <v>3455</v>
      </c>
      <c r="N700" s="15">
        <v>7</v>
      </c>
      <c r="O700" s="15" t="s">
        <v>3457</v>
      </c>
      <c r="P700" s="15" t="s">
        <v>1703</v>
      </c>
    </row>
    <row r="701" spans="1:16" ht="48">
      <c r="A701" s="15" t="s">
        <v>2811</v>
      </c>
      <c r="B701" s="15">
        <v>2015</v>
      </c>
      <c r="C701" s="15" t="s">
        <v>3452</v>
      </c>
      <c r="D701" s="20" t="s">
        <v>2766</v>
      </c>
      <c r="E701" s="33" t="s">
        <v>2813</v>
      </c>
      <c r="F701" s="15" t="s">
        <v>3317</v>
      </c>
      <c r="G701" s="15">
        <v>4.5</v>
      </c>
      <c r="H701" s="15" t="s">
        <v>3453</v>
      </c>
      <c r="I701" s="15" t="s">
        <v>3454</v>
      </c>
      <c r="J701" s="15">
        <v>1</v>
      </c>
      <c r="K701" s="33" t="s">
        <v>2781</v>
      </c>
      <c r="L701" s="15">
        <v>1.59</v>
      </c>
      <c r="M701" s="15" t="s">
        <v>3455</v>
      </c>
      <c r="N701" s="15">
        <v>21</v>
      </c>
      <c r="O701" s="15" t="s">
        <v>3458</v>
      </c>
      <c r="P701" s="15" t="s">
        <v>1703</v>
      </c>
    </row>
    <row r="702" spans="1:16" ht="48">
      <c r="A702" s="15" t="s">
        <v>2811</v>
      </c>
      <c r="B702" s="15">
        <v>2015</v>
      </c>
      <c r="C702" s="15" t="s">
        <v>3452</v>
      </c>
      <c r="D702" s="20" t="s">
        <v>2766</v>
      </c>
      <c r="E702" s="33" t="s">
        <v>2813</v>
      </c>
      <c r="F702" s="15" t="s">
        <v>3317</v>
      </c>
      <c r="G702" s="15">
        <v>4.5</v>
      </c>
      <c r="H702" s="15" t="s">
        <v>3453</v>
      </c>
      <c r="I702" s="15" t="s">
        <v>3454</v>
      </c>
      <c r="J702" s="15">
        <v>1</v>
      </c>
      <c r="K702" s="33" t="s">
        <v>2781</v>
      </c>
      <c r="L702" s="15">
        <v>1.4</v>
      </c>
      <c r="M702" s="15" t="s">
        <v>3455</v>
      </c>
      <c r="N702" s="15">
        <v>70</v>
      </c>
      <c r="O702" s="15" t="s">
        <v>3458</v>
      </c>
      <c r="P702" s="15" t="s">
        <v>1703</v>
      </c>
    </row>
    <row r="703" spans="1:16" ht="48">
      <c r="A703" s="15" t="s">
        <v>2811</v>
      </c>
      <c r="B703" s="15">
        <v>2015</v>
      </c>
      <c r="C703" s="15" t="s">
        <v>3452</v>
      </c>
      <c r="D703" s="20" t="s">
        <v>2766</v>
      </c>
      <c r="E703" s="33" t="s">
        <v>2813</v>
      </c>
      <c r="F703" s="15" t="s">
        <v>3317</v>
      </c>
      <c r="G703" s="15">
        <v>4.5</v>
      </c>
      <c r="H703" s="15" t="s">
        <v>3453</v>
      </c>
      <c r="I703" s="15" t="s">
        <v>3454</v>
      </c>
      <c r="J703" s="15">
        <v>1</v>
      </c>
      <c r="K703" s="33" t="s">
        <v>2781</v>
      </c>
      <c r="L703" s="15" t="s">
        <v>3459</v>
      </c>
      <c r="M703" s="15" t="s">
        <v>3455</v>
      </c>
      <c r="N703" s="15">
        <v>90</v>
      </c>
      <c r="O703" s="15" t="s">
        <v>3458</v>
      </c>
      <c r="P703" s="15" t="s">
        <v>1703</v>
      </c>
    </row>
    <row r="704" spans="1:16" ht="48">
      <c r="A704" s="15" t="s">
        <v>2811</v>
      </c>
      <c r="B704" s="15">
        <v>2015</v>
      </c>
      <c r="C704" s="15" t="s">
        <v>3452</v>
      </c>
      <c r="D704" s="20" t="s">
        <v>2766</v>
      </c>
      <c r="E704" s="33" t="s">
        <v>2813</v>
      </c>
      <c r="F704" s="15" t="s">
        <v>3317</v>
      </c>
      <c r="G704" s="15">
        <v>4.5</v>
      </c>
      <c r="H704" s="15" t="s">
        <v>3453</v>
      </c>
      <c r="I704" s="15" t="s">
        <v>3454</v>
      </c>
      <c r="J704" s="15">
        <v>1</v>
      </c>
      <c r="K704" s="33" t="s">
        <v>2781</v>
      </c>
      <c r="L704" s="15">
        <v>0</v>
      </c>
      <c r="M704" s="15" t="s">
        <v>3455</v>
      </c>
      <c r="N704" s="15">
        <v>120</v>
      </c>
      <c r="O704" s="15" t="s">
        <v>3458</v>
      </c>
      <c r="P704" s="15" t="s">
        <v>1703</v>
      </c>
    </row>
    <row r="705" spans="1:16" ht="48">
      <c r="A705" s="15" t="s">
        <v>3460</v>
      </c>
      <c r="B705" s="15">
        <v>2013</v>
      </c>
      <c r="C705" s="15" t="s">
        <v>3461</v>
      </c>
      <c r="D705" s="20" t="s">
        <v>2766</v>
      </c>
      <c r="E705" s="33" t="s">
        <v>2767</v>
      </c>
      <c r="F705" s="15" t="s">
        <v>2873</v>
      </c>
      <c r="G705" s="35">
        <v>750000</v>
      </c>
      <c r="H705" s="15" t="s">
        <v>3462</v>
      </c>
      <c r="I705" s="15" t="s">
        <v>3463</v>
      </c>
      <c r="J705" s="15">
        <v>1</v>
      </c>
      <c r="K705" s="20" t="s">
        <v>2772</v>
      </c>
      <c r="L705" s="20" t="s">
        <v>2772</v>
      </c>
      <c r="M705" s="20" t="s">
        <v>2772</v>
      </c>
      <c r="N705" s="20" t="s">
        <v>2772</v>
      </c>
      <c r="O705" s="20" t="s">
        <v>2772</v>
      </c>
      <c r="P705" s="16" t="s">
        <v>1995</v>
      </c>
    </row>
    <row r="706" spans="1:16" ht="48">
      <c r="A706" s="15" t="s">
        <v>3460</v>
      </c>
      <c r="B706" s="15">
        <v>2013</v>
      </c>
      <c r="C706" s="15" t="s">
        <v>3461</v>
      </c>
      <c r="D706" s="20" t="s">
        <v>2766</v>
      </c>
      <c r="E706" s="33" t="s">
        <v>2767</v>
      </c>
      <c r="F706" s="15" t="s">
        <v>3464</v>
      </c>
      <c r="G706" s="15" t="s">
        <v>3465</v>
      </c>
      <c r="H706" s="15" t="s">
        <v>3462</v>
      </c>
      <c r="I706" s="15" t="s">
        <v>3463</v>
      </c>
      <c r="J706" s="15">
        <v>1</v>
      </c>
      <c r="K706" s="20" t="s">
        <v>2772</v>
      </c>
      <c r="L706" s="20" t="s">
        <v>2772</v>
      </c>
      <c r="M706" s="20" t="s">
        <v>2772</v>
      </c>
      <c r="N706" s="20" t="s">
        <v>2772</v>
      </c>
      <c r="O706" s="20" t="s">
        <v>2772</v>
      </c>
      <c r="P706" s="16" t="s">
        <v>1995</v>
      </c>
    </row>
    <row r="707" spans="1:16" ht="48">
      <c r="A707" s="15" t="s">
        <v>3460</v>
      </c>
      <c r="B707" s="15">
        <v>2013</v>
      </c>
      <c r="C707" s="15" t="s">
        <v>3461</v>
      </c>
      <c r="D707" s="20" t="s">
        <v>2766</v>
      </c>
      <c r="E707" s="33" t="s">
        <v>2767</v>
      </c>
      <c r="F707" s="15" t="s">
        <v>2865</v>
      </c>
      <c r="G707" s="15" t="s">
        <v>3466</v>
      </c>
      <c r="H707" s="15" t="s">
        <v>3467</v>
      </c>
      <c r="I707" s="15" t="s">
        <v>3463</v>
      </c>
      <c r="J707" s="15">
        <v>1</v>
      </c>
      <c r="K707" s="20" t="s">
        <v>2772</v>
      </c>
      <c r="L707" s="20" t="s">
        <v>2772</v>
      </c>
      <c r="M707" s="20" t="s">
        <v>2772</v>
      </c>
      <c r="N707" s="20" t="s">
        <v>2772</v>
      </c>
      <c r="O707" s="20" t="s">
        <v>2772</v>
      </c>
      <c r="P707" s="16" t="s">
        <v>1995</v>
      </c>
    </row>
    <row r="708" spans="1:16" ht="48">
      <c r="A708" s="15" t="s">
        <v>3460</v>
      </c>
      <c r="B708" s="15">
        <v>2013</v>
      </c>
      <c r="C708" s="15" t="s">
        <v>3461</v>
      </c>
      <c r="D708" s="20" t="s">
        <v>2766</v>
      </c>
      <c r="E708" s="33" t="s">
        <v>2767</v>
      </c>
      <c r="F708" s="15" t="s">
        <v>3468</v>
      </c>
      <c r="G708" s="15" t="s">
        <v>3469</v>
      </c>
      <c r="H708" s="15" t="s">
        <v>3467</v>
      </c>
      <c r="I708" s="15" t="s">
        <v>3463</v>
      </c>
      <c r="J708" s="15">
        <v>1</v>
      </c>
      <c r="K708" s="20" t="s">
        <v>2772</v>
      </c>
      <c r="L708" s="20" t="s">
        <v>2772</v>
      </c>
      <c r="M708" s="20" t="s">
        <v>2772</v>
      </c>
      <c r="N708" s="20" t="s">
        <v>2772</v>
      </c>
      <c r="O708" s="20" t="s">
        <v>2772</v>
      </c>
      <c r="P708" s="16" t="s">
        <v>1995</v>
      </c>
    </row>
    <row r="709" spans="1:16" ht="48">
      <c r="A709" s="15" t="s">
        <v>3460</v>
      </c>
      <c r="B709" s="15">
        <v>2013</v>
      </c>
      <c r="C709" s="15" t="s">
        <v>3461</v>
      </c>
      <c r="D709" s="20" t="s">
        <v>2766</v>
      </c>
      <c r="E709" s="33" t="s">
        <v>2767</v>
      </c>
      <c r="F709" s="15" t="s">
        <v>3470</v>
      </c>
      <c r="G709" s="15" t="s">
        <v>3471</v>
      </c>
      <c r="H709" s="15" t="s">
        <v>3467</v>
      </c>
      <c r="I709" s="15" t="s">
        <v>3463</v>
      </c>
      <c r="J709" s="15">
        <v>1</v>
      </c>
      <c r="K709" s="20" t="s">
        <v>2772</v>
      </c>
      <c r="L709" s="20" t="s">
        <v>2772</v>
      </c>
      <c r="M709" s="20" t="s">
        <v>2772</v>
      </c>
      <c r="N709" s="20" t="s">
        <v>2772</v>
      </c>
      <c r="O709" s="20" t="s">
        <v>2772</v>
      </c>
      <c r="P709" s="16" t="s">
        <v>1995</v>
      </c>
    </row>
    <row r="710" spans="1:16" ht="48">
      <c r="A710" s="15" t="s">
        <v>3460</v>
      </c>
      <c r="B710" s="15">
        <v>2013</v>
      </c>
      <c r="C710" s="15" t="s">
        <v>3461</v>
      </c>
      <c r="D710" s="20" t="s">
        <v>2766</v>
      </c>
      <c r="E710" s="33" t="s">
        <v>2767</v>
      </c>
      <c r="F710" s="15" t="s">
        <v>3472</v>
      </c>
      <c r="G710" s="15" t="s">
        <v>3473</v>
      </c>
      <c r="H710" s="15" t="s">
        <v>3467</v>
      </c>
      <c r="I710" s="15" t="s">
        <v>3463</v>
      </c>
      <c r="J710" s="15">
        <v>1</v>
      </c>
      <c r="K710" s="20" t="s">
        <v>2772</v>
      </c>
      <c r="L710" s="20" t="s">
        <v>2772</v>
      </c>
      <c r="M710" s="20" t="s">
        <v>2772</v>
      </c>
      <c r="N710" s="20" t="s">
        <v>2772</v>
      </c>
      <c r="O710" s="20" t="s">
        <v>2772</v>
      </c>
      <c r="P710" s="16" t="s">
        <v>1995</v>
      </c>
    </row>
    <row r="711" spans="1:16" ht="48">
      <c r="A711" s="15" t="s">
        <v>3460</v>
      </c>
      <c r="B711" s="15">
        <v>2013</v>
      </c>
      <c r="C711" s="15" t="s">
        <v>3461</v>
      </c>
      <c r="D711" s="20" t="s">
        <v>2766</v>
      </c>
      <c r="E711" s="33" t="s">
        <v>2767</v>
      </c>
      <c r="F711" s="15" t="s">
        <v>3474</v>
      </c>
      <c r="G711" s="15" t="s">
        <v>3466</v>
      </c>
      <c r="H711" s="15" t="s">
        <v>3467</v>
      </c>
      <c r="I711" s="15" t="s">
        <v>3463</v>
      </c>
      <c r="J711" s="15">
        <v>1</v>
      </c>
      <c r="K711" s="20" t="s">
        <v>2772</v>
      </c>
      <c r="L711" s="20" t="s">
        <v>2772</v>
      </c>
      <c r="M711" s="20" t="s">
        <v>2772</v>
      </c>
      <c r="N711" s="20" t="s">
        <v>2772</v>
      </c>
      <c r="O711" s="20" t="s">
        <v>2772</v>
      </c>
      <c r="P711" s="16" t="s">
        <v>1995</v>
      </c>
    </row>
    <row r="712" spans="1:16" ht="48">
      <c r="A712" s="15" t="s">
        <v>3460</v>
      </c>
      <c r="B712" s="15">
        <v>2013</v>
      </c>
      <c r="C712" s="15" t="s">
        <v>3461</v>
      </c>
      <c r="D712" s="20" t="s">
        <v>2766</v>
      </c>
      <c r="E712" s="33" t="s">
        <v>2767</v>
      </c>
      <c r="F712" s="15" t="s">
        <v>3475</v>
      </c>
      <c r="G712" s="15" t="s">
        <v>3476</v>
      </c>
      <c r="H712" s="15" t="s">
        <v>3467</v>
      </c>
      <c r="I712" s="15" t="s">
        <v>3463</v>
      </c>
      <c r="J712" s="15">
        <v>1</v>
      </c>
      <c r="K712" s="20" t="s">
        <v>2772</v>
      </c>
      <c r="L712" s="20" t="s">
        <v>2772</v>
      </c>
      <c r="M712" s="20" t="s">
        <v>2772</v>
      </c>
      <c r="N712" s="20" t="s">
        <v>2772</v>
      </c>
      <c r="O712" s="20" t="s">
        <v>2772</v>
      </c>
      <c r="P712" s="16" t="s">
        <v>1995</v>
      </c>
    </row>
    <row r="713" spans="1:16" ht="48">
      <c r="A713" s="15" t="s">
        <v>3460</v>
      </c>
      <c r="B713" s="15">
        <v>2013</v>
      </c>
      <c r="C713" s="15" t="s">
        <v>3461</v>
      </c>
      <c r="D713" s="20" t="s">
        <v>2766</v>
      </c>
      <c r="E713" s="33" t="s">
        <v>2767</v>
      </c>
      <c r="F713" s="15" t="s">
        <v>3477</v>
      </c>
      <c r="G713" s="15" t="s">
        <v>3478</v>
      </c>
      <c r="H713" s="15" t="s">
        <v>3467</v>
      </c>
      <c r="I713" s="15" t="s">
        <v>3463</v>
      </c>
      <c r="J713" s="15">
        <v>1</v>
      </c>
      <c r="K713" s="20" t="s">
        <v>2772</v>
      </c>
      <c r="L713" s="20" t="s">
        <v>2772</v>
      </c>
      <c r="M713" s="20" t="s">
        <v>2772</v>
      </c>
      <c r="N713" s="20" t="s">
        <v>2772</v>
      </c>
      <c r="O713" s="20" t="s">
        <v>2772</v>
      </c>
      <c r="P713" s="16" t="s">
        <v>1995</v>
      </c>
    </row>
    <row r="714" spans="1:16" ht="32.1">
      <c r="A714" s="15" t="s">
        <v>3479</v>
      </c>
      <c r="B714" s="15">
        <v>2012</v>
      </c>
      <c r="C714" s="15" t="s">
        <v>3480</v>
      </c>
      <c r="D714" s="20" t="s">
        <v>2766</v>
      </c>
      <c r="E714" s="33" t="s">
        <v>2813</v>
      </c>
      <c r="F714" s="15" t="s">
        <v>3317</v>
      </c>
      <c r="G714" s="15">
        <v>4.8</v>
      </c>
      <c r="H714" s="15" t="s">
        <v>3481</v>
      </c>
      <c r="I714" s="15" t="s">
        <v>3454</v>
      </c>
      <c r="J714" s="15">
        <v>1</v>
      </c>
      <c r="K714" s="15" t="s">
        <v>2781</v>
      </c>
      <c r="L714" s="15">
        <v>2.98</v>
      </c>
      <c r="M714" s="15" t="s">
        <v>3011</v>
      </c>
      <c r="N714" s="15">
        <v>1</v>
      </c>
      <c r="O714" s="15" t="s">
        <v>3482</v>
      </c>
      <c r="P714" s="15"/>
    </row>
    <row r="715" spans="1:16" ht="32.1">
      <c r="A715" s="15" t="s">
        <v>3479</v>
      </c>
      <c r="B715" s="15">
        <v>2012</v>
      </c>
      <c r="C715" s="15" t="s">
        <v>3480</v>
      </c>
      <c r="D715" s="20" t="s">
        <v>2766</v>
      </c>
      <c r="E715" s="33" t="s">
        <v>2813</v>
      </c>
      <c r="F715" s="15" t="s">
        <v>3317</v>
      </c>
      <c r="G715" s="15">
        <v>4.8</v>
      </c>
      <c r="H715" s="15" t="s">
        <v>3481</v>
      </c>
      <c r="I715" s="15" t="s">
        <v>3454</v>
      </c>
      <c r="J715" s="15">
        <v>1</v>
      </c>
      <c r="K715" s="15" t="s">
        <v>2781</v>
      </c>
      <c r="L715" s="15">
        <v>0.77600000000000002</v>
      </c>
      <c r="M715" s="15" t="s">
        <v>3011</v>
      </c>
      <c r="N715" s="15">
        <v>90</v>
      </c>
      <c r="O715" s="15" t="s">
        <v>3482</v>
      </c>
      <c r="P715" s="15"/>
    </row>
    <row r="716" spans="1:16" ht="32.1">
      <c r="A716" s="15" t="s">
        <v>3479</v>
      </c>
      <c r="B716" s="15">
        <v>2012</v>
      </c>
      <c r="C716" s="15" t="s">
        <v>3480</v>
      </c>
      <c r="D716" s="20" t="s">
        <v>2766</v>
      </c>
      <c r="E716" s="33" t="s">
        <v>2813</v>
      </c>
      <c r="F716" s="15" t="s">
        <v>3317</v>
      </c>
      <c r="G716" s="15">
        <v>4.8</v>
      </c>
      <c r="H716" s="15" t="s">
        <v>3481</v>
      </c>
      <c r="I716" s="15" t="s">
        <v>3454</v>
      </c>
      <c r="J716" s="15">
        <v>1</v>
      </c>
      <c r="K716" s="15" t="s">
        <v>2781</v>
      </c>
      <c r="L716" s="15">
        <v>0</v>
      </c>
      <c r="M716" s="15" t="s">
        <v>3011</v>
      </c>
      <c r="N716" s="15">
        <v>120</v>
      </c>
      <c r="O716" s="15" t="s">
        <v>3482</v>
      </c>
      <c r="P716" s="15"/>
    </row>
    <row r="717" spans="1:16" ht="15.95">
      <c r="A717" s="15" t="s">
        <v>3483</v>
      </c>
      <c r="B717" s="15">
        <v>2003</v>
      </c>
      <c r="C717" s="15" t="s">
        <v>3484</v>
      </c>
      <c r="D717" s="20" t="s">
        <v>2766</v>
      </c>
      <c r="E717" s="33" t="s">
        <v>2934</v>
      </c>
      <c r="F717" s="15" t="s">
        <v>2981</v>
      </c>
      <c r="G717" s="15" t="s">
        <v>2854</v>
      </c>
      <c r="H717" s="15" t="s">
        <v>2772</v>
      </c>
      <c r="I717" s="15" t="s">
        <v>2772</v>
      </c>
      <c r="J717" s="15" t="s">
        <v>2772</v>
      </c>
      <c r="K717" s="15" t="s">
        <v>2772</v>
      </c>
      <c r="L717" s="15" t="s">
        <v>2772</v>
      </c>
      <c r="M717" s="15" t="s">
        <v>2772</v>
      </c>
      <c r="N717" s="15" t="s">
        <v>2772</v>
      </c>
      <c r="O717" s="15" t="s">
        <v>2772</v>
      </c>
      <c r="P717" s="16" t="s">
        <v>2441</v>
      </c>
    </row>
    <row r="718" spans="1:16" ht="15.95">
      <c r="A718" s="15" t="s">
        <v>3483</v>
      </c>
      <c r="B718" s="15">
        <v>2003</v>
      </c>
      <c r="C718" s="15" t="s">
        <v>3484</v>
      </c>
      <c r="D718" s="20" t="s">
        <v>2766</v>
      </c>
      <c r="E718" s="33" t="s">
        <v>2934</v>
      </c>
      <c r="F718" s="15" t="s">
        <v>2975</v>
      </c>
      <c r="G718" s="15" t="s">
        <v>2854</v>
      </c>
      <c r="H718" s="15" t="s">
        <v>2772</v>
      </c>
      <c r="I718" s="15" t="s">
        <v>2772</v>
      </c>
      <c r="J718" s="15" t="s">
        <v>2772</v>
      </c>
      <c r="K718" s="15" t="s">
        <v>2772</v>
      </c>
      <c r="L718" s="15" t="s">
        <v>2772</v>
      </c>
      <c r="M718" s="15" t="s">
        <v>2772</v>
      </c>
      <c r="N718" s="15" t="s">
        <v>2772</v>
      </c>
      <c r="O718" s="15" t="s">
        <v>2772</v>
      </c>
      <c r="P718" s="16" t="s">
        <v>2441</v>
      </c>
    </row>
    <row r="719" spans="1:16" ht="15.95">
      <c r="A719" s="15" t="s">
        <v>3483</v>
      </c>
      <c r="B719" s="15">
        <v>2003</v>
      </c>
      <c r="C719" s="15" t="s">
        <v>3484</v>
      </c>
      <c r="D719" s="20" t="s">
        <v>2766</v>
      </c>
      <c r="E719" s="33" t="s">
        <v>2934</v>
      </c>
      <c r="F719" s="15" t="s">
        <v>3485</v>
      </c>
      <c r="G719" s="15" t="s">
        <v>2854</v>
      </c>
      <c r="H719" s="15" t="s">
        <v>2772</v>
      </c>
      <c r="I719" s="15" t="s">
        <v>2772</v>
      </c>
      <c r="J719" s="15" t="s">
        <v>2772</v>
      </c>
      <c r="K719" s="15" t="s">
        <v>2772</v>
      </c>
      <c r="L719" s="15" t="s">
        <v>2772</v>
      </c>
      <c r="M719" s="15" t="s">
        <v>2772</v>
      </c>
      <c r="N719" s="15" t="s">
        <v>2772</v>
      </c>
      <c r="O719" s="15" t="s">
        <v>2772</v>
      </c>
      <c r="P719" s="16" t="s">
        <v>2441</v>
      </c>
    </row>
    <row r="720" spans="1:16" ht="15.95">
      <c r="A720" s="15" t="s">
        <v>3483</v>
      </c>
      <c r="B720" s="15">
        <v>2003</v>
      </c>
      <c r="C720" s="15" t="s">
        <v>3484</v>
      </c>
      <c r="D720" s="20" t="s">
        <v>2766</v>
      </c>
      <c r="E720" s="33" t="s">
        <v>2813</v>
      </c>
      <c r="F720" s="15" t="s">
        <v>3486</v>
      </c>
      <c r="G720" s="15" t="s">
        <v>2854</v>
      </c>
      <c r="H720" s="15" t="s">
        <v>2772</v>
      </c>
      <c r="I720" s="15" t="s">
        <v>2772</v>
      </c>
      <c r="J720" s="15" t="s">
        <v>2772</v>
      </c>
      <c r="K720" s="15" t="s">
        <v>2772</v>
      </c>
      <c r="L720" s="15" t="s">
        <v>2772</v>
      </c>
      <c r="M720" s="15" t="s">
        <v>2772</v>
      </c>
      <c r="N720" s="15" t="s">
        <v>2772</v>
      </c>
      <c r="O720" s="15" t="s">
        <v>2772</v>
      </c>
      <c r="P720" s="16" t="s">
        <v>2441</v>
      </c>
    </row>
    <row r="721" spans="1:16" ht="15.95">
      <c r="A721" s="15" t="s">
        <v>3483</v>
      </c>
      <c r="B721" s="15">
        <v>2003</v>
      </c>
      <c r="C721" s="15" t="s">
        <v>3484</v>
      </c>
      <c r="D721" s="20" t="s">
        <v>2766</v>
      </c>
      <c r="E721" s="33" t="s">
        <v>2813</v>
      </c>
      <c r="F721" s="15" t="s">
        <v>3487</v>
      </c>
      <c r="G721" s="15" t="s">
        <v>2854</v>
      </c>
      <c r="H721" s="15" t="s">
        <v>2772</v>
      </c>
      <c r="I721" s="15" t="s">
        <v>2772</v>
      </c>
      <c r="J721" s="15" t="s">
        <v>2772</v>
      </c>
      <c r="K721" s="15" t="s">
        <v>2772</v>
      </c>
      <c r="L721" s="15" t="s">
        <v>2772</v>
      </c>
      <c r="M721" s="15" t="s">
        <v>2772</v>
      </c>
      <c r="N721" s="15" t="s">
        <v>2772</v>
      </c>
      <c r="O721" s="15" t="s">
        <v>2772</v>
      </c>
      <c r="P721" s="16" t="s">
        <v>2441</v>
      </c>
    </row>
    <row r="722" spans="1:16" ht="15.95">
      <c r="A722" s="15" t="s">
        <v>3483</v>
      </c>
      <c r="B722" s="15">
        <v>2003</v>
      </c>
      <c r="C722" s="15" t="s">
        <v>3484</v>
      </c>
      <c r="D722" s="20" t="s">
        <v>2766</v>
      </c>
      <c r="E722" s="33" t="s">
        <v>2813</v>
      </c>
      <c r="F722" s="15" t="s">
        <v>3488</v>
      </c>
      <c r="G722" s="15" t="s">
        <v>2854</v>
      </c>
      <c r="H722" s="15" t="s">
        <v>2772</v>
      </c>
      <c r="I722" s="15" t="s">
        <v>2772</v>
      </c>
      <c r="J722" s="15" t="s">
        <v>2772</v>
      </c>
      <c r="K722" s="15" t="s">
        <v>2772</v>
      </c>
      <c r="L722" s="15" t="s">
        <v>2772</v>
      </c>
      <c r="M722" s="15" t="s">
        <v>2772</v>
      </c>
      <c r="N722" s="15" t="s">
        <v>2772</v>
      </c>
      <c r="O722" s="15" t="s">
        <v>2772</v>
      </c>
      <c r="P722" s="16" t="s">
        <v>2441</v>
      </c>
    </row>
    <row r="723" spans="1:16" ht="15.95">
      <c r="A723" s="15" t="s">
        <v>3483</v>
      </c>
      <c r="B723" s="15">
        <v>2003</v>
      </c>
      <c r="C723" s="15" t="s">
        <v>3484</v>
      </c>
      <c r="D723" s="20" t="s">
        <v>2766</v>
      </c>
      <c r="E723" s="33" t="s">
        <v>2813</v>
      </c>
      <c r="F723" s="15" t="s">
        <v>3489</v>
      </c>
      <c r="G723" s="15" t="s">
        <v>2854</v>
      </c>
      <c r="H723" s="15" t="s">
        <v>2772</v>
      </c>
      <c r="I723" s="15" t="s">
        <v>2772</v>
      </c>
      <c r="J723" s="15" t="s">
        <v>2772</v>
      </c>
      <c r="K723" s="15" t="s">
        <v>2772</v>
      </c>
      <c r="L723" s="15" t="s">
        <v>2772</v>
      </c>
      <c r="M723" s="15" t="s">
        <v>2772</v>
      </c>
      <c r="N723" s="15" t="s">
        <v>2772</v>
      </c>
      <c r="O723" s="15" t="s">
        <v>2772</v>
      </c>
      <c r="P723" s="16" t="s">
        <v>2441</v>
      </c>
    </row>
    <row r="724" spans="1:16" ht="15.95">
      <c r="A724" s="15" t="s">
        <v>3483</v>
      </c>
      <c r="B724" s="15">
        <v>2003</v>
      </c>
      <c r="C724" s="15" t="s">
        <v>3484</v>
      </c>
      <c r="D724" s="20" t="s">
        <v>2766</v>
      </c>
      <c r="E724" s="33" t="s">
        <v>2962</v>
      </c>
      <c r="F724" s="15" t="s">
        <v>3490</v>
      </c>
      <c r="G724" s="15" t="s">
        <v>2854</v>
      </c>
      <c r="H724" s="15" t="s">
        <v>2772</v>
      </c>
      <c r="I724" s="15" t="s">
        <v>2772</v>
      </c>
      <c r="J724" s="15" t="s">
        <v>2772</v>
      </c>
      <c r="K724" s="15" t="s">
        <v>2772</v>
      </c>
      <c r="L724" s="15" t="s">
        <v>2772</v>
      </c>
      <c r="M724" s="15" t="s">
        <v>2772</v>
      </c>
      <c r="N724" s="15" t="s">
        <v>2772</v>
      </c>
      <c r="O724" s="15" t="s">
        <v>2772</v>
      </c>
      <c r="P724" s="16" t="s">
        <v>2441</v>
      </c>
    </row>
    <row r="725" spans="1:16" ht="15.95">
      <c r="A725" s="15" t="s">
        <v>3483</v>
      </c>
      <c r="B725" s="15">
        <v>2003</v>
      </c>
      <c r="C725" s="15" t="s">
        <v>3484</v>
      </c>
      <c r="D725" s="20" t="s">
        <v>2766</v>
      </c>
      <c r="E725" s="33" t="s">
        <v>2962</v>
      </c>
      <c r="F725" s="15" t="s">
        <v>2963</v>
      </c>
      <c r="G725" s="15" t="s">
        <v>2854</v>
      </c>
      <c r="H725" s="15" t="s">
        <v>2772</v>
      </c>
      <c r="I725" s="15" t="s">
        <v>2772</v>
      </c>
      <c r="J725" s="15" t="s">
        <v>2772</v>
      </c>
      <c r="K725" s="15" t="s">
        <v>2772</v>
      </c>
      <c r="L725" s="15" t="s">
        <v>2772</v>
      </c>
      <c r="M725" s="15" t="s">
        <v>2772</v>
      </c>
      <c r="N725" s="15" t="s">
        <v>2772</v>
      </c>
      <c r="O725" s="15" t="s">
        <v>2772</v>
      </c>
      <c r="P725" s="16" t="s">
        <v>2441</v>
      </c>
    </row>
    <row r="726" spans="1:16" ht="15.95">
      <c r="A726" s="15" t="s">
        <v>3483</v>
      </c>
      <c r="B726" s="15">
        <v>2003</v>
      </c>
      <c r="C726" s="15" t="s">
        <v>3484</v>
      </c>
      <c r="D726" s="20" t="s">
        <v>2766</v>
      </c>
      <c r="E726" s="33" t="s">
        <v>2962</v>
      </c>
      <c r="F726" s="15" t="s">
        <v>3491</v>
      </c>
      <c r="G726" s="15" t="s">
        <v>2854</v>
      </c>
      <c r="H726" s="15" t="s">
        <v>2772</v>
      </c>
      <c r="I726" s="15" t="s">
        <v>2772</v>
      </c>
      <c r="J726" s="15" t="s">
        <v>2772</v>
      </c>
      <c r="K726" s="15" t="s">
        <v>2772</v>
      </c>
      <c r="L726" s="15" t="s">
        <v>2772</v>
      </c>
      <c r="M726" s="15" t="s">
        <v>2772</v>
      </c>
      <c r="N726" s="15" t="s">
        <v>2772</v>
      </c>
      <c r="O726" s="15" t="s">
        <v>2772</v>
      </c>
      <c r="P726" s="16" t="s">
        <v>2441</v>
      </c>
    </row>
    <row r="727" spans="1:16" ht="15.95">
      <c r="A727" s="15" t="s">
        <v>3483</v>
      </c>
      <c r="B727" s="15">
        <v>2003</v>
      </c>
      <c r="C727" s="15" t="s">
        <v>3484</v>
      </c>
      <c r="D727" s="20" t="s">
        <v>2766</v>
      </c>
      <c r="E727" s="33" t="s">
        <v>2962</v>
      </c>
      <c r="F727" s="15" t="s">
        <v>3492</v>
      </c>
      <c r="G727" s="15" t="s">
        <v>2854</v>
      </c>
      <c r="H727" s="15" t="s">
        <v>2772</v>
      </c>
      <c r="I727" s="15" t="s">
        <v>2772</v>
      </c>
      <c r="J727" s="15" t="s">
        <v>2772</v>
      </c>
      <c r="K727" s="15" t="s">
        <v>2772</v>
      </c>
      <c r="L727" s="15" t="s">
        <v>2772</v>
      </c>
      <c r="M727" s="15" t="s">
        <v>2772</v>
      </c>
      <c r="N727" s="15" t="s">
        <v>2772</v>
      </c>
      <c r="O727" s="15" t="s">
        <v>2772</v>
      </c>
      <c r="P727" s="16" t="s">
        <v>2441</v>
      </c>
    </row>
    <row r="728" spans="1:16" ht="15.95">
      <c r="A728" s="15" t="s">
        <v>3483</v>
      </c>
      <c r="B728" s="15">
        <v>2003</v>
      </c>
      <c r="C728" s="15" t="s">
        <v>3484</v>
      </c>
      <c r="D728" s="20" t="s">
        <v>2766</v>
      </c>
      <c r="E728" s="33" t="s">
        <v>2962</v>
      </c>
      <c r="F728" s="15" t="s">
        <v>3493</v>
      </c>
      <c r="G728" s="15" t="s">
        <v>2854</v>
      </c>
      <c r="H728" s="15" t="s">
        <v>2772</v>
      </c>
      <c r="I728" s="15" t="s">
        <v>2772</v>
      </c>
      <c r="J728" s="15" t="s">
        <v>2772</v>
      </c>
      <c r="K728" s="15" t="s">
        <v>2772</v>
      </c>
      <c r="L728" s="15" t="s">
        <v>2772</v>
      </c>
      <c r="M728" s="15" t="s">
        <v>2772</v>
      </c>
      <c r="N728" s="15" t="s">
        <v>2772</v>
      </c>
      <c r="O728" s="15" t="s">
        <v>2772</v>
      </c>
      <c r="P728" s="16" t="s">
        <v>2441</v>
      </c>
    </row>
    <row r="729" spans="1:16" ht="17.100000000000001" thickBot="1">
      <c r="A729" s="15" t="s">
        <v>3483</v>
      </c>
      <c r="B729" s="15">
        <v>2003</v>
      </c>
      <c r="C729" s="15" t="s">
        <v>3484</v>
      </c>
      <c r="D729" s="20" t="s">
        <v>2766</v>
      </c>
      <c r="E729" s="33" t="s">
        <v>2962</v>
      </c>
      <c r="F729" s="28" t="s">
        <v>3494</v>
      </c>
      <c r="G729" s="15" t="s">
        <v>2854</v>
      </c>
      <c r="H729" s="15" t="s">
        <v>2772</v>
      </c>
      <c r="I729" s="15" t="s">
        <v>2772</v>
      </c>
      <c r="J729" s="15" t="s">
        <v>2772</v>
      </c>
      <c r="K729" s="15" t="s">
        <v>2772</v>
      </c>
      <c r="L729" s="15" t="s">
        <v>2772</v>
      </c>
      <c r="M729" s="15" t="s">
        <v>2772</v>
      </c>
      <c r="N729" s="15" t="s">
        <v>2772</v>
      </c>
      <c r="O729" s="15" t="s">
        <v>2772</v>
      </c>
      <c r="P729" s="16" t="s">
        <v>2441</v>
      </c>
    </row>
    <row r="730" spans="1:16" ht="17.100000000000001" thickBot="1">
      <c r="A730" s="15" t="s">
        <v>3483</v>
      </c>
      <c r="B730" s="15">
        <v>2003</v>
      </c>
      <c r="C730" s="15" t="s">
        <v>3484</v>
      </c>
      <c r="D730" s="20" t="s">
        <v>2766</v>
      </c>
      <c r="E730" s="33" t="s">
        <v>2962</v>
      </c>
      <c r="F730" s="28" t="s">
        <v>3495</v>
      </c>
      <c r="G730" s="15" t="s">
        <v>2854</v>
      </c>
      <c r="H730" s="15" t="s">
        <v>2772</v>
      </c>
      <c r="I730" s="15" t="s">
        <v>2772</v>
      </c>
      <c r="J730" s="15" t="s">
        <v>2772</v>
      </c>
      <c r="K730" s="15" t="s">
        <v>2772</v>
      </c>
      <c r="L730" s="15" t="s">
        <v>2772</v>
      </c>
      <c r="M730" s="15" t="s">
        <v>2772</v>
      </c>
      <c r="N730" s="15" t="s">
        <v>2772</v>
      </c>
      <c r="O730" s="15" t="s">
        <v>2772</v>
      </c>
      <c r="P730" s="16" t="s">
        <v>2441</v>
      </c>
    </row>
    <row r="731" spans="1:16" ht="15.95">
      <c r="A731" s="15" t="s">
        <v>3483</v>
      </c>
      <c r="B731" s="15">
        <v>2003</v>
      </c>
      <c r="C731" s="15" t="s">
        <v>3484</v>
      </c>
      <c r="D731" s="20" t="s">
        <v>2766</v>
      </c>
      <c r="E731" s="33" t="s">
        <v>2962</v>
      </c>
      <c r="F731" s="15" t="s">
        <v>3496</v>
      </c>
      <c r="G731" s="15" t="s">
        <v>2854</v>
      </c>
      <c r="H731" s="15" t="s">
        <v>2772</v>
      </c>
      <c r="I731" s="15" t="s">
        <v>2772</v>
      </c>
      <c r="J731" s="15" t="s">
        <v>2772</v>
      </c>
      <c r="K731" s="15" t="s">
        <v>2772</v>
      </c>
      <c r="L731" s="15" t="s">
        <v>2772</v>
      </c>
      <c r="M731" s="15" t="s">
        <v>2772</v>
      </c>
      <c r="N731" s="15" t="s">
        <v>2772</v>
      </c>
      <c r="O731" s="15" t="s">
        <v>2772</v>
      </c>
      <c r="P731" s="16" t="s">
        <v>2441</v>
      </c>
    </row>
    <row r="732" spans="1:16" ht="32.1">
      <c r="A732" s="15" t="s">
        <v>3318</v>
      </c>
      <c r="B732" s="15">
        <v>2007</v>
      </c>
      <c r="C732" s="15" t="s">
        <v>3497</v>
      </c>
      <c r="D732" s="20" t="s">
        <v>2766</v>
      </c>
      <c r="E732" s="33" t="s">
        <v>2934</v>
      </c>
      <c r="F732" s="15" t="s">
        <v>3323</v>
      </c>
      <c r="G732" s="15">
        <v>200</v>
      </c>
      <c r="H732" s="15" t="s">
        <v>3444</v>
      </c>
      <c r="I732" s="15" t="s">
        <v>2772</v>
      </c>
      <c r="J732" s="15" t="s">
        <v>2772</v>
      </c>
      <c r="K732" s="15" t="s">
        <v>2772</v>
      </c>
      <c r="L732" s="15" t="s">
        <v>2772</v>
      </c>
      <c r="M732" s="15" t="s">
        <v>2772</v>
      </c>
      <c r="N732" s="15" t="s">
        <v>2772</v>
      </c>
      <c r="O732" s="15" t="s">
        <v>2772</v>
      </c>
      <c r="P732" s="16" t="s">
        <v>2356</v>
      </c>
    </row>
    <row r="733" spans="1:16" ht="32.1">
      <c r="A733" s="15" t="s">
        <v>3318</v>
      </c>
      <c r="B733" s="15">
        <v>2007</v>
      </c>
      <c r="C733" s="15" t="s">
        <v>3498</v>
      </c>
      <c r="D733" s="20" t="s">
        <v>2766</v>
      </c>
      <c r="E733" s="33" t="s">
        <v>2934</v>
      </c>
      <c r="F733" s="15" t="s">
        <v>2975</v>
      </c>
      <c r="G733" s="15">
        <v>400</v>
      </c>
      <c r="H733" s="15" t="s">
        <v>3444</v>
      </c>
      <c r="I733" s="15" t="s">
        <v>2772</v>
      </c>
      <c r="J733" s="15" t="s">
        <v>2772</v>
      </c>
      <c r="K733" s="15" t="s">
        <v>2772</v>
      </c>
      <c r="L733" s="15" t="s">
        <v>2772</v>
      </c>
      <c r="M733" s="15" t="s">
        <v>2772</v>
      </c>
      <c r="N733" s="15" t="s">
        <v>2772</v>
      </c>
      <c r="O733" s="15" t="s">
        <v>2772</v>
      </c>
      <c r="P733" s="16" t="s">
        <v>2356</v>
      </c>
    </row>
    <row r="734" spans="1:16" ht="48">
      <c r="A734" s="15" t="s">
        <v>3499</v>
      </c>
      <c r="B734" s="15">
        <v>2011</v>
      </c>
      <c r="C734" s="15" t="s">
        <v>3500</v>
      </c>
      <c r="D734" s="20" t="s">
        <v>2766</v>
      </c>
      <c r="E734" s="33" t="s">
        <v>2778</v>
      </c>
      <c r="F734" s="15" t="s">
        <v>2779</v>
      </c>
      <c r="G734" s="15" t="s">
        <v>2772</v>
      </c>
      <c r="H734" s="15" t="s">
        <v>2772</v>
      </c>
      <c r="I734" s="15" t="s">
        <v>2772</v>
      </c>
      <c r="J734" s="15" t="s">
        <v>2772</v>
      </c>
      <c r="K734" s="15" t="s">
        <v>2772</v>
      </c>
      <c r="L734" s="15">
        <v>5.27</v>
      </c>
      <c r="M734" s="15" t="s">
        <v>3011</v>
      </c>
      <c r="N734" s="15" t="s">
        <v>2772</v>
      </c>
      <c r="O734" s="15" t="s">
        <v>3501</v>
      </c>
      <c r="P734" s="15" t="s">
        <v>2140</v>
      </c>
    </row>
    <row r="735" spans="1:16" ht="48">
      <c r="A735" s="15" t="s">
        <v>3499</v>
      </c>
      <c r="B735" s="15">
        <v>2011</v>
      </c>
      <c r="C735" s="15" t="s">
        <v>3500</v>
      </c>
      <c r="D735" s="20" t="s">
        <v>2766</v>
      </c>
      <c r="E735" s="33" t="s">
        <v>2778</v>
      </c>
      <c r="F735" s="15" t="s">
        <v>2786</v>
      </c>
      <c r="G735" s="15" t="s">
        <v>2772</v>
      </c>
      <c r="H735" s="15" t="s">
        <v>2772</v>
      </c>
      <c r="I735" s="15" t="s">
        <v>2772</v>
      </c>
      <c r="J735" s="15" t="s">
        <v>2772</v>
      </c>
      <c r="K735" s="15" t="s">
        <v>2772</v>
      </c>
      <c r="L735" s="15">
        <v>10.19</v>
      </c>
      <c r="M735" s="15" t="s">
        <v>3011</v>
      </c>
      <c r="N735" s="15" t="s">
        <v>2772</v>
      </c>
      <c r="O735" s="15" t="s">
        <v>3501</v>
      </c>
      <c r="P735" s="15" t="s">
        <v>2140</v>
      </c>
    </row>
    <row r="736" spans="1:16" ht="32.1">
      <c r="A736" s="15" t="s">
        <v>3318</v>
      </c>
      <c r="B736" s="15">
        <v>2009</v>
      </c>
      <c r="C736" s="15" t="s">
        <v>3502</v>
      </c>
      <c r="D736" s="20" t="s">
        <v>2766</v>
      </c>
      <c r="E736" s="33" t="s">
        <v>2934</v>
      </c>
      <c r="F736" s="15" t="s">
        <v>2981</v>
      </c>
      <c r="G736" s="36" t="s">
        <v>3503</v>
      </c>
      <c r="H736" s="15" t="s">
        <v>3504</v>
      </c>
      <c r="I736" s="36"/>
      <c r="J736" s="36">
        <v>1</v>
      </c>
      <c r="K736" s="15" t="s">
        <v>2772</v>
      </c>
      <c r="L736" s="15" t="s">
        <v>2772</v>
      </c>
      <c r="M736" s="15" t="s">
        <v>2772</v>
      </c>
      <c r="N736" s="15" t="s">
        <v>2772</v>
      </c>
      <c r="O736" s="15" t="s">
        <v>2772</v>
      </c>
      <c r="P736" s="15" t="s">
        <v>2259</v>
      </c>
    </row>
    <row r="737" spans="1:16" ht="32.1">
      <c r="A737" s="15" t="s">
        <v>3318</v>
      </c>
      <c r="B737" s="15">
        <v>2009</v>
      </c>
      <c r="C737" s="15" t="s">
        <v>3502</v>
      </c>
      <c r="D737" s="20" t="s">
        <v>2766</v>
      </c>
      <c r="E737" s="33" t="s">
        <v>2934</v>
      </c>
      <c r="F737" s="36" t="s">
        <v>3505</v>
      </c>
      <c r="G737" s="36">
        <v>500</v>
      </c>
      <c r="H737" s="15" t="s">
        <v>3504</v>
      </c>
      <c r="I737" s="36"/>
      <c r="J737" s="36">
        <v>1</v>
      </c>
      <c r="K737" s="15" t="s">
        <v>2772</v>
      </c>
      <c r="L737" s="15" t="s">
        <v>2772</v>
      </c>
      <c r="M737" s="15" t="s">
        <v>2772</v>
      </c>
      <c r="N737" s="15" t="s">
        <v>2772</v>
      </c>
      <c r="O737" s="15" t="s">
        <v>2772</v>
      </c>
      <c r="P737" s="15" t="s">
        <v>2259</v>
      </c>
    </row>
    <row r="738" spans="1:16" ht="32.1">
      <c r="A738" s="15" t="s">
        <v>3318</v>
      </c>
      <c r="B738" s="15">
        <v>2009</v>
      </c>
      <c r="C738" s="15" t="s">
        <v>3502</v>
      </c>
      <c r="D738" s="20" t="s">
        <v>2766</v>
      </c>
      <c r="E738" s="33" t="s">
        <v>2934</v>
      </c>
      <c r="F738" s="15" t="s">
        <v>2975</v>
      </c>
      <c r="G738" s="36">
        <v>1000</v>
      </c>
      <c r="H738" s="15" t="s">
        <v>3504</v>
      </c>
      <c r="I738" s="36"/>
      <c r="J738" s="36">
        <v>1</v>
      </c>
      <c r="K738" s="15" t="s">
        <v>2772</v>
      </c>
      <c r="L738" s="15" t="s">
        <v>2772</v>
      </c>
      <c r="M738" s="15" t="s">
        <v>2772</v>
      </c>
      <c r="N738" s="15" t="s">
        <v>2772</v>
      </c>
      <c r="O738" s="15" t="s">
        <v>2772</v>
      </c>
      <c r="P738" s="15" t="s">
        <v>2259</v>
      </c>
    </row>
    <row r="739" spans="1:16" ht="48">
      <c r="A739" s="15" t="s">
        <v>3479</v>
      </c>
      <c r="B739" s="15">
        <v>2008</v>
      </c>
      <c r="C739" s="15" t="s">
        <v>3506</v>
      </c>
      <c r="D739" s="20" t="s">
        <v>2766</v>
      </c>
      <c r="E739" s="33" t="s">
        <v>2934</v>
      </c>
      <c r="F739" s="36" t="s">
        <v>3507</v>
      </c>
      <c r="G739" s="36">
        <v>72.05</v>
      </c>
      <c r="H739" s="36" t="s">
        <v>3292</v>
      </c>
      <c r="I739" s="36" t="s">
        <v>3508</v>
      </c>
      <c r="J739" s="36">
        <v>1</v>
      </c>
      <c r="K739" s="15" t="s">
        <v>2766</v>
      </c>
      <c r="L739" s="36">
        <v>0</v>
      </c>
      <c r="M739" s="36" t="s">
        <v>3509</v>
      </c>
      <c r="N739" s="36">
        <v>1</v>
      </c>
      <c r="O739" s="15" t="s">
        <v>2772</v>
      </c>
      <c r="P739" s="36" t="s">
        <v>2316</v>
      </c>
    </row>
    <row r="740" spans="1:16" ht="48">
      <c r="A740" s="15" t="s">
        <v>3479</v>
      </c>
      <c r="B740" s="15">
        <v>2008</v>
      </c>
      <c r="C740" s="15" t="s">
        <v>3506</v>
      </c>
      <c r="D740" s="20" t="s">
        <v>2766</v>
      </c>
      <c r="E740" s="33" t="s">
        <v>2934</v>
      </c>
      <c r="F740" s="36" t="s">
        <v>3507</v>
      </c>
      <c r="G740" s="36">
        <v>72.05</v>
      </c>
      <c r="H740" s="36" t="s">
        <v>3292</v>
      </c>
      <c r="I740" s="36" t="s">
        <v>3508</v>
      </c>
      <c r="J740" s="36">
        <v>1</v>
      </c>
      <c r="K740" s="15" t="s">
        <v>2766</v>
      </c>
      <c r="L740" s="36">
        <v>0</v>
      </c>
      <c r="M740" s="36" t="s">
        <v>3509</v>
      </c>
      <c r="N740" s="36">
        <v>60</v>
      </c>
      <c r="O740" s="15" t="s">
        <v>2772</v>
      </c>
      <c r="P740" s="36" t="s">
        <v>2316</v>
      </c>
    </row>
    <row r="741" spans="1:16" ht="32.1">
      <c r="A741" s="15" t="s">
        <v>3479</v>
      </c>
      <c r="B741" s="15">
        <v>2005</v>
      </c>
      <c r="C741" s="15" t="s">
        <v>3510</v>
      </c>
      <c r="D741" s="20" t="s">
        <v>2766</v>
      </c>
      <c r="E741" s="33" t="s">
        <v>2934</v>
      </c>
      <c r="F741" s="36" t="s">
        <v>3507</v>
      </c>
      <c r="G741" s="36">
        <v>72.05</v>
      </c>
      <c r="H741" s="36" t="s">
        <v>3292</v>
      </c>
      <c r="I741" s="36" t="s">
        <v>3511</v>
      </c>
      <c r="J741" s="36">
        <v>1</v>
      </c>
      <c r="K741" s="15" t="s">
        <v>3512</v>
      </c>
      <c r="L741" s="36" t="s">
        <v>3513</v>
      </c>
      <c r="M741" s="36" t="s">
        <v>3277</v>
      </c>
      <c r="N741" s="36">
        <v>0</v>
      </c>
      <c r="O741" s="15" t="s">
        <v>2772</v>
      </c>
      <c r="P741" t="s">
        <v>2420</v>
      </c>
    </row>
    <row r="742" spans="1:16" ht="32.1">
      <c r="A742" s="15" t="s">
        <v>3479</v>
      </c>
      <c r="B742" s="15">
        <v>2005</v>
      </c>
      <c r="C742" s="15" t="s">
        <v>3510</v>
      </c>
      <c r="D742" s="20" t="s">
        <v>2766</v>
      </c>
      <c r="E742" s="33" t="s">
        <v>2934</v>
      </c>
      <c r="F742" s="36" t="s">
        <v>3507</v>
      </c>
      <c r="G742" s="36">
        <v>72.05</v>
      </c>
      <c r="H742" s="36" t="s">
        <v>3292</v>
      </c>
      <c r="I742" s="36" t="s">
        <v>3511</v>
      </c>
      <c r="J742" s="36">
        <v>1</v>
      </c>
      <c r="K742" s="15" t="s">
        <v>3512</v>
      </c>
      <c r="L742" s="36" t="s">
        <v>3514</v>
      </c>
      <c r="M742" s="36" t="s">
        <v>3277</v>
      </c>
      <c r="N742" s="36">
        <v>1</v>
      </c>
      <c r="O742" s="15" t="s">
        <v>2772</v>
      </c>
      <c r="P742" t="s">
        <v>2420</v>
      </c>
    </row>
    <row r="743" spans="1:16" ht="32.1">
      <c r="A743" s="15" t="s">
        <v>3479</v>
      </c>
      <c r="B743" s="15">
        <v>2005</v>
      </c>
      <c r="C743" s="15" t="s">
        <v>3510</v>
      </c>
      <c r="D743" s="20" t="s">
        <v>2766</v>
      </c>
      <c r="E743" s="33" t="s">
        <v>2934</v>
      </c>
      <c r="F743" s="36" t="s">
        <v>3507</v>
      </c>
      <c r="G743" s="36">
        <v>72.05</v>
      </c>
      <c r="H743" s="36" t="s">
        <v>3292</v>
      </c>
      <c r="I743" s="36" t="s">
        <v>3511</v>
      </c>
      <c r="J743" s="36">
        <v>1</v>
      </c>
      <c r="K743" s="15" t="s">
        <v>3512</v>
      </c>
      <c r="L743" s="36" t="s">
        <v>3515</v>
      </c>
      <c r="M743" s="36" t="s">
        <v>3277</v>
      </c>
      <c r="N743" s="36">
        <v>5</v>
      </c>
      <c r="O743" s="15" t="s">
        <v>2772</v>
      </c>
      <c r="P743" t="s">
        <v>2420</v>
      </c>
    </row>
    <row r="744" spans="1:16" ht="32.1">
      <c r="A744" s="15" t="s">
        <v>3479</v>
      </c>
      <c r="B744" s="15">
        <v>2005</v>
      </c>
      <c r="C744" s="15" t="s">
        <v>3510</v>
      </c>
      <c r="D744" s="20" t="s">
        <v>2766</v>
      </c>
      <c r="E744" s="33" t="s">
        <v>2934</v>
      </c>
      <c r="F744" s="36" t="s">
        <v>3507</v>
      </c>
      <c r="G744" s="36">
        <v>72.05</v>
      </c>
      <c r="H744" s="36" t="s">
        <v>3292</v>
      </c>
      <c r="I744" s="36" t="s">
        <v>3511</v>
      </c>
      <c r="J744" s="36">
        <v>1</v>
      </c>
      <c r="K744" s="15" t="s">
        <v>2781</v>
      </c>
      <c r="L744" s="36">
        <v>0</v>
      </c>
      <c r="M744" s="36" t="s">
        <v>3277</v>
      </c>
      <c r="N744" s="36">
        <v>7</v>
      </c>
      <c r="O744" s="15" t="s">
        <v>2772</v>
      </c>
      <c r="P744" t="s">
        <v>2420</v>
      </c>
    </row>
    <row r="745" spans="1:16" ht="32.1">
      <c r="A745" s="15" t="s">
        <v>3479</v>
      </c>
      <c r="B745" s="15">
        <v>2005</v>
      </c>
      <c r="C745" s="15" t="s">
        <v>3510</v>
      </c>
      <c r="D745" s="20" t="s">
        <v>2766</v>
      </c>
      <c r="E745" s="33" t="s">
        <v>2934</v>
      </c>
      <c r="F745" s="36" t="s">
        <v>3507</v>
      </c>
      <c r="G745" s="36">
        <v>72.05</v>
      </c>
      <c r="H745" s="36" t="s">
        <v>3292</v>
      </c>
      <c r="I745" s="36" t="s">
        <v>3511</v>
      </c>
      <c r="J745" s="36">
        <v>1</v>
      </c>
      <c r="K745" s="15" t="s">
        <v>2781</v>
      </c>
      <c r="L745" s="36">
        <v>0</v>
      </c>
      <c r="M745" s="36" t="s">
        <v>3376</v>
      </c>
      <c r="N745" s="36">
        <v>0</v>
      </c>
      <c r="O745" s="15" t="s">
        <v>2819</v>
      </c>
      <c r="P745" t="s">
        <v>2420</v>
      </c>
    </row>
    <row r="746" spans="1:16" ht="32.1">
      <c r="A746" s="15" t="s">
        <v>3479</v>
      </c>
      <c r="B746" s="15">
        <v>2005</v>
      </c>
      <c r="C746" s="15" t="s">
        <v>3510</v>
      </c>
      <c r="D746" s="20" t="s">
        <v>2766</v>
      </c>
      <c r="E746" s="33" t="s">
        <v>2934</v>
      </c>
      <c r="F746" s="36" t="s">
        <v>3507</v>
      </c>
      <c r="G746" s="36">
        <v>72.05</v>
      </c>
      <c r="H746" s="36" t="s">
        <v>3292</v>
      </c>
      <c r="I746" s="36" t="s">
        <v>3511</v>
      </c>
      <c r="J746" s="36">
        <v>1</v>
      </c>
      <c r="K746" s="15" t="s">
        <v>2781</v>
      </c>
      <c r="L746" s="37" t="s">
        <v>3516</v>
      </c>
      <c r="M746" s="36" t="s">
        <v>3376</v>
      </c>
      <c r="N746" s="36">
        <v>1</v>
      </c>
      <c r="O746" s="38" t="s">
        <v>2822</v>
      </c>
      <c r="P746" t="s">
        <v>2420</v>
      </c>
    </row>
    <row r="747" spans="1:16" ht="32.1">
      <c r="A747" s="15" t="s">
        <v>3479</v>
      </c>
      <c r="B747" s="15">
        <v>2005</v>
      </c>
      <c r="C747" s="15" t="s">
        <v>3510</v>
      </c>
      <c r="D747" s="20" t="s">
        <v>2766</v>
      </c>
      <c r="E747" s="33" t="s">
        <v>2934</v>
      </c>
      <c r="F747" s="36" t="s">
        <v>3507</v>
      </c>
      <c r="G747" s="36">
        <v>72.05</v>
      </c>
      <c r="H747" s="36" t="s">
        <v>3292</v>
      </c>
      <c r="I747" s="36" t="s">
        <v>3511</v>
      </c>
      <c r="J747" s="36">
        <v>1</v>
      </c>
      <c r="K747" s="15" t="s">
        <v>2781</v>
      </c>
      <c r="L747" s="36" t="s">
        <v>3517</v>
      </c>
      <c r="M747" s="36" t="s">
        <v>3376</v>
      </c>
      <c r="N747" s="36">
        <v>1</v>
      </c>
      <c r="O747" s="15" t="s">
        <v>2824</v>
      </c>
      <c r="P747" t="s">
        <v>2420</v>
      </c>
    </row>
    <row r="748" spans="1:16" ht="32.1">
      <c r="A748" s="15" t="s">
        <v>3479</v>
      </c>
      <c r="B748" s="15">
        <v>2005</v>
      </c>
      <c r="C748" s="15" t="s">
        <v>3510</v>
      </c>
      <c r="D748" s="20" t="s">
        <v>2766</v>
      </c>
      <c r="E748" s="33" t="s">
        <v>2934</v>
      </c>
      <c r="F748" s="36" t="s">
        <v>3507</v>
      </c>
      <c r="G748" s="36">
        <v>72.05</v>
      </c>
      <c r="H748" s="36" t="s">
        <v>3292</v>
      </c>
      <c r="I748" s="36" t="s">
        <v>3511</v>
      </c>
      <c r="J748" s="36">
        <v>1</v>
      </c>
      <c r="K748" s="15" t="s">
        <v>2781</v>
      </c>
      <c r="L748" s="36" t="s">
        <v>3518</v>
      </c>
      <c r="M748" s="36" t="s">
        <v>3376</v>
      </c>
      <c r="N748" s="36">
        <v>1</v>
      </c>
      <c r="O748" s="15" t="s">
        <v>2825</v>
      </c>
      <c r="P748" t="s">
        <v>2420</v>
      </c>
    </row>
    <row r="749" spans="1:16" ht="32.1">
      <c r="A749" s="15" t="s">
        <v>3479</v>
      </c>
      <c r="B749" s="15">
        <v>2005</v>
      </c>
      <c r="C749" s="15" t="s">
        <v>3510</v>
      </c>
      <c r="D749" s="20" t="s">
        <v>2766</v>
      </c>
      <c r="E749" s="33" t="s">
        <v>2934</v>
      </c>
      <c r="F749" s="36" t="s">
        <v>3507</v>
      </c>
      <c r="G749" s="36">
        <v>72.05</v>
      </c>
      <c r="H749" s="36" t="s">
        <v>3292</v>
      </c>
      <c r="I749" s="36" t="s">
        <v>3511</v>
      </c>
      <c r="J749" s="36">
        <v>1</v>
      </c>
      <c r="K749" s="15" t="s">
        <v>2781</v>
      </c>
      <c r="L749" s="36" t="s">
        <v>3519</v>
      </c>
      <c r="M749" s="36" t="s">
        <v>3376</v>
      </c>
      <c r="N749" s="36">
        <v>1</v>
      </c>
      <c r="O749" s="15" t="s">
        <v>2826</v>
      </c>
      <c r="P749" t="s">
        <v>2420</v>
      </c>
    </row>
    <row r="750" spans="1:16" ht="32.1">
      <c r="A750" s="15" t="s">
        <v>3479</v>
      </c>
      <c r="B750" s="15">
        <v>2005</v>
      </c>
      <c r="C750" s="15" t="s">
        <v>3510</v>
      </c>
      <c r="D750" s="20" t="s">
        <v>2766</v>
      </c>
      <c r="E750" s="33" t="s">
        <v>2934</v>
      </c>
      <c r="F750" s="36" t="s">
        <v>3507</v>
      </c>
      <c r="G750" s="36">
        <v>72.05</v>
      </c>
      <c r="H750" s="36" t="s">
        <v>3292</v>
      </c>
      <c r="I750" s="36" t="s">
        <v>3511</v>
      </c>
      <c r="J750" s="36">
        <v>1</v>
      </c>
      <c r="K750" s="15" t="s">
        <v>2781</v>
      </c>
      <c r="L750" s="36">
        <v>0</v>
      </c>
      <c r="M750" s="36" t="s">
        <v>3376</v>
      </c>
      <c r="N750" s="36">
        <v>5</v>
      </c>
      <c r="O750" s="15" t="s">
        <v>2819</v>
      </c>
      <c r="P750" t="s">
        <v>2420</v>
      </c>
    </row>
    <row r="751" spans="1:16" ht="32.1">
      <c r="A751" s="15" t="s">
        <v>3479</v>
      </c>
      <c r="B751" s="15">
        <v>2005</v>
      </c>
      <c r="C751" s="15" t="s">
        <v>3510</v>
      </c>
      <c r="D751" s="20" t="s">
        <v>2766</v>
      </c>
      <c r="E751" s="33" t="s">
        <v>2934</v>
      </c>
      <c r="F751" s="36" t="s">
        <v>3507</v>
      </c>
      <c r="G751" s="36">
        <v>72.05</v>
      </c>
      <c r="H751" s="36" t="s">
        <v>3292</v>
      </c>
      <c r="I751" s="36" t="s">
        <v>3511</v>
      </c>
      <c r="J751" s="36">
        <v>1</v>
      </c>
      <c r="K751" s="15" t="s">
        <v>2781</v>
      </c>
      <c r="L751" s="36">
        <v>0</v>
      </c>
      <c r="M751" s="36" t="s">
        <v>3376</v>
      </c>
      <c r="N751" s="36">
        <v>5</v>
      </c>
      <c r="O751" s="38" t="s">
        <v>2822</v>
      </c>
      <c r="P751" t="s">
        <v>2420</v>
      </c>
    </row>
    <row r="752" spans="1:16" ht="32.1">
      <c r="A752" s="15" t="s">
        <v>3479</v>
      </c>
      <c r="B752" s="15">
        <v>2005</v>
      </c>
      <c r="C752" s="15" t="s">
        <v>3510</v>
      </c>
      <c r="D752" s="20" t="s">
        <v>2766</v>
      </c>
      <c r="E752" s="33" t="s">
        <v>2934</v>
      </c>
      <c r="F752" s="36" t="s">
        <v>3507</v>
      </c>
      <c r="G752" s="36">
        <v>72.05</v>
      </c>
      <c r="H752" s="36" t="s">
        <v>3292</v>
      </c>
      <c r="I752" s="36" t="s">
        <v>3511</v>
      </c>
      <c r="J752" s="36">
        <v>1</v>
      </c>
      <c r="K752" s="15" t="s">
        <v>2781</v>
      </c>
      <c r="L752" s="36" t="s">
        <v>3520</v>
      </c>
      <c r="M752" s="36" t="s">
        <v>3376</v>
      </c>
      <c r="N752" s="36">
        <v>5</v>
      </c>
      <c r="O752" s="15" t="s">
        <v>2824</v>
      </c>
      <c r="P752" t="s">
        <v>2420</v>
      </c>
    </row>
    <row r="753" spans="1:16" ht="32.1">
      <c r="A753" s="15" t="s">
        <v>3479</v>
      </c>
      <c r="B753" s="15">
        <v>2005</v>
      </c>
      <c r="C753" s="15" t="s">
        <v>3510</v>
      </c>
      <c r="D753" s="20" t="s">
        <v>2766</v>
      </c>
      <c r="E753" s="33" t="s">
        <v>2934</v>
      </c>
      <c r="F753" s="36" t="s">
        <v>3507</v>
      </c>
      <c r="G753" s="36">
        <v>72.05</v>
      </c>
      <c r="H753" s="36" t="s">
        <v>3292</v>
      </c>
      <c r="I753" s="36" t="s">
        <v>3511</v>
      </c>
      <c r="J753" s="36">
        <v>1</v>
      </c>
      <c r="K753" s="15" t="s">
        <v>2781</v>
      </c>
      <c r="L753" s="36" t="s">
        <v>3521</v>
      </c>
      <c r="M753" s="36" t="s">
        <v>3376</v>
      </c>
      <c r="N753" s="36">
        <v>5</v>
      </c>
      <c r="O753" s="15" t="s">
        <v>2825</v>
      </c>
      <c r="P753" t="s">
        <v>2420</v>
      </c>
    </row>
    <row r="754" spans="1:16" ht="32.1">
      <c r="A754" s="15" t="s">
        <v>3479</v>
      </c>
      <c r="B754" s="15">
        <v>2005</v>
      </c>
      <c r="C754" s="15" t="s">
        <v>3510</v>
      </c>
      <c r="D754" s="20" t="s">
        <v>2766</v>
      </c>
      <c r="E754" s="33" t="s">
        <v>2934</v>
      </c>
      <c r="F754" s="36" t="s">
        <v>3507</v>
      </c>
      <c r="G754" s="36">
        <v>72.05</v>
      </c>
      <c r="H754" s="36" t="s">
        <v>3292</v>
      </c>
      <c r="I754" s="36" t="s">
        <v>3511</v>
      </c>
      <c r="J754" s="36">
        <v>1</v>
      </c>
      <c r="K754" s="15" t="s">
        <v>2781</v>
      </c>
      <c r="L754" s="36" t="s">
        <v>3522</v>
      </c>
      <c r="M754" s="36" t="s">
        <v>3376</v>
      </c>
      <c r="N754" s="36">
        <v>5</v>
      </c>
      <c r="O754" s="15" t="s">
        <v>2826</v>
      </c>
      <c r="P754" t="s">
        <v>2420</v>
      </c>
    </row>
    <row r="755" spans="1:16" ht="32.1">
      <c r="A755" s="15" t="s">
        <v>3479</v>
      </c>
      <c r="B755" s="15">
        <v>2005</v>
      </c>
      <c r="C755" s="15" t="s">
        <v>3510</v>
      </c>
      <c r="D755" s="20" t="s">
        <v>2766</v>
      </c>
      <c r="E755" s="33" t="s">
        <v>2934</v>
      </c>
      <c r="F755" s="36" t="s">
        <v>3507</v>
      </c>
      <c r="G755" s="36">
        <v>72.05</v>
      </c>
      <c r="H755" s="36" t="s">
        <v>3292</v>
      </c>
      <c r="I755" s="36" t="s">
        <v>3511</v>
      </c>
      <c r="J755" s="36">
        <v>1</v>
      </c>
      <c r="K755" s="15" t="s">
        <v>2781</v>
      </c>
      <c r="L755" s="36">
        <v>0</v>
      </c>
      <c r="M755" s="36" t="s">
        <v>3376</v>
      </c>
      <c r="N755" s="36">
        <v>7</v>
      </c>
      <c r="O755" s="15" t="s">
        <v>2819</v>
      </c>
      <c r="P755" t="s">
        <v>2420</v>
      </c>
    </row>
    <row r="756" spans="1:16" ht="32.1">
      <c r="A756" s="15" t="s">
        <v>3479</v>
      </c>
      <c r="B756" s="15">
        <v>2005</v>
      </c>
      <c r="C756" s="15" t="s">
        <v>3510</v>
      </c>
      <c r="D756" s="20" t="s">
        <v>2766</v>
      </c>
      <c r="E756" s="33" t="s">
        <v>2934</v>
      </c>
      <c r="F756" s="36" t="s">
        <v>3507</v>
      </c>
      <c r="G756" s="36">
        <v>72.05</v>
      </c>
      <c r="H756" s="36" t="s">
        <v>3292</v>
      </c>
      <c r="I756" s="36" t="s">
        <v>3511</v>
      </c>
      <c r="J756" s="36">
        <v>1</v>
      </c>
      <c r="K756" s="15" t="s">
        <v>2781</v>
      </c>
      <c r="L756" s="36">
        <v>0</v>
      </c>
      <c r="M756" s="36" t="s">
        <v>3376</v>
      </c>
      <c r="N756" s="36">
        <v>7</v>
      </c>
      <c r="O756" s="38" t="s">
        <v>2822</v>
      </c>
      <c r="P756" t="s">
        <v>2420</v>
      </c>
    </row>
    <row r="757" spans="1:16" ht="32.1">
      <c r="A757" s="15" t="s">
        <v>3479</v>
      </c>
      <c r="B757" s="15">
        <v>2005</v>
      </c>
      <c r="C757" s="15" t="s">
        <v>3510</v>
      </c>
      <c r="D757" s="20" t="s">
        <v>2766</v>
      </c>
      <c r="E757" s="33" t="s">
        <v>2934</v>
      </c>
      <c r="F757" s="36" t="s">
        <v>3507</v>
      </c>
      <c r="G757" s="36">
        <v>72.05</v>
      </c>
      <c r="H757" s="36" t="s">
        <v>3292</v>
      </c>
      <c r="I757" s="36" t="s">
        <v>3511</v>
      </c>
      <c r="J757" s="36">
        <v>1</v>
      </c>
      <c r="K757" s="15" t="s">
        <v>2781</v>
      </c>
      <c r="L757" s="36" t="s">
        <v>3523</v>
      </c>
      <c r="M757" s="36" t="s">
        <v>3376</v>
      </c>
      <c r="N757" s="36">
        <v>7</v>
      </c>
      <c r="O757" s="15" t="s">
        <v>2824</v>
      </c>
      <c r="P757" t="s">
        <v>2420</v>
      </c>
    </row>
    <row r="758" spans="1:16" ht="32.1">
      <c r="A758" s="15" t="s">
        <v>3479</v>
      </c>
      <c r="B758" s="15">
        <v>2005</v>
      </c>
      <c r="C758" s="15" t="s">
        <v>3510</v>
      </c>
      <c r="D758" s="20" t="s">
        <v>2766</v>
      </c>
      <c r="E758" s="33" t="s">
        <v>2934</v>
      </c>
      <c r="F758" s="36" t="s">
        <v>3507</v>
      </c>
      <c r="G758" s="36">
        <v>72.05</v>
      </c>
      <c r="H758" s="36" t="s">
        <v>3292</v>
      </c>
      <c r="I758" s="36" t="s">
        <v>3511</v>
      </c>
      <c r="J758" s="36">
        <v>1</v>
      </c>
      <c r="K758" s="15" t="s">
        <v>2781</v>
      </c>
      <c r="L758" s="36" t="s">
        <v>3524</v>
      </c>
      <c r="M758" s="36" t="s">
        <v>3376</v>
      </c>
      <c r="N758" s="36">
        <v>7</v>
      </c>
      <c r="O758" s="15" t="s">
        <v>2825</v>
      </c>
      <c r="P758" t="s">
        <v>2420</v>
      </c>
    </row>
    <row r="759" spans="1:16" ht="32.1">
      <c r="A759" s="15" t="s">
        <v>3479</v>
      </c>
      <c r="B759" s="15">
        <v>2005</v>
      </c>
      <c r="C759" s="15" t="s">
        <v>3510</v>
      </c>
      <c r="D759" s="20" t="s">
        <v>2766</v>
      </c>
      <c r="E759" s="33" t="s">
        <v>2934</v>
      </c>
      <c r="F759" s="36" t="s">
        <v>3507</v>
      </c>
      <c r="G759" s="36">
        <v>72.05</v>
      </c>
      <c r="H759" s="36" t="s">
        <v>3292</v>
      </c>
      <c r="I759" s="36" t="s">
        <v>3511</v>
      </c>
      <c r="J759" s="36">
        <v>1</v>
      </c>
      <c r="K759" s="15" t="s">
        <v>2781</v>
      </c>
      <c r="L759" s="36">
        <v>0</v>
      </c>
      <c r="M759" s="36" t="s">
        <v>3376</v>
      </c>
      <c r="N759" s="36">
        <v>7</v>
      </c>
      <c r="O759" s="15" t="s">
        <v>2826</v>
      </c>
      <c r="P759" t="s">
        <v>2420</v>
      </c>
    </row>
    <row r="760" spans="1:16" ht="32.1">
      <c r="A760" s="15" t="s">
        <v>3479</v>
      </c>
      <c r="B760" s="15">
        <v>2005</v>
      </c>
      <c r="C760" s="15" t="s">
        <v>3510</v>
      </c>
      <c r="D760" s="20" t="s">
        <v>2766</v>
      </c>
      <c r="E760" s="33" t="s">
        <v>2934</v>
      </c>
      <c r="F760" s="36" t="s">
        <v>3507</v>
      </c>
      <c r="G760" s="36">
        <v>72.05</v>
      </c>
      <c r="H760" s="36" t="s">
        <v>3292</v>
      </c>
      <c r="I760" s="36" t="s">
        <v>3511</v>
      </c>
      <c r="J760" s="36">
        <v>1</v>
      </c>
      <c r="K760" s="15" t="s">
        <v>2781</v>
      </c>
      <c r="L760" s="36">
        <v>0</v>
      </c>
      <c r="M760" s="36" t="s">
        <v>3376</v>
      </c>
      <c r="N760" s="36">
        <v>14</v>
      </c>
      <c r="O760" s="15" t="s">
        <v>2819</v>
      </c>
      <c r="P760" t="s">
        <v>2420</v>
      </c>
    </row>
    <row r="761" spans="1:16" ht="32.1">
      <c r="A761" s="15" t="s">
        <v>3479</v>
      </c>
      <c r="B761" s="15">
        <v>2005</v>
      </c>
      <c r="C761" s="15" t="s">
        <v>3510</v>
      </c>
      <c r="D761" s="20" t="s">
        <v>2766</v>
      </c>
      <c r="E761" s="33" t="s">
        <v>2934</v>
      </c>
      <c r="F761" s="36" t="s">
        <v>3507</v>
      </c>
      <c r="G761" s="36">
        <v>72.05</v>
      </c>
      <c r="H761" s="36" t="s">
        <v>3292</v>
      </c>
      <c r="I761" s="36" t="s">
        <v>3511</v>
      </c>
      <c r="J761" s="36">
        <v>1</v>
      </c>
      <c r="K761" s="15" t="s">
        <v>2781</v>
      </c>
      <c r="L761" s="36">
        <v>0</v>
      </c>
      <c r="M761" s="36" t="s">
        <v>3376</v>
      </c>
      <c r="N761" s="36">
        <v>14</v>
      </c>
      <c r="O761" s="38" t="s">
        <v>2822</v>
      </c>
      <c r="P761" t="s">
        <v>2420</v>
      </c>
    </row>
    <row r="762" spans="1:16" ht="32.1">
      <c r="A762" s="15" t="s">
        <v>3479</v>
      </c>
      <c r="B762" s="15">
        <v>2005</v>
      </c>
      <c r="C762" s="15" t="s">
        <v>3510</v>
      </c>
      <c r="D762" s="20" t="s">
        <v>2766</v>
      </c>
      <c r="E762" s="33" t="s">
        <v>2934</v>
      </c>
      <c r="F762" s="36" t="s">
        <v>3507</v>
      </c>
      <c r="G762" s="36">
        <v>72.05</v>
      </c>
      <c r="H762" s="36" t="s">
        <v>3292</v>
      </c>
      <c r="I762" s="36" t="s">
        <v>3511</v>
      </c>
      <c r="J762" s="36">
        <v>1</v>
      </c>
      <c r="K762" s="15" t="s">
        <v>2781</v>
      </c>
      <c r="L762" s="36">
        <v>0</v>
      </c>
      <c r="M762" s="36" t="s">
        <v>3376</v>
      </c>
      <c r="N762" s="36">
        <v>14</v>
      </c>
      <c r="O762" s="15" t="s">
        <v>2824</v>
      </c>
      <c r="P762" t="s">
        <v>2420</v>
      </c>
    </row>
    <row r="763" spans="1:16" ht="32.1">
      <c r="A763" s="15" t="s">
        <v>3479</v>
      </c>
      <c r="B763" s="15">
        <v>2005</v>
      </c>
      <c r="C763" s="15" t="s">
        <v>3510</v>
      </c>
      <c r="D763" s="20" t="s">
        <v>2766</v>
      </c>
      <c r="E763" s="33" t="s">
        <v>2934</v>
      </c>
      <c r="F763" s="36" t="s">
        <v>3507</v>
      </c>
      <c r="G763" s="36">
        <v>72.05</v>
      </c>
      <c r="H763" s="36" t="s">
        <v>3292</v>
      </c>
      <c r="I763" s="36" t="s">
        <v>3511</v>
      </c>
      <c r="J763" s="36">
        <v>1</v>
      </c>
      <c r="K763" s="15" t="s">
        <v>2781</v>
      </c>
      <c r="L763" s="36">
        <v>0</v>
      </c>
      <c r="M763" s="36" t="s">
        <v>3376</v>
      </c>
      <c r="N763" s="36">
        <v>14</v>
      </c>
      <c r="O763" s="15" t="s">
        <v>2825</v>
      </c>
      <c r="P763" t="s">
        <v>2420</v>
      </c>
    </row>
    <row r="764" spans="1:16" ht="32.1">
      <c r="A764" s="15" t="s">
        <v>3479</v>
      </c>
      <c r="B764" s="15">
        <v>2005</v>
      </c>
      <c r="C764" s="15" t="s">
        <v>3510</v>
      </c>
      <c r="D764" s="20" t="s">
        <v>2766</v>
      </c>
      <c r="E764" s="33" t="s">
        <v>2934</v>
      </c>
      <c r="F764" s="36" t="s">
        <v>3507</v>
      </c>
      <c r="G764" s="36">
        <v>72.05</v>
      </c>
      <c r="H764" s="36" t="s">
        <v>3292</v>
      </c>
      <c r="I764" s="36" t="s">
        <v>3511</v>
      </c>
      <c r="J764" s="36">
        <v>1</v>
      </c>
      <c r="K764" s="15" t="s">
        <v>2781</v>
      </c>
      <c r="L764" s="36">
        <v>0</v>
      </c>
      <c r="M764" s="36" t="s">
        <v>3376</v>
      </c>
      <c r="N764" s="36">
        <v>14</v>
      </c>
      <c r="O764" s="15" t="s">
        <v>2826</v>
      </c>
      <c r="P764" t="s">
        <v>2420</v>
      </c>
    </row>
    <row r="765" spans="1:16" ht="15.95">
      <c r="A765" s="15" t="s">
        <v>3525</v>
      </c>
      <c r="B765" s="15">
        <v>1999</v>
      </c>
      <c r="C765" s="36" t="s">
        <v>3526</v>
      </c>
      <c r="D765" s="20" t="s">
        <v>2766</v>
      </c>
      <c r="E765" s="33" t="s">
        <v>2934</v>
      </c>
      <c r="F765" s="36" t="s">
        <v>3527</v>
      </c>
      <c r="G765" s="36">
        <v>15</v>
      </c>
      <c r="H765" s="36" t="s">
        <v>3292</v>
      </c>
      <c r="I765" s="36" t="s">
        <v>2854</v>
      </c>
      <c r="J765" s="36">
        <v>1</v>
      </c>
      <c r="K765" s="15" t="s">
        <v>2772</v>
      </c>
      <c r="L765" s="36" t="s">
        <v>2772</v>
      </c>
      <c r="M765" s="36" t="s">
        <v>2772</v>
      </c>
      <c r="N765" s="36" t="s">
        <v>2772</v>
      </c>
      <c r="O765" s="15" t="s">
        <v>2772</v>
      </c>
      <c r="P765" s="36" t="s">
        <v>3528</v>
      </c>
    </row>
    <row r="766" spans="1:16" ht="15.95">
      <c r="A766" s="15" t="s">
        <v>3525</v>
      </c>
      <c r="B766" s="15">
        <v>1999</v>
      </c>
      <c r="C766" s="36" t="s">
        <v>3526</v>
      </c>
      <c r="D766" s="20" t="s">
        <v>2766</v>
      </c>
      <c r="E766" s="33" t="s">
        <v>2934</v>
      </c>
      <c r="F766" s="36" t="s">
        <v>2975</v>
      </c>
      <c r="G766" s="36">
        <v>540</v>
      </c>
      <c r="H766" s="36" t="s">
        <v>3292</v>
      </c>
      <c r="I766" s="36" t="s">
        <v>2854</v>
      </c>
      <c r="J766" s="36">
        <v>1</v>
      </c>
      <c r="K766" s="15" t="s">
        <v>2772</v>
      </c>
      <c r="L766" s="36" t="s">
        <v>2772</v>
      </c>
      <c r="M766" s="36" t="s">
        <v>2772</v>
      </c>
      <c r="N766" s="36" t="s">
        <v>2772</v>
      </c>
      <c r="O766" s="15" t="s">
        <v>2772</v>
      </c>
      <c r="P766" s="36" t="s">
        <v>3528</v>
      </c>
    </row>
    <row r="767" spans="1:16" ht="15.95">
      <c r="A767" s="36" t="s">
        <v>3529</v>
      </c>
      <c r="B767" s="15">
        <v>1998</v>
      </c>
      <c r="C767" s="37" t="s">
        <v>3530</v>
      </c>
      <c r="D767" s="20" t="s">
        <v>2766</v>
      </c>
      <c r="E767" s="33" t="s">
        <v>2934</v>
      </c>
      <c r="F767" s="16" t="s">
        <v>3531</v>
      </c>
      <c r="G767" s="36">
        <v>200</v>
      </c>
      <c r="H767" s="37" t="s">
        <v>3532</v>
      </c>
      <c r="I767" s="36" t="s">
        <v>3533</v>
      </c>
      <c r="J767" s="36">
        <v>1</v>
      </c>
      <c r="K767" s="15" t="s">
        <v>2772</v>
      </c>
      <c r="L767" s="15" t="s">
        <v>2772</v>
      </c>
      <c r="M767" s="15" t="s">
        <v>2772</v>
      </c>
      <c r="N767" s="15" t="s">
        <v>2772</v>
      </c>
      <c r="O767" s="15" t="s">
        <v>2772</v>
      </c>
      <c r="P767" s="36" t="s">
        <v>2536</v>
      </c>
    </row>
    <row r="768" spans="1:16" ht="15.95">
      <c r="A768" s="36" t="s">
        <v>3529</v>
      </c>
      <c r="B768" s="15">
        <v>1998</v>
      </c>
      <c r="C768" s="37" t="s">
        <v>3530</v>
      </c>
      <c r="D768" s="20" t="s">
        <v>2766</v>
      </c>
      <c r="E768" s="33" t="s">
        <v>2934</v>
      </c>
      <c r="F768" s="36" t="s">
        <v>3534</v>
      </c>
      <c r="G768" s="36">
        <v>480</v>
      </c>
      <c r="H768" s="37" t="s">
        <v>3532</v>
      </c>
      <c r="I768" s="36" t="s">
        <v>3533</v>
      </c>
      <c r="J768" s="36">
        <v>1</v>
      </c>
      <c r="K768" s="15" t="s">
        <v>2772</v>
      </c>
      <c r="L768" s="15" t="s">
        <v>2772</v>
      </c>
      <c r="M768" s="15" t="s">
        <v>2772</v>
      </c>
      <c r="N768" s="15" t="s">
        <v>2772</v>
      </c>
      <c r="O768" s="15" t="s">
        <v>2772</v>
      </c>
      <c r="P768" s="36" t="s">
        <v>2536</v>
      </c>
    </row>
    <row r="769" spans="1:16" ht="15.95">
      <c r="A769" s="36" t="s">
        <v>3529</v>
      </c>
      <c r="B769" s="15">
        <v>1998</v>
      </c>
      <c r="C769" s="37" t="s">
        <v>3530</v>
      </c>
      <c r="D769" s="20" t="s">
        <v>2766</v>
      </c>
      <c r="E769" s="33" t="s">
        <v>2934</v>
      </c>
      <c r="F769" s="36" t="s">
        <v>3535</v>
      </c>
      <c r="G769" s="36">
        <v>480</v>
      </c>
      <c r="H769" s="37" t="s">
        <v>3532</v>
      </c>
      <c r="I769" s="36" t="s">
        <v>3533</v>
      </c>
      <c r="J769" s="36">
        <v>1</v>
      </c>
      <c r="K769" s="15" t="s">
        <v>2772</v>
      </c>
      <c r="L769" s="15" t="s">
        <v>2772</v>
      </c>
      <c r="M769" s="15" t="s">
        <v>2772</v>
      </c>
      <c r="N769" s="15" t="s">
        <v>2772</v>
      </c>
      <c r="O769" s="15" t="s">
        <v>2772</v>
      </c>
      <c r="P769" s="36" t="s">
        <v>2536</v>
      </c>
    </row>
    <row r="770" spans="1:16" ht="15.95">
      <c r="A770" s="36" t="s">
        <v>3529</v>
      </c>
      <c r="B770" s="15">
        <v>1998</v>
      </c>
      <c r="C770" s="37" t="s">
        <v>3530</v>
      </c>
      <c r="D770" s="20" t="s">
        <v>2766</v>
      </c>
      <c r="E770" s="33" t="s">
        <v>2934</v>
      </c>
      <c r="F770" s="37" t="s">
        <v>3373</v>
      </c>
      <c r="G770" s="36">
        <v>480</v>
      </c>
      <c r="H770" s="37" t="s">
        <v>3532</v>
      </c>
      <c r="I770" s="36" t="s">
        <v>3533</v>
      </c>
      <c r="J770" s="36">
        <v>1</v>
      </c>
      <c r="K770" s="15" t="s">
        <v>2772</v>
      </c>
      <c r="L770" s="15" t="s">
        <v>2772</v>
      </c>
      <c r="M770" s="15" t="s">
        <v>2772</v>
      </c>
      <c r="N770" s="15" t="s">
        <v>2772</v>
      </c>
      <c r="O770" s="15" t="s">
        <v>2772</v>
      </c>
      <c r="P770" s="36" t="s">
        <v>2536</v>
      </c>
    </row>
    <row r="771" spans="1:16" ht="15.95">
      <c r="A771" s="36" t="s">
        <v>3529</v>
      </c>
      <c r="B771" s="15">
        <v>1998</v>
      </c>
      <c r="C771" s="37" t="s">
        <v>3530</v>
      </c>
      <c r="D771" s="20" t="s">
        <v>2766</v>
      </c>
      <c r="E771" s="33" t="s">
        <v>2934</v>
      </c>
      <c r="F771" s="36" t="s">
        <v>3536</v>
      </c>
      <c r="G771" s="36" t="s">
        <v>3537</v>
      </c>
      <c r="H771" s="37" t="s">
        <v>3532</v>
      </c>
      <c r="I771" s="36" t="s">
        <v>3533</v>
      </c>
      <c r="J771" s="36">
        <v>1</v>
      </c>
      <c r="K771" s="15" t="s">
        <v>2772</v>
      </c>
      <c r="L771" s="15" t="s">
        <v>2772</v>
      </c>
      <c r="M771" s="15" t="s">
        <v>2772</v>
      </c>
      <c r="N771" s="15" t="s">
        <v>2772</v>
      </c>
      <c r="O771" s="15" t="s">
        <v>2772</v>
      </c>
      <c r="P771" s="36" t="s">
        <v>2536</v>
      </c>
    </row>
    <row r="772" spans="1:16" ht="15.95">
      <c r="A772" s="36" t="s">
        <v>3529</v>
      </c>
      <c r="B772" s="15">
        <v>1998</v>
      </c>
      <c r="C772" s="37" t="s">
        <v>3530</v>
      </c>
      <c r="D772" s="20" t="s">
        <v>2766</v>
      </c>
      <c r="E772" s="33" t="s">
        <v>2934</v>
      </c>
      <c r="F772" s="36" t="s">
        <v>3538</v>
      </c>
      <c r="G772" s="36">
        <v>250</v>
      </c>
      <c r="H772" s="37" t="s">
        <v>3532</v>
      </c>
      <c r="I772" s="36" t="s">
        <v>3533</v>
      </c>
      <c r="J772" s="36">
        <v>1</v>
      </c>
      <c r="K772" s="15" t="s">
        <v>2772</v>
      </c>
      <c r="L772" s="15" t="s">
        <v>2772</v>
      </c>
      <c r="M772" s="15" t="s">
        <v>2772</v>
      </c>
      <c r="N772" s="15" t="s">
        <v>2772</v>
      </c>
      <c r="O772" s="15" t="s">
        <v>2772</v>
      </c>
      <c r="P772" s="36" t="s">
        <v>2536</v>
      </c>
    </row>
    <row r="773" spans="1:16" ht="15.95">
      <c r="A773" s="36" t="s">
        <v>3539</v>
      </c>
      <c r="B773" s="15">
        <v>1992</v>
      </c>
      <c r="C773" s="36" t="s">
        <v>3540</v>
      </c>
      <c r="D773" s="33" t="s">
        <v>2766</v>
      </c>
      <c r="E773" s="33" t="s">
        <v>2778</v>
      </c>
      <c r="F773" s="36" t="s">
        <v>2788</v>
      </c>
      <c r="G773" s="36" t="s">
        <v>2772</v>
      </c>
      <c r="H773" s="37" t="s">
        <v>2772</v>
      </c>
      <c r="I773" s="36" t="s">
        <v>2772</v>
      </c>
      <c r="J773" s="36" t="s">
        <v>2772</v>
      </c>
      <c r="K773" s="15" t="s">
        <v>2796</v>
      </c>
      <c r="L773" s="36">
        <v>0.28000000000000003</v>
      </c>
      <c r="M773" s="15" t="s">
        <v>2880</v>
      </c>
      <c r="N773" s="15" t="s">
        <v>2772</v>
      </c>
      <c r="O773" s="15" t="s">
        <v>2772</v>
      </c>
      <c r="P773" s="36" t="s">
        <v>3541</v>
      </c>
    </row>
    <row r="774" spans="1:16" ht="15.95">
      <c r="A774" s="36" t="s">
        <v>3539</v>
      </c>
      <c r="B774" s="15">
        <v>1992</v>
      </c>
      <c r="C774" s="36" t="s">
        <v>3540</v>
      </c>
      <c r="D774" s="33" t="s">
        <v>2766</v>
      </c>
      <c r="E774" s="33" t="s">
        <v>2778</v>
      </c>
      <c r="F774" s="36" t="s">
        <v>2884</v>
      </c>
      <c r="G774" s="36" t="s">
        <v>2772</v>
      </c>
      <c r="H774" s="37" t="s">
        <v>2772</v>
      </c>
      <c r="I774" s="36" t="s">
        <v>2772</v>
      </c>
      <c r="J774" s="36" t="s">
        <v>2772</v>
      </c>
      <c r="K774" s="15" t="s">
        <v>2796</v>
      </c>
      <c r="L774" s="36">
        <v>17.7</v>
      </c>
      <c r="M774" s="15" t="s">
        <v>3277</v>
      </c>
      <c r="N774" s="15" t="s">
        <v>2772</v>
      </c>
      <c r="O774" s="15" t="s">
        <v>2772</v>
      </c>
      <c r="P774" s="36" t="s">
        <v>3541</v>
      </c>
    </row>
    <row r="775" spans="1:16" ht="15.95">
      <c r="A775" s="36" t="s">
        <v>3539</v>
      </c>
      <c r="B775" s="15">
        <v>1992</v>
      </c>
      <c r="C775" s="36" t="s">
        <v>3540</v>
      </c>
      <c r="D775" s="33" t="s">
        <v>2766</v>
      </c>
      <c r="E775" s="33" t="s">
        <v>2778</v>
      </c>
      <c r="F775" s="36" t="s">
        <v>2779</v>
      </c>
      <c r="G775" s="36" t="s">
        <v>2772</v>
      </c>
      <c r="H775" s="37" t="s">
        <v>2772</v>
      </c>
      <c r="I775" s="36" t="s">
        <v>2772</v>
      </c>
      <c r="J775" s="36" t="s">
        <v>2772</v>
      </c>
      <c r="K775" s="15" t="s">
        <v>2796</v>
      </c>
      <c r="L775" s="36">
        <v>0.19</v>
      </c>
      <c r="M775" s="15" t="s">
        <v>2880</v>
      </c>
      <c r="N775" s="15" t="s">
        <v>2772</v>
      </c>
      <c r="O775" s="15" t="s">
        <v>2772</v>
      </c>
      <c r="P775" s="36" t="s">
        <v>3541</v>
      </c>
    </row>
    <row r="776" spans="1:16" ht="15.95">
      <c r="A776" s="36" t="s">
        <v>3539</v>
      </c>
      <c r="B776" s="15">
        <v>1992</v>
      </c>
      <c r="C776" s="36" t="s">
        <v>3540</v>
      </c>
      <c r="D776" s="33" t="s">
        <v>2766</v>
      </c>
      <c r="E776" s="33" t="s">
        <v>2778</v>
      </c>
      <c r="F776" s="36" t="s">
        <v>2786</v>
      </c>
      <c r="G776" s="36" t="s">
        <v>2772</v>
      </c>
      <c r="H776" s="37" t="s">
        <v>2772</v>
      </c>
      <c r="I776" s="36" t="s">
        <v>2772</v>
      </c>
      <c r="J776" s="36" t="s">
        <v>2772</v>
      </c>
      <c r="K776" s="15" t="s">
        <v>2796</v>
      </c>
      <c r="L776" s="36">
        <v>0.76700000000000002</v>
      </c>
      <c r="M776" s="15" t="s">
        <v>2880</v>
      </c>
      <c r="N776" s="15" t="s">
        <v>2772</v>
      </c>
      <c r="O776" s="15" t="s">
        <v>2772</v>
      </c>
      <c r="P776" s="36" t="s">
        <v>3541</v>
      </c>
    </row>
    <row r="777" spans="1:16" ht="32.1">
      <c r="A777" s="36" t="s">
        <v>3542</v>
      </c>
      <c r="B777" s="15">
        <v>1991</v>
      </c>
      <c r="C777" s="36" t="s">
        <v>3543</v>
      </c>
      <c r="D777" s="33" t="s">
        <v>2766</v>
      </c>
      <c r="E777" s="33" t="s">
        <v>3256</v>
      </c>
      <c r="F777" s="36" t="s">
        <v>2888</v>
      </c>
      <c r="G777" s="36" t="s">
        <v>2772</v>
      </c>
      <c r="H777" s="37" t="s">
        <v>2772</v>
      </c>
      <c r="I777" s="36" t="s">
        <v>2772</v>
      </c>
      <c r="J777" s="36" t="s">
        <v>2772</v>
      </c>
      <c r="K777" s="15" t="s">
        <v>2796</v>
      </c>
      <c r="L777" s="36" t="s">
        <v>3544</v>
      </c>
      <c r="M777" s="15" t="s">
        <v>2880</v>
      </c>
      <c r="N777" s="15" t="s">
        <v>2772</v>
      </c>
      <c r="O777" s="15" t="s">
        <v>2772</v>
      </c>
      <c r="P777" s="16" t="s">
        <v>3545</v>
      </c>
    </row>
    <row r="778" spans="1:16" ht="32.1">
      <c r="A778" s="36" t="s">
        <v>3542</v>
      </c>
      <c r="B778" s="15">
        <v>1991</v>
      </c>
      <c r="C778" s="36" t="s">
        <v>3546</v>
      </c>
      <c r="D778" s="33" t="s">
        <v>2766</v>
      </c>
      <c r="E778" s="33" t="s">
        <v>3256</v>
      </c>
      <c r="F778" s="36" t="s">
        <v>2775</v>
      </c>
      <c r="G778" s="36" t="s">
        <v>2772</v>
      </c>
      <c r="H778" s="37" t="s">
        <v>2772</v>
      </c>
      <c r="I778" s="36" t="s">
        <v>2772</v>
      </c>
      <c r="J778" s="36" t="s">
        <v>2772</v>
      </c>
      <c r="K778" s="15" t="s">
        <v>2796</v>
      </c>
      <c r="L778" s="36" t="s">
        <v>3547</v>
      </c>
      <c r="M778" s="15" t="s">
        <v>2880</v>
      </c>
      <c r="N778" s="15" t="s">
        <v>2772</v>
      </c>
      <c r="O778" s="15" t="s">
        <v>2772</v>
      </c>
      <c r="P778" s="16" t="s">
        <v>3545</v>
      </c>
    </row>
    <row r="779" spans="1:16" ht="32.1">
      <c r="A779" s="36" t="s">
        <v>3542</v>
      </c>
      <c r="B779" s="15">
        <v>1991</v>
      </c>
      <c r="C779" s="36" t="s">
        <v>3546</v>
      </c>
      <c r="D779" s="33" t="s">
        <v>2766</v>
      </c>
      <c r="E779" s="33" t="s">
        <v>3256</v>
      </c>
      <c r="F779" s="36" t="s">
        <v>2848</v>
      </c>
      <c r="G779" s="36" t="s">
        <v>2772</v>
      </c>
      <c r="H779" s="37" t="s">
        <v>2772</v>
      </c>
      <c r="I779" s="36" t="s">
        <v>2772</v>
      </c>
      <c r="J779" s="36" t="s">
        <v>2772</v>
      </c>
      <c r="K779" s="15" t="s">
        <v>2796</v>
      </c>
      <c r="L779" s="36" t="s">
        <v>3548</v>
      </c>
      <c r="M779" s="15" t="s">
        <v>2880</v>
      </c>
      <c r="N779" s="15" t="s">
        <v>2772</v>
      </c>
      <c r="O779" s="15" t="s">
        <v>2772</v>
      </c>
      <c r="P779" s="16" t="s">
        <v>3545</v>
      </c>
    </row>
    <row r="780" spans="1:16" ht="32.1">
      <c r="A780" s="36" t="s">
        <v>3542</v>
      </c>
      <c r="B780" s="15">
        <v>1991</v>
      </c>
      <c r="C780" s="36" t="s">
        <v>3546</v>
      </c>
      <c r="D780" s="33" t="s">
        <v>2766</v>
      </c>
      <c r="E780" s="33" t="s">
        <v>2778</v>
      </c>
      <c r="F780" s="36" t="s">
        <v>2889</v>
      </c>
      <c r="G780" s="36" t="s">
        <v>2772</v>
      </c>
      <c r="H780" s="37" t="s">
        <v>2772</v>
      </c>
      <c r="I780" s="36" t="s">
        <v>2772</v>
      </c>
      <c r="J780" s="36" t="s">
        <v>2772</v>
      </c>
      <c r="K780" s="15" t="s">
        <v>2796</v>
      </c>
      <c r="L780" s="36" t="s">
        <v>3549</v>
      </c>
      <c r="M780" s="15" t="s">
        <v>2880</v>
      </c>
      <c r="N780" s="15" t="s">
        <v>2772</v>
      </c>
      <c r="O780" s="15" t="s">
        <v>2772</v>
      </c>
      <c r="P780" s="16" t="s">
        <v>3545</v>
      </c>
    </row>
    <row r="781" spans="1:16" ht="32.1">
      <c r="A781" s="36" t="s">
        <v>3542</v>
      </c>
      <c r="B781" s="15">
        <v>1991</v>
      </c>
      <c r="C781" s="36" t="s">
        <v>3546</v>
      </c>
      <c r="D781" s="33" t="s">
        <v>2766</v>
      </c>
      <c r="E781" s="33" t="s">
        <v>2778</v>
      </c>
      <c r="F781" s="36" t="s">
        <v>2875</v>
      </c>
      <c r="G781" s="36" t="s">
        <v>2772</v>
      </c>
      <c r="H781" s="37" t="s">
        <v>2772</v>
      </c>
      <c r="I781" s="36" t="s">
        <v>2772</v>
      </c>
      <c r="J781" s="36" t="s">
        <v>2772</v>
      </c>
      <c r="K781" s="15" t="s">
        <v>2796</v>
      </c>
      <c r="L781" s="36" t="s">
        <v>3550</v>
      </c>
      <c r="M781" s="15" t="s">
        <v>2880</v>
      </c>
      <c r="N781" s="15" t="s">
        <v>2772</v>
      </c>
      <c r="O781" s="15" t="s">
        <v>2772</v>
      </c>
      <c r="P781" s="16" t="s">
        <v>3545</v>
      </c>
    </row>
    <row r="782" spans="1:16" ht="32.1">
      <c r="A782" s="36" t="s">
        <v>3542</v>
      </c>
      <c r="B782" s="15">
        <v>1991</v>
      </c>
      <c r="C782" s="36" t="s">
        <v>3546</v>
      </c>
      <c r="D782" s="33" t="s">
        <v>2766</v>
      </c>
      <c r="E782" s="33" t="s">
        <v>2778</v>
      </c>
      <c r="F782" s="36" t="s">
        <v>2786</v>
      </c>
      <c r="G782" s="36" t="s">
        <v>2772</v>
      </c>
      <c r="H782" s="37" t="s">
        <v>2772</v>
      </c>
      <c r="I782" s="36" t="s">
        <v>2772</v>
      </c>
      <c r="J782" s="36" t="s">
        <v>2772</v>
      </c>
      <c r="K782" s="15" t="s">
        <v>2796</v>
      </c>
      <c r="L782" s="36" t="s">
        <v>3551</v>
      </c>
      <c r="M782" s="15" t="s">
        <v>2880</v>
      </c>
      <c r="N782" s="15" t="s">
        <v>2772</v>
      </c>
      <c r="O782" s="15" t="s">
        <v>2772</v>
      </c>
      <c r="P782" s="16" t="s">
        <v>3545</v>
      </c>
    </row>
    <row r="783" spans="1:16" ht="15.95">
      <c r="A783" s="36" t="s">
        <v>3552</v>
      </c>
      <c r="B783" s="15">
        <v>1978</v>
      </c>
      <c r="C783" s="36" t="s">
        <v>3553</v>
      </c>
      <c r="D783" s="33" t="s">
        <v>2766</v>
      </c>
      <c r="E783" s="33" t="s">
        <v>2934</v>
      </c>
      <c r="F783" s="36" t="s">
        <v>3554</v>
      </c>
      <c r="G783" s="36">
        <v>1.48</v>
      </c>
      <c r="H783" s="36" t="s">
        <v>3555</v>
      </c>
      <c r="I783" s="36" t="s">
        <v>3556</v>
      </c>
      <c r="J783" s="36">
        <v>2</v>
      </c>
      <c r="K783" s="36" t="s">
        <v>2772</v>
      </c>
      <c r="L783" s="36" t="s">
        <v>2772</v>
      </c>
      <c r="M783" s="36" t="s">
        <v>2772</v>
      </c>
      <c r="N783" s="36" t="s">
        <v>2772</v>
      </c>
      <c r="O783" s="36" t="s">
        <v>2772</v>
      </c>
      <c r="P783" s="36" t="s">
        <v>3557</v>
      </c>
    </row>
    <row r="784" spans="1:16" ht="15.95">
      <c r="A784" s="36" t="s">
        <v>3552</v>
      </c>
      <c r="B784" s="15">
        <v>1978</v>
      </c>
      <c r="C784" s="36" t="s">
        <v>3553</v>
      </c>
      <c r="D784" s="33" t="s">
        <v>2766</v>
      </c>
      <c r="E784" s="33" t="s">
        <v>2934</v>
      </c>
      <c r="F784" s="36" t="s">
        <v>2981</v>
      </c>
      <c r="G784" s="36">
        <v>0.22</v>
      </c>
      <c r="H784" s="36" t="s">
        <v>3555</v>
      </c>
      <c r="I784" s="36" t="s">
        <v>3556</v>
      </c>
      <c r="J784" s="36">
        <v>2</v>
      </c>
      <c r="K784" s="36" t="s">
        <v>2772</v>
      </c>
      <c r="L784" s="36" t="s">
        <v>2772</v>
      </c>
      <c r="M784" s="36" t="s">
        <v>2772</v>
      </c>
      <c r="N784" s="36" t="s">
        <v>2772</v>
      </c>
      <c r="O784" s="36" t="s">
        <v>2772</v>
      </c>
      <c r="P784" s="36" t="s">
        <v>3557</v>
      </c>
    </row>
    <row r="785" spans="1:16" ht="15.95">
      <c r="A785" s="36" t="s">
        <v>3552</v>
      </c>
      <c r="B785" s="15">
        <v>1978</v>
      </c>
      <c r="C785" s="36" t="s">
        <v>3553</v>
      </c>
      <c r="D785" s="33" t="s">
        <v>2766</v>
      </c>
      <c r="E785" s="33" t="s">
        <v>2934</v>
      </c>
      <c r="F785" s="36" t="s">
        <v>3558</v>
      </c>
      <c r="G785" s="36">
        <v>0.56000000000000005</v>
      </c>
      <c r="H785" s="36" t="s">
        <v>3555</v>
      </c>
      <c r="I785" s="36" t="s">
        <v>3556</v>
      </c>
      <c r="J785" s="36">
        <v>2</v>
      </c>
      <c r="K785" s="36" t="s">
        <v>2772</v>
      </c>
      <c r="L785" s="36" t="s">
        <v>2772</v>
      </c>
      <c r="M785" s="36" t="s">
        <v>2772</v>
      </c>
      <c r="N785" s="36" t="s">
        <v>2772</v>
      </c>
      <c r="O785" s="36" t="s">
        <v>2772</v>
      </c>
      <c r="P785" s="36" t="s">
        <v>3557</v>
      </c>
    </row>
    <row r="786" spans="1:16" ht="15.95">
      <c r="A786" s="36" t="s">
        <v>3552</v>
      </c>
      <c r="B786" s="15">
        <v>1978</v>
      </c>
      <c r="C786" s="36" t="s">
        <v>3553</v>
      </c>
      <c r="D786" s="33" t="s">
        <v>2766</v>
      </c>
      <c r="E786" s="33" t="s">
        <v>2934</v>
      </c>
      <c r="F786" s="36" t="s">
        <v>3559</v>
      </c>
      <c r="G786" s="36">
        <v>0.5</v>
      </c>
      <c r="H786" s="36" t="s">
        <v>3555</v>
      </c>
      <c r="I786" s="36" t="s">
        <v>3556</v>
      </c>
      <c r="J786" s="36">
        <v>2</v>
      </c>
      <c r="K786" s="36" t="s">
        <v>2772</v>
      </c>
      <c r="L786" s="36" t="s">
        <v>2772</v>
      </c>
      <c r="M786" s="36" t="s">
        <v>2772</v>
      </c>
      <c r="N786" s="36" t="s">
        <v>2772</v>
      </c>
      <c r="O786" s="36" t="s">
        <v>2772</v>
      </c>
      <c r="P786" s="36" t="s">
        <v>3557</v>
      </c>
    </row>
  </sheetData>
  <autoFilter ref="A1:P786" xr:uid="{00000000-0001-0000-0200-000000000000}"/>
  <mergeCells count="6">
    <mergeCell ref="Y523:Y524"/>
    <mergeCell ref="Y525:Y526"/>
    <mergeCell ref="Y527:Y528"/>
    <mergeCell ref="Y517:Y518"/>
    <mergeCell ref="Y519:Y520"/>
    <mergeCell ref="Y521:Y522"/>
  </mergeCells>
  <phoneticPr fontId="13" type="noConversion"/>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P237"/>
  <sheetViews>
    <sheetView workbookViewId="0">
      <pane ySplit="1" topLeftCell="A2" activePane="bottomLeft" state="frozen"/>
      <selection pane="bottomLeft" activeCell="A23" sqref="A23"/>
    </sheetView>
  </sheetViews>
  <sheetFormatPr defaultColWidth="8.85546875" defaultRowHeight="15"/>
  <cols>
    <col min="1" max="1" width="12.42578125" bestFit="1" customWidth="1"/>
    <col min="2" max="2" width="5.140625" bestFit="1" customWidth="1"/>
    <col min="3" max="3" width="66.140625" bestFit="1" customWidth="1"/>
    <col min="4" max="4" width="7.28515625" bestFit="1" customWidth="1"/>
    <col min="6" max="6" width="25.42578125" bestFit="1" customWidth="1"/>
    <col min="7" max="7" width="15.28515625" bestFit="1" customWidth="1"/>
    <col min="8" max="8" width="9.28515625" bestFit="1" customWidth="1"/>
    <col min="10" max="10" width="10.85546875" customWidth="1"/>
    <col min="12" max="12" width="17.7109375" customWidth="1"/>
    <col min="14" max="14" width="15.42578125" customWidth="1"/>
    <col min="16" max="16" width="46.28515625" customWidth="1"/>
  </cols>
  <sheetData>
    <row r="1" spans="1:16" ht="32.1">
      <c r="A1" s="15" t="s">
        <v>2750</v>
      </c>
      <c r="B1" s="15" t="s">
        <v>2751</v>
      </c>
      <c r="C1" s="15" t="s">
        <v>2752</v>
      </c>
      <c r="D1" s="15" t="s">
        <v>2753</v>
      </c>
      <c r="E1" s="15" t="s">
        <v>2754</v>
      </c>
      <c r="F1" s="15" t="s">
        <v>2755</v>
      </c>
      <c r="G1" s="15" t="s">
        <v>2756</v>
      </c>
      <c r="H1" s="15" t="s">
        <v>2757</v>
      </c>
      <c r="I1" s="15" t="s">
        <v>2758</v>
      </c>
      <c r="J1" s="15" t="s">
        <v>2759</v>
      </c>
      <c r="K1" s="15" t="s">
        <v>2760</v>
      </c>
      <c r="L1" s="15" t="s">
        <v>2761</v>
      </c>
      <c r="M1" s="15" t="s">
        <v>2757</v>
      </c>
      <c r="N1" s="15" t="s">
        <v>2762</v>
      </c>
      <c r="O1" s="15" t="s">
        <v>2758</v>
      </c>
      <c r="P1" s="15" t="s">
        <v>2763</v>
      </c>
    </row>
    <row r="2" spans="1:16" ht="32.1">
      <c r="A2" s="15" t="s">
        <v>2764</v>
      </c>
      <c r="B2" s="15">
        <v>2019</v>
      </c>
      <c r="C2" s="15" t="s">
        <v>2765</v>
      </c>
      <c r="D2" s="15" t="s">
        <v>2766</v>
      </c>
      <c r="E2" s="15" t="s">
        <v>2767</v>
      </c>
      <c r="F2" s="15" t="s">
        <v>2768</v>
      </c>
      <c r="G2" s="15">
        <v>260</v>
      </c>
      <c r="H2" s="16" t="s">
        <v>2769</v>
      </c>
      <c r="I2" s="16" t="s">
        <v>2770</v>
      </c>
      <c r="J2" s="15" t="s">
        <v>2771</v>
      </c>
      <c r="K2" s="15" t="s">
        <v>2772</v>
      </c>
      <c r="L2" s="15" t="s">
        <v>2772</v>
      </c>
      <c r="M2" s="16" t="s">
        <v>2772</v>
      </c>
      <c r="N2" s="16" t="s">
        <v>2772</v>
      </c>
      <c r="O2" s="16" t="s">
        <v>2772</v>
      </c>
      <c r="P2" s="15" t="s">
        <v>2773</v>
      </c>
    </row>
    <row r="3" spans="1:16" ht="32.1">
      <c r="A3" s="15" t="s">
        <v>2764</v>
      </c>
      <c r="B3" s="15">
        <v>2019</v>
      </c>
      <c r="C3" s="15" t="s">
        <v>2765</v>
      </c>
      <c r="D3" s="15" t="s">
        <v>2766</v>
      </c>
      <c r="E3" s="15" t="s">
        <v>2767</v>
      </c>
      <c r="F3" s="15" t="s">
        <v>2774</v>
      </c>
      <c r="G3" s="15">
        <v>50</v>
      </c>
      <c r="H3" s="16" t="s">
        <v>2769</v>
      </c>
      <c r="I3" s="16" t="s">
        <v>2770</v>
      </c>
      <c r="J3" s="15" t="s">
        <v>2771</v>
      </c>
      <c r="K3" s="15" t="s">
        <v>2772</v>
      </c>
      <c r="L3" s="15" t="s">
        <v>2772</v>
      </c>
      <c r="M3" s="16" t="s">
        <v>2772</v>
      </c>
      <c r="N3" s="16" t="s">
        <v>2772</v>
      </c>
      <c r="O3" s="16" t="s">
        <v>2772</v>
      </c>
      <c r="P3" s="15" t="s">
        <v>2773</v>
      </c>
    </row>
    <row r="4" spans="1:16" ht="32.1">
      <c r="A4" s="15" t="s">
        <v>2764</v>
      </c>
      <c r="B4" s="15">
        <v>2019</v>
      </c>
      <c r="C4" s="15" t="s">
        <v>2765</v>
      </c>
      <c r="D4" s="15" t="s">
        <v>2766</v>
      </c>
      <c r="E4" s="15" t="s">
        <v>2767</v>
      </c>
      <c r="F4" s="15" t="s">
        <v>2775</v>
      </c>
      <c r="G4" s="15">
        <v>220</v>
      </c>
      <c r="H4" s="16" t="s">
        <v>2769</v>
      </c>
      <c r="I4" s="16" t="s">
        <v>2770</v>
      </c>
      <c r="J4" s="15" t="s">
        <v>2771</v>
      </c>
      <c r="K4" s="15" t="s">
        <v>2772</v>
      </c>
      <c r="L4" s="15" t="s">
        <v>2772</v>
      </c>
      <c r="M4" s="16" t="s">
        <v>2772</v>
      </c>
      <c r="N4" s="16" t="s">
        <v>2772</v>
      </c>
      <c r="O4" s="16" t="s">
        <v>2772</v>
      </c>
      <c r="P4" s="15" t="s">
        <v>2773</v>
      </c>
    </row>
    <row r="5" spans="1:16" ht="32.1">
      <c r="A5" s="15" t="s">
        <v>2844</v>
      </c>
      <c r="B5" s="15">
        <v>2021</v>
      </c>
      <c r="C5" s="15" t="s">
        <v>2845</v>
      </c>
      <c r="D5" s="15" t="s">
        <v>2766</v>
      </c>
      <c r="E5" s="15" t="s">
        <v>2767</v>
      </c>
      <c r="F5" s="15" t="s">
        <v>2853</v>
      </c>
      <c r="G5" s="15">
        <v>5.3</v>
      </c>
      <c r="H5" s="16" t="s">
        <v>2769</v>
      </c>
      <c r="I5" s="15" t="s">
        <v>2854</v>
      </c>
      <c r="J5" s="15">
        <v>1</v>
      </c>
      <c r="K5" s="15" t="s">
        <v>2772</v>
      </c>
      <c r="L5" s="15" t="s">
        <v>2772</v>
      </c>
      <c r="M5" s="15" t="s">
        <v>2772</v>
      </c>
      <c r="N5" s="15" t="s">
        <v>2772</v>
      </c>
      <c r="O5" s="15" t="s">
        <v>2772</v>
      </c>
      <c r="P5" s="15" t="s">
        <v>2847</v>
      </c>
    </row>
    <row r="6" spans="1:16" ht="32.1">
      <c r="A6" s="15" t="s">
        <v>2855</v>
      </c>
      <c r="B6" s="15">
        <v>2021</v>
      </c>
      <c r="C6" s="15" t="s">
        <v>2856</v>
      </c>
      <c r="D6" s="15" t="s">
        <v>2766</v>
      </c>
      <c r="E6" s="15" t="s">
        <v>2857</v>
      </c>
      <c r="F6" s="15" t="s">
        <v>2858</v>
      </c>
      <c r="G6" s="26" t="s">
        <v>2859</v>
      </c>
      <c r="H6" s="15" t="s">
        <v>2860</v>
      </c>
      <c r="I6" s="15" t="s">
        <v>2861</v>
      </c>
      <c r="J6" s="15" t="s">
        <v>2771</v>
      </c>
      <c r="K6" s="15" t="s">
        <v>2772</v>
      </c>
      <c r="L6" s="15" t="s">
        <v>2772</v>
      </c>
      <c r="M6" s="15" t="s">
        <v>2772</v>
      </c>
      <c r="N6" s="15" t="s">
        <v>2772</v>
      </c>
      <c r="O6" s="15" t="s">
        <v>2772</v>
      </c>
      <c r="P6" s="15" t="s">
        <v>2862</v>
      </c>
    </row>
    <row r="7" spans="1:16" ht="32.1">
      <c r="A7" s="15" t="s">
        <v>2863</v>
      </c>
      <c r="B7" s="15">
        <v>2021</v>
      </c>
      <c r="C7" s="15" t="s">
        <v>2864</v>
      </c>
      <c r="D7" s="15" t="s">
        <v>2766</v>
      </c>
      <c r="E7" s="15" t="s">
        <v>2767</v>
      </c>
      <c r="F7" s="15" t="s">
        <v>2865</v>
      </c>
      <c r="G7" s="15">
        <v>4.8</v>
      </c>
      <c r="H7" s="15" t="s">
        <v>2866</v>
      </c>
      <c r="I7" s="15" t="s">
        <v>2867</v>
      </c>
      <c r="J7" s="15">
        <v>1</v>
      </c>
      <c r="K7" s="15" t="s">
        <v>2772</v>
      </c>
      <c r="L7" s="15" t="s">
        <v>2772</v>
      </c>
      <c r="M7" s="15" t="s">
        <v>2772</v>
      </c>
      <c r="N7" s="15" t="s">
        <v>2772</v>
      </c>
      <c r="O7" s="15" t="s">
        <v>2772</v>
      </c>
      <c r="P7" s="15" t="s">
        <v>2868</v>
      </c>
    </row>
    <row r="8" spans="1:16" ht="32.1">
      <c r="A8" s="15" t="s">
        <v>2863</v>
      </c>
      <c r="B8" s="15">
        <v>2022</v>
      </c>
      <c r="C8" s="15" t="s">
        <v>2869</v>
      </c>
      <c r="D8" s="15" t="s">
        <v>2766</v>
      </c>
      <c r="E8" s="15" t="s">
        <v>2767</v>
      </c>
      <c r="F8" s="15" t="s">
        <v>3560</v>
      </c>
      <c r="G8" s="15">
        <v>16.8</v>
      </c>
      <c r="H8" s="15" t="s">
        <v>2866</v>
      </c>
      <c r="I8" s="15" t="s">
        <v>2867</v>
      </c>
      <c r="J8" s="15">
        <v>1</v>
      </c>
      <c r="K8" s="15" t="s">
        <v>2772</v>
      </c>
      <c r="L8" s="15" t="s">
        <v>2772</v>
      </c>
      <c r="M8" s="15" t="s">
        <v>2772</v>
      </c>
      <c r="N8" s="15" t="s">
        <v>2772</v>
      </c>
      <c r="O8" s="15" t="s">
        <v>2772</v>
      </c>
      <c r="P8" s="15" t="s">
        <v>2868</v>
      </c>
    </row>
    <row r="9" spans="1:16" ht="32.1">
      <c r="A9" s="15" t="s">
        <v>2928</v>
      </c>
      <c r="B9" s="15">
        <v>2020</v>
      </c>
      <c r="C9" s="15" t="s">
        <v>2929</v>
      </c>
      <c r="D9" s="15" t="s">
        <v>2766</v>
      </c>
      <c r="E9" s="15" t="s">
        <v>2767</v>
      </c>
      <c r="F9" s="15" t="s">
        <v>2768</v>
      </c>
      <c r="G9" s="15">
        <v>260</v>
      </c>
      <c r="H9" s="15" t="s">
        <v>2930</v>
      </c>
      <c r="I9" s="15" t="s">
        <v>2931</v>
      </c>
      <c r="J9" s="15">
        <v>2</v>
      </c>
      <c r="K9" s="15" t="s">
        <v>2772</v>
      </c>
      <c r="L9" s="15" t="s">
        <v>2772</v>
      </c>
      <c r="M9" s="15" t="s">
        <v>2772</v>
      </c>
      <c r="N9" s="15"/>
      <c r="O9" s="15" t="s">
        <v>2772</v>
      </c>
      <c r="P9" s="16" t="s">
        <v>2932</v>
      </c>
    </row>
    <row r="10" spans="1:16" ht="32.1">
      <c r="A10" s="15" t="s">
        <v>2928</v>
      </c>
      <c r="B10" s="15">
        <v>2020</v>
      </c>
      <c r="C10" s="15" t="s">
        <v>2929</v>
      </c>
      <c r="D10" s="15" t="s">
        <v>2766</v>
      </c>
      <c r="E10" s="15" t="s">
        <v>2767</v>
      </c>
      <c r="F10" s="15" t="s">
        <v>2774</v>
      </c>
      <c r="G10" s="15">
        <v>50</v>
      </c>
      <c r="H10" s="15" t="s">
        <v>2930</v>
      </c>
      <c r="I10" s="15" t="s">
        <v>2931</v>
      </c>
      <c r="J10" s="15">
        <v>2</v>
      </c>
      <c r="K10" s="15" t="s">
        <v>2772</v>
      </c>
      <c r="L10" s="15" t="s">
        <v>2772</v>
      </c>
      <c r="M10" s="15" t="s">
        <v>2772</v>
      </c>
      <c r="N10" s="15"/>
      <c r="O10" s="15" t="s">
        <v>2772</v>
      </c>
      <c r="P10" s="15"/>
    </row>
    <row r="11" spans="1:16" ht="32.1">
      <c r="A11" s="15" t="s">
        <v>2928</v>
      </c>
      <c r="B11" s="15">
        <v>2020</v>
      </c>
      <c r="C11" s="15" t="s">
        <v>2929</v>
      </c>
      <c r="D11" s="15" t="s">
        <v>2766</v>
      </c>
      <c r="E11" s="15" t="s">
        <v>2767</v>
      </c>
      <c r="F11" s="15" t="s">
        <v>2775</v>
      </c>
      <c r="G11" s="15">
        <v>220</v>
      </c>
      <c r="H11" s="15" t="s">
        <v>2930</v>
      </c>
      <c r="I11" s="15" t="s">
        <v>2931</v>
      </c>
      <c r="J11" s="15">
        <v>2</v>
      </c>
      <c r="K11" s="15" t="s">
        <v>2772</v>
      </c>
      <c r="L11" s="15" t="s">
        <v>2772</v>
      </c>
      <c r="M11" s="15" t="s">
        <v>2772</v>
      </c>
      <c r="N11" s="15"/>
      <c r="O11" s="15" t="s">
        <v>2772</v>
      </c>
      <c r="P11" s="15"/>
    </row>
    <row r="12" spans="1:16" ht="32.1">
      <c r="A12" s="15" t="s">
        <v>3561</v>
      </c>
      <c r="B12" s="15">
        <v>2019</v>
      </c>
      <c r="C12" s="16" t="s">
        <v>2974</v>
      </c>
      <c r="D12" s="15" t="s">
        <v>2766</v>
      </c>
      <c r="E12" s="15" t="s">
        <v>2934</v>
      </c>
      <c r="F12" s="15" t="s">
        <v>2975</v>
      </c>
      <c r="G12" s="15">
        <v>1.9</v>
      </c>
      <c r="H12" s="15" t="s">
        <v>2976</v>
      </c>
      <c r="I12" s="15" t="s">
        <v>2977</v>
      </c>
      <c r="J12" s="30" t="s">
        <v>2978</v>
      </c>
      <c r="K12" s="15" t="s">
        <v>2772</v>
      </c>
      <c r="L12" s="15" t="s">
        <v>2772</v>
      </c>
      <c r="M12" s="15" t="s">
        <v>2772</v>
      </c>
      <c r="N12" s="15" t="s">
        <v>2772</v>
      </c>
      <c r="O12" s="15" t="s">
        <v>2772</v>
      </c>
      <c r="P12" s="15" t="s">
        <v>2979</v>
      </c>
    </row>
    <row r="13" spans="1:16" ht="32.1">
      <c r="A13" s="15" t="s">
        <v>3561</v>
      </c>
      <c r="B13" s="15">
        <v>2019</v>
      </c>
      <c r="C13" s="16" t="s">
        <v>2980</v>
      </c>
      <c r="D13" s="15"/>
      <c r="E13" s="15" t="s">
        <v>2934</v>
      </c>
      <c r="F13" s="15" t="s">
        <v>2981</v>
      </c>
      <c r="G13" s="15">
        <v>2.8</v>
      </c>
      <c r="H13" s="15" t="s">
        <v>2976</v>
      </c>
      <c r="I13" s="15" t="s">
        <v>2977</v>
      </c>
      <c r="J13" s="30" t="s">
        <v>2978</v>
      </c>
      <c r="K13" s="15" t="s">
        <v>2772</v>
      </c>
      <c r="L13" s="15" t="s">
        <v>2772</v>
      </c>
      <c r="M13" s="15" t="s">
        <v>2772</v>
      </c>
      <c r="N13" s="15" t="s">
        <v>2772</v>
      </c>
      <c r="O13" s="15" t="s">
        <v>2772</v>
      </c>
      <c r="P13" s="15" t="s">
        <v>2979</v>
      </c>
    </row>
    <row r="14" spans="1:16" ht="15.95">
      <c r="A14" s="15" t="s">
        <v>2982</v>
      </c>
      <c r="B14" s="15">
        <v>2020</v>
      </c>
      <c r="C14" s="15" t="s">
        <v>2983</v>
      </c>
      <c r="D14" s="15" t="s">
        <v>2766</v>
      </c>
      <c r="E14" s="15" t="s">
        <v>2934</v>
      </c>
      <c r="F14" s="15" t="s">
        <v>2975</v>
      </c>
      <c r="G14" s="15" t="s">
        <v>2854</v>
      </c>
      <c r="H14" s="15"/>
      <c r="I14" s="15" t="s">
        <v>2984</v>
      </c>
      <c r="J14" s="15" t="s">
        <v>2985</v>
      </c>
      <c r="K14" s="15" t="s">
        <v>2772</v>
      </c>
      <c r="L14" s="15" t="s">
        <v>2772</v>
      </c>
      <c r="M14" s="15" t="s">
        <v>2772</v>
      </c>
      <c r="N14" s="15" t="s">
        <v>2772</v>
      </c>
      <c r="O14" s="15" t="s">
        <v>2772</v>
      </c>
      <c r="P14" s="15" t="s">
        <v>2986</v>
      </c>
    </row>
    <row r="15" spans="1:16" ht="15.95">
      <c r="A15" s="15" t="s">
        <v>2982</v>
      </c>
      <c r="B15" s="15">
        <v>2020</v>
      </c>
      <c r="C15" s="15" t="s">
        <v>2983</v>
      </c>
      <c r="D15" s="15" t="s">
        <v>2766</v>
      </c>
      <c r="E15" s="15" t="s">
        <v>2934</v>
      </c>
      <c r="F15" s="15" t="s">
        <v>2987</v>
      </c>
      <c r="G15" s="15" t="s">
        <v>2854</v>
      </c>
      <c r="H15" s="15"/>
      <c r="I15" s="15" t="s">
        <v>2984</v>
      </c>
      <c r="J15" s="15" t="s">
        <v>2988</v>
      </c>
      <c r="K15" s="15" t="s">
        <v>2772</v>
      </c>
      <c r="L15" s="15" t="s">
        <v>2772</v>
      </c>
      <c r="M15" s="15" t="s">
        <v>2772</v>
      </c>
      <c r="N15" s="15" t="s">
        <v>2772</v>
      </c>
      <c r="O15" s="15" t="s">
        <v>2772</v>
      </c>
      <c r="P15" s="15" t="s">
        <v>2986</v>
      </c>
    </row>
    <row r="16" spans="1:16" ht="15.95">
      <c r="A16" s="15" t="s">
        <v>2982</v>
      </c>
      <c r="B16" s="15">
        <v>2020</v>
      </c>
      <c r="C16" s="15" t="s">
        <v>2983</v>
      </c>
      <c r="D16" s="15" t="s">
        <v>2766</v>
      </c>
      <c r="E16" s="15" t="s">
        <v>2934</v>
      </c>
      <c r="F16" s="15" t="s">
        <v>2989</v>
      </c>
      <c r="G16" s="15" t="s">
        <v>2854</v>
      </c>
      <c r="H16" s="15"/>
      <c r="I16" s="15" t="s">
        <v>2984</v>
      </c>
      <c r="J16" s="15" t="s">
        <v>2990</v>
      </c>
      <c r="K16" s="15" t="s">
        <v>2772</v>
      </c>
      <c r="L16" s="15" t="s">
        <v>2772</v>
      </c>
      <c r="M16" s="15" t="s">
        <v>2772</v>
      </c>
      <c r="N16" s="15" t="s">
        <v>2772</v>
      </c>
      <c r="O16" s="15" t="s">
        <v>2772</v>
      </c>
      <c r="P16" s="15" t="s">
        <v>2986</v>
      </c>
    </row>
    <row r="17" spans="1:16" ht="15.95">
      <c r="A17" s="15" t="s">
        <v>2982</v>
      </c>
      <c r="B17" s="15">
        <v>2020</v>
      </c>
      <c r="C17" s="15" t="s">
        <v>2983</v>
      </c>
      <c r="D17" s="15" t="s">
        <v>2766</v>
      </c>
      <c r="E17" s="15" t="s">
        <v>2934</v>
      </c>
      <c r="F17" s="15" t="s">
        <v>2991</v>
      </c>
      <c r="G17" s="15" t="s">
        <v>2854</v>
      </c>
      <c r="H17" s="15"/>
      <c r="I17" s="15" t="s">
        <v>2984</v>
      </c>
      <c r="J17" s="15" t="s">
        <v>2992</v>
      </c>
      <c r="K17" s="15" t="s">
        <v>2772</v>
      </c>
      <c r="L17" s="15" t="s">
        <v>2772</v>
      </c>
      <c r="M17" s="15" t="s">
        <v>2772</v>
      </c>
      <c r="N17" s="15" t="s">
        <v>2772</v>
      </c>
      <c r="O17" s="15" t="s">
        <v>2772</v>
      </c>
      <c r="P17" s="15" t="s">
        <v>2986</v>
      </c>
    </row>
    <row r="18" spans="1:16" ht="15.95">
      <c r="A18" s="15" t="s">
        <v>2982</v>
      </c>
      <c r="B18" s="15">
        <v>2020</v>
      </c>
      <c r="C18" s="15" t="s">
        <v>2983</v>
      </c>
      <c r="D18" s="15" t="s">
        <v>2766</v>
      </c>
      <c r="E18" s="15" t="s">
        <v>2934</v>
      </c>
      <c r="F18" s="15" t="s">
        <v>2993</v>
      </c>
      <c r="G18" s="15" t="s">
        <v>2854</v>
      </c>
      <c r="H18" s="15"/>
      <c r="I18" s="15" t="s">
        <v>2984</v>
      </c>
      <c r="J18" s="15" t="s">
        <v>2994</v>
      </c>
      <c r="K18" s="15" t="s">
        <v>2772</v>
      </c>
      <c r="L18" s="15" t="s">
        <v>2772</v>
      </c>
      <c r="M18" s="15" t="s">
        <v>2772</v>
      </c>
      <c r="N18" s="15" t="s">
        <v>2772</v>
      </c>
      <c r="O18" s="15" t="s">
        <v>2772</v>
      </c>
      <c r="P18" s="15" t="s">
        <v>2986</v>
      </c>
    </row>
    <row r="19" spans="1:16" ht="48">
      <c r="A19" s="15" t="s">
        <v>3318</v>
      </c>
      <c r="B19" s="15">
        <v>2010</v>
      </c>
      <c r="C19" s="15" t="s">
        <v>3319</v>
      </c>
      <c r="D19" s="15" t="s">
        <v>2766</v>
      </c>
      <c r="E19" s="15" t="s">
        <v>2934</v>
      </c>
      <c r="F19" s="15" t="s">
        <v>2981</v>
      </c>
      <c r="G19" s="15">
        <v>400</v>
      </c>
      <c r="H19" s="15" t="s">
        <v>3320</v>
      </c>
      <c r="I19" s="15" t="s">
        <v>3321</v>
      </c>
      <c r="J19" s="15">
        <v>8.6999999999999993</v>
      </c>
      <c r="K19" s="15" t="s">
        <v>2772</v>
      </c>
      <c r="L19" s="15" t="s">
        <v>2772</v>
      </c>
      <c r="M19" s="15" t="s">
        <v>2772</v>
      </c>
      <c r="N19" s="15" t="s">
        <v>2772</v>
      </c>
      <c r="O19" s="15" t="s">
        <v>2772</v>
      </c>
      <c r="P19" s="16" t="s">
        <v>3322</v>
      </c>
    </row>
    <row r="20" spans="1:16" ht="48">
      <c r="A20" s="15" t="s">
        <v>3318</v>
      </c>
      <c r="B20" s="15">
        <v>2010</v>
      </c>
      <c r="C20" s="15" t="s">
        <v>3319</v>
      </c>
      <c r="D20" s="15" t="s">
        <v>2766</v>
      </c>
      <c r="E20" s="15" t="s">
        <v>2934</v>
      </c>
      <c r="F20" s="15" t="s">
        <v>2981</v>
      </c>
      <c r="G20" s="15">
        <v>600</v>
      </c>
      <c r="H20" s="15" t="s">
        <v>3320</v>
      </c>
      <c r="I20" s="15" t="s">
        <v>3321</v>
      </c>
      <c r="J20" s="15">
        <v>6</v>
      </c>
      <c r="K20" s="15" t="s">
        <v>2772</v>
      </c>
      <c r="L20" s="15" t="s">
        <v>2772</v>
      </c>
      <c r="M20" s="15" t="s">
        <v>2772</v>
      </c>
      <c r="N20" s="15" t="s">
        <v>2772</v>
      </c>
      <c r="O20" s="15" t="s">
        <v>2772</v>
      </c>
      <c r="P20" s="16" t="s">
        <v>3322</v>
      </c>
    </row>
    <row r="21" spans="1:16" ht="48">
      <c r="A21" s="15" t="s">
        <v>3318</v>
      </c>
      <c r="B21" s="15">
        <v>2010</v>
      </c>
      <c r="C21" s="15" t="s">
        <v>3319</v>
      </c>
      <c r="D21" s="15" t="s">
        <v>2766</v>
      </c>
      <c r="E21" s="15" t="s">
        <v>2934</v>
      </c>
      <c r="F21" s="15" t="s">
        <v>3323</v>
      </c>
      <c r="G21" s="15">
        <v>500</v>
      </c>
      <c r="H21" s="15" t="s">
        <v>3320</v>
      </c>
      <c r="I21" s="15" t="s">
        <v>3321</v>
      </c>
      <c r="J21" s="15">
        <v>3.5</v>
      </c>
      <c r="K21" s="15" t="s">
        <v>2772</v>
      </c>
      <c r="L21" s="15" t="s">
        <v>2772</v>
      </c>
      <c r="M21" s="15" t="s">
        <v>2772</v>
      </c>
      <c r="N21" s="15" t="s">
        <v>2772</v>
      </c>
      <c r="O21" s="15" t="s">
        <v>2772</v>
      </c>
      <c r="P21" s="16" t="s">
        <v>3322</v>
      </c>
    </row>
    <row r="22" spans="1:16" ht="48">
      <c r="A22" s="15" t="s">
        <v>3318</v>
      </c>
      <c r="B22" s="15">
        <v>2010</v>
      </c>
      <c r="C22" s="15" t="s">
        <v>3319</v>
      </c>
      <c r="D22" s="15" t="s">
        <v>2766</v>
      </c>
      <c r="E22" s="15" t="s">
        <v>2934</v>
      </c>
      <c r="F22" s="15" t="s">
        <v>2975</v>
      </c>
      <c r="G22" s="15">
        <v>1000</v>
      </c>
      <c r="H22" s="15" t="s">
        <v>3320</v>
      </c>
      <c r="I22" s="15" t="s">
        <v>3321</v>
      </c>
      <c r="J22" s="15">
        <v>3.5</v>
      </c>
      <c r="K22" s="15" t="s">
        <v>2772</v>
      </c>
      <c r="L22" s="15" t="s">
        <v>2772</v>
      </c>
      <c r="M22" s="15" t="s">
        <v>2772</v>
      </c>
      <c r="N22" s="15" t="s">
        <v>2772</v>
      </c>
      <c r="O22" s="15" t="s">
        <v>2772</v>
      </c>
      <c r="P22" s="16" t="s">
        <v>3322</v>
      </c>
    </row>
    <row r="23" spans="1:16" ht="48">
      <c r="A23" s="15" t="s">
        <v>3441</v>
      </c>
      <c r="B23" s="15">
        <v>2016</v>
      </c>
      <c r="C23" s="15" t="s">
        <v>3442</v>
      </c>
      <c r="D23" s="20" t="s">
        <v>2766</v>
      </c>
      <c r="E23" s="33" t="s">
        <v>2934</v>
      </c>
      <c r="F23" s="15" t="s">
        <v>3443</v>
      </c>
      <c r="G23" s="15">
        <v>93</v>
      </c>
      <c r="H23" s="33" t="s">
        <v>3444</v>
      </c>
      <c r="I23" s="20" t="s">
        <v>2772</v>
      </c>
      <c r="J23" s="20" t="s">
        <v>2772</v>
      </c>
      <c r="K23" s="20" t="s">
        <v>2772</v>
      </c>
      <c r="L23" s="20" t="s">
        <v>2772</v>
      </c>
      <c r="M23" s="20" t="s">
        <v>2772</v>
      </c>
      <c r="N23" s="20" t="s">
        <v>2772</v>
      </c>
      <c r="O23" s="20" t="s">
        <v>2772</v>
      </c>
      <c r="P23" s="15" t="s">
        <v>1502</v>
      </c>
    </row>
    <row r="24" spans="1:16" ht="48">
      <c r="A24" s="15" t="s">
        <v>3441</v>
      </c>
      <c r="B24" s="15">
        <v>2016</v>
      </c>
      <c r="C24" s="15" t="s">
        <v>3442</v>
      </c>
      <c r="D24" s="20" t="s">
        <v>2766</v>
      </c>
      <c r="E24" s="33" t="s">
        <v>2934</v>
      </c>
      <c r="F24" s="15" t="s">
        <v>3445</v>
      </c>
      <c r="G24" s="15">
        <v>222</v>
      </c>
      <c r="H24" s="33" t="s">
        <v>3444</v>
      </c>
      <c r="I24" s="20" t="s">
        <v>2772</v>
      </c>
      <c r="J24" s="20" t="s">
        <v>2772</v>
      </c>
      <c r="K24" s="20" t="s">
        <v>2772</v>
      </c>
      <c r="L24" s="20" t="s">
        <v>2772</v>
      </c>
      <c r="M24" s="20" t="s">
        <v>2772</v>
      </c>
      <c r="N24" s="20" t="s">
        <v>2772</v>
      </c>
      <c r="O24" s="20" t="s">
        <v>2772</v>
      </c>
      <c r="P24" s="15" t="s">
        <v>1502</v>
      </c>
    </row>
    <row r="25" spans="1:16" ht="48">
      <c r="A25" s="15" t="s">
        <v>3460</v>
      </c>
      <c r="B25" s="15">
        <v>2013</v>
      </c>
      <c r="C25" s="15" t="s">
        <v>3461</v>
      </c>
      <c r="D25" s="20" t="s">
        <v>2766</v>
      </c>
      <c r="E25" s="33" t="s">
        <v>2767</v>
      </c>
      <c r="F25" s="15" t="s">
        <v>2873</v>
      </c>
      <c r="G25" s="35">
        <v>750000</v>
      </c>
      <c r="H25" s="15" t="s">
        <v>3462</v>
      </c>
      <c r="I25" s="15" t="s">
        <v>3463</v>
      </c>
      <c r="J25" s="15">
        <v>1</v>
      </c>
      <c r="K25" s="20" t="s">
        <v>2772</v>
      </c>
      <c r="L25" s="20" t="s">
        <v>2772</v>
      </c>
      <c r="M25" s="20" t="s">
        <v>2772</v>
      </c>
      <c r="N25" s="20" t="s">
        <v>2772</v>
      </c>
      <c r="O25" s="20" t="s">
        <v>2772</v>
      </c>
      <c r="P25" s="16" t="s">
        <v>1995</v>
      </c>
    </row>
    <row r="26" spans="1:16" ht="48">
      <c r="A26" s="15" t="s">
        <v>3460</v>
      </c>
      <c r="B26" s="15">
        <v>2013</v>
      </c>
      <c r="C26" s="15" t="s">
        <v>3461</v>
      </c>
      <c r="D26" s="20" t="s">
        <v>2766</v>
      </c>
      <c r="E26" s="33" t="s">
        <v>2767</v>
      </c>
      <c r="F26" s="15" t="s">
        <v>3464</v>
      </c>
      <c r="G26" s="15" t="s">
        <v>3465</v>
      </c>
      <c r="H26" s="15" t="s">
        <v>3462</v>
      </c>
      <c r="I26" s="15" t="s">
        <v>3463</v>
      </c>
      <c r="J26" s="15">
        <v>1</v>
      </c>
      <c r="K26" s="20" t="s">
        <v>2772</v>
      </c>
      <c r="L26" s="20" t="s">
        <v>2772</v>
      </c>
      <c r="M26" s="20" t="s">
        <v>2772</v>
      </c>
      <c r="N26" s="20" t="s">
        <v>2772</v>
      </c>
      <c r="O26" s="20" t="s">
        <v>2772</v>
      </c>
      <c r="P26" s="16" t="s">
        <v>1995</v>
      </c>
    </row>
    <row r="27" spans="1:16" ht="48">
      <c r="A27" s="15" t="s">
        <v>3460</v>
      </c>
      <c r="B27" s="15">
        <v>2013</v>
      </c>
      <c r="C27" s="15" t="s">
        <v>3461</v>
      </c>
      <c r="D27" s="20" t="s">
        <v>2766</v>
      </c>
      <c r="E27" s="33" t="s">
        <v>2767</v>
      </c>
      <c r="F27" s="15" t="s">
        <v>2865</v>
      </c>
      <c r="G27" s="15" t="s">
        <v>3466</v>
      </c>
      <c r="H27" s="15" t="s">
        <v>3467</v>
      </c>
      <c r="I27" s="15" t="s">
        <v>3463</v>
      </c>
      <c r="J27" s="15">
        <v>1</v>
      </c>
      <c r="K27" s="20" t="s">
        <v>2772</v>
      </c>
      <c r="L27" s="20" t="s">
        <v>2772</v>
      </c>
      <c r="M27" s="20" t="s">
        <v>2772</v>
      </c>
      <c r="N27" s="20" t="s">
        <v>2772</v>
      </c>
      <c r="O27" s="20" t="s">
        <v>2772</v>
      </c>
      <c r="P27" s="16" t="s">
        <v>1995</v>
      </c>
    </row>
    <row r="28" spans="1:16" ht="48">
      <c r="A28" s="15" t="s">
        <v>3460</v>
      </c>
      <c r="B28" s="15">
        <v>2013</v>
      </c>
      <c r="C28" s="15" t="s">
        <v>3461</v>
      </c>
      <c r="D28" s="20" t="s">
        <v>2766</v>
      </c>
      <c r="E28" s="33" t="s">
        <v>2767</v>
      </c>
      <c r="F28" s="15" t="s">
        <v>3468</v>
      </c>
      <c r="G28" s="15" t="s">
        <v>3469</v>
      </c>
      <c r="H28" s="15" t="s">
        <v>3467</v>
      </c>
      <c r="I28" s="15" t="s">
        <v>3463</v>
      </c>
      <c r="J28" s="15">
        <v>1</v>
      </c>
      <c r="K28" s="20" t="s">
        <v>2772</v>
      </c>
      <c r="L28" s="20" t="s">
        <v>2772</v>
      </c>
      <c r="M28" s="20" t="s">
        <v>2772</v>
      </c>
      <c r="N28" s="20" t="s">
        <v>2772</v>
      </c>
      <c r="O28" s="20" t="s">
        <v>2772</v>
      </c>
      <c r="P28" s="16" t="s">
        <v>1995</v>
      </c>
    </row>
    <row r="29" spans="1:16" ht="48">
      <c r="A29" s="15" t="s">
        <v>3460</v>
      </c>
      <c r="B29" s="15">
        <v>2013</v>
      </c>
      <c r="C29" s="15" t="s">
        <v>3461</v>
      </c>
      <c r="D29" s="20" t="s">
        <v>2766</v>
      </c>
      <c r="E29" s="33" t="s">
        <v>2767</v>
      </c>
      <c r="F29" s="15" t="s">
        <v>3470</v>
      </c>
      <c r="G29" s="15" t="s">
        <v>3471</v>
      </c>
      <c r="H29" s="15" t="s">
        <v>3467</v>
      </c>
      <c r="I29" s="15" t="s">
        <v>3463</v>
      </c>
      <c r="J29" s="15">
        <v>1</v>
      </c>
      <c r="K29" s="20" t="s">
        <v>2772</v>
      </c>
      <c r="L29" s="20" t="s">
        <v>2772</v>
      </c>
      <c r="M29" s="20" t="s">
        <v>2772</v>
      </c>
      <c r="N29" s="20" t="s">
        <v>2772</v>
      </c>
      <c r="O29" s="20" t="s">
        <v>2772</v>
      </c>
      <c r="P29" s="16" t="s">
        <v>1995</v>
      </c>
    </row>
    <row r="30" spans="1:16" ht="48">
      <c r="A30" s="15" t="s">
        <v>3460</v>
      </c>
      <c r="B30" s="15">
        <v>2013</v>
      </c>
      <c r="C30" s="15" t="s">
        <v>3461</v>
      </c>
      <c r="D30" s="20" t="s">
        <v>2766</v>
      </c>
      <c r="E30" s="33" t="s">
        <v>2767</v>
      </c>
      <c r="F30" s="15" t="s">
        <v>3472</v>
      </c>
      <c r="G30" s="15" t="s">
        <v>3473</v>
      </c>
      <c r="H30" s="15" t="s">
        <v>3467</v>
      </c>
      <c r="I30" s="15" t="s">
        <v>3463</v>
      </c>
      <c r="J30" s="15">
        <v>1</v>
      </c>
      <c r="K30" s="20" t="s">
        <v>2772</v>
      </c>
      <c r="L30" s="20" t="s">
        <v>2772</v>
      </c>
      <c r="M30" s="20" t="s">
        <v>2772</v>
      </c>
      <c r="N30" s="20" t="s">
        <v>2772</v>
      </c>
      <c r="O30" s="20" t="s">
        <v>2772</v>
      </c>
      <c r="P30" s="16" t="s">
        <v>1995</v>
      </c>
    </row>
    <row r="31" spans="1:16" ht="48">
      <c r="A31" s="15" t="s">
        <v>3460</v>
      </c>
      <c r="B31" s="15">
        <v>2013</v>
      </c>
      <c r="C31" s="15" t="s">
        <v>3461</v>
      </c>
      <c r="D31" s="20" t="s">
        <v>2766</v>
      </c>
      <c r="E31" s="33" t="s">
        <v>2767</v>
      </c>
      <c r="F31" s="15" t="s">
        <v>3474</v>
      </c>
      <c r="G31" s="15" t="s">
        <v>3466</v>
      </c>
      <c r="H31" s="15" t="s">
        <v>3467</v>
      </c>
      <c r="I31" s="15" t="s">
        <v>3463</v>
      </c>
      <c r="J31" s="15">
        <v>1</v>
      </c>
      <c r="K31" s="20" t="s">
        <v>2772</v>
      </c>
      <c r="L31" s="20" t="s">
        <v>2772</v>
      </c>
      <c r="M31" s="20" t="s">
        <v>2772</v>
      </c>
      <c r="N31" s="20" t="s">
        <v>2772</v>
      </c>
      <c r="O31" s="20" t="s">
        <v>2772</v>
      </c>
      <c r="P31" s="16" t="s">
        <v>1995</v>
      </c>
    </row>
    <row r="32" spans="1:16" ht="48">
      <c r="A32" s="15" t="s">
        <v>3460</v>
      </c>
      <c r="B32" s="15">
        <v>2013</v>
      </c>
      <c r="C32" s="15" t="s">
        <v>3461</v>
      </c>
      <c r="D32" s="20" t="s">
        <v>2766</v>
      </c>
      <c r="E32" s="33" t="s">
        <v>2767</v>
      </c>
      <c r="F32" s="15" t="s">
        <v>3475</v>
      </c>
      <c r="G32" s="15" t="s">
        <v>3476</v>
      </c>
      <c r="H32" s="15" t="s">
        <v>3467</v>
      </c>
      <c r="I32" s="15" t="s">
        <v>3463</v>
      </c>
      <c r="J32" s="15">
        <v>1</v>
      </c>
      <c r="K32" s="20" t="s">
        <v>2772</v>
      </c>
      <c r="L32" s="20" t="s">
        <v>2772</v>
      </c>
      <c r="M32" s="20" t="s">
        <v>2772</v>
      </c>
      <c r="N32" s="20" t="s">
        <v>2772</v>
      </c>
      <c r="O32" s="20" t="s">
        <v>2772</v>
      </c>
      <c r="P32" s="16" t="s">
        <v>1995</v>
      </c>
    </row>
    <row r="33" spans="1:16" ht="48">
      <c r="A33" s="15" t="s">
        <v>3460</v>
      </c>
      <c r="B33" s="15">
        <v>2013</v>
      </c>
      <c r="C33" s="15" t="s">
        <v>3461</v>
      </c>
      <c r="D33" s="20" t="s">
        <v>2766</v>
      </c>
      <c r="E33" s="33" t="s">
        <v>2767</v>
      </c>
      <c r="F33" s="15" t="s">
        <v>3477</v>
      </c>
      <c r="G33" s="15" t="s">
        <v>3478</v>
      </c>
      <c r="H33" s="15" t="s">
        <v>3467</v>
      </c>
      <c r="I33" s="15" t="s">
        <v>3463</v>
      </c>
      <c r="J33" s="15">
        <v>1</v>
      </c>
      <c r="K33" s="20" t="s">
        <v>2772</v>
      </c>
      <c r="L33" s="20" t="s">
        <v>2772</v>
      </c>
      <c r="M33" s="20" t="s">
        <v>2772</v>
      </c>
      <c r="N33" s="20" t="s">
        <v>2772</v>
      </c>
      <c r="O33" s="20" t="s">
        <v>2772</v>
      </c>
      <c r="P33" s="16" t="s">
        <v>1995</v>
      </c>
    </row>
    <row r="34" spans="1:16" ht="32.1">
      <c r="A34" s="15" t="s">
        <v>3483</v>
      </c>
      <c r="B34" s="15">
        <v>2003</v>
      </c>
      <c r="C34" s="15" t="s">
        <v>3484</v>
      </c>
      <c r="D34" s="20" t="s">
        <v>2766</v>
      </c>
      <c r="E34" s="33" t="s">
        <v>2934</v>
      </c>
      <c r="F34" s="15" t="s">
        <v>2981</v>
      </c>
      <c r="G34" s="15" t="s">
        <v>2854</v>
      </c>
      <c r="H34" s="15" t="s">
        <v>2772</v>
      </c>
      <c r="I34" s="15" t="s">
        <v>2772</v>
      </c>
      <c r="J34" s="15" t="s">
        <v>2772</v>
      </c>
      <c r="K34" s="15" t="s">
        <v>2772</v>
      </c>
      <c r="L34" s="15" t="s">
        <v>2772</v>
      </c>
      <c r="M34" s="15" t="s">
        <v>2772</v>
      </c>
      <c r="N34" s="15" t="s">
        <v>2772</v>
      </c>
      <c r="O34" s="15" t="s">
        <v>2772</v>
      </c>
      <c r="P34" s="16" t="s">
        <v>2441</v>
      </c>
    </row>
    <row r="35" spans="1:16" ht="32.1">
      <c r="A35" s="15" t="s">
        <v>3483</v>
      </c>
      <c r="B35" s="15">
        <v>2003</v>
      </c>
      <c r="C35" s="15" t="s">
        <v>3484</v>
      </c>
      <c r="D35" s="20" t="s">
        <v>2766</v>
      </c>
      <c r="E35" s="33" t="s">
        <v>2934</v>
      </c>
      <c r="F35" s="15" t="s">
        <v>2975</v>
      </c>
      <c r="G35" s="15" t="s">
        <v>2854</v>
      </c>
      <c r="H35" s="15" t="s">
        <v>2772</v>
      </c>
      <c r="I35" s="15" t="s">
        <v>2772</v>
      </c>
      <c r="J35" s="15" t="s">
        <v>2772</v>
      </c>
      <c r="K35" s="15" t="s">
        <v>2772</v>
      </c>
      <c r="L35" s="15" t="s">
        <v>2772</v>
      </c>
      <c r="M35" s="15" t="s">
        <v>2772</v>
      </c>
      <c r="N35" s="15" t="s">
        <v>2772</v>
      </c>
      <c r="O35" s="15" t="s">
        <v>2772</v>
      </c>
      <c r="P35" s="16" t="s">
        <v>2441</v>
      </c>
    </row>
    <row r="36" spans="1:16" ht="32.1">
      <c r="A36" s="15" t="s">
        <v>3483</v>
      </c>
      <c r="B36" s="15">
        <v>2003</v>
      </c>
      <c r="C36" s="15" t="s">
        <v>3484</v>
      </c>
      <c r="D36" s="20" t="s">
        <v>2766</v>
      </c>
      <c r="E36" s="33" t="s">
        <v>2934</v>
      </c>
      <c r="F36" s="15" t="s">
        <v>3485</v>
      </c>
      <c r="G36" s="15" t="s">
        <v>2854</v>
      </c>
      <c r="H36" s="15" t="s">
        <v>2772</v>
      </c>
      <c r="I36" s="15" t="s">
        <v>2772</v>
      </c>
      <c r="J36" s="15" t="s">
        <v>2772</v>
      </c>
      <c r="K36" s="15" t="s">
        <v>2772</v>
      </c>
      <c r="L36" s="15" t="s">
        <v>2772</v>
      </c>
      <c r="M36" s="15" t="s">
        <v>2772</v>
      </c>
      <c r="N36" s="15" t="s">
        <v>2772</v>
      </c>
      <c r="O36" s="15" t="s">
        <v>2772</v>
      </c>
      <c r="P36" s="16" t="s">
        <v>2441</v>
      </c>
    </row>
    <row r="37" spans="1:16" ht="32.1">
      <c r="A37" s="15" t="s">
        <v>3483</v>
      </c>
      <c r="B37" s="15">
        <v>2003</v>
      </c>
      <c r="C37" s="15" t="s">
        <v>3484</v>
      </c>
      <c r="D37" s="20" t="s">
        <v>2766</v>
      </c>
      <c r="E37" s="33" t="s">
        <v>2813</v>
      </c>
      <c r="F37" s="15" t="s">
        <v>3486</v>
      </c>
      <c r="G37" s="15" t="s">
        <v>2854</v>
      </c>
      <c r="H37" s="15" t="s">
        <v>2772</v>
      </c>
      <c r="I37" s="15" t="s">
        <v>2772</v>
      </c>
      <c r="J37" s="15" t="s">
        <v>2772</v>
      </c>
      <c r="K37" s="15" t="s">
        <v>2772</v>
      </c>
      <c r="L37" s="15" t="s">
        <v>2772</v>
      </c>
      <c r="M37" s="15" t="s">
        <v>2772</v>
      </c>
      <c r="N37" s="15" t="s">
        <v>2772</v>
      </c>
      <c r="O37" s="15" t="s">
        <v>2772</v>
      </c>
      <c r="P37" s="16" t="s">
        <v>2441</v>
      </c>
    </row>
    <row r="38" spans="1:16" ht="32.1">
      <c r="A38" s="15" t="s">
        <v>3483</v>
      </c>
      <c r="B38" s="15">
        <v>2003</v>
      </c>
      <c r="C38" s="15" t="s">
        <v>3484</v>
      </c>
      <c r="D38" s="20" t="s">
        <v>2766</v>
      </c>
      <c r="E38" s="33" t="s">
        <v>2813</v>
      </c>
      <c r="F38" s="15" t="s">
        <v>3487</v>
      </c>
      <c r="G38" s="15" t="s">
        <v>2854</v>
      </c>
      <c r="H38" s="15" t="s">
        <v>2772</v>
      </c>
      <c r="I38" s="15" t="s">
        <v>2772</v>
      </c>
      <c r="J38" s="15" t="s">
        <v>2772</v>
      </c>
      <c r="K38" s="15" t="s">
        <v>2772</v>
      </c>
      <c r="L38" s="15" t="s">
        <v>2772</v>
      </c>
      <c r="M38" s="15" t="s">
        <v>2772</v>
      </c>
      <c r="N38" s="15" t="s">
        <v>2772</v>
      </c>
      <c r="O38" s="15" t="s">
        <v>2772</v>
      </c>
      <c r="P38" s="16" t="s">
        <v>2441</v>
      </c>
    </row>
    <row r="39" spans="1:16" ht="32.1">
      <c r="A39" s="15" t="s">
        <v>3483</v>
      </c>
      <c r="B39" s="15">
        <v>2003</v>
      </c>
      <c r="C39" s="15" t="s">
        <v>3484</v>
      </c>
      <c r="D39" s="20" t="s">
        <v>2766</v>
      </c>
      <c r="E39" s="33" t="s">
        <v>2813</v>
      </c>
      <c r="F39" s="15" t="s">
        <v>3488</v>
      </c>
      <c r="G39" s="15" t="s">
        <v>2854</v>
      </c>
      <c r="H39" s="15" t="s">
        <v>2772</v>
      </c>
      <c r="I39" s="15" t="s">
        <v>2772</v>
      </c>
      <c r="J39" s="15" t="s">
        <v>2772</v>
      </c>
      <c r="K39" s="15" t="s">
        <v>2772</v>
      </c>
      <c r="L39" s="15" t="s">
        <v>2772</v>
      </c>
      <c r="M39" s="15" t="s">
        <v>2772</v>
      </c>
      <c r="N39" s="15" t="s">
        <v>2772</v>
      </c>
      <c r="O39" s="15" t="s">
        <v>2772</v>
      </c>
      <c r="P39" s="16" t="s">
        <v>2441</v>
      </c>
    </row>
    <row r="40" spans="1:16" ht="32.1">
      <c r="A40" s="15" t="s">
        <v>3483</v>
      </c>
      <c r="B40" s="15">
        <v>2003</v>
      </c>
      <c r="C40" s="15" t="s">
        <v>3484</v>
      </c>
      <c r="D40" s="20" t="s">
        <v>2766</v>
      </c>
      <c r="E40" s="33" t="s">
        <v>2813</v>
      </c>
      <c r="F40" s="15" t="s">
        <v>3489</v>
      </c>
      <c r="G40" s="15" t="s">
        <v>2854</v>
      </c>
      <c r="H40" s="15" t="s">
        <v>2772</v>
      </c>
      <c r="I40" s="15" t="s">
        <v>2772</v>
      </c>
      <c r="J40" s="15" t="s">
        <v>2772</v>
      </c>
      <c r="K40" s="15" t="s">
        <v>2772</v>
      </c>
      <c r="L40" s="15" t="s">
        <v>2772</v>
      </c>
      <c r="M40" s="15" t="s">
        <v>2772</v>
      </c>
      <c r="N40" s="15" t="s">
        <v>2772</v>
      </c>
      <c r="O40" s="15" t="s">
        <v>2772</v>
      </c>
      <c r="P40" s="16" t="s">
        <v>2441</v>
      </c>
    </row>
    <row r="41" spans="1:16" ht="32.1">
      <c r="A41" s="15" t="s">
        <v>3483</v>
      </c>
      <c r="B41" s="15">
        <v>2003</v>
      </c>
      <c r="C41" s="15" t="s">
        <v>3484</v>
      </c>
      <c r="D41" s="20" t="s">
        <v>2766</v>
      </c>
      <c r="E41" s="33" t="s">
        <v>2962</v>
      </c>
      <c r="F41" s="15" t="s">
        <v>3490</v>
      </c>
      <c r="G41" s="15" t="s">
        <v>2854</v>
      </c>
      <c r="H41" s="15" t="s">
        <v>2772</v>
      </c>
      <c r="I41" s="15" t="s">
        <v>2772</v>
      </c>
      <c r="J41" s="15" t="s">
        <v>2772</v>
      </c>
      <c r="K41" s="15" t="s">
        <v>2772</v>
      </c>
      <c r="L41" s="15" t="s">
        <v>2772</v>
      </c>
      <c r="M41" s="15" t="s">
        <v>2772</v>
      </c>
      <c r="N41" s="15" t="s">
        <v>2772</v>
      </c>
      <c r="O41" s="15" t="s">
        <v>2772</v>
      </c>
      <c r="P41" s="16" t="s">
        <v>2441</v>
      </c>
    </row>
    <row r="42" spans="1:16" ht="32.1">
      <c r="A42" s="15" t="s">
        <v>3483</v>
      </c>
      <c r="B42" s="15">
        <v>2003</v>
      </c>
      <c r="C42" s="15" t="s">
        <v>3484</v>
      </c>
      <c r="D42" s="20" t="s">
        <v>2766</v>
      </c>
      <c r="E42" s="33" t="s">
        <v>2962</v>
      </c>
      <c r="F42" s="15" t="s">
        <v>2963</v>
      </c>
      <c r="G42" s="15" t="s">
        <v>2854</v>
      </c>
      <c r="H42" s="15" t="s">
        <v>2772</v>
      </c>
      <c r="I42" s="15" t="s">
        <v>2772</v>
      </c>
      <c r="J42" s="15" t="s">
        <v>2772</v>
      </c>
      <c r="K42" s="15" t="s">
        <v>2772</v>
      </c>
      <c r="L42" s="15" t="s">
        <v>2772</v>
      </c>
      <c r="M42" s="15" t="s">
        <v>2772</v>
      </c>
      <c r="N42" s="15" t="s">
        <v>2772</v>
      </c>
      <c r="O42" s="15" t="s">
        <v>2772</v>
      </c>
      <c r="P42" s="16" t="s">
        <v>2441</v>
      </c>
    </row>
    <row r="43" spans="1:16" ht="32.1">
      <c r="A43" s="15" t="s">
        <v>3483</v>
      </c>
      <c r="B43" s="15">
        <v>2003</v>
      </c>
      <c r="C43" s="15" t="s">
        <v>3484</v>
      </c>
      <c r="D43" s="20" t="s">
        <v>2766</v>
      </c>
      <c r="E43" s="33" t="s">
        <v>2962</v>
      </c>
      <c r="F43" s="15" t="s">
        <v>3491</v>
      </c>
      <c r="G43" s="15" t="s">
        <v>2854</v>
      </c>
      <c r="H43" s="15" t="s">
        <v>2772</v>
      </c>
      <c r="I43" s="15" t="s">
        <v>2772</v>
      </c>
      <c r="J43" s="15" t="s">
        <v>2772</v>
      </c>
      <c r="K43" s="15" t="s">
        <v>2772</v>
      </c>
      <c r="L43" s="15" t="s">
        <v>2772</v>
      </c>
      <c r="M43" s="15" t="s">
        <v>2772</v>
      </c>
      <c r="N43" s="15" t="s">
        <v>2772</v>
      </c>
      <c r="O43" s="15" t="s">
        <v>2772</v>
      </c>
      <c r="P43" s="16" t="s">
        <v>2441</v>
      </c>
    </row>
    <row r="44" spans="1:16" ht="32.1">
      <c r="A44" s="15" t="s">
        <v>3483</v>
      </c>
      <c r="B44" s="15">
        <v>2003</v>
      </c>
      <c r="C44" s="15" t="s">
        <v>3484</v>
      </c>
      <c r="D44" s="20" t="s">
        <v>2766</v>
      </c>
      <c r="E44" s="33" t="s">
        <v>2962</v>
      </c>
      <c r="F44" s="15" t="s">
        <v>3492</v>
      </c>
      <c r="G44" s="15" t="s">
        <v>2854</v>
      </c>
      <c r="H44" s="15" t="s">
        <v>2772</v>
      </c>
      <c r="I44" s="15" t="s">
        <v>2772</v>
      </c>
      <c r="J44" s="15" t="s">
        <v>2772</v>
      </c>
      <c r="K44" s="15" t="s">
        <v>2772</v>
      </c>
      <c r="L44" s="15" t="s">
        <v>2772</v>
      </c>
      <c r="M44" s="15" t="s">
        <v>2772</v>
      </c>
      <c r="N44" s="15" t="s">
        <v>2772</v>
      </c>
      <c r="O44" s="15" t="s">
        <v>2772</v>
      </c>
      <c r="P44" s="16" t="s">
        <v>2441</v>
      </c>
    </row>
    <row r="45" spans="1:16" ht="33" thickBot="1">
      <c r="A45" s="15" t="s">
        <v>3483</v>
      </c>
      <c r="B45" s="15">
        <v>2003</v>
      </c>
      <c r="C45" s="15" t="s">
        <v>3484</v>
      </c>
      <c r="D45" s="20" t="s">
        <v>2766</v>
      </c>
      <c r="E45" s="33" t="s">
        <v>2962</v>
      </c>
      <c r="F45" s="15" t="s">
        <v>3493</v>
      </c>
      <c r="G45" s="15" t="s">
        <v>2854</v>
      </c>
      <c r="H45" s="15" t="s">
        <v>2772</v>
      </c>
      <c r="I45" s="15" t="s">
        <v>2772</v>
      </c>
      <c r="J45" s="15" t="s">
        <v>2772</v>
      </c>
      <c r="K45" s="15" t="s">
        <v>2772</v>
      </c>
      <c r="L45" s="15" t="s">
        <v>2772</v>
      </c>
      <c r="M45" s="15" t="s">
        <v>2772</v>
      </c>
      <c r="N45" s="15" t="s">
        <v>2772</v>
      </c>
      <c r="O45" s="15" t="s">
        <v>2772</v>
      </c>
      <c r="P45" s="16" t="s">
        <v>2441</v>
      </c>
    </row>
    <row r="46" spans="1:16" ht="33" thickBot="1">
      <c r="A46" s="15" t="s">
        <v>3483</v>
      </c>
      <c r="B46" s="15">
        <v>2003</v>
      </c>
      <c r="C46" s="15" t="s">
        <v>3484</v>
      </c>
      <c r="D46" s="20" t="s">
        <v>2766</v>
      </c>
      <c r="E46" s="33" t="s">
        <v>2962</v>
      </c>
      <c r="F46" s="28" t="s">
        <v>3494</v>
      </c>
      <c r="G46" s="15" t="s">
        <v>2854</v>
      </c>
      <c r="H46" s="15" t="s">
        <v>2772</v>
      </c>
      <c r="I46" s="15" t="s">
        <v>2772</v>
      </c>
      <c r="J46" s="15" t="s">
        <v>2772</v>
      </c>
      <c r="K46" s="15" t="s">
        <v>2772</v>
      </c>
      <c r="L46" s="15" t="s">
        <v>2772</v>
      </c>
      <c r="M46" s="15" t="s">
        <v>2772</v>
      </c>
      <c r="N46" s="15" t="s">
        <v>2772</v>
      </c>
      <c r="O46" s="15" t="s">
        <v>2772</v>
      </c>
      <c r="P46" s="16" t="s">
        <v>2441</v>
      </c>
    </row>
    <row r="47" spans="1:16" ht="33" thickBot="1">
      <c r="A47" s="15" t="s">
        <v>3483</v>
      </c>
      <c r="B47" s="15">
        <v>2003</v>
      </c>
      <c r="C47" s="15" t="s">
        <v>3484</v>
      </c>
      <c r="D47" s="20" t="s">
        <v>2766</v>
      </c>
      <c r="E47" s="33" t="s">
        <v>2962</v>
      </c>
      <c r="F47" s="28" t="s">
        <v>3495</v>
      </c>
      <c r="G47" s="15" t="s">
        <v>2854</v>
      </c>
      <c r="H47" s="15" t="s">
        <v>2772</v>
      </c>
      <c r="I47" s="15" t="s">
        <v>2772</v>
      </c>
      <c r="J47" s="15" t="s">
        <v>2772</v>
      </c>
      <c r="K47" s="15" t="s">
        <v>2772</v>
      </c>
      <c r="L47" s="15" t="s">
        <v>2772</v>
      </c>
      <c r="M47" s="15" t="s">
        <v>2772</v>
      </c>
      <c r="N47" s="15" t="s">
        <v>2772</v>
      </c>
      <c r="O47" s="15" t="s">
        <v>2772</v>
      </c>
      <c r="P47" s="16" t="s">
        <v>2441</v>
      </c>
    </row>
    <row r="48" spans="1:16" ht="32.1">
      <c r="A48" s="15" t="s">
        <v>3483</v>
      </c>
      <c r="B48" s="15">
        <v>2003</v>
      </c>
      <c r="C48" s="15" t="s">
        <v>3484</v>
      </c>
      <c r="D48" s="20" t="s">
        <v>2766</v>
      </c>
      <c r="E48" s="33" t="s">
        <v>2962</v>
      </c>
      <c r="F48" s="15" t="s">
        <v>3496</v>
      </c>
      <c r="G48" s="15" t="s">
        <v>2854</v>
      </c>
      <c r="H48" s="15" t="s">
        <v>2772</v>
      </c>
      <c r="I48" s="15" t="s">
        <v>2772</v>
      </c>
      <c r="J48" s="15" t="s">
        <v>2772</v>
      </c>
      <c r="K48" s="15" t="s">
        <v>2772</v>
      </c>
      <c r="L48" s="15" t="s">
        <v>2772</v>
      </c>
      <c r="M48" s="15" t="s">
        <v>2772</v>
      </c>
      <c r="N48" s="15" t="s">
        <v>2772</v>
      </c>
      <c r="O48" s="15" t="s">
        <v>2772</v>
      </c>
      <c r="P48" s="16" t="s">
        <v>2441</v>
      </c>
    </row>
    <row r="49" spans="1:16" ht="32.1">
      <c r="A49" s="15" t="s">
        <v>3318</v>
      </c>
      <c r="B49" s="15">
        <v>2007</v>
      </c>
      <c r="C49" s="15" t="s">
        <v>3497</v>
      </c>
      <c r="D49" s="20" t="s">
        <v>2766</v>
      </c>
      <c r="E49" s="33" t="s">
        <v>2934</v>
      </c>
      <c r="F49" s="15" t="s">
        <v>3323</v>
      </c>
      <c r="G49" s="15">
        <v>200</v>
      </c>
      <c r="H49" s="15" t="s">
        <v>3444</v>
      </c>
      <c r="I49" s="15" t="s">
        <v>2772</v>
      </c>
      <c r="J49" s="15" t="s">
        <v>2772</v>
      </c>
      <c r="K49" s="15" t="s">
        <v>2772</v>
      </c>
      <c r="L49" s="15" t="s">
        <v>2772</v>
      </c>
      <c r="M49" s="15" t="s">
        <v>2772</v>
      </c>
      <c r="N49" s="15" t="s">
        <v>2772</v>
      </c>
      <c r="O49" s="15" t="s">
        <v>2772</v>
      </c>
      <c r="P49" s="16" t="s">
        <v>2356</v>
      </c>
    </row>
    <row r="50" spans="1:16" ht="32.1">
      <c r="A50" s="15" t="s">
        <v>3318</v>
      </c>
      <c r="B50" s="15">
        <v>2007</v>
      </c>
      <c r="C50" s="15" t="s">
        <v>3498</v>
      </c>
      <c r="D50" s="20" t="s">
        <v>2766</v>
      </c>
      <c r="E50" s="33" t="s">
        <v>2934</v>
      </c>
      <c r="F50" s="15" t="s">
        <v>2975</v>
      </c>
      <c r="G50" s="15">
        <v>400</v>
      </c>
      <c r="H50" s="15" t="s">
        <v>3444</v>
      </c>
      <c r="I50" s="15" t="s">
        <v>2772</v>
      </c>
      <c r="J50" s="15" t="s">
        <v>2772</v>
      </c>
      <c r="K50" s="15" t="s">
        <v>2772</v>
      </c>
      <c r="L50" s="15" t="s">
        <v>2772</v>
      </c>
      <c r="M50" s="15" t="s">
        <v>2772</v>
      </c>
      <c r="N50" s="15" t="s">
        <v>2772</v>
      </c>
      <c r="O50" s="15" t="s">
        <v>2772</v>
      </c>
      <c r="P50" s="16" t="s">
        <v>2356</v>
      </c>
    </row>
    <row r="51" spans="1:16" ht="32.1">
      <c r="A51" s="15" t="s">
        <v>3499</v>
      </c>
      <c r="B51" s="15">
        <v>2011</v>
      </c>
      <c r="C51" s="15" t="s">
        <v>3500</v>
      </c>
      <c r="D51" s="20" t="s">
        <v>2766</v>
      </c>
      <c r="E51" s="33" t="s">
        <v>2778</v>
      </c>
      <c r="F51" s="15" t="s">
        <v>2779</v>
      </c>
      <c r="G51" s="15" t="s">
        <v>2772</v>
      </c>
      <c r="H51" s="15" t="s">
        <v>2772</v>
      </c>
      <c r="I51" s="15" t="s">
        <v>2772</v>
      </c>
      <c r="J51" s="15" t="s">
        <v>2772</v>
      </c>
      <c r="K51" s="15" t="s">
        <v>2772</v>
      </c>
      <c r="L51" s="15">
        <v>5.27</v>
      </c>
      <c r="M51" s="15" t="s">
        <v>3011</v>
      </c>
      <c r="N51" s="15" t="s">
        <v>2772</v>
      </c>
      <c r="O51" s="15" t="s">
        <v>3501</v>
      </c>
      <c r="P51" s="15" t="s">
        <v>2140</v>
      </c>
    </row>
    <row r="52" spans="1:16" ht="32.1">
      <c r="A52" s="15" t="s">
        <v>3499</v>
      </c>
      <c r="B52" s="15">
        <v>2011</v>
      </c>
      <c r="C52" s="15" t="s">
        <v>3500</v>
      </c>
      <c r="D52" s="20" t="s">
        <v>2766</v>
      </c>
      <c r="E52" s="33" t="s">
        <v>2778</v>
      </c>
      <c r="F52" s="15" t="s">
        <v>2786</v>
      </c>
      <c r="G52" s="15" t="s">
        <v>2772</v>
      </c>
      <c r="H52" s="15" t="s">
        <v>2772</v>
      </c>
      <c r="I52" s="15" t="s">
        <v>2772</v>
      </c>
      <c r="J52" s="15" t="s">
        <v>2772</v>
      </c>
      <c r="K52" s="15" t="s">
        <v>2772</v>
      </c>
      <c r="L52" s="15">
        <v>10.19</v>
      </c>
      <c r="M52" s="15" t="s">
        <v>3011</v>
      </c>
      <c r="N52" s="15" t="s">
        <v>2772</v>
      </c>
      <c r="O52" s="15" t="s">
        <v>3501</v>
      </c>
      <c r="P52" s="15" t="s">
        <v>2140</v>
      </c>
    </row>
    <row r="53" spans="1:16" ht="48">
      <c r="A53" s="15" t="s">
        <v>3318</v>
      </c>
      <c r="B53" s="15">
        <v>2009</v>
      </c>
      <c r="C53" s="15" t="s">
        <v>3502</v>
      </c>
      <c r="D53" s="20" t="s">
        <v>2766</v>
      </c>
      <c r="E53" s="33" t="s">
        <v>2934</v>
      </c>
      <c r="F53" s="15" t="s">
        <v>2981</v>
      </c>
      <c r="G53" s="36" t="s">
        <v>3503</v>
      </c>
      <c r="H53" s="15" t="s">
        <v>3504</v>
      </c>
      <c r="I53" s="36"/>
      <c r="J53" s="36">
        <v>1</v>
      </c>
      <c r="K53" s="15" t="s">
        <v>2772</v>
      </c>
      <c r="L53" s="15" t="s">
        <v>2772</v>
      </c>
      <c r="M53" s="15" t="s">
        <v>2772</v>
      </c>
      <c r="N53" s="15" t="s">
        <v>2772</v>
      </c>
      <c r="O53" s="15" t="s">
        <v>2772</v>
      </c>
      <c r="P53" s="15" t="s">
        <v>2259</v>
      </c>
    </row>
    <row r="54" spans="1:16" ht="48">
      <c r="A54" s="15" t="s">
        <v>3318</v>
      </c>
      <c r="B54" s="15">
        <v>2009</v>
      </c>
      <c r="C54" s="15" t="s">
        <v>3502</v>
      </c>
      <c r="D54" s="20" t="s">
        <v>2766</v>
      </c>
      <c r="E54" s="33" t="s">
        <v>2934</v>
      </c>
      <c r="F54" s="36" t="s">
        <v>3505</v>
      </c>
      <c r="G54" s="36">
        <v>500</v>
      </c>
      <c r="H54" s="15" t="s">
        <v>3504</v>
      </c>
      <c r="I54" s="36"/>
      <c r="J54" s="36">
        <v>1</v>
      </c>
      <c r="K54" s="15" t="s">
        <v>2772</v>
      </c>
      <c r="L54" s="15" t="s">
        <v>2772</v>
      </c>
      <c r="M54" s="15" t="s">
        <v>2772</v>
      </c>
      <c r="N54" s="15" t="s">
        <v>2772</v>
      </c>
      <c r="O54" s="15" t="s">
        <v>2772</v>
      </c>
      <c r="P54" s="15" t="s">
        <v>2259</v>
      </c>
    </row>
    <row r="55" spans="1:16" ht="48">
      <c r="A55" s="15" t="s">
        <v>3318</v>
      </c>
      <c r="B55" s="15">
        <v>2009</v>
      </c>
      <c r="C55" s="15" t="s">
        <v>3502</v>
      </c>
      <c r="D55" s="20" t="s">
        <v>2766</v>
      </c>
      <c r="E55" s="33" t="s">
        <v>2934</v>
      </c>
      <c r="F55" s="15" t="s">
        <v>2975</v>
      </c>
      <c r="G55" s="36">
        <v>1000</v>
      </c>
      <c r="H55" s="15" t="s">
        <v>3504</v>
      </c>
      <c r="I55" s="36"/>
      <c r="J55" s="36">
        <v>1</v>
      </c>
      <c r="K55" s="15" t="s">
        <v>2772</v>
      </c>
      <c r="L55" s="15" t="s">
        <v>2772</v>
      </c>
      <c r="M55" s="15" t="s">
        <v>2772</v>
      </c>
      <c r="N55" s="15" t="s">
        <v>2772</v>
      </c>
      <c r="O55" s="15" t="s">
        <v>2772</v>
      </c>
      <c r="P55" s="15" t="s">
        <v>2259</v>
      </c>
    </row>
    <row r="56" spans="1:16" ht="15.95">
      <c r="A56" s="15" t="s">
        <v>3525</v>
      </c>
      <c r="B56" s="15">
        <v>1999</v>
      </c>
      <c r="C56" s="36" t="s">
        <v>3526</v>
      </c>
      <c r="D56" s="20" t="s">
        <v>2766</v>
      </c>
      <c r="E56" s="33" t="s">
        <v>2934</v>
      </c>
      <c r="F56" s="36" t="s">
        <v>3527</v>
      </c>
      <c r="G56" s="36">
        <v>15</v>
      </c>
      <c r="H56" s="36" t="s">
        <v>3292</v>
      </c>
      <c r="I56" s="36" t="s">
        <v>2854</v>
      </c>
      <c r="J56" s="36">
        <v>1</v>
      </c>
      <c r="K56" s="15" t="s">
        <v>2772</v>
      </c>
      <c r="L56" s="36" t="s">
        <v>2772</v>
      </c>
      <c r="M56" s="36" t="s">
        <v>2772</v>
      </c>
      <c r="N56" s="36" t="s">
        <v>2772</v>
      </c>
      <c r="O56" s="15" t="s">
        <v>2772</v>
      </c>
      <c r="P56" s="36" t="s">
        <v>3528</v>
      </c>
    </row>
    <row r="57" spans="1:16" ht="15.95">
      <c r="A57" s="15" t="s">
        <v>3525</v>
      </c>
      <c r="B57" s="15">
        <v>1999</v>
      </c>
      <c r="C57" s="36" t="s">
        <v>3526</v>
      </c>
      <c r="D57" s="20" t="s">
        <v>2766</v>
      </c>
      <c r="E57" s="33" t="s">
        <v>2934</v>
      </c>
      <c r="F57" s="36" t="s">
        <v>2975</v>
      </c>
      <c r="G57" s="36">
        <v>540</v>
      </c>
      <c r="H57" s="36" t="s">
        <v>3292</v>
      </c>
      <c r="I57" s="36" t="s">
        <v>2854</v>
      </c>
      <c r="J57" s="36">
        <v>1</v>
      </c>
      <c r="K57" s="15" t="s">
        <v>2772</v>
      </c>
      <c r="L57" s="36" t="s">
        <v>2772</v>
      </c>
      <c r="M57" s="36" t="s">
        <v>2772</v>
      </c>
      <c r="N57" s="36" t="s">
        <v>2772</v>
      </c>
      <c r="O57" s="15" t="s">
        <v>2772</v>
      </c>
      <c r="P57" s="36" t="s">
        <v>3528</v>
      </c>
    </row>
    <row r="58" spans="1:16" ht="15.95">
      <c r="A58" s="36" t="s">
        <v>3529</v>
      </c>
      <c r="B58" s="15">
        <v>1998</v>
      </c>
      <c r="C58" s="37" t="s">
        <v>3530</v>
      </c>
      <c r="D58" s="20" t="s">
        <v>2766</v>
      </c>
      <c r="E58" s="33" t="s">
        <v>2934</v>
      </c>
      <c r="F58" s="16" t="s">
        <v>3531</v>
      </c>
      <c r="G58" s="36">
        <v>200</v>
      </c>
      <c r="H58" s="37" t="s">
        <v>3532</v>
      </c>
      <c r="I58" s="36" t="s">
        <v>3533</v>
      </c>
      <c r="J58" s="36">
        <v>1</v>
      </c>
      <c r="K58" s="15" t="s">
        <v>2772</v>
      </c>
      <c r="L58" s="15" t="s">
        <v>2772</v>
      </c>
      <c r="M58" s="15" t="s">
        <v>2772</v>
      </c>
      <c r="N58" s="15" t="s">
        <v>2772</v>
      </c>
      <c r="O58" s="15" t="s">
        <v>2772</v>
      </c>
      <c r="P58" s="36" t="s">
        <v>2536</v>
      </c>
    </row>
    <row r="59" spans="1:16" ht="15.95">
      <c r="A59" s="36" t="s">
        <v>3529</v>
      </c>
      <c r="B59" s="15">
        <v>1998</v>
      </c>
      <c r="C59" s="37" t="s">
        <v>3530</v>
      </c>
      <c r="D59" s="20" t="s">
        <v>2766</v>
      </c>
      <c r="E59" s="33" t="s">
        <v>2934</v>
      </c>
      <c r="F59" s="36" t="s">
        <v>3534</v>
      </c>
      <c r="G59" s="36">
        <v>480</v>
      </c>
      <c r="H59" s="37" t="s">
        <v>3532</v>
      </c>
      <c r="I59" s="36" t="s">
        <v>3533</v>
      </c>
      <c r="J59" s="36">
        <v>1</v>
      </c>
      <c r="K59" s="15" t="s">
        <v>2772</v>
      </c>
      <c r="L59" s="15" t="s">
        <v>2772</v>
      </c>
      <c r="M59" s="15" t="s">
        <v>2772</v>
      </c>
      <c r="N59" s="15" t="s">
        <v>2772</v>
      </c>
      <c r="O59" s="15" t="s">
        <v>2772</v>
      </c>
      <c r="P59" s="36" t="s">
        <v>2536</v>
      </c>
    </row>
    <row r="60" spans="1:16" ht="15.95">
      <c r="A60" s="36" t="s">
        <v>3529</v>
      </c>
      <c r="B60" s="15">
        <v>1998</v>
      </c>
      <c r="C60" s="37" t="s">
        <v>3530</v>
      </c>
      <c r="D60" s="20" t="s">
        <v>2766</v>
      </c>
      <c r="E60" s="33" t="s">
        <v>2934</v>
      </c>
      <c r="F60" s="36" t="s">
        <v>3535</v>
      </c>
      <c r="G60" s="36">
        <v>480</v>
      </c>
      <c r="H60" s="37" t="s">
        <v>3532</v>
      </c>
      <c r="I60" s="36" t="s">
        <v>3533</v>
      </c>
      <c r="J60" s="36">
        <v>1</v>
      </c>
      <c r="K60" s="15" t="s">
        <v>2772</v>
      </c>
      <c r="L60" s="15" t="s">
        <v>2772</v>
      </c>
      <c r="M60" s="15" t="s">
        <v>2772</v>
      </c>
      <c r="N60" s="15" t="s">
        <v>2772</v>
      </c>
      <c r="O60" s="15" t="s">
        <v>2772</v>
      </c>
      <c r="P60" s="36" t="s">
        <v>2536</v>
      </c>
    </row>
    <row r="61" spans="1:16" ht="15.95">
      <c r="A61" s="36" t="s">
        <v>3529</v>
      </c>
      <c r="B61" s="15">
        <v>1998</v>
      </c>
      <c r="C61" s="37" t="s">
        <v>3530</v>
      </c>
      <c r="D61" s="20" t="s">
        <v>2766</v>
      </c>
      <c r="E61" s="33" t="s">
        <v>2934</v>
      </c>
      <c r="F61" s="37" t="s">
        <v>3373</v>
      </c>
      <c r="G61" s="36">
        <v>480</v>
      </c>
      <c r="H61" s="37" t="s">
        <v>3532</v>
      </c>
      <c r="I61" s="36" t="s">
        <v>3533</v>
      </c>
      <c r="J61" s="36">
        <v>1</v>
      </c>
      <c r="K61" s="15" t="s">
        <v>2772</v>
      </c>
      <c r="L61" s="15" t="s">
        <v>2772</v>
      </c>
      <c r="M61" s="15" t="s">
        <v>2772</v>
      </c>
      <c r="N61" s="15" t="s">
        <v>2772</v>
      </c>
      <c r="O61" s="15" t="s">
        <v>2772</v>
      </c>
      <c r="P61" s="36" t="s">
        <v>2536</v>
      </c>
    </row>
    <row r="62" spans="1:16" ht="15.95">
      <c r="A62" s="36" t="s">
        <v>3529</v>
      </c>
      <c r="B62" s="15">
        <v>1998</v>
      </c>
      <c r="C62" s="37" t="s">
        <v>3530</v>
      </c>
      <c r="D62" s="20" t="s">
        <v>2766</v>
      </c>
      <c r="E62" s="33" t="s">
        <v>2934</v>
      </c>
      <c r="F62" s="36" t="s">
        <v>3536</v>
      </c>
      <c r="G62" s="36" t="s">
        <v>3537</v>
      </c>
      <c r="H62" s="37" t="s">
        <v>3532</v>
      </c>
      <c r="I62" s="36" t="s">
        <v>3533</v>
      </c>
      <c r="J62" s="36">
        <v>1</v>
      </c>
      <c r="K62" s="15" t="s">
        <v>2772</v>
      </c>
      <c r="L62" s="15" t="s">
        <v>2772</v>
      </c>
      <c r="M62" s="15" t="s">
        <v>2772</v>
      </c>
      <c r="N62" s="15" t="s">
        <v>2772</v>
      </c>
      <c r="O62" s="15" t="s">
        <v>2772</v>
      </c>
      <c r="P62" s="36" t="s">
        <v>2536</v>
      </c>
    </row>
    <row r="63" spans="1:16" ht="15.95">
      <c r="A63" s="36" t="s">
        <v>3529</v>
      </c>
      <c r="B63" s="15">
        <v>1998</v>
      </c>
      <c r="C63" s="37" t="s">
        <v>3530</v>
      </c>
      <c r="D63" s="20" t="s">
        <v>2766</v>
      </c>
      <c r="E63" s="33" t="s">
        <v>2934</v>
      </c>
      <c r="F63" s="36" t="s">
        <v>3538</v>
      </c>
      <c r="G63" s="36">
        <v>250</v>
      </c>
      <c r="H63" s="37" t="s">
        <v>3532</v>
      </c>
      <c r="I63" s="36" t="s">
        <v>3533</v>
      </c>
      <c r="J63" s="36">
        <v>1</v>
      </c>
      <c r="K63" s="15" t="s">
        <v>2772</v>
      </c>
      <c r="L63" s="15" t="s">
        <v>2772</v>
      </c>
      <c r="M63" s="15" t="s">
        <v>2772</v>
      </c>
      <c r="N63" s="15" t="s">
        <v>2772</v>
      </c>
      <c r="O63" s="15" t="s">
        <v>2772</v>
      </c>
      <c r="P63" s="36" t="s">
        <v>2536</v>
      </c>
    </row>
    <row r="64" spans="1:16" ht="15.95">
      <c r="A64" s="36" t="s">
        <v>3552</v>
      </c>
      <c r="B64" s="15">
        <v>1978</v>
      </c>
      <c r="C64" s="36" t="s">
        <v>3553</v>
      </c>
      <c r="D64" s="33" t="s">
        <v>2766</v>
      </c>
      <c r="E64" s="33" t="s">
        <v>2934</v>
      </c>
      <c r="F64" s="36" t="s">
        <v>3554</v>
      </c>
      <c r="G64" s="36">
        <v>1.48</v>
      </c>
      <c r="H64" s="36" t="s">
        <v>3555</v>
      </c>
      <c r="I64" s="36" t="s">
        <v>3556</v>
      </c>
      <c r="J64" s="36">
        <v>2</v>
      </c>
      <c r="K64" s="36" t="s">
        <v>2772</v>
      </c>
      <c r="L64" s="36" t="s">
        <v>2772</v>
      </c>
      <c r="M64" s="36" t="s">
        <v>2772</v>
      </c>
      <c r="N64" s="36" t="s">
        <v>2772</v>
      </c>
      <c r="O64" s="36" t="s">
        <v>2772</v>
      </c>
      <c r="P64" s="36" t="s">
        <v>3557</v>
      </c>
    </row>
    <row r="65" spans="1:16" ht="15.95">
      <c r="A65" s="36" t="s">
        <v>3552</v>
      </c>
      <c r="B65" s="15">
        <v>1978</v>
      </c>
      <c r="C65" s="36" t="s">
        <v>3553</v>
      </c>
      <c r="D65" s="33" t="s">
        <v>2766</v>
      </c>
      <c r="E65" s="33" t="s">
        <v>2934</v>
      </c>
      <c r="F65" s="36" t="s">
        <v>2981</v>
      </c>
      <c r="G65" s="36">
        <v>0.22</v>
      </c>
      <c r="H65" s="36" t="s">
        <v>3555</v>
      </c>
      <c r="I65" s="36" t="s">
        <v>3556</v>
      </c>
      <c r="J65" s="36">
        <v>2</v>
      </c>
      <c r="K65" s="36" t="s">
        <v>2772</v>
      </c>
      <c r="L65" s="36" t="s">
        <v>2772</v>
      </c>
      <c r="M65" s="36" t="s">
        <v>2772</v>
      </c>
      <c r="N65" s="36" t="s">
        <v>2772</v>
      </c>
      <c r="O65" s="36" t="s">
        <v>2772</v>
      </c>
      <c r="P65" s="36" t="s">
        <v>3557</v>
      </c>
    </row>
    <row r="66" spans="1:16" ht="15.95">
      <c r="A66" s="36" t="s">
        <v>3552</v>
      </c>
      <c r="B66" s="15">
        <v>1978</v>
      </c>
      <c r="C66" s="36" t="s">
        <v>3553</v>
      </c>
      <c r="D66" s="33" t="s">
        <v>2766</v>
      </c>
      <c r="E66" s="33" t="s">
        <v>2934</v>
      </c>
      <c r="F66" s="36" t="s">
        <v>3558</v>
      </c>
      <c r="G66" s="36">
        <v>0.56000000000000005</v>
      </c>
      <c r="H66" s="36" t="s">
        <v>3555</v>
      </c>
      <c r="I66" s="36" t="s">
        <v>3556</v>
      </c>
      <c r="J66" s="36">
        <v>2</v>
      </c>
      <c r="K66" s="36" t="s">
        <v>2772</v>
      </c>
      <c r="L66" s="36" t="s">
        <v>2772</v>
      </c>
      <c r="M66" s="36" t="s">
        <v>2772</v>
      </c>
      <c r="N66" s="36" t="s">
        <v>2772</v>
      </c>
      <c r="O66" s="36" t="s">
        <v>2772</v>
      </c>
      <c r="P66" s="36" t="s">
        <v>3557</v>
      </c>
    </row>
    <row r="67" spans="1:16" ht="15.95">
      <c r="A67" s="36" t="s">
        <v>3552</v>
      </c>
      <c r="B67" s="15">
        <v>1978</v>
      </c>
      <c r="C67" s="36" t="s">
        <v>3553</v>
      </c>
      <c r="D67" s="33" t="s">
        <v>2766</v>
      </c>
      <c r="E67" s="33" t="s">
        <v>2934</v>
      </c>
      <c r="F67" s="36" t="s">
        <v>3559</v>
      </c>
      <c r="G67" s="36">
        <v>0.5</v>
      </c>
      <c r="H67" s="36" t="s">
        <v>3555</v>
      </c>
      <c r="I67" s="36" t="s">
        <v>3556</v>
      </c>
      <c r="J67" s="36">
        <v>2</v>
      </c>
      <c r="K67" s="36" t="s">
        <v>2772</v>
      </c>
      <c r="L67" s="36" t="s">
        <v>2772</v>
      </c>
      <c r="M67" s="36" t="s">
        <v>2772</v>
      </c>
      <c r="N67" s="36" t="s">
        <v>2772</v>
      </c>
      <c r="O67" s="36" t="s">
        <v>2772</v>
      </c>
      <c r="P67" s="36" t="s">
        <v>3557</v>
      </c>
    </row>
    <row r="68" spans="1:16" ht="32.1">
      <c r="A68" s="15" t="s">
        <v>2811</v>
      </c>
      <c r="B68" s="15">
        <v>2018</v>
      </c>
      <c r="C68" s="15" t="s">
        <v>2812</v>
      </c>
      <c r="D68" s="15" t="s">
        <v>2766</v>
      </c>
      <c r="E68" s="15" t="s">
        <v>2813</v>
      </c>
      <c r="F68" s="15" t="s">
        <v>2814</v>
      </c>
      <c r="G68" s="15">
        <v>25.6</v>
      </c>
      <c r="H68" s="15" t="s">
        <v>2815</v>
      </c>
      <c r="I68" s="15" t="s">
        <v>2816</v>
      </c>
      <c r="J68" s="15">
        <v>1</v>
      </c>
      <c r="K68" s="15" t="s">
        <v>2781</v>
      </c>
      <c r="L68" s="15" t="s">
        <v>2817</v>
      </c>
      <c r="M68" s="16" t="s">
        <v>2818</v>
      </c>
      <c r="N68" s="16">
        <v>0</v>
      </c>
      <c r="O68" s="15" t="s">
        <v>2819</v>
      </c>
      <c r="P68" s="15" t="s">
        <v>2820</v>
      </c>
    </row>
    <row r="69" spans="1:16" ht="32.1">
      <c r="A69" s="15" t="s">
        <v>2811</v>
      </c>
      <c r="B69" s="15">
        <v>2018</v>
      </c>
      <c r="C69" s="15" t="s">
        <v>2812</v>
      </c>
      <c r="D69" s="15" t="s">
        <v>2766</v>
      </c>
      <c r="E69" s="15" t="s">
        <v>2813</v>
      </c>
      <c r="F69" s="15" t="s">
        <v>2814</v>
      </c>
      <c r="G69" s="15">
        <v>25.6</v>
      </c>
      <c r="H69" s="15" t="s">
        <v>2815</v>
      </c>
      <c r="I69" s="15" t="s">
        <v>2816</v>
      </c>
      <c r="J69" s="15">
        <v>1</v>
      </c>
      <c r="K69" s="15" t="s">
        <v>2781</v>
      </c>
      <c r="L69" s="15" t="s">
        <v>2821</v>
      </c>
      <c r="M69" s="16" t="s">
        <v>2818</v>
      </c>
      <c r="N69" s="15">
        <v>0</v>
      </c>
      <c r="O69" s="29" t="s">
        <v>2822</v>
      </c>
      <c r="P69" s="15" t="s">
        <v>2820</v>
      </c>
    </row>
    <row r="70" spans="1:16" ht="32.1">
      <c r="A70" s="15" t="s">
        <v>2811</v>
      </c>
      <c r="B70" s="15">
        <v>2018</v>
      </c>
      <c r="C70" s="15" t="s">
        <v>2812</v>
      </c>
      <c r="D70" s="15" t="s">
        <v>2766</v>
      </c>
      <c r="E70" s="15" t="s">
        <v>2813</v>
      </c>
      <c r="F70" s="15" t="s">
        <v>2814</v>
      </c>
      <c r="G70" s="15">
        <v>25.6</v>
      </c>
      <c r="H70" s="15" t="s">
        <v>2815</v>
      </c>
      <c r="I70" s="15" t="s">
        <v>2816</v>
      </c>
      <c r="J70" s="15">
        <v>1</v>
      </c>
      <c r="K70" s="15" t="s">
        <v>2781</v>
      </c>
      <c r="L70" s="15" t="s">
        <v>2823</v>
      </c>
      <c r="M70" s="16" t="s">
        <v>2818</v>
      </c>
      <c r="N70" s="15">
        <v>0</v>
      </c>
      <c r="O70" s="15" t="s">
        <v>2824</v>
      </c>
      <c r="P70" s="15" t="s">
        <v>1199</v>
      </c>
    </row>
    <row r="71" spans="1:16" ht="32.1">
      <c r="A71" s="15" t="s">
        <v>2811</v>
      </c>
      <c r="B71" s="15">
        <v>2018</v>
      </c>
      <c r="C71" s="15" t="s">
        <v>2812</v>
      </c>
      <c r="D71" s="15" t="s">
        <v>2766</v>
      </c>
      <c r="E71" s="15" t="s">
        <v>2813</v>
      </c>
      <c r="F71" s="15" t="s">
        <v>2814</v>
      </c>
      <c r="G71" s="15">
        <v>25.6</v>
      </c>
      <c r="H71" s="15" t="s">
        <v>2815</v>
      </c>
      <c r="I71" s="15" t="s">
        <v>2816</v>
      </c>
      <c r="J71" s="15">
        <v>1</v>
      </c>
      <c r="K71" s="15" t="s">
        <v>2781</v>
      </c>
      <c r="L71" s="15" t="s">
        <v>2823</v>
      </c>
      <c r="M71" s="16" t="s">
        <v>2818</v>
      </c>
      <c r="N71" s="15">
        <v>0</v>
      </c>
      <c r="O71" s="15" t="s">
        <v>2825</v>
      </c>
      <c r="P71" s="15" t="s">
        <v>1199</v>
      </c>
    </row>
    <row r="72" spans="1:16" ht="32.1">
      <c r="A72" s="15" t="s">
        <v>2811</v>
      </c>
      <c r="B72" s="15">
        <v>2018</v>
      </c>
      <c r="C72" s="15" t="s">
        <v>2812</v>
      </c>
      <c r="D72" s="15" t="s">
        <v>2766</v>
      </c>
      <c r="E72" s="15" t="s">
        <v>2813</v>
      </c>
      <c r="F72" s="15" t="s">
        <v>2814</v>
      </c>
      <c r="G72" s="15">
        <v>25.6</v>
      </c>
      <c r="H72" s="15" t="s">
        <v>2815</v>
      </c>
      <c r="I72" s="15" t="s">
        <v>2816</v>
      </c>
      <c r="J72" s="15">
        <v>1</v>
      </c>
      <c r="K72" s="15" t="s">
        <v>2781</v>
      </c>
      <c r="L72" s="15" t="s">
        <v>2823</v>
      </c>
      <c r="M72" s="16" t="s">
        <v>2818</v>
      </c>
      <c r="N72" s="15">
        <v>0</v>
      </c>
      <c r="O72" s="15" t="s">
        <v>2826</v>
      </c>
      <c r="P72" s="15" t="s">
        <v>1199</v>
      </c>
    </row>
    <row r="73" spans="1:16" ht="32.1">
      <c r="A73" s="15" t="s">
        <v>2811</v>
      </c>
      <c r="B73" s="15">
        <v>2018</v>
      </c>
      <c r="C73" s="15" t="s">
        <v>2812</v>
      </c>
      <c r="D73" s="15" t="s">
        <v>2766</v>
      </c>
      <c r="E73" s="15" t="s">
        <v>2813</v>
      </c>
      <c r="F73" s="15" t="s">
        <v>2814</v>
      </c>
      <c r="G73" s="15">
        <v>25.6</v>
      </c>
      <c r="H73" s="15" t="s">
        <v>2815</v>
      </c>
      <c r="I73" s="15" t="s">
        <v>2816</v>
      </c>
      <c r="J73" s="15">
        <v>1</v>
      </c>
      <c r="K73" s="15" t="s">
        <v>2781</v>
      </c>
      <c r="L73" s="15" t="s">
        <v>2827</v>
      </c>
      <c r="M73" s="16" t="s">
        <v>2818</v>
      </c>
      <c r="N73" s="15">
        <v>1</v>
      </c>
      <c r="O73" s="15" t="s">
        <v>2819</v>
      </c>
      <c r="P73" s="15" t="s">
        <v>1199</v>
      </c>
    </row>
    <row r="74" spans="1:16" ht="32.1">
      <c r="A74" s="15" t="s">
        <v>2811</v>
      </c>
      <c r="B74" s="15">
        <v>2018</v>
      </c>
      <c r="C74" s="15" t="s">
        <v>2812</v>
      </c>
      <c r="D74" s="15" t="s">
        <v>2766</v>
      </c>
      <c r="E74" s="15" t="s">
        <v>2813</v>
      </c>
      <c r="F74" s="15" t="s">
        <v>2814</v>
      </c>
      <c r="G74" s="15">
        <v>25.6</v>
      </c>
      <c r="H74" s="15" t="s">
        <v>2815</v>
      </c>
      <c r="I74" s="15" t="s">
        <v>2816</v>
      </c>
      <c r="J74" s="15">
        <v>1</v>
      </c>
      <c r="K74" s="15" t="s">
        <v>2781</v>
      </c>
      <c r="L74" s="15" t="s">
        <v>2828</v>
      </c>
      <c r="M74" s="16" t="s">
        <v>2818</v>
      </c>
      <c r="N74" s="15">
        <v>1</v>
      </c>
      <c r="O74" s="29" t="s">
        <v>2822</v>
      </c>
      <c r="P74" s="15" t="s">
        <v>1199</v>
      </c>
    </row>
    <row r="75" spans="1:16" ht="32.1">
      <c r="A75" s="15" t="s">
        <v>2811</v>
      </c>
      <c r="B75" s="15">
        <v>2018</v>
      </c>
      <c r="C75" s="15" t="s">
        <v>2812</v>
      </c>
      <c r="D75" s="15" t="s">
        <v>2766</v>
      </c>
      <c r="E75" s="15" t="s">
        <v>2813</v>
      </c>
      <c r="F75" s="15" t="s">
        <v>2814</v>
      </c>
      <c r="G75" s="15">
        <v>25.6</v>
      </c>
      <c r="H75" s="15" t="s">
        <v>2815</v>
      </c>
      <c r="I75" s="15" t="s">
        <v>2816</v>
      </c>
      <c r="J75" s="15">
        <v>1</v>
      </c>
      <c r="K75" s="15" t="s">
        <v>2781</v>
      </c>
      <c r="L75" s="15" t="s">
        <v>2823</v>
      </c>
      <c r="M75" s="16" t="s">
        <v>2818</v>
      </c>
      <c r="N75" s="15">
        <v>1</v>
      </c>
      <c r="O75" s="15" t="s">
        <v>2824</v>
      </c>
      <c r="P75" s="15" t="s">
        <v>1199</v>
      </c>
    </row>
    <row r="76" spans="1:16" ht="32.1">
      <c r="A76" s="15" t="s">
        <v>2811</v>
      </c>
      <c r="B76" s="15">
        <v>2018</v>
      </c>
      <c r="C76" s="15" t="s">
        <v>2812</v>
      </c>
      <c r="D76" s="15" t="s">
        <v>2766</v>
      </c>
      <c r="E76" s="15" t="s">
        <v>2813</v>
      </c>
      <c r="F76" s="15" t="s">
        <v>2814</v>
      </c>
      <c r="G76" s="15">
        <v>25.6</v>
      </c>
      <c r="H76" s="15" t="s">
        <v>2815</v>
      </c>
      <c r="I76" s="15" t="s">
        <v>2816</v>
      </c>
      <c r="J76" s="15">
        <v>1</v>
      </c>
      <c r="K76" s="15" t="s">
        <v>2781</v>
      </c>
      <c r="L76" s="15" t="s">
        <v>2823</v>
      </c>
      <c r="M76" s="16" t="s">
        <v>2818</v>
      </c>
      <c r="N76" s="15">
        <v>1</v>
      </c>
      <c r="O76" s="15" t="s">
        <v>2825</v>
      </c>
      <c r="P76" s="15" t="s">
        <v>1199</v>
      </c>
    </row>
    <row r="77" spans="1:16" ht="32.1">
      <c r="A77" s="15" t="s">
        <v>2811</v>
      </c>
      <c r="B77" s="15">
        <v>2018</v>
      </c>
      <c r="C77" s="15" t="s">
        <v>2812</v>
      </c>
      <c r="D77" s="15" t="s">
        <v>2766</v>
      </c>
      <c r="E77" s="15" t="s">
        <v>2813</v>
      </c>
      <c r="F77" s="15" t="s">
        <v>2814</v>
      </c>
      <c r="G77" s="15">
        <v>25.6</v>
      </c>
      <c r="H77" s="15" t="s">
        <v>2815</v>
      </c>
      <c r="I77" s="15" t="s">
        <v>2816</v>
      </c>
      <c r="J77" s="15">
        <v>1</v>
      </c>
      <c r="K77" s="15" t="s">
        <v>2781</v>
      </c>
      <c r="L77" s="15" t="s">
        <v>2823</v>
      </c>
      <c r="M77" s="16" t="s">
        <v>2818</v>
      </c>
      <c r="N77" s="15">
        <v>1</v>
      </c>
      <c r="O77" s="15" t="s">
        <v>2826</v>
      </c>
      <c r="P77" s="15" t="s">
        <v>1199</v>
      </c>
    </row>
    <row r="78" spans="1:16" ht="32.1">
      <c r="A78" s="15" t="s">
        <v>2811</v>
      </c>
      <c r="B78" s="15">
        <v>2018</v>
      </c>
      <c r="C78" s="15" t="s">
        <v>2812</v>
      </c>
      <c r="D78" s="15" t="s">
        <v>2766</v>
      </c>
      <c r="E78" s="15" t="s">
        <v>2813</v>
      </c>
      <c r="F78" s="15" t="s">
        <v>2814</v>
      </c>
      <c r="G78" s="15">
        <v>25.6</v>
      </c>
      <c r="H78" s="15" t="s">
        <v>2815</v>
      </c>
      <c r="I78" s="15" t="s">
        <v>2816</v>
      </c>
      <c r="J78" s="15">
        <v>1</v>
      </c>
      <c r="K78" s="15" t="s">
        <v>2781</v>
      </c>
      <c r="L78" s="15" t="s">
        <v>2823</v>
      </c>
      <c r="M78" s="16" t="s">
        <v>2818</v>
      </c>
      <c r="N78" s="15">
        <v>3</v>
      </c>
      <c r="O78" s="15" t="s">
        <v>2819</v>
      </c>
      <c r="P78" s="15" t="s">
        <v>1199</v>
      </c>
    </row>
    <row r="79" spans="1:16" ht="32.1">
      <c r="A79" s="15" t="s">
        <v>2811</v>
      </c>
      <c r="B79" s="15">
        <v>2018</v>
      </c>
      <c r="C79" s="15" t="s">
        <v>2812</v>
      </c>
      <c r="D79" s="15" t="s">
        <v>2766</v>
      </c>
      <c r="E79" s="15" t="s">
        <v>2813</v>
      </c>
      <c r="F79" s="15" t="s">
        <v>2814</v>
      </c>
      <c r="G79" s="15">
        <v>25.6</v>
      </c>
      <c r="H79" s="15" t="s">
        <v>2815</v>
      </c>
      <c r="I79" s="15" t="s">
        <v>2816</v>
      </c>
      <c r="J79" s="15">
        <v>1</v>
      </c>
      <c r="K79" s="15" t="s">
        <v>2781</v>
      </c>
      <c r="L79" s="15" t="s">
        <v>2829</v>
      </c>
      <c r="M79" s="16" t="s">
        <v>2818</v>
      </c>
      <c r="N79" s="15">
        <v>3</v>
      </c>
      <c r="O79" s="29" t="s">
        <v>2822</v>
      </c>
      <c r="P79" s="15" t="s">
        <v>1199</v>
      </c>
    </row>
    <row r="80" spans="1:16" ht="32.1">
      <c r="A80" s="15" t="s">
        <v>2811</v>
      </c>
      <c r="B80" s="15">
        <v>2018</v>
      </c>
      <c r="C80" s="15" t="s">
        <v>2812</v>
      </c>
      <c r="D80" s="15" t="s">
        <v>2766</v>
      </c>
      <c r="E80" s="15" t="s">
        <v>2813</v>
      </c>
      <c r="F80" s="15" t="s">
        <v>2814</v>
      </c>
      <c r="G80" s="15">
        <v>25.6</v>
      </c>
      <c r="H80" s="15" t="s">
        <v>2815</v>
      </c>
      <c r="I80" s="15" t="s">
        <v>2816</v>
      </c>
      <c r="J80" s="15">
        <v>1</v>
      </c>
      <c r="K80" s="15" t="s">
        <v>2781</v>
      </c>
      <c r="L80" s="15" t="s">
        <v>2823</v>
      </c>
      <c r="M80" s="16" t="s">
        <v>2818</v>
      </c>
      <c r="N80" s="15">
        <v>3</v>
      </c>
      <c r="O80" s="15" t="s">
        <v>2824</v>
      </c>
      <c r="P80" s="15" t="s">
        <v>1199</v>
      </c>
    </row>
    <row r="81" spans="1:16" ht="32.1">
      <c r="A81" s="15" t="s">
        <v>2811</v>
      </c>
      <c r="B81" s="15">
        <v>2018</v>
      </c>
      <c r="C81" s="15" t="s">
        <v>2812</v>
      </c>
      <c r="D81" s="15" t="s">
        <v>2766</v>
      </c>
      <c r="E81" s="15" t="s">
        <v>2813</v>
      </c>
      <c r="F81" s="15" t="s">
        <v>2814</v>
      </c>
      <c r="G81" s="15">
        <v>25.6</v>
      </c>
      <c r="H81" s="15" t="s">
        <v>2815</v>
      </c>
      <c r="I81" s="15" t="s">
        <v>2816</v>
      </c>
      <c r="J81" s="15">
        <v>1</v>
      </c>
      <c r="K81" s="15" t="s">
        <v>2781</v>
      </c>
      <c r="L81" s="15" t="s">
        <v>2823</v>
      </c>
      <c r="M81" s="16" t="s">
        <v>2818</v>
      </c>
      <c r="N81" s="15">
        <v>3</v>
      </c>
      <c r="O81" s="15" t="s">
        <v>2825</v>
      </c>
      <c r="P81" s="15" t="s">
        <v>1199</v>
      </c>
    </row>
    <row r="82" spans="1:16" ht="32.1">
      <c r="A82" s="15" t="s">
        <v>2811</v>
      </c>
      <c r="B82" s="15">
        <v>2018</v>
      </c>
      <c r="C82" s="15" t="s">
        <v>2812</v>
      </c>
      <c r="D82" s="15" t="s">
        <v>2766</v>
      </c>
      <c r="E82" s="15" t="s">
        <v>2813</v>
      </c>
      <c r="F82" s="15" t="s">
        <v>2814</v>
      </c>
      <c r="G82" s="15">
        <v>25.6</v>
      </c>
      <c r="H82" s="15" t="s">
        <v>2815</v>
      </c>
      <c r="I82" s="15" t="s">
        <v>2816</v>
      </c>
      <c r="J82" s="15">
        <v>1</v>
      </c>
      <c r="K82" s="15" t="s">
        <v>2781</v>
      </c>
      <c r="L82" s="15" t="s">
        <v>2823</v>
      </c>
      <c r="M82" s="16" t="s">
        <v>2818</v>
      </c>
      <c r="N82" s="15">
        <v>3</v>
      </c>
      <c r="O82" s="15" t="s">
        <v>2826</v>
      </c>
      <c r="P82" s="15" t="s">
        <v>1199</v>
      </c>
    </row>
    <row r="83" spans="1:16" ht="32.1">
      <c r="A83" s="15" t="s">
        <v>2811</v>
      </c>
      <c r="B83" s="15">
        <v>2018</v>
      </c>
      <c r="C83" s="15" t="s">
        <v>2812</v>
      </c>
      <c r="D83" s="15" t="s">
        <v>2766</v>
      </c>
      <c r="E83" s="15" t="s">
        <v>2813</v>
      </c>
      <c r="F83" s="15" t="s">
        <v>2814</v>
      </c>
      <c r="G83" s="15">
        <v>25.6</v>
      </c>
      <c r="H83" s="15" t="s">
        <v>2815</v>
      </c>
      <c r="I83" s="15" t="s">
        <v>2816</v>
      </c>
      <c r="J83" s="15">
        <v>1</v>
      </c>
      <c r="K83" s="15" t="s">
        <v>2781</v>
      </c>
      <c r="L83" s="15" t="s">
        <v>2823</v>
      </c>
      <c r="M83" s="16" t="s">
        <v>2818</v>
      </c>
      <c r="N83" s="15">
        <v>5</v>
      </c>
      <c r="O83" s="15" t="s">
        <v>2819</v>
      </c>
      <c r="P83" s="15" t="s">
        <v>1199</v>
      </c>
    </row>
    <row r="84" spans="1:16" ht="32.1">
      <c r="A84" s="15" t="s">
        <v>2811</v>
      </c>
      <c r="B84" s="15">
        <v>2018</v>
      </c>
      <c r="C84" s="15" t="s">
        <v>2812</v>
      </c>
      <c r="D84" s="15" t="s">
        <v>2766</v>
      </c>
      <c r="E84" s="15" t="s">
        <v>2813</v>
      </c>
      <c r="F84" s="15" t="s">
        <v>2814</v>
      </c>
      <c r="G84" s="15">
        <v>25.6</v>
      </c>
      <c r="H84" s="15" t="s">
        <v>2815</v>
      </c>
      <c r="I84" s="15" t="s">
        <v>2816</v>
      </c>
      <c r="J84" s="15">
        <v>1</v>
      </c>
      <c r="K84" s="15" t="s">
        <v>2781</v>
      </c>
      <c r="L84" s="15" t="s">
        <v>2823</v>
      </c>
      <c r="M84" s="16" t="s">
        <v>2818</v>
      </c>
      <c r="N84" s="15">
        <v>5</v>
      </c>
      <c r="O84" s="29" t="s">
        <v>2822</v>
      </c>
      <c r="P84" s="15" t="s">
        <v>1199</v>
      </c>
    </row>
    <row r="85" spans="1:16" ht="32.1">
      <c r="A85" s="15" t="s">
        <v>2811</v>
      </c>
      <c r="B85" s="15">
        <v>2018</v>
      </c>
      <c r="C85" s="15" t="s">
        <v>2812</v>
      </c>
      <c r="D85" s="15" t="s">
        <v>2766</v>
      </c>
      <c r="E85" s="15" t="s">
        <v>2813</v>
      </c>
      <c r="F85" s="15" t="s">
        <v>2814</v>
      </c>
      <c r="G85" s="15">
        <v>25.6</v>
      </c>
      <c r="H85" s="15" t="s">
        <v>2815</v>
      </c>
      <c r="I85" s="15" t="s">
        <v>2816</v>
      </c>
      <c r="J85" s="15">
        <v>1</v>
      </c>
      <c r="K85" s="15" t="s">
        <v>2781</v>
      </c>
      <c r="L85" s="15" t="s">
        <v>2823</v>
      </c>
      <c r="M85" s="16" t="s">
        <v>2818</v>
      </c>
      <c r="N85" s="15">
        <v>5</v>
      </c>
      <c r="O85" s="15" t="s">
        <v>2824</v>
      </c>
      <c r="P85" s="15" t="s">
        <v>1199</v>
      </c>
    </row>
    <row r="86" spans="1:16" ht="32.1">
      <c r="A86" s="15" t="s">
        <v>2811</v>
      </c>
      <c r="B86" s="15">
        <v>2018</v>
      </c>
      <c r="C86" s="15" t="s">
        <v>2812</v>
      </c>
      <c r="D86" s="15" t="s">
        <v>2766</v>
      </c>
      <c r="E86" s="15" t="s">
        <v>2813</v>
      </c>
      <c r="F86" s="15" t="s">
        <v>2814</v>
      </c>
      <c r="G86" s="15">
        <v>25.6</v>
      </c>
      <c r="H86" s="15" t="s">
        <v>2815</v>
      </c>
      <c r="I86" s="15" t="s">
        <v>2816</v>
      </c>
      <c r="J86" s="15">
        <v>1</v>
      </c>
      <c r="K86" s="15" t="s">
        <v>2781</v>
      </c>
      <c r="L86" s="15" t="s">
        <v>2823</v>
      </c>
      <c r="M86" s="16" t="s">
        <v>2818</v>
      </c>
      <c r="N86" s="15">
        <v>5</v>
      </c>
      <c r="O86" s="15" t="s">
        <v>2825</v>
      </c>
      <c r="P86" s="15" t="s">
        <v>1199</v>
      </c>
    </row>
    <row r="87" spans="1:16" ht="32.1">
      <c r="A87" s="15" t="s">
        <v>2811</v>
      </c>
      <c r="B87" s="15">
        <v>2018</v>
      </c>
      <c r="C87" s="15" t="s">
        <v>2812</v>
      </c>
      <c r="D87" s="15" t="s">
        <v>2766</v>
      </c>
      <c r="E87" s="15" t="s">
        <v>2813</v>
      </c>
      <c r="F87" s="15" t="s">
        <v>2814</v>
      </c>
      <c r="G87" s="15">
        <v>25.6</v>
      </c>
      <c r="H87" s="15" t="s">
        <v>2815</v>
      </c>
      <c r="I87" s="15" t="s">
        <v>2816</v>
      </c>
      <c r="J87" s="15">
        <v>1</v>
      </c>
      <c r="K87" s="15" t="s">
        <v>2781</v>
      </c>
      <c r="L87" s="15" t="s">
        <v>2823</v>
      </c>
      <c r="M87" s="16" t="s">
        <v>2818</v>
      </c>
      <c r="N87" s="15">
        <v>5</v>
      </c>
      <c r="O87" s="15" t="s">
        <v>2826</v>
      </c>
      <c r="P87" s="15" t="s">
        <v>1199</v>
      </c>
    </row>
    <row r="88" spans="1:16" ht="63.95">
      <c r="A88" s="15" t="s">
        <v>2811</v>
      </c>
      <c r="B88" s="15">
        <v>2018</v>
      </c>
      <c r="C88" s="15" t="s">
        <v>2830</v>
      </c>
      <c r="D88" s="15" t="s">
        <v>2766</v>
      </c>
      <c r="E88" s="15" t="s">
        <v>2813</v>
      </c>
      <c r="F88" s="15" t="s">
        <v>2814</v>
      </c>
      <c r="G88" s="15">
        <v>25.6</v>
      </c>
      <c r="H88" s="15" t="s">
        <v>2815</v>
      </c>
      <c r="I88" s="15" t="s">
        <v>2816</v>
      </c>
      <c r="J88" s="15">
        <v>1</v>
      </c>
      <c r="K88" s="15" t="s">
        <v>2796</v>
      </c>
      <c r="L88" s="15" t="s">
        <v>2823</v>
      </c>
      <c r="M88" s="15" t="s">
        <v>2831</v>
      </c>
      <c r="N88" s="15">
        <v>0</v>
      </c>
      <c r="O88" s="15" t="s">
        <v>2772</v>
      </c>
      <c r="P88" s="15" t="s">
        <v>1199</v>
      </c>
    </row>
    <row r="89" spans="1:16" ht="63.95">
      <c r="A89" s="15" t="s">
        <v>2811</v>
      </c>
      <c r="B89" s="15">
        <v>2018</v>
      </c>
      <c r="C89" s="15" t="s">
        <v>2830</v>
      </c>
      <c r="D89" s="15" t="s">
        <v>2766</v>
      </c>
      <c r="E89" s="15" t="s">
        <v>2813</v>
      </c>
      <c r="F89" s="15" t="s">
        <v>2814</v>
      </c>
      <c r="G89" s="15">
        <v>25.6</v>
      </c>
      <c r="H89" s="15" t="s">
        <v>2815</v>
      </c>
      <c r="I89" s="15" t="s">
        <v>2816</v>
      </c>
      <c r="J89" s="15">
        <v>1</v>
      </c>
      <c r="K89" s="15" t="s">
        <v>2796</v>
      </c>
      <c r="L89" s="15" t="s">
        <v>2832</v>
      </c>
      <c r="M89" s="15" t="s">
        <v>2831</v>
      </c>
      <c r="N89" s="15">
        <v>2</v>
      </c>
      <c r="O89" s="15" t="s">
        <v>2772</v>
      </c>
      <c r="P89" s="15" t="s">
        <v>1199</v>
      </c>
    </row>
    <row r="90" spans="1:16" ht="63.95">
      <c r="A90" s="15" t="s">
        <v>2811</v>
      </c>
      <c r="B90" s="15">
        <v>2018</v>
      </c>
      <c r="C90" s="15" t="s">
        <v>2830</v>
      </c>
      <c r="D90" s="15" t="s">
        <v>2766</v>
      </c>
      <c r="E90" s="15" t="s">
        <v>2813</v>
      </c>
      <c r="F90" s="15" t="s">
        <v>2814</v>
      </c>
      <c r="G90" s="15">
        <v>25.6</v>
      </c>
      <c r="H90" s="15" t="s">
        <v>2815</v>
      </c>
      <c r="I90" s="15" t="s">
        <v>2816</v>
      </c>
      <c r="J90" s="15">
        <v>1</v>
      </c>
      <c r="K90" s="15" t="s">
        <v>2796</v>
      </c>
      <c r="L90" s="15" t="s">
        <v>2833</v>
      </c>
      <c r="M90" s="15" t="s">
        <v>2831</v>
      </c>
      <c r="N90" s="15">
        <v>3</v>
      </c>
      <c r="O90" s="15" t="s">
        <v>2772</v>
      </c>
      <c r="P90" s="15" t="s">
        <v>1199</v>
      </c>
    </row>
    <row r="91" spans="1:16" ht="63.95">
      <c r="A91" s="15" t="s">
        <v>2811</v>
      </c>
      <c r="B91" s="15">
        <v>2018</v>
      </c>
      <c r="C91" s="15" t="s">
        <v>2830</v>
      </c>
      <c r="D91" s="15" t="s">
        <v>2766</v>
      </c>
      <c r="E91" s="15" t="s">
        <v>2813</v>
      </c>
      <c r="F91" s="15" t="s">
        <v>2814</v>
      </c>
      <c r="G91" s="15">
        <v>25.6</v>
      </c>
      <c r="H91" s="15" t="s">
        <v>2815</v>
      </c>
      <c r="I91" s="15" t="s">
        <v>2816</v>
      </c>
      <c r="J91" s="15">
        <v>1</v>
      </c>
      <c r="K91" s="15" t="s">
        <v>2796</v>
      </c>
      <c r="L91" s="15" t="s">
        <v>2834</v>
      </c>
      <c r="M91" s="15" t="s">
        <v>2831</v>
      </c>
      <c r="N91" s="15">
        <v>5</v>
      </c>
      <c r="O91" s="15" t="s">
        <v>2772</v>
      </c>
      <c r="P91" s="15" t="s">
        <v>1199</v>
      </c>
    </row>
    <row r="92" spans="1:16" ht="63.95">
      <c r="A92" s="15" t="s">
        <v>2811</v>
      </c>
      <c r="B92" s="15">
        <v>2018</v>
      </c>
      <c r="C92" s="15" t="s">
        <v>2830</v>
      </c>
      <c r="D92" s="15" t="s">
        <v>2766</v>
      </c>
      <c r="E92" s="15" t="s">
        <v>2813</v>
      </c>
      <c r="F92" s="15" t="s">
        <v>2814</v>
      </c>
      <c r="G92" s="15">
        <v>25.6</v>
      </c>
      <c r="H92" s="15" t="s">
        <v>2815</v>
      </c>
      <c r="I92" s="15" t="s">
        <v>2816</v>
      </c>
      <c r="J92" s="15">
        <v>1</v>
      </c>
      <c r="K92" s="15" t="s">
        <v>2796</v>
      </c>
      <c r="L92" s="15" t="s">
        <v>2823</v>
      </c>
      <c r="M92" s="15" t="s">
        <v>2831</v>
      </c>
      <c r="N92" s="15">
        <v>7</v>
      </c>
      <c r="O92" s="15" t="s">
        <v>2772</v>
      </c>
      <c r="P92" s="15" t="s">
        <v>1199</v>
      </c>
    </row>
    <row r="93" spans="1:16" ht="63.95">
      <c r="A93" s="15" t="s">
        <v>2811</v>
      </c>
      <c r="B93" s="15">
        <v>2018</v>
      </c>
      <c r="C93" s="15" t="s">
        <v>2830</v>
      </c>
      <c r="D93" s="15" t="s">
        <v>2766</v>
      </c>
      <c r="E93" s="15" t="s">
        <v>2813</v>
      </c>
      <c r="F93" s="15" t="s">
        <v>2814</v>
      </c>
      <c r="G93" s="15">
        <v>25.6</v>
      </c>
      <c r="H93" s="15" t="s">
        <v>2815</v>
      </c>
      <c r="I93" s="15" t="s">
        <v>2816</v>
      </c>
      <c r="J93" s="15">
        <v>1</v>
      </c>
      <c r="K93" s="15" t="s">
        <v>2796</v>
      </c>
      <c r="L93" s="15" t="s">
        <v>2823</v>
      </c>
      <c r="M93" s="15" t="s">
        <v>2831</v>
      </c>
      <c r="N93" s="15">
        <v>14</v>
      </c>
      <c r="O93" s="15" t="s">
        <v>2772</v>
      </c>
      <c r="P93" s="15" t="s">
        <v>1199</v>
      </c>
    </row>
    <row r="94" spans="1:16" ht="63.95">
      <c r="A94" s="15" t="s">
        <v>2811</v>
      </c>
      <c r="B94" s="15">
        <v>2018</v>
      </c>
      <c r="C94" s="15" t="s">
        <v>2835</v>
      </c>
      <c r="D94" s="15" t="s">
        <v>2766</v>
      </c>
      <c r="E94" s="15" t="s">
        <v>2813</v>
      </c>
      <c r="F94" s="15" t="s">
        <v>2814</v>
      </c>
      <c r="G94" s="15">
        <v>25.6</v>
      </c>
      <c r="H94" s="15" t="s">
        <v>2815</v>
      </c>
      <c r="I94" s="15" t="s">
        <v>2816</v>
      </c>
      <c r="J94" s="15">
        <v>1</v>
      </c>
      <c r="K94" s="15" t="s">
        <v>2836</v>
      </c>
      <c r="L94" s="15" t="s">
        <v>2837</v>
      </c>
      <c r="M94" s="16" t="s">
        <v>2818</v>
      </c>
      <c r="N94" s="15">
        <v>0</v>
      </c>
      <c r="O94" s="15" t="s">
        <v>2772</v>
      </c>
      <c r="P94" s="15" t="s">
        <v>1199</v>
      </c>
    </row>
    <row r="95" spans="1:16" ht="63.95">
      <c r="A95" s="15" t="s">
        <v>2811</v>
      </c>
      <c r="B95" s="15">
        <v>2018</v>
      </c>
      <c r="C95" s="15" t="s">
        <v>2835</v>
      </c>
      <c r="D95" s="15" t="s">
        <v>2766</v>
      </c>
      <c r="E95" s="15" t="s">
        <v>2813</v>
      </c>
      <c r="F95" s="15" t="s">
        <v>2814</v>
      </c>
      <c r="G95" s="15">
        <v>25.6</v>
      </c>
      <c r="H95" s="15" t="s">
        <v>2815</v>
      </c>
      <c r="I95" s="15" t="s">
        <v>2816</v>
      </c>
      <c r="J95" s="15">
        <v>1</v>
      </c>
      <c r="K95" s="15" t="s">
        <v>2836</v>
      </c>
      <c r="L95" s="15" t="s">
        <v>2838</v>
      </c>
      <c r="M95" s="16" t="s">
        <v>2839</v>
      </c>
      <c r="N95" s="15">
        <v>1</v>
      </c>
      <c r="O95" s="15" t="s">
        <v>2772</v>
      </c>
      <c r="P95" s="15" t="s">
        <v>1199</v>
      </c>
    </row>
    <row r="96" spans="1:16" ht="63.95">
      <c r="A96" s="15" t="s">
        <v>2811</v>
      </c>
      <c r="B96" s="15">
        <v>2018</v>
      </c>
      <c r="C96" s="15" t="s">
        <v>2835</v>
      </c>
      <c r="D96" s="15" t="s">
        <v>2766</v>
      </c>
      <c r="E96" s="15" t="s">
        <v>2813</v>
      </c>
      <c r="F96" s="15" t="s">
        <v>2814</v>
      </c>
      <c r="G96" s="15">
        <v>25.6</v>
      </c>
      <c r="H96" s="15" t="s">
        <v>2815</v>
      </c>
      <c r="I96" s="15" t="s">
        <v>2816</v>
      </c>
      <c r="J96" s="15">
        <v>1</v>
      </c>
      <c r="K96" s="15" t="s">
        <v>2836</v>
      </c>
      <c r="L96" s="15" t="s">
        <v>2840</v>
      </c>
      <c r="M96" s="16" t="s">
        <v>2841</v>
      </c>
      <c r="N96" s="15">
        <v>3</v>
      </c>
      <c r="O96" s="15" t="s">
        <v>2772</v>
      </c>
      <c r="P96" s="15" t="s">
        <v>1199</v>
      </c>
    </row>
    <row r="97" spans="1:16" ht="63.95">
      <c r="A97" s="15" t="s">
        <v>2811</v>
      </c>
      <c r="B97" s="15">
        <v>2018</v>
      </c>
      <c r="C97" s="15" t="s">
        <v>2835</v>
      </c>
      <c r="D97" s="15" t="s">
        <v>2766</v>
      </c>
      <c r="E97" s="15" t="s">
        <v>2813</v>
      </c>
      <c r="F97" s="15" t="s">
        <v>2814</v>
      </c>
      <c r="G97" s="15">
        <v>25.6</v>
      </c>
      <c r="H97" s="15" t="s">
        <v>2815</v>
      </c>
      <c r="I97" s="15" t="s">
        <v>2816</v>
      </c>
      <c r="J97" s="15">
        <v>1</v>
      </c>
      <c r="K97" s="15" t="s">
        <v>2836</v>
      </c>
      <c r="L97" s="15" t="s">
        <v>2842</v>
      </c>
      <c r="M97" s="16" t="s">
        <v>2843</v>
      </c>
      <c r="N97" s="15">
        <v>5</v>
      </c>
      <c r="O97" s="15" t="s">
        <v>2772</v>
      </c>
      <c r="P97" s="15" t="s">
        <v>1199</v>
      </c>
    </row>
    <row r="98" spans="1:16" ht="32.1">
      <c r="A98" s="15" t="s">
        <v>2917</v>
      </c>
      <c r="B98" s="15">
        <v>2020</v>
      </c>
      <c r="C98" s="15" t="s">
        <v>2918</v>
      </c>
      <c r="D98" s="15" t="s">
        <v>2766</v>
      </c>
      <c r="E98" s="15" t="s">
        <v>2813</v>
      </c>
      <c r="F98" s="15" t="s">
        <v>2919</v>
      </c>
      <c r="G98" s="15">
        <v>4.5</v>
      </c>
      <c r="H98" s="15" t="s">
        <v>2920</v>
      </c>
      <c r="I98" s="15" t="s">
        <v>2921</v>
      </c>
      <c r="J98" s="15">
        <v>1</v>
      </c>
      <c r="K98" s="15" t="s">
        <v>2922</v>
      </c>
      <c r="L98" s="15">
        <v>0</v>
      </c>
      <c r="M98" s="15" t="s">
        <v>2923</v>
      </c>
      <c r="N98" s="15" t="s">
        <v>2772</v>
      </c>
      <c r="O98" s="15" t="s">
        <v>2772</v>
      </c>
      <c r="P98" s="15"/>
    </row>
    <row r="99" spans="1:16" ht="48">
      <c r="A99" s="15" t="s">
        <v>2917</v>
      </c>
      <c r="B99" s="15">
        <v>2020</v>
      </c>
      <c r="C99" s="15" t="s">
        <v>2918</v>
      </c>
      <c r="D99" s="15" t="s">
        <v>2766</v>
      </c>
      <c r="E99" s="15" t="s">
        <v>2813</v>
      </c>
      <c r="F99" s="15" t="s">
        <v>2919</v>
      </c>
      <c r="G99" s="15">
        <v>4.5</v>
      </c>
      <c r="H99" s="15" t="s">
        <v>2920</v>
      </c>
      <c r="I99" s="15" t="s">
        <v>2921</v>
      </c>
      <c r="J99" s="15">
        <v>1</v>
      </c>
      <c r="K99" s="15" t="s">
        <v>2924</v>
      </c>
      <c r="L99" s="15">
        <v>0</v>
      </c>
      <c r="M99" s="15" t="s">
        <v>2923</v>
      </c>
      <c r="N99" s="15" t="s">
        <v>2772</v>
      </c>
      <c r="O99" s="15" t="s">
        <v>2772</v>
      </c>
      <c r="P99" s="15"/>
    </row>
    <row r="100" spans="1:16" ht="32.1">
      <c r="A100" s="15" t="s">
        <v>2917</v>
      </c>
      <c r="B100" s="15">
        <v>2020</v>
      </c>
      <c r="C100" s="15" t="s">
        <v>2918</v>
      </c>
      <c r="D100" s="15" t="s">
        <v>2766</v>
      </c>
      <c r="E100" s="15" t="s">
        <v>2813</v>
      </c>
      <c r="F100" s="15" t="s">
        <v>2919</v>
      </c>
      <c r="G100" s="15">
        <v>4.5</v>
      </c>
      <c r="H100" s="15" t="s">
        <v>2920</v>
      </c>
      <c r="I100" s="15" t="s">
        <v>2921</v>
      </c>
      <c r="J100" s="15">
        <v>1</v>
      </c>
      <c r="K100" s="15" t="s">
        <v>2925</v>
      </c>
      <c r="L100" s="15">
        <v>35</v>
      </c>
      <c r="M100" s="15" t="s">
        <v>2923</v>
      </c>
      <c r="N100" s="15" t="s">
        <v>2772</v>
      </c>
      <c r="O100" s="15" t="s">
        <v>2772</v>
      </c>
      <c r="P100" s="16" t="s">
        <v>2926</v>
      </c>
    </row>
    <row r="101" spans="1:16" ht="32.1">
      <c r="A101" s="15" t="s">
        <v>2917</v>
      </c>
      <c r="B101" s="15">
        <v>2020</v>
      </c>
      <c r="C101" s="15" t="s">
        <v>2918</v>
      </c>
      <c r="D101" s="15" t="s">
        <v>2766</v>
      </c>
      <c r="E101" s="15" t="s">
        <v>2813</v>
      </c>
      <c r="F101" s="15" t="s">
        <v>2919</v>
      </c>
      <c r="G101" s="15">
        <v>4.5</v>
      </c>
      <c r="H101" s="15" t="s">
        <v>2920</v>
      </c>
      <c r="I101" s="15" t="s">
        <v>2921</v>
      </c>
      <c r="J101" s="15">
        <v>1</v>
      </c>
      <c r="K101" s="15" t="s">
        <v>2852</v>
      </c>
      <c r="L101" s="15">
        <v>15</v>
      </c>
      <c r="M101" s="15" t="s">
        <v>2923</v>
      </c>
      <c r="N101" s="15" t="s">
        <v>2772</v>
      </c>
      <c r="O101" s="15" t="s">
        <v>2772</v>
      </c>
      <c r="P101" s="16" t="s">
        <v>2927</v>
      </c>
    </row>
    <row r="102" spans="1:16" ht="32.1">
      <c r="A102" s="15" t="s">
        <v>2811</v>
      </c>
      <c r="B102" s="15">
        <v>2020</v>
      </c>
      <c r="C102" s="15" t="s">
        <v>2933</v>
      </c>
      <c r="D102" s="15" t="s">
        <v>2766</v>
      </c>
      <c r="E102" s="15" t="s">
        <v>2934</v>
      </c>
      <c r="F102" s="15" t="s">
        <v>2935</v>
      </c>
      <c r="G102" s="15">
        <v>15</v>
      </c>
      <c r="H102" s="15" t="s">
        <v>2936</v>
      </c>
      <c r="I102" s="15" t="s">
        <v>2937</v>
      </c>
      <c r="J102" s="15">
        <v>1</v>
      </c>
      <c r="K102" s="15" t="s">
        <v>2781</v>
      </c>
      <c r="L102" s="15">
        <v>7.95</v>
      </c>
      <c r="M102" s="15" t="s">
        <v>2938</v>
      </c>
      <c r="N102" s="15">
        <v>1</v>
      </c>
      <c r="O102" s="15" t="s">
        <v>2939</v>
      </c>
      <c r="P102" s="16" t="s">
        <v>2940</v>
      </c>
    </row>
    <row r="103" spans="1:16" ht="32.1">
      <c r="A103" s="15" t="s">
        <v>2811</v>
      </c>
      <c r="B103" s="15">
        <v>2020</v>
      </c>
      <c r="C103" s="15" t="s">
        <v>2933</v>
      </c>
      <c r="D103" s="15" t="s">
        <v>2766</v>
      </c>
      <c r="E103" s="15" t="s">
        <v>2934</v>
      </c>
      <c r="F103" s="15" t="s">
        <v>2935</v>
      </c>
      <c r="G103" s="15">
        <v>15</v>
      </c>
      <c r="H103" s="15" t="s">
        <v>2936</v>
      </c>
      <c r="I103" s="15" t="s">
        <v>2937</v>
      </c>
      <c r="J103" s="15">
        <v>1</v>
      </c>
      <c r="K103" s="15" t="s">
        <v>2781</v>
      </c>
      <c r="L103" s="15">
        <v>3.56</v>
      </c>
      <c r="M103" s="15" t="s">
        <v>2938</v>
      </c>
      <c r="N103" s="15">
        <v>3</v>
      </c>
      <c r="O103" s="15" t="s">
        <v>2939</v>
      </c>
      <c r="P103" s="15"/>
    </row>
    <row r="104" spans="1:16" ht="32.1">
      <c r="A104" s="15" t="s">
        <v>2811</v>
      </c>
      <c r="B104" s="15">
        <v>2020</v>
      </c>
      <c r="C104" s="15" t="s">
        <v>2933</v>
      </c>
      <c r="D104" s="15" t="s">
        <v>2766</v>
      </c>
      <c r="E104" s="15" t="s">
        <v>2934</v>
      </c>
      <c r="F104" s="15" t="s">
        <v>2935</v>
      </c>
      <c r="G104" s="15">
        <v>15</v>
      </c>
      <c r="H104" s="15" t="s">
        <v>2936</v>
      </c>
      <c r="I104" s="15" t="s">
        <v>2937</v>
      </c>
      <c r="J104" s="15">
        <v>1</v>
      </c>
      <c r="K104" s="15" t="s">
        <v>2781</v>
      </c>
      <c r="L104" s="15">
        <v>1.78</v>
      </c>
      <c r="M104" s="15" t="s">
        <v>2938</v>
      </c>
      <c r="N104" s="15">
        <v>7</v>
      </c>
      <c r="O104" s="15" t="s">
        <v>2939</v>
      </c>
      <c r="P104" s="15"/>
    </row>
    <row r="105" spans="1:16" ht="32.1">
      <c r="A105" s="15" t="s">
        <v>2811</v>
      </c>
      <c r="B105" s="15">
        <v>2020</v>
      </c>
      <c r="C105" s="15" t="s">
        <v>2933</v>
      </c>
      <c r="D105" s="15" t="s">
        <v>2766</v>
      </c>
      <c r="E105" s="15" t="s">
        <v>2934</v>
      </c>
      <c r="F105" s="15" t="s">
        <v>2935</v>
      </c>
      <c r="G105" s="15">
        <v>15</v>
      </c>
      <c r="H105" s="15" t="s">
        <v>2936</v>
      </c>
      <c r="I105" s="15" t="s">
        <v>2937</v>
      </c>
      <c r="J105" s="15">
        <v>1</v>
      </c>
      <c r="K105" s="15" t="s">
        <v>2781</v>
      </c>
      <c r="L105" s="15">
        <v>0</v>
      </c>
      <c r="M105" s="15" t="s">
        <v>2938</v>
      </c>
      <c r="N105" s="15">
        <v>14</v>
      </c>
      <c r="O105" s="15" t="s">
        <v>2939</v>
      </c>
      <c r="P105" s="15"/>
    </row>
    <row r="106" spans="1:16" ht="96">
      <c r="A106" s="15" t="s">
        <v>2960</v>
      </c>
      <c r="B106" s="15">
        <v>2019</v>
      </c>
      <c r="C106" s="16" t="s">
        <v>2961</v>
      </c>
      <c r="D106" s="15" t="s">
        <v>2766</v>
      </c>
      <c r="E106" s="15" t="s">
        <v>2962</v>
      </c>
      <c r="F106" s="15" t="s">
        <v>2963</v>
      </c>
      <c r="G106" s="15">
        <v>6.3</v>
      </c>
      <c r="H106" s="15" t="s">
        <v>2964</v>
      </c>
      <c r="I106" s="15" t="s">
        <v>2965</v>
      </c>
      <c r="J106" s="15" t="s">
        <v>2966</v>
      </c>
      <c r="K106" s="15" t="s">
        <v>2781</v>
      </c>
      <c r="L106" s="15">
        <v>0</v>
      </c>
      <c r="M106" s="15" t="s">
        <v>2967</v>
      </c>
      <c r="N106" s="15" t="s">
        <v>2968</v>
      </c>
      <c r="O106" s="15" t="s">
        <v>2969</v>
      </c>
      <c r="P106" s="15"/>
    </row>
    <row r="107" spans="1:16" ht="96">
      <c r="A107" s="15" t="s">
        <v>2960</v>
      </c>
      <c r="B107" s="15">
        <v>2019</v>
      </c>
      <c r="C107" s="16" t="s">
        <v>2961</v>
      </c>
      <c r="D107" s="15" t="s">
        <v>2766</v>
      </c>
      <c r="E107" s="15" t="s">
        <v>2962</v>
      </c>
      <c r="F107" s="15" t="s">
        <v>2963</v>
      </c>
      <c r="G107" s="15">
        <v>6.3</v>
      </c>
      <c r="H107" s="15" t="s">
        <v>2964</v>
      </c>
      <c r="I107" s="15" t="s">
        <v>2965</v>
      </c>
      <c r="J107" s="15" t="s">
        <v>2966</v>
      </c>
      <c r="K107" s="15" t="s">
        <v>2970</v>
      </c>
      <c r="L107" s="15">
        <v>0</v>
      </c>
      <c r="M107" s="15" t="s">
        <v>2967</v>
      </c>
      <c r="N107" s="15" t="s">
        <v>2968</v>
      </c>
      <c r="O107" s="15"/>
      <c r="P107" s="15"/>
    </row>
    <row r="108" spans="1:16" ht="96">
      <c r="A108" s="15" t="s">
        <v>2960</v>
      </c>
      <c r="B108" s="15">
        <v>2019</v>
      </c>
      <c r="C108" s="16" t="s">
        <v>2961</v>
      </c>
      <c r="D108" s="15" t="s">
        <v>2766</v>
      </c>
      <c r="E108" s="15" t="s">
        <v>2962</v>
      </c>
      <c r="F108" s="15" t="s">
        <v>2963</v>
      </c>
      <c r="G108" s="15">
        <v>6.3</v>
      </c>
      <c r="H108" s="15" t="s">
        <v>2964</v>
      </c>
      <c r="I108" s="15" t="s">
        <v>2965</v>
      </c>
      <c r="J108" s="15" t="s">
        <v>2966</v>
      </c>
      <c r="K108" s="15" t="s">
        <v>2971</v>
      </c>
      <c r="L108" s="15">
        <v>0.37</v>
      </c>
      <c r="M108" s="15" t="s">
        <v>2967</v>
      </c>
      <c r="N108" s="15">
        <v>0</v>
      </c>
      <c r="O108" s="15"/>
      <c r="P108" s="15"/>
    </row>
    <row r="109" spans="1:16" ht="96">
      <c r="A109" s="15" t="s">
        <v>2960</v>
      </c>
      <c r="B109" s="15">
        <v>2019</v>
      </c>
      <c r="C109" s="16" t="s">
        <v>2961</v>
      </c>
      <c r="D109" s="15" t="s">
        <v>2766</v>
      </c>
      <c r="E109" s="15" t="s">
        <v>2962</v>
      </c>
      <c r="F109" s="15" t="s">
        <v>2963</v>
      </c>
      <c r="G109" s="15">
        <v>6.3</v>
      </c>
      <c r="H109" s="15" t="s">
        <v>2964</v>
      </c>
      <c r="I109" s="15" t="s">
        <v>2965</v>
      </c>
      <c r="J109" s="15" t="s">
        <v>2966</v>
      </c>
      <c r="K109" s="15" t="s">
        <v>2971</v>
      </c>
      <c r="L109" s="15">
        <v>0.19</v>
      </c>
      <c r="M109" s="15" t="s">
        <v>2967</v>
      </c>
      <c r="N109" s="15">
        <v>1</v>
      </c>
      <c r="O109" s="15"/>
      <c r="P109" s="15"/>
    </row>
    <row r="110" spans="1:16" ht="96">
      <c r="A110" s="15" t="s">
        <v>2960</v>
      </c>
      <c r="B110" s="15">
        <v>2019</v>
      </c>
      <c r="C110" s="16" t="s">
        <v>2961</v>
      </c>
      <c r="D110" s="15" t="s">
        <v>2766</v>
      </c>
      <c r="E110" s="15" t="s">
        <v>2962</v>
      </c>
      <c r="F110" s="15" t="s">
        <v>2963</v>
      </c>
      <c r="G110" s="15">
        <v>6.3</v>
      </c>
      <c r="H110" s="15" t="s">
        <v>2964</v>
      </c>
      <c r="I110" s="15" t="s">
        <v>2965</v>
      </c>
      <c r="J110" s="15" t="s">
        <v>2966</v>
      </c>
      <c r="K110" s="15" t="s">
        <v>2972</v>
      </c>
      <c r="L110" s="15">
        <v>0</v>
      </c>
      <c r="M110" s="15" t="s">
        <v>2967</v>
      </c>
      <c r="N110" s="15" t="s">
        <v>2968</v>
      </c>
      <c r="O110" s="15"/>
      <c r="P110" s="15"/>
    </row>
    <row r="111" spans="1:16" ht="48">
      <c r="A111" s="15" t="s">
        <v>2811</v>
      </c>
      <c r="B111" s="15">
        <v>2018</v>
      </c>
      <c r="C111" s="16" t="s">
        <v>3291</v>
      </c>
      <c r="D111" s="15" t="s">
        <v>2766</v>
      </c>
      <c r="E111" s="15" t="s">
        <v>2813</v>
      </c>
      <c r="F111" s="15" t="s">
        <v>2814</v>
      </c>
      <c r="G111" s="15">
        <v>51.2</v>
      </c>
      <c r="H111" s="15" t="s">
        <v>3292</v>
      </c>
      <c r="I111" s="15" t="s">
        <v>3293</v>
      </c>
      <c r="J111" s="15">
        <v>3</v>
      </c>
      <c r="K111" s="15" t="s">
        <v>2781</v>
      </c>
      <c r="L111" s="17" t="s">
        <v>3294</v>
      </c>
      <c r="M111" s="20" t="s">
        <v>3295</v>
      </c>
      <c r="N111" s="20">
        <v>0</v>
      </c>
      <c r="O111" s="17" t="s">
        <v>3296</v>
      </c>
      <c r="P111" s="17"/>
    </row>
    <row r="112" spans="1:16" ht="48">
      <c r="A112" s="15" t="s">
        <v>2811</v>
      </c>
      <c r="B112" s="15">
        <v>2018</v>
      </c>
      <c r="C112" s="16" t="s">
        <v>3291</v>
      </c>
      <c r="D112" s="15" t="s">
        <v>2766</v>
      </c>
      <c r="E112" s="15" t="s">
        <v>2813</v>
      </c>
      <c r="F112" s="15" t="s">
        <v>2814</v>
      </c>
      <c r="G112" s="15">
        <v>51.2</v>
      </c>
      <c r="H112" s="15" t="s">
        <v>3292</v>
      </c>
      <c r="I112" s="15" t="s">
        <v>3293</v>
      </c>
      <c r="J112" s="15">
        <v>3</v>
      </c>
      <c r="K112" s="15" t="s">
        <v>2781</v>
      </c>
      <c r="L112" s="17" t="s">
        <v>3297</v>
      </c>
      <c r="M112" s="20" t="s">
        <v>3295</v>
      </c>
      <c r="N112" s="20">
        <v>0</v>
      </c>
      <c r="O112" s="17" t="s">
        <v>3298</v>
      </c>
      <c r="P112" s="17"/>
    </row>
    <row r="113" spans="1:16" ht="48">
      <c r="A113" s="15" t="s">
        <v>2811</v>
      </c>
      <c r="B113" s="15">
        <v>2018</v>
      </c>
      <c r="C113" s="16" t="s">
        <v>3291</v>
      </c>
      <c r="D113" s="15" t="s">
        <v>2766</v>
      </c>
      <c r="E113" s="15" t="s">
        <v>2813</v>
      </c>
      <c r="F113" s="15" t="s">
        <v>2814</v>
      </c>
      <c r="G113" s="15">
        <v>51.2</v>
      </c>
      <c r="H113" s="15" t="s">
        <v>3292</v>
      </c>
      <c r="I113" s="15" t="s">
        <v>3293</v>
      </c>
      <c r="J113" s="15">
        <v>3</v>
      </c>
      <c r="K113" s="15" t="s">
        <v>2781</v>
      </c>
      <c r="L113" s="17" t="s">
        <v>3299</v>
      </c>
      <c r="M113" s="20" t="s">
        <v>3295</v>
      </c>
      <c r="N113" s="20">
        <v>0</v>
      </c>
      <c r="O113" s="17" t="s">
        <v>3300</v>
      </c>
      <c r="P113" s="19"/>
    </row>
    <row r="114" spans="1:16" ht="48">
      <c r="A114" s="15" t="s">
        <v>2811</v>
      </c>
      <c r="B114" s="15">
        <v>2018</v>
      </c>
      <c r="C114" s="16" t="s">
        <v>3291</v>
      </c>
      <c r="D114" s="15" t="s">
        <v>2766</v>
      </c>
      <c r="E114" s="15" t="s">
        <v>2813</v>
      </c>
      <c r="F114" s="15" t="s">
        <v>2814</v>
      </c>
      <c r="G114" s="15">
        <v>51.2</v>
      </c>
      <c r="H114" s="15" t="s">
        <v>3292</v>
      </c>
      <c r="I114" s="15" t="s">
        <v>3293</v>
      </c>
      <c r="J114" s="15">
        <v>3</v>
      </c>
      <c r="K114" s="15" t="s">
        <v>2781</v>
      </c>
      <c r="L114" s="17" t="s">
        <v>3299</v>
      </c>
      <c r="M114" s="20" t="s">
        <v>3295</v>
      </c>
      <c r="N114" s="20">
        <v>0</v>
      </c>
      <c r="O114" s="17" t="s">
        <v>3301</v>
      </c>
      <c r="P114" s="17"/>
    </row>
    <row r="115" spans="1:16" ht="48">
      <c r="A115" s="15" t="s">
        <v>2811</v>
      </c>
      <c r="B115" s="15">
        <v>2018</v>
      </c>
      <c r="C115" s="16" t="s">
        <v>3291</v>
      </c>
      <c r="D115" s="15" t="s">
        <v>2766</v>
      </c>
      <c r="E115" s="15" t="s">
        <v>2813</v>
      </c>
      <c r="F115" s="15" t="s">
        <v>2814</v>
      </c>
      <c r="G115" s="15">
        <v>51.2</v>
      </c>
      <c r="H115" s="15" t="s">
        <v>3292</v>
      </c>
      <c r="I115" s="15" t="s">
        <v>3293</v>
      </c>
      <c r="J115" s="15">
        <v>3</v>
      </c>
      <c r="K115" s="15" t="s">
        <v>2781</v>
      </c>
      <c r="L115" s="17" t="s">
        <v>3299</v>
      </c>
      <c r="M115" s="20" t="s">
        <v>3295</v>
      </c>
      <c r="N115" s="20">
        <v>0</v>
      </c>
      <c r="O115" s="17" t="s">
        <v>3302</v>
      </c>
      <c r="P115" s="17"/>
    </row>
    <row r="116" spans="1:16" ht="48">
      <c r="A116" s="15" t="s">
        <v>2811</v>
      </c>
      <c r="B116" s="15">
        <v>2018</v>
      </c>
      <c r="C116" s="16" t="s">
        <v>3291</v>
      </c>
      <c r="D116" s="15" t="s">
        <v>2766</v>
      </c>
      <c r="E116" s="15" t="s">
        <v>2813</v>
      </c>
      <c r="F116" s="15" t="s">
        <v>2814</v>
      </c>
      <c r="G116" s="15">
        <v>51.2</v>
      </c>
      <c r="H116" s="15" t="s">
        <v>3292</v>
      </c>
      <c r="I116" s="15" t="s">
        <v>3293</v>
      </c>
      <c r="J116" s="15">
        <v>3</v>
      </c>
      <c r="K116" s="15" t="s">
        <v>2781</v>
      </c>
      <c r="L116" s="17" t="s">
        <v>3303</v>
      </c>
      <c r="M116" s="20" t="s">
        <v>3304</v>
      </c>
      <c r="N116" s="20">
        <v>1</v>
      </c>
      <c r="O116" s="17" t="s">
        <v>3296</v>
      </c>
      <c r="P116" s="20"/>
    </row>
    <row r="117" spans="1:16" ht="48">
      <c r="A117" s="15" t="s">
        <v>2811</v>
      </c>
      <c r="B117" s="15">
        <v>2018</v>
      </c>
      <c r="C117" s="16" t="s">
        <v>3291</v>
      </c>
      <c r="D117" s="15" t="s">
        <v>2766</v>
      </c>
      <c r="E117" s="15" t="s">
        <v>2813</v>
      </c>
      <c r="F117" s="15" t="s">
        <v>2814</v>
      </c>
      <c r="G117" s="15">
        <v>51.2</v>
      </c>
      <c r="H117" s="15" t="s">
        <v>3292</v>
      </c>
      <c r="I117" s="15" t="s">
        <v>3293</v>
      </c>
      <c r="J117" s="15">
        <v>3</v>
      </c>
      <c r="K117" s="15" t="s">
        <v>2781</v>
      </c>
      <c r="L117" s="17" t="s">
        <v>3305</v>
      </c>
      <c r="M117" s="20" t="s">
        <v>3304</v>
      </c>
      <c r="N117" s="20">
        <v>1</v>
      </c>
      <c r="O117" s="17" t="s">
        <v>3298</v>
      </c>
      <c r="P117" s="20"/>
    </row>
    <row r="118" spans="1:16" ht="48">
      <c r="A118" s="15" t="s">
        <v>2811</v>
      </c>
      <c r="B118" s="15">
        <v>2018</v>
      </c>
      <c r="C118" s="16" t="s">
        <v>3291</v>
      </c>
      <c r="D118" s="15" t="s">
        <v>2766</v>
      </c>
      <c r="E118" s="15" t="s">
        <v>2813</v>
      </c>
      <c r="F118" s="15" t="s">
        <v>2814</v>
      </c>
      <c r="G118" s="15">
        <v>51.2</v>
      </c>
      <c r="H118" s="15" t="s">
        <v>3292</v>
      </c>
      <c r="I118" s="15" t="s">
        <v>3293</v>
      </c>
      <c r="J118" s="15">
        <v>3</v>
      </c>
      <c r="K118" s="15" t="s">
        <v>2781</v>
      </c>
      <c r="L118" s="17" t="s">
        <v>3299</v>
      </c>
      <c r="M118" s="20" t="s">
        <v>3304</v>
      </c>
      <c r="N118" s="20">
        <v>1</v>
      </c>
      <c r="O118" s="17" t="s">
        <v>3300</v>
      </c>
      <c r="P118" s="17"/>
    </row>
    <row r="119" spans="1:16" ht="48">
      <c r="A119" s="15" t="s">
        <v>2811</v>
      </c>
      <c r="B119" s="15">
        <v>2018</v>
      </c>
      <c r="C119" s="16" t="s">
        <v>3291</v>
      </c>
      <c r="D119" s="15" t="s">
        <v>2766</v>
      </c>
      <c r="E119" s="15" t="s">
        <v>2813</v>
      </c>
      <c r="F119" s="15" t="s">
        <v>2814</v>
      </c>
      <c r="G119" s="15">
        <v>51.2</v>
      </c>
      <c r="H119" s="15" t="s">
        <v>3292</v>
      </c>
      <c r="I119" s="15" t="s">
        <v>3293</v>
      </c>
      <c r="J119" s="15">
        <v>3</v>
      </c>
      <c r="K119" s="15" t="s">
        <v>2781</v>
      </c>
      <c r="L119" s="17" t="s">
        <v>3299</v>
      </c>
      <c r="M119" s="20" t="s">
        <v>3304</v>
      </c>
      <c r="N119" s="20">
        <v>1</v>
      </c>
      <c r="O119" s="17" t="s">
        <v>3301</v>
      </c>
      <c r="P119" s="17"/>
    </row>
    <row r="120" spans="1:16" ht="48">
      <c r="A120" s="15" t="s">
        <v>2811</v>
      </c>
      <c r="B120" s="15">
        <v>2018</v>
      </c>
      <c r="C120" s="16" t="s">
        <v>3291</v>
      </c>
      <c r="D120" s="15" t="s">
        <v>2766</v>
      </c>
      <c r="E120" s="15" t="s">
        <v>2813</v>
      </c>
      <c r="F120" s="15" t="s">
        <v>2814</v>
      </c>
      <c r="G120" s="15">
        <v>51.2</v>
      </c>
      <c r="H120" s="15" t="s">
        <v>3292</v>
      </c>
      <c r="I120" s="15" t="s">
        <v>3293</v>
      </c>
      <c r="J120" s="15">
        <v>3</v>
      </c>
      <c r="K120" s="15" t="s">
        <v>2781</v>
      </c>
      <c r="L120" s="17" t="s">
        <v>3299</v>
      </c>
      <c r="M120" s="20" t="s">
        <v>3304</v>
      </c>
      <c r="N120" s="20">
        <v>1</v>
      </c>
      <c r="O120" s="17" t="s">
        <v>3302</v>
      </c>
      <c r="P120" s="17"/>
    </row>
    <row r="121" spans="1:16" ht="48">
      <c r="A121" s="15" t="s">
        <v>2811</v>
      </c>
      <c r="B121" s="15">
        <v>2018</v>
      </c>
      <c r="C121" s="16" t="s">
        <v>3291</v>
      </c>
      <c r="D121" s="15" t="s">
        <v>2766</v>
      </c>
      <c r="E121" s="15" t="s">
        <v>2813</v>
      </c>
      <c r="F121" s="15" t="s">
        <v>2814</v>
      </c>
      <c r="G121" s="15">
        <v>51.2</v>
      </c>
      <c r="H121" s="15" t="s">
        <v>3292</v>
      </c>
      <c r="I121" s="15" t="s">
        <v>3293</v>
      </c>
      <c r="J121" s="15">
        <v>3</v>
      </c>
      <c r="K121" s="15" t="s">
        <v>2781</v>
      </c>
      <c r="L121" s="17" t="s">
        <v>3299</v>
      </c>
      <c r="M121" s="20" t="s">
        <v>3304</v>
      </c>
      <c r="N121" s="20">
        <v>3</v>
      </c>
      <c r="O121" s="17" t="s">
        <v>3296</v>
      </c>
      <c r="P121" s="17"/>
    </row>
    <row r="122" spans="1:16" ht="48">
      <c r="A122" s="15" t="s">
        <v>2811</v>
      </c>
      <c r="B122" s="15">
        <v>2018</v>
      </c>
      <c r="C122" s="16" t="s">
        <v>3291</v>
      </c>
      <c r="D122" s="15" t="s">
        <v>2766</v>
      </c>
      <c r="E122" s="15" t="s">
        <v>2813</v>
      </c>
      <c r="F122" s="15" t="s">
        <v>2814</v>
      </c>
      <c r="G122" s="15">
        <v>51.2</v>
      </c>
      <c r="H122" s="15" t="s">
        <v>3292</v>
      </c>
      <c r="I122" s="15" t="s">
        <v>3293</v>
      </c>
      <c r="J122" s="15">
        <v>3</v>
      </c>
      <c r="K122" s="15" t="s">
        <v>2781</v>
      </c>
      <c r="L122" s="17" t="s">
        <v>3306</v>
      </c>
      <c r="M122" s="20" t="s">
        <v>3304</v>
      </c>
      <c r="N122" s="20">
        <v>3</v>
      </c>
      <c r="O122" s="17" t="s">
        <v>3298</v>
      </c>
      <c r="P122" s="17"/>
    </row>
    <row r="123" spans="1:16" ht="48">
      <c r="A123" s="15" t="s">
        <v>2811</v>
      </c>
      <c r="B123" s="15">
        <v>2018</v>
      </c>
      <c r="C123" s="16" t="s">
        <v>3291</v>
      </c>
      <c r="D123" s="15" t="s">
        <v>2766</v>
      </c>
      <c r="E123" s="15" t="s">
        <v>2813</v>
      </c>
      <c r="F123" s="15" t="s">
        <v>2814</v>
      </c>
      <c r="G123" s="15">
        <v>51.2</v>
      </c>
      <c r="H123" s="15" t="s">
        <v>3292</v>
      </c>
      <c r="I123" s="15" t="s">
        <v>3293</v>
      </c>
      <c r="J123" s="15">
        <v>3</v>
      </c>
      <c r="K123" s="15" t="s">
        <v>2781</v>
      </c>
      <c r="L123" s="17" t="s">
        <v>3299</v>
      </c>
      <c r="M123" s="20" t="s">
        <v>3304</v>
      </c>
      <c r="N123" s="20">
        <v>3</v>
      </c>
      <c r="O123" s="17" t="s">
        <v>3300</v>
      </c>
      <c r="P123" s="17"/>
    </row>
    <row r="124" spans="1:16" ht="48">
      <c r="A124" s="15" t="s">
        <v>2811</v>
      </c>
      <c r="B124" s="15">
        <v>2018</v>
      </c>
      <c r="C124" s="16" t="s">
        <v>3291</v>
      </c>
      <c r="D124" s="15" t="s">
        <v>2766</v>
      </c>
      <c r="E124" s="15" t="s">
        <v>2813</v>
      </c>
      <c r="F124" s="15" t="s">
        <v>2814</v>
      </c>
      <c r="G124" s="15">
        <v>51.2</v>
      </c>
      <c r="H124" s="15" t="s">
        <v>3292</v>
      </c>
      <c r="I124" s="15" t="s">
        <v>3293</v>
      </c>
      <c r="J124" s="15">
        <v>3</v>
      </c>
      <c r="K124" s="15" t="s">
        <v>2781</v>
      </c>
      <c r="L124" s="17" t="s">
        <v>3299</v>
      </c>
      <c r="M124" s="20" t="s">
        <v>3304</v>
      </c>
      <c r="N124" s="20">
        <v>3</v>
      </c>
      <c r="O124" s="17" t="s">
        <v>3301</v>
      </c>
      <c r="P124" s="17"/>
    </row>
    <row r="125" spans="1:16" ht="48">
      <c r="A125" s="15" t="s">
        <v>2811</v>
      </c>
      <c r="B125" s="15">
        <v>2018</v>
      </c>
      <c r="C125" s="16" t="s">
        <v>3291</v>
      </c>
      <c r="D125" s="15" t="s">
        <v>2766</v>
      </c>
      <c r="E125" s="15" t="s">
        <v>2813</v>
      </c>
      <c r="F125" s="15" t="s">
        <v>2814</v>
      </c>
      <c r="G125" s="15">
        <v>51.2</v>
      </c>
      <c r="H125" s="15" t="s">
        <v>3292</v>
      </c>
      <c r="I125" s="15" t="s">
        <v>3293</v>
      </c>
      <c r="J125" s="15">
        <v>3</v>
      </c>
      <c r="K125" s="15" t="s">
        <v>2781</v>
      </c>
      <c r="L125" s="17" t="s">
        <v>3299</v>
      </c>
      <c r="M125" s="20" t="s">
        <v>3304</v>
      </c>
      <c r="N125" s="20">
        <v>3</v>
      </c>
      <c r="O125" s="17" t="s">
        <v>3302</v>
      </c>
      <c r="P125" s="17"/>
    </row>
    <row r="126" spans="1:16" ht="48">
      <c r="A126" s="15" t="s">
        <v>2811</v>
      </c>
      <c r="B126" s="15">
        <v>2018</v>
      </c>
      <c r="C126" s="16" t="s">
        <v>3291</v>
      </c>
      <c r="D126" s="15" t="s">
        <v>2766</v>
      </c>
      <c r="E126" s="15" t="s">
        <v>2813</v>
      </c>
      <c r="F126" s="15" t="s">
        <v>2814</v>
      </c>
      <c r="G126" s="15">
        <v>51.2</v>
      </c>
      <c r="H126" s="15" t="s">
        <v>3292</v>
      </c>
      <c r="I126" s="15" t="s">
        <v>3293</v>
      </c>
      <c r="J126" s="15">
        <v>3</v>
      </c>
      <c r="K126" s="15" t="s">
        <v>2781</v>
      </c>
      <c r="L126" s="17" t="s">
        <v>3299</v>
      </c>
      <c r="M126" s="20" t="s">
        <v>3304</v>
      </c>
      <c r="N126" s="20">
        <v>5</v>
      </c>
      <c r="O126" s="17" t="s">
        <v>3296</v>
      </c>
      <c r="P126" s="17"/>
    </row>
    <row r="127" spans="1:16" ht="48">
      <c r="A127" s="15" t="s">
        <v>2811</v>
      </c>
      <c r="B127" s="15">
        <v>2018</v>
      </c>
      <c r="C127" s="16" t="s">
        <v>3291</v>
      </c>
      <c r="D127" s="15" t="s">
        <v>2766</v>
      </c>
      <c r="E127" s="15" t="s">
        <v>2813</v>
      </c>
      <c r="F127" s="15" t="s">
        <v>2814</v>
      </c>
      <c r="G127" s="15">
        <v>51.2</v>
      </c>
      <c r="H127" s="15" t="s">
        <v>3292</v>
      </c>
      <c r="I127" s="15" t="s">
        <v>3293</v>
      </c>
      <c r="J127" s="15">
        <v>3</v>
      </c>
      <c r="K127" s="15" t="s">
        <v>2781</v>
      </c>
      <c r="L127" s="17" t="s">
        <v>3299</v>
      </c>
      <c r="M127" s="20" t="s">
        <v>3304</v>
      </c>
      <c r="N127" s="20">
        <v>5</v>
      </c>
      <c r="O127" s="17" t="s">
        <v>3298</v>
      </c>
      <c r="P127" s="17"/>
    </row>
    <row r="128" spans="1:16" ht="48">
      <c r="A128" s="15" t="s">
        <v>2811</v>
      </c>
      <c r="B128" s="15">
        <v>2018</v>
      </c>
      <c r="C128" s="16" t="s">
        <v>3291</v>
      </c>
      <c r="D128" s="15" t="s">
        <v>2766</v>
      </c>
      <c r="E128" s="15" t="s">
        <v>2813</v>
      </c>
      <c r="F128" s="15" t="s">
        <v>2814</v>
      </c>
      <c r="G128" s="15">
        <v>51.2</v>
      </c>
      <c r="H128" s="15" t="s">
        <v>3292</v>
      </c>
      <c r="I128" s="15" t="s">
        <v>3293</v>
      </c>
      <c r="J128" s="15">
        <v>3</v>
      </c>
      <c r="K128" s="15" t="s">
        <v>2781</v>
      </c>
      <c r="L128" s="17" t="s">
        <v>3299</v>
      </c>
      <c r="M128" s="20" t="s">
        <v>3304</v>
      </c>
      <c r="N128" s="20">
        <v>5</v>
      </c>
      <c r="O128" s="17" t="s">
        <v>3300</v>
      </c>
      <c r="P128" s="17"/>
    </row>
    <row r="129" spans="1:16" ht="48">
      <c r="A129" s="15" t="s">
        <v>2811</v>
      </c>
      <c r="B129" s="15">
        <v>2018</v>
      </c>
      <c r="C129" s="16" t="s">
        <v>3291</v>
      </c>
      <c r="D129" s="15" t="s">
        <v>2766</v>
      </c>
      <c r="E129" s="15" t="s">
        <v>2813</v>
      </c>
      <c r="F129" s="15" t="s">
        <v>2814</v>
      </c>
      <c r="G129" s="15">
        <v>51.2</v>
      </c>
      <c r="H129" s="15" t="s">
        <v>3292</v>
      </c>
      <c r="I129" s="15" t="s">
        <v>3293</v>
      </c>
      <c r="J129" s="15">
        <v>3</v>
      </c>
      <c r="K129" s="15" t="s">
        <v>2781</v>
      </c>
      <c r="L129" s="17" t="s">
        <v>3299</v>
      </c>
      <c r="M129" s="20" t="s">
        <v>3304</v>
      </c>
      <c r="N129" s="20">
        <v>5</v>
      </c>
      <c r="O129" s="17" t="s">
        <v>3301</v>
      </c>
      <c r="P129" s="17"/>
    </row>
    <row r="130" spans="1:16" ht="48">
      <c r="A130" s="15" t="s">
        <v>2811</v>
      </c>
      <c r="B130" s="15">
        <v>2018</v>
      </c>
      <c r="C130" s="16" t="s">
        <v>3291</v>
      </c>
      <c r="D130" s="15" t="s">
        <v>2766</v>
      </c>
      <c r="E130" s="15" t="s">
        <v>2813</v>
      </c>
      <c r="F130" s="15" t="s">
        <v>2814</v>
      </c>
      <c r="G130" s="15">
        <v>51.2</v>
      </c>
      <c r="H130" s="15" t="s">
        <v>3292</v>
      </c>
      <c r="I130" s="15" t="s">
        <v>3293</v>
      </c>
      <c r="J130" s="15">
        <v>3</v>
      </c>
      <c r="K130" s="15" t="s">
        <v>2781</v>
      </c>
      <c r="L130" s="17" t="s">
        <v>3299</v>
      </c>
      <c r="M130" s="20" t="s">
        <v>3304</v>
      </c>
      <c r="N130" s="20">
        <v>5</v>
      </c>
      <c r="O130" s="17" t="s">
        <v>3302</v>
      </c>
      <c r="P130" s="17"/>
    </row>
    <row r="131" spans="1:16" ht="80.099999999999994">
      <c r="A131" s="15" t="s">
        <v>2811</v>
      </c>
      <c r="B131" s="15">
        <v>2018</v>
      </c>
      <c r="C131" s="16" t="s">
        <v>3307</v>
      </c>
      <c r="D131" s="15" t="s">
        <v>2766</v>
      </c>
      <c r="E131" s="15" t="s">
        <v>2813</v>
      </c>
      <c r="F131" s="15" t="s">
        <v>2814</v>
      </c>
      <c r="G131" s="15">
        <v>51.2</v>
      </c>
      <c r="H131" s="15" t="s">
        <v>3292</v>
      </c>
      <c r="I131" s="15" t="s">
        <v>3293</v>
      </c>
      <c r="J131" s="15">
        <v>3</v>
      </c>
      <c r="K131" s="15" t="s">
        <v>2796</v>
      </c>
      <c r="L131" s="17" t="s">
        <v>3299</v>
      </c>
      <c r="M131" s="20" t="s">
        <v>3308</v>
      </c>
      <c r="N131" s="20">
        <v>0</v>
      </c>
      <c r="O131" s="20"/>
      <c r="P131" s="17"/>
    </row>
    <row r="132" spans="1:16" ht="80.099999999999994">
      <c r="A132" s="15" t="s">
        <v>2811</v>
      </c>
      <c r="B132" s="15">
        <v>2018</v>
      </c>
      <c r="C132" s="16" t="s">
        <v>3307</v>
      </c>
      <c r="D132" s="15" t="s">
        <v>2766</v>
      </c>
      <c r="E132" s="15" t="s">
        <v>2813</v>
      </c>
      <c r="F132" s="15" t="s">
        <v>2814</v>
      </c>
      <c r="G132" s="15">
        <v>51.2</v>
      </c>
      <c r="H132" s="15" t="s">
        <v>3292</v>
      </c>
      <c r="I132" s="15" t="s">
        <v>3293</v>
      </c>
      <c r="J132" s="15">
        <v>3</v>
      </c>
      <c r="K132" s="15" t="s">
        <v>2796</v>
      </c>
      <c r="L132" s="17" t="s">
        <v>3309</v>
      </c>
      <c r="M132" s="20" t="s">
        <v>3308</v>
      </c>
      <c r="N132" s="20">
        <v>2</v>
      </c>
      <c r="O132" s="20"/>
      <c r="P132" s="17"/>
    </row>
    <row r="133" spans="1:16" ht="80.099999999999994">
      <c r="A133" s="15" t="s">
        <v>2811</v>
      </c>
      <c r="B133" s="15">
        <v>2018</v>
      </c>
      <c r="C133" s="16" t="s">
        <v>3307</v>
      </c>
      <c r="D133" s="15" t="s">
        <v>2766</v>
      </c>
      <c r="E133" s="15" t="s">
        <v>2813</v>
      </c>
      <c r="F133" s="15" t="s">
        <v>2814</v>
      </c>
      <c r="G133" s="15">
        <v>51.2</v>
      </c>
      <c r="H133" s="15" t="s">
        <v>3292</v>
      </c>
      <c r="I133" s="15" t="s">
        <v>3293</v>
      </c>
      <c r="J133" s="15">
        <v>3</v>
      </c>
      <c r="K133" s="15" t="s">
        <v>2796</v>
      </c>
      <c r="L133" s="17" t="s">
        <v>3310</v>
      </c>
      <c r="M133" s="20" t="s">
        <v>3311</v>
      </c>
      <c r="N133" s="20">
        <v>3</v>
      </c>
      <c r="O133" s="20"/>
      <c r="P133" s="17"/>
    </row>
    <row r="134" spans="1:16" ht="80.099999999999994">
      <c r="A134" s="15" t="s">
        <v>2811</v>
      </c>
      <c r="B134" s="15">
        <v>2018</v>
      </c>
      <c r="C134" s="16" t="s">
        <v>3307</v>
      </c>
      <c r="D134" s="15" t="s">
        <v>2766</v>
      </c>
      <c r="E134" s="15" t="s">
        <v>2813</v>
      </c>
      <c r="F134" s="15" t="s">
        <v>2814</v>
      </c>
      <c r="G134" s="15">
        <v>51.2</v>
      </c>
      <c r="H134" s="15" t="s">
        <v>3292</v>
      </c>
      <c r="I134" s="15" t="s">
        <v>3293</v>
      </c>
      <c r="J134" s="15">
        <v>3</v>
      </c>
      <c r="K134" s="15" t="s">
        <v>2796</v>
      </c>
      <c r="L134" s="17" t="s">
        <v>3312</v>
      </c>
      <c r="M134" s="20" t="s">
        <v>3311</v>
      </c>
      <c r="N134" s="20">
        <v>5</v>
      </c>
      <c r="O134" s="20"/>
      <c r="P134" s="17"/>
    </row>
    <row r="135" spans="1:16" ht="80.099999999999994">
      <c r="A135" s="15" t="s">
        <v>2811</v>
      </c>
      <c r="B135" s="15">
        <v>2018</v>
      </c>
      <c r="C135" s="16" t="s">
        <v>3307</v>
      </c>
      <c r="D135" s="15" t="s">
        <v>2766</v>
      </c>
      <c r="E135" s="15" t="s">
        <v>2813</v>
      </c>
      <c r="F135" s="15" t="s">
        <v>2814</v>
      </c>
      <c r="G135" s="15">
        <v>51.2</v>
      </c>
      <c r="H135" s="15" t="s">
        <v>3292</v>
      </c>
      <c r="I135" s="15" t="s">
        <v>3293</v>
      </c>
      <c r="J135" s="15">
        <v>3</v>
      </c>
      <c r="K135" s="15" t="s">
        <v>2796</v>
      </c>
      <c r="L135" s="17" t="s">
        <v>3299</v>
      </c>
      <c r="M135" s="20" t="s">
        <v>3311</v>
      </c>
      <c r="N135" s="20">
        <v>7</v>
      </c>
      <c r="O135" s="20"/>
      <c r="P135" s="17"/>
    </row>
    <row r="136" spans="1:16" ht="80.099999999999994">
      <c r="A136" s="15" t="s">
        <v>2811</v>
      </c>
      <c r="B136" s="15">
        <v>2018</v>
      </c>
      <c r="C136" s="16" t="s">
        <v>3307</v>
      </c>
      <c r="D136" s="15" t="s">
        <v>2766</v>
      </c>
      <c r="E136" s="15" t="s">
        <v>2813</v>
      </c>
      <c r="F136" s="15" t="s">
        <v>2814</v>
      </c>
      <c r="G136" s="15">
        <v>51.2</v>
      </c>
      <c r="H136" s="15" t="s">
        <v>3292</v>
      </c>
      <c r="I136" s="15" t="s">
        <v>3293</v>
      </c>
      <c r="J136" s="15">
        <v>3</v>
      </c>
      <c r="K136" s="15" t="s">
        <v>2796</v>
      </c>
      <c r="L136" s="17" t="s">
        <v>3299</v>
      </c>
      <c r="M136" s="20" t="s">
        <v>3311</v>
      </c>
      <c r="N136" s="20">
        <v>14</v>
      </c>
      <c r="O136" s="20"/>
      <c r="P136" s="17"/>
    </row>
    <row r="137" spans="1:16" ht="48">
      <c r="A137" s="15" t="s">
        <v>2811</v>
      </c>
      <c r="B137" s="15">
        <v>2018</v>
      </c>
      <c r="C137" s="16" t="s">
        <v>3291</v>
      </c>
      <c r="D137" s="15" t="s">
        <v>2766</v>
      </c>
      <c r="E137" s="15" t="s">
        <v>2813</v>
      </c>
      <c r="F137" s="15" t="s">
        <v>2814</v>
      </c>
      <c r="G137" s="15">
        <v>51.2</v>
      </c>
      <c r="H137" s="15" t="s">
        <v>3292</v>
      </c>
      <c r="I137" s="15" t="s">
        <v>3293</v>
      </c>
      <c r="J137" s="15">
        <v>3</v>
      </c>
      <c r="K137" s="15" t="s">
        <v>2836</v>
      </c>
      <c r="L137" s="20" t="s">
        <v>3313</v>
      </c>
      <c r="M137" s="20" t="s">
        <v>3295</v>
      </c>
      <c r="N137" s="20">
        <v>0</v>
      </c>
      <c r="O137" s="20"/>
      <c r="P137" s="17"/>
    </row>
    <row r="138" spans="1:16" ht="48">
      <c r="A138" s="15" t="s">
        <v>2811</v>
      </c>
      <c r="B138" s="15">
        <v>2018</v>
      </c>
      <c r="C138" s="16" t="s">
        <v>3291</v>
      </c>
      <c r="D138" s="15" t="s">
        <v>2766</v>
      </c>
      <c r="E138" s="15" t="s">
        <v>2813</v>
      </c>
      <c r="F138" s="15" t="s">
        <v>2814</v>
      </c>
      <c r="G138" s="15">
        <v>51.2</v>
      </c>
      <c r="H138" s="15" t="s">
        <v>3292</v>
      </c>
      <c r="I138" s="15" t="s">
        <v>3293</v>
      </c>
      <c r="J138" s="15">
        <v>3</v>
      </c>
      <c r="K138" s="15" t="s">
        <v>2836</v>
      </c>
      <c r="L138" s="20" t="s">
        <v>3314</v>
      </c>
      <c r="M138" s="20" t="s">
        <v>3295</v>
      </c>
      <c r="N138" s="20">
        <v>1</v>
      </c>
      <c r="O138" s="20"/>
      <c r="P138" s="17"/>
    </row>
    <row r="139" spans="1:16" ht="48">
      <c r="A139" s="15" t="s">
        <v>2811</v>
      </c>
      <c r="B139" s="15">
        <v>2018</v>
      </c>
      <c r="C139" s="16" t="s">
        <v>3291</v>
      </c>
      <c r="D139" s="15" t="s">
        <v>2766</v>
      </c>
      <c r="E139" s="15" t="s">
        <v>2813</v>
      </c>
      <c r="F139" s="15" t="s">
        <v>2814</v>
      </c>
      <c r="G139" s="15">
        <v>51.2</v>
      </c>
      <c r="H139" s="15" t="s">
        <v>3292</v>
      </c>
      <c r="I139" s="15" t="s">
        <v>3293</v>
      </c>
      <c r="J139" s="15">
        <v>3</v>
      </c>
      <c r="K139" s="15" t="s">
        <v>2836</v>
      </c>
      <c r="L139" s="20" t="s">
        <v>3315</v>
      </c>
      <c r="M139" s="20" t="s">
        <v>3295</v>
      </c>
      <c r="N139" s="20">
        <v>3</v>
      </c>
      <c r="O139" s="20"/>
      <c r="P139" s="20"/>
    </row>
    <row r="140" spans="1:16" ht="48">
      <c r="A140" s="15" t="s">
        <v>2811</v>
      </c>
      <c r="B140" s="15">
        <v>2018</v>
      </c>
      <c r="C140" s="16" t="s">
        <v>3291</v>
      </c>
      <c r="D140" s="15" t="s">
        <v>2766</v>
      </c>
      <c r="E140" s="15" t="s">
        <v>2813</v>
      </c>
      <c r="F140" s="15" t="s">
        <v>2814</v>
      </c>
      <c r="G140" s="15">
        <v>51.2</v>
      </c>
      <c r="H140" s="15" t="s">
        <v>3292</v>
      </c>
      <c r="I140" s="15" t="s">
        <v>3293</v>
      </c>
      <c r="J140" s="15">
        <v>3</v>
      </c>
      <c r="K140" s="15" t="s">
        <v>2836</v>
      </c>
      <c r="L140" s="20" t="s">
        <v>3299</v>
      </c>
      <c r="M140" s="20" t="s">
        <v>3295</v>
      </c>
      <c r="N140" s="20">
        <v>5</v>
      </c>
      <c r="O140" s="20"/>
      <c r="P140" s="20"/>
    </row>
    <row r="141" spans="1:16" ht="32.1">
      <c r="A141" s="15" t="s">
        <v>2811</v>
      </c>
      <c r="B141" s="15">
        <v>2018</v>
      </c>
      <c r="C141" s="15" t="s">
        <v>3316</v>
      </c>
      <c r="D141" s="15" t="s">
        <v>2766</v>
      </c>
      <c r="E141" s="15" t="s">
        <v>2813</v>
      </c>
      <c r="F141" s="15" t="s">
        <v>3317</v>
      </c>
      <c r="G141" s="15">
        <v>4.5</v>
      </c>
      <c r="H141" s="15" t="s">
        <v>2920</v>
      </c>
      <c r="I141" s="15"/>
      <c r="J141" s="15">
        <v>1</v>
      </c>
      <c r="K141" s="15" t="s">
        <v>2781</v>
      </c>
      <c r="L141" s="15">
        <v>1.5</v>
      </c>
      <c r="M141" s="20" t="s">
        <v>3304</v>
      </c>
      <c r="N141" s="33">
        <v>0</v>
      </c>
      <c r="O141" s="17" t="s">
        <v>3296</v>
      </c>
      <c r="P141" s="15"/>
    </row>
    <row r="142" spans="1:16" ht="32.1">
      <c r="A142" s="15" t="s">
        <v>2811</v>
      </c>
      <c r="B142" s="15">
        <v>2018</v>
      </c>
      <c r="C142" s="15" t="s">
        <v>3316</v>
      </c>
      <c r="D142" s="15" t="s">
        <v>2766</v>
      </c>
      <c r="E142" s="15" t="s">
        <v>2813</v>
      </c>
      <c r="F142" s="15" t="s">
        <v>3317</v>
      </c>
      <c r="G142" s="15">
        <v>4.5</v>
      </c>
      <c r="H142" s="15" t="s">
        <v>2920</v>
      </c>
      <c r="I142" s="15"/>
      <c r="J142" s="15">
        <v>1</v>
      </c>
      <c r="K142" s="15" t="s">
        <v>2781</v>
      </c>
      <c r="L142" s="15">
        <v>1.8</v>
      </c>
      <c r="M142" s="20" t="s">
        <v>3304</v>
      </c>
      <c r="N142" s="33">
        <v>1</v>
      </c>
      <c r="O142" s="17" t="s">
        <v>3296</v>
      </c>
      <c r="P142" s="15"/>
    </row>
    <row r="143" spans="1:16" ht="32.1">
      <c r="A143" s="15" t="s">
        <v>2811</v>
      </c>
      <c r="B143" s="15">
        <v>2018</v>
      </c>
      <c r="C143" s="15" t="s">
        <v>3316</v>
      </c>
      <c r="D143" s="15" t="s">
        <v>2766</v>
      </c>
      <c r="E143" s="15" t="s">
        <v>2813</v>
      </c>
      <c r="F143" s="15" t="s">
        <v>3317</v>
      </c>
      <c r="G143" s="15">
        <v>4.5</v>
      </c>
      <c r="H143" s="15" t="s">
        <v>2920</v>
      </c>
      <c r="I143" s="15"/>
      <c r="J143" s="15">
        <v>1</v>
      </c>
      <c r="K143" s="15" t="s">
        <v>2781</v>
      </c>
      <c r="L143" s="15">
        <v>1.8</v>
      </c>
      <c r="M143" s="20" t="s">
        <v>3304</v>
      </c>
      <c r="N143" s="33">
        <v>3</v>
      </c>
      <c r="O143" s="17" t="s">
        <v>3296</v>
      </c>
      <c r="P143" s="15"/>
    </row>
    <row r="144" spans="1:16" ht="32.1">
      <c r="A144" s="15" t="s">
        <v>2811</v>
      </c>
      <c r="B144" s="15">
        <v>2018</v>
      </c>
      <c r="C144" s="15" t="s">
        <v>3316</v>
      </c>
      <c r="D144" s="15" t="s">
        <v>2766</v>
      </c>
      <c r="E144" s="15" t="s">
        <v>2813</v>
      </c>
      <c r="F144" s="15" t="s">
        <v>3317</v>
      </c>
      <c r="G144" s="15">
        <v>4.5</v>
      </c>
      <c r="H144" s="15" t="s">
        <v>2920</v>
      </c>
      <c r="I144" s="15"/>
      <c r="J144" s="15">
        <v>1</v>
      </c>
      <c r="K144" s="15" t="s">
        <v>2781</v>
      </c>
      <c r="L144" s="15">
        <v>1.5</v>
      </c>
      <c r="M144" s="20" t="s">
        <v>3304</v>
      </c>
      <c r="N144" s="33">
        <v>7</v>
      </c>
      <c r="O144" s="17" t="s">
        <v>3296</v>
      </c>
      <c r="P144" s="15"/>
    </row>
    <row r="145" spans="1:16" ht="32.1">
      <c r="A145" s="15" t="s">
        <v>2811</v>
      </c>
      <c r="B145" s="15">
        <v>2018</v>
      </c>
      <c r="C145" s="15" t="s">
        <v>3316</v>
      </c>
      <c r="D145" s="15" t="s">
        <v>2766</v>
      </c>
      <c r="E145" s="15" t="s">
        <v>2813</v>
      </c>
      <c r="F145" s="15" t="s">
        <v>3317</v>
      </c>
      <c r="G145" s="15">
        <v>4.5</v>
      </c>
      <c r="H145" s="15" t="s">
        <v>2920</v>
      </c>
      <c r="I145" s="15"/>
      <c r="J145" s="15">
        <v>1</v>
      </c>
      <c r="K145" s="15" t="s">
        <v>2781</v>
      </c>
      <c r="L145" s="15">
        <v>0.8</v>
      </c>
      <c r="M145" s="20" t="s">
        <v>3304</v>
      </c>
      <c r="N145" s="33">
        <v>0</v>
      </c>
      <c r="O145" s="17" t="s">
        <v>3298</v>
      </c>
      <c r="P145" s="15"/>
    </row>
    <row r="146" spans="1:16" ht="32.1">
      <c r="A146" s="15" t="s">
        <v>2811</v>
      </c>
      <c r="B146" s="15">
        <v>2018</v>
      </c>
      <c r="C146" s="15" t="s">
        <v>3316</v>
      </c>
      <c r="D146" s="15" t="s">
        <v>2766</v>
      </c>
      <c r="E146" s="15" t="s">
        <v>2813</v>
      </c>
      <c r="F146" s="15" t="s">
        <v>3317</v>
      </c>
      <c r="G146" s="15">
        <v>4.5</v>
      </c>
      <c r="H146" s="15" t="s">
        <v>2920</v>
      </c>
      <c r="I146" s="15"/>
      <c r="J146" s="15">
        <v>1</v>
      </c>
      <c r="K146" s="15" t="s">
        <v>2781</v>
      </c>
      <c r="L146" s="15">
        <v>0.8</v>
      </c>
      <c r="M146" s="20" t="s">
        <v>3304</v>
      </c>
      <c r="N146" s="33">
        <v>1</v>
      </c>
      <c r="O146" s="17" t="s">
        <v>3298</v>
      </c>
      <c r="P146" s="15"/>
    </row>
    <row r="147" spans="1:16" ht="32.1">
      <c r="A147" s="15" t="s">
        <v>2811</v>
      </c>
      <c r="B147" s="15">
        <v>2018</v>
      </c>
      <c r="C147" s="15" t="s">
        <v>3316</v>
      </c>
      <c r="D147" s="15" t="s">
        <v>2766</v>
      </c>
      <c r="E147" s="15" t="s">
        <v>2813</v>
      </c>
      <c r="F147" s="15" t="s">
        <v>3317</v>
      </c>
      <c r="G147" s="15">
        <v>4.5</v>
      </c>
      <c r="H147" s="15" t="s">
        <v>2920</v>
      </c>
      <c r="I147" s="15"/>
      <c r="J147" s="15">
        <v>1</v>
      </c>
      <c r="K147" s="15" t="s">
        <v>2781</v>
      </c>
      <c r="L147" s="15">
        <v>0.85</v>
      </c>
      <c r="M147" s="20" t="s">
        <v>3304</v>
      </c>
      <c r="N147" s="33">
        <v>3</v>
      </c>
      <c r="O147" s="17" t="s">
        <v>3298</v>
      </c>
      <c r="P147" s="15"/>
    </row>
    <row r="148" spans="1:16" ht="32.1">
      <c r="A148" s="15" t="s">
        <v>2811</v>
      </c>
      <c r="B148" s="15">
        <v>2018</v>
      </c>
      <c r="C148" s="15" t="s">
        <v>3316</v>
      </c>
      <c r="D148" s="15" t="s">
        <v>2766</v>
      </c>
      <c r="E148" s="15" t="s">
        <v>2813</v>
      </c>
      <c r="F148" s="15" t="s">
        <v>3317</v>
      </c>
      <c r="G148" s="15">
        <v>4.5</v>
      </c>
      <c r="H148" s="15" t="s">
        <v>2920</v>
      </c>
      <c r="I148" s="15"/>
      <c r="J148" s="15">
        <v>1</v>
      </c>
      <c r="K148" s="15" t="s">
        <v>2781</v>
      </c>
      <c r="L148" s="15">
        <v>0.2</v>
      </c>
      <c r="M148" s="20" t="s">
        <v>3304</v>
      </c>
      <c r="N148" s="33">
        <v>7</v>
      </c>
      <c r="O148" s="17" t="s">
        <v>3298</v>
      </c>
      <c r="P148" s="15"/>
    </row>
    <row r="149" spans="1:16" ht="32.1">
      <c r="A149" s="15" t="s">
        <v>3371</v>
      </c>
      <c r="B149" s="20">
        <v>2017</v>
      </c>
      <c r="C149" s="20" t="s">
        <v>3372</v>
      </c>
      <c r="D149" s="20" t="s">
        <v>2766</v>
      </c>
      <c r="E149" s="17" t="s">
        <v>2934</v>
      </c>
      <c r="F149" s="20" t="s">
        <v>3373</v>
      </c>
      <c r="G149" s="20">
        <v>3</v>
      </c>
      <c r="H149" s="20" t="s">
        <v>2976</v>
      </c>
      <c r="I149" s="20" t="s">
        <v>3374</v>
      </c>
      <c r="J149" s="20">
        <v>1</v>
      </c>
      <c r="K149" s="20" t="s">
        <v>2781</v>
      </c>
      <c r="L149" s="17" t="s">
        <v>3375</v>
      </c>
      <c r="M149" s="20" t="s">
        <v>3376</v>
      </c>
      <c r="N149" s="20">
        <v>0</v>
      </c>
      <c r="O149" s="20" t="s">
        <v>3377</v>
      </c>
      <c r="P149" s="20" t="s">
        <v>1346</v>
      </c>
    </row>
    <row r="150" spans="1:16" ht="32.1">
      <c r="A150" s="15" t="s">
        <v>3371</v>
      </c>
      <c r="B150" s="20">
        <v>2017</v>
      </c>
      <c r="C150" s="20" t="s">
        <v>3372</v>
      </c>
      <c r="D150" s="20" t="s">
        <v>2766</v>
      </c>
      <c r="E150" s="17" t="s">
        <v>2934</v>
      </c>
      <c r="F150" s="20" t="s">
        <v>3373</v>
      </c>
      <c r="G150" s="20">
        <v>3</v>
      </c>
      <c r="H150" s="20" t="s">
        <v>2976</v>
      </c>
      <c r="I150" s="20" t="s">
        <v>3374</v>
      </c>
      <c r="J150" s="20">
        <v>1</v>
      </c>
      <c r="K150" s="20" t="s">
        <v>2781</v>
      </c>
      <c r="L150" s="17" t="s">
        <v>3378</v>
      </c>
      <c r="M150" s="20" t="s">
        <v>3376</v>
      </c>
      <c r="N150" s="20">
        <v>1</v>
      </c>
      <c r="O150" s="20" t="s">
        <v>3377</v>
      </c>
      <c r="P150" s="20" t="s">
        <v>1346</v>
      </c>
    </row>
    <row r="151" spans="1:16" ht="32.1">
      <c r="A151" s="15" t="s">
        <v>3371</v>
      </c>
      <c r="B151" s="20">
        <v>2017</v>
      </c>
      <c r="C151" s="20" t="s">
        <v>3372</v>
      </c>
      <c r="D151" s="20" t="s">
        <v>2766</v>
      </c>
      <c r="E151" s="17" t="s">
        <v>2934</v>
      </c>
      <c r="F151" s="20" t="s">
        <v>3373</v>
      </c>
      <c r="G151" s="20">
        <v>3</v>
      </c>
      <c r="H151" s="20" t="s">
        <v>2976</v>
      </c>
      <c r="I151" s="20" t="s">
        <v>3374</v>
      </c>
      <c r="J151" s="20">
        <v>1</v>
      </c>
      <c r="K151" s="20" t="s">
        <v>2781</v>
      </c>
      <c r="L151" s="17" t="s">
        <v>3379</v>
      </c>
      <c r="M151" s="20" t="s">
        <v>3376</v>
      </c>
      <c r="N151" s="20">
        <v>3</v>
      </c>
      <c r="O151" s="20" t="s">
        <v>3377</v>
      </c>
      <c r="P151" s="20" t="s">
        <v>1346</v>
      </c>
    </row>
    <row r="152" spans="1:16" ht="32.1">
      <c r="A152" s="15" t="s">
        <v>3371</v>
      </c>
      <c r="B152" s="20">
        <v>2017</v>
      </c>
      <c r="C152" s="20" t="s">
        <v>3372</v>
      </c>
      <c r="D152" s="20" t="s">
        <v>2766</v>
      </c>
      <c r="E152" s="17" t="s">
        <v>2934</v>
      </c>
      <c r="F152" s="20" t="s">
        <v>3373</v>
      </c>
      <c r="G152" s="20">
        <v>3</v>
      </c>
      <c r="H152" s="20" t="s">
        <v>2976</v>
      </c>
      <c r="I152" s="20" t="s">
        <v>3374</v>
      </c>
      <c r="J152" s="20">
        <v>1</v>
      </c>
      <c r="K152" s="20" t="s">
        <v>2781</v>
      </c>
      <c r="L152" s="17" t="s">
        <v>3380</v>
      </c>
      <c r="M152" s="20" t="s">
        <v>3376</v>
      </c>
      <c r="N152" s="20">
        <v>7</v>
      </c>
      <c r="O152" s="20" t="s">
        <v>3377</v>
      </c>
      <c r="P152" s="20" t="s">
        <v>1346</v>
      </c>
    </row>
    <row r="153" spans="1:16" ht="32.1">
      <c r="A153" s="15" t="s">
        <v>3371</v>
      </c>
      <c r="B153" s="20">
        <v>2017</v>
      </c>
      <c r="C153" s="20" t="s">
        <v>3372</v>
      </c>
      <c r="D153" s="20" t="s">
        <v>2766</v>
      </c>
      <c r="E153" s="17" t="s">
        <v>2934</v>
      </c>
      <c r="F153" s="20" t="s">
        <v>3373</v>
      </c>
      <c r="G153" s="20">
        <v>3</v>
      </c>
      <c r="H153" s="20" t="s">
        <v>2976</v>
      </c>
      <c r="I153" s="20" t="s">
        <v>3374</v>
      </c>
      <c r="J153" s="20">
        <v>1</v>
      </c>
      <c r="K153" s="20" t="s">
        <v>2781</v>
      </c>
      <c r="L153" s="17" t="s">
        <v>3381</v>
      </c>
      <c r="M153" s="20" t="s">
        <v>3376</v>
      </c>
      <c r="N153" s="20">
        <v>15</v>
      </c>
      <c r="O153" s="20" t="s">
        <v>3377</v>
      </c>
      <c r="P153" s="20" t="s">
        <v>1346</v>
      </c>
    </row>
    <row r="154" spans="1:16" ht="32.1">
      <c r="A154" s="15" t="s">
        <v>3371</v>
      </c>
      <c r="B154" s="20">
        <v>2017</v>
      </c>
      <c r="C154" s="20" t="s">
        <v>3372</v>
      </c>
      <c r="D154" s="20" t="s">
        <v>2766</v>
      </c>
      <c r="E154" s="17" t="s">
        <v>2934</v>
      </c>
      <c r="F154" s="20" t="s">
        <v>3373</v>
      </c>
      <c r="G154" s="20">
        <v>3</v>
      </c>
      <c r="H154" s="20" t="s">
        <v>2976</v>
      </c>
      <c r="I154" s="20" t="s">
        <v>3374</v>
      </c>
      <c r="J154" s="20">
        <v>1</v>
      </c>
      <c r="K154" s="20" t="s">
        <v>2781</v>
      </c>
      <c r="L154" s="17" t="s">
        <v>3382</v>
      </c>
      <c r="M154" s="20" t="s">
        <v>3376</v>
      </c>
      <c r="N154" s="20">
        <v>30</v>
      </c>
      <c r="O154" s="20" t="s">
        <v>3377</v>
      </c>
      <c r="P154" s="20" t="s">
        <v>1346</v>
      </c>
    </row>
    <row r="155" spans="1:16" ht="32.1">
      <c r="A155" s="15" t="s">
        <v>3371</v>
      </c>
      <c r="B155" s="20">
        <v>2017</v>
      </c>
      <c r="C155" s="20" t="s">
        <v>3372</v>
      </c>
      <c r="D155" s="20" t="s">
        <v>2766</v>
      </c>
      <c r="E155" s="17" t="s">
        <v>2934</v>
      </c>
      <c r="F155" s="20" t="s">
        <v>3373</v>
      </c>
      <c r="G155" s="20">
        <v>3</v>
      </c>
      <c r="H155" s="20" t="s">
        <v>2976</v>
      </c>
      <c r="I155" s="20" t="s">
        <v>3374</v>
      </c>
      <c r="J155" s="20">
        <v>1</v>
      </c>
      <c r="K155" s="20" t="s">
        <v>2781</v>
      </c>
      <c r="L155" s="17" t="s">
        <v>3383</v>
      </c>
      <c r="M155" s="20" t="s">
        <v>3376</v>
      </c>
      <c r="N155" s="20">
        <v>45</v>
      </c>
      <c r="O155" s="20" t="s">
        <v>3377</v>
      </c>
      <c r="P155" s="20" t="s">
        <v>1346</v>
      </c>
    </row>
    <row r="156" spans="1:16" ht="32.1">
      <c r="A156" s="15" t="s">
        <v>3371</v>
      </c>
      <c r="B156" s="20">
        <v>2017</v>
      </c>
      <c r="C156" s="20" t="s">
        <v>3372</v>
      </c>
      <c r="D156" s="20" t="s">
        <v>2766</v>
      </c>
      <c r="E156" s="17" t="s">
        <v>2934</v>
      </c>
      <c r="F156" s="20" t="s">
        <v>3373</v>
      </c>
      <c r="G156" s="20">
        <v>3</v>
      </c>
      <c r="H156" s="20" t="s">
        <v>2976</v>
      </c>
      <c r="I156" s="20" t="s">
        <v>3374</v>
      </c>
      <c r="J156" s="20">
        <v>1</v>
      </c>
      <c r="K156" s="20" t="s">
        <v>2781</v>
      </c>
      <c r="L156" s="17" t="s">
        <v>3384</v>
      </c>
      <c r="M156" s="20" t="s">
        <v>3376</v>
      </c>
      <c r="N156" s="20">
        <v>0</v>
      </c>
      <c r="O156" s="20" t="s">
        <v>3385</v>
      </c>
      <c r="P156" s="20" t="s">
        <v>1346</v>
      </c>
    </row>
    <row r="157" spans="1:16" ht="32.1">
      <c r="A157" s="15" t="s">
        <v>3371</v>
      </c>
      <c r="B157" s="20">
        <v>2017</v>
      </c>
      <c r="C157" s="20" t="s">
        <v>3372</v>
      </c>
      <c r="D157" s="20" t="s">
        <v>2766</v>
      </c>
      <c r="E157" s="17" t="s">
        <v>2934</v>
      </c>
      <c r="F157" s="20" t="s">
        <v>3373</v>
      </c>
      <c r="G157" s="20">
        <v>3</v>
      </c>
      <c r="H157" s="20" t="s">
        <v>2976</v>
      </c>
      <c r="I157" s="20" t="s">
        <v>3374</v>
      </c>
      <c r="J157" s="20">
        <v>1</v>
      </c>
      <c r="K157" s="20" t="s">
        <v>2781</v>
      </c>
      <c r="L157" s="17" t="s">
        <v>3386</v>
      </c>
      <c r="M157" s="20" t="s">
        <v>3376</v>
      </c>
      <c r="N157" s="20">
        <v>1</v>
      </c>
      <c r="O157" s="20" t="s">
        <v>3385</v>
      </c>
      <c r="P157" s="20" t="s">
        <v>1346</v>
      </c>
    </row>
    <row r="158" spans="1:16" ht="32.1">
      <c r="A158" s="15" t="s">
        <v>3371</v>
      </c>
      <c r="B158" s="20">
        <v>2017</v>
      </c>
      <c r="C158" s="20" t="s">
        <v>3372</v>
      </c>
      <c r="D158" s="20" t="s">
        <v>2766</v>
      </c>
      <c r="E158" s="17" t="s">
        <v>2934</v>
      </c>
      <c r="F158" s="20" t="s">
        <v>3373</v>
      </c>
      <c r="G158" s="20">
        <v>3</v>
      </c>
      <c r="H158" s="20" t="s">
        <v>2976</v>
      </c>
      <c r="I158" s="20" t="s">
        <v>3374</v>
      </c>
      <c r="J158" s="20">
        <v>1</v>
      </c>
      <c r="K158" s="20" t="s">
        <v>2781</v>
      </c>
      <c r="L158" s="17" t="s">
        <v>3387</v>
      </c>
      <c r="M158" s="20" t="s">
        <v>3376</v>
      </c>
      <c r="N158" s="20">
        <v>3</v>
      </c>
      <c r="O158" s="20" t="s">
        <v>3385</v>
      </c>
      <c r="P158" s="20" t="s">
        <v>1346</v>
      </c>
    </row>
    <row r="159" spans="1:16" ht="32.1">
      <c r="A159" s="15" t="s">
        <v>3371</v>
      </c>
      <c r="B159" s="20">
        <v>2017</v>
      </c>
      <c r="C159" s="20" t="s">
        <v>3372</v>
      </c>
      <c r="D159" s="20" t="s">
        <v>2766</v>
      </c>
      <c r="E159" s="17" t="s">
        <v>2934</v>
      </c>
      <c r="F159" s="20" t="s">
        <v>3373</v>
      </c>
      <c r="G159" s="20">
        <v>3</v>
      </c>
      <c r="H159" s="20" t="s">
        <v>2976</v>
      </c>
      <c r="I159" s="20" t="s">
        <v>3374</v>
      </c>
      <c r="J159" s="20">
        <v>1</v>
      </c>
      <c r="K159" s="20" t="s">
        <v>2781</v>
      </c>
      <c r="L159" s="17" t="s">
        <v>3388</v>
      </c>
      <c r="M159" s="20" t="s">
        <v>3376</v>
      </c>
      <c r="N159" s="20">
        <v>7</v>
      </c>
      <c r="O159" s="20" t="s">
        <v>3385</v>
      </c>
      <c r="P159" s="20" t="s">
        <v>1346</v>
      </c>
    </row>
    <row r="160" spans="1:16" ht="32.1">
      <c r="A160" s="15" t="s">
        <v>3371</v>
      </c>
      <c r="B160" s="20">
        <v>2017</v>
      </c>
      <c r="C160" s="20" t="s">
        <v>3372</v>
      </c>
      <c r="D160" s="20" t="s">
        <v>2766</v>
      </c>
      <c r="E160" s="17" t="s">
        <v>2934</v>
      </c>
      <c r="F160" s="20" t="s">
        <v>3373</v>
      </c>
      <c r="G160" s="20">
        <v>3</v>
      </c>
      <c r="H160" s="20" t="s">
        <v>2976</v>
      </c>
      <c r="I160" s="20" t="s">
        <v>3374</v>
      </c>
      <c r="J160" s="20">
        <v>1</v>
      </c>
      <c r="K160" s="20" t="s">
        <v>2781</v>
      </c>
      <c r="L160" s="17" t="s">
        <v>3383</v>
      </c>
      <c r="M160" s="20" t="s">
        <v>3376</v>
      </c>
      <c r="N160" s="20">
        <v>15</v>
      </c>
      <c r="O160" s="20" t="s">
        <v>3385</v>
      </c>
      <c r="P160" s="20" t="s">
        <v>1346</v>
      </c>
    </row>
    <row r="161" spans="1:16" ht="48">
      <c r="A161" s="15" t="s">
        <v>3371</v>
      </c>
      <c r="B161" s="20">
        <v>2017</v>
      </c>
      <c r="C161" s="20" t="s">
        <v>3372</v>
      </c>
      <c r="D161" s="20" t="s">
        <v>2766</v>
      </c>
      <c r="E161" s="17" t="s">
        <v>2934</v>
      </c>
      <c r="F161" s="20" t="s">
        <v>3373</v>
      </c>
      <c r="G161" s="20">
        <v>3</v>
      </c>
      <c r="H161" s="20" t="s">
        <v>2976</v>
      </c>
      <c r="I161" s="20" t="s">
        <v>3374</v>
      </c>
      <c r="J161" s="20">
        <v>1</v>
      </c>
      <c r="K161" s="20" t="s">
        <v>3389</v>
      </c>
      <c r="L161" s="17" t="s">
        <v>3390</v>
      </c>
      <c r="M161" s="20" t="s">
        <v>3376</v>
      </c>
      <c r="N161" s="17">
        <v>0</v>
      </c>
      <c r="O161" s="20"/>
      <c r="P161" s="20" t="s">
        <v>1346</v>
      </c>
    </row>
    <row r="162" spans="1:16" ht="48">
      <c r="A162" s="15" t="s">
        <v>3371</v>
      </c>
      <c r="B162" s="20">
        <v>2017</v>
      </c>
      <c r="C162" s="20" t="s">
        <v>3372</v>
      </c>
      <c r="D162" s="20" t="s">
        <v>2766</v>
      </c>
      <c r="E162" s="17" t="s">
        <v>2934</v>
      </c>
      <c r="F162" s="20" t="s">
        <v>3373</v>
      </c>
      <c r="G162" s="20">
        <v>3</v>
      </c>
      <c r="H162" s="20" t="s">
        <v>2976</v>
      </c>
      <c r="I162" s="20" t="s">
        <v>3374</v>
      </c>
      <c r="J162" s="20">
        <v>1</v>
      </c>
      <c r="K162" s="20" t="s">
        <v>3389</v>
      </c>
      <c r="L162" s="17" t="s">
        <v>3391</v>
      </c>
      <c r="M162" s="20" t="s">
        <v>3376</v>
      </c>
      <c r="N162" s="17">
        <v>1</v>
      </c>
      <c r="O162" s="20"/>
      <c r="P162" s="20" t="s">
        <v>1346</v>
      </c>
    </row>
    <row r="163" spans="1:16" ht="48">
      <c r="A163" s="15" t="s">
        <v>3371</v>
      </c>
      <c r="B163" s="20">
        <v>2017</v>
      </c>
      <c r="C163" s="20" t="s">
        <v>3372</v>
      </c>
      <c r="D163" s="20" t="s">
        <v>2766</v>
      </c>
      <c r="E163" s="17" t="s">
        <v>2934</v>
      </c>
      <c r="F163" s="20" t="s">
        <v>3373</v>
      </c>
      <c r="G163" s="20">
        <v>3</v>
      </c>
      <c r="H163" s="20" t="s">
        <v>2976</v>
      </c>
      <c r="I163" s="20" t="s">
        <v>3374</v>
      </c>
      <c r="J163" s="20">
        <v>1</v>
      </c>
      <c r="K163" s="20" t="s">
        <v>3389</v>
      </c>
      <c r="L163" s="17" t="s">
        <v>3392</v>
      </c>
      <c r="M163" s="20" t="s">
        <v>3376</v>
      </c>
      <c r="N163" s="17">
        <v>3</v>
      </c>
      <c r="O163" s="20"/>
      <c r="P163" s="20" t="s">
        <v>1346</v>
      </c>
    </row>
    <row r="164" spans="1:16" ht="48">
      <c r="A164" s="15" t="s">
        <v>3371</v>
      </c>
      <c r="B164" s="20">
        <v>2017</v>
      </c>
      <c r="C164" s="20" t="s">
        <v>3372</v>
      </c>
      <c r="D164" s="20" t="s">
        <v>2766</v>
      </c>
      <c r="E164" s="17" t="s">
        <v>2934</v>
      </c>
      <c r="F164" s="20" t="s">
        <v>3373</v>
      </c>
      <c r="G164" s="20">
        <v>3</v>
      </c>
      <c r="H164" s="20" t="s">
        <v>2976</v>
      </c>
      <c r="I164" s="20" t="s">
        <v>3374</v>
      </c>
      <c r="J164" s="20">
        <v>1</v>
      </c>
      <c r="K164" s="20" t="s">
        <v>3389</v>
      </c>
      <c r="L164" s="17" t="s">
        <v>3393</v>
      </c>
      <c r="M164" s="20" t="s">
        <v>3376</v>
      </c>
      <c r="N164" s="17">
        <v>7</v>
      </c>
      <c r="O164" s="20"/>
      <c r="P164" s="20" t="s">
        <v>1346</v>
      </c>
    </row>
    <row r="165" spans="1:16" ht="48">
      <c r="A165" s="15" t="s">
        <v>3371</v>
      </c>
      <c r="B165" s="20">
        <v>2017</v>
      </c>
      <c r="C165" s="20" t="s">
        <v>3372</v>
      </c>
      <c r="D165" s="20" t="s">
        <v>2766</v>
      </c>
      <c r="E165" s="17" t="s">
        <v>2934</v>
      </c>
      <c r="F165" s="20" t="s">
        <v>3373</v>
      </c>
      <c r="G165" s="20">
        <v>3</v>
      </c>
      <c r="H165" s="20" t="s">
        <v>2976</v>
      </c>
      <c r="I165" s="20" t="s">
        <v>3374</v>
      </c>
      <c r="J165" s="20">
        <v>1</v>
      </c>
      <c r="K165" s="20" t="s">
        <v>3389</v>
      </c>
      <c r="L165" s="17" t="s">
        <v>3394</v>
      </c>
      <c r="M165" s="20" t="s">
        <v>3376</v>
      </c>
      <c r="N165" s="17">
        <v>15</v>
      </c>
      <c r="O165" s="20"/>
      <c r="P165" s="20" t="s">
        <v>1346</v>
      </c>
    </row>
    <row r="166" spans="1:16" ht="48">
      <c r="A166" s="15" t="s">
        <v>3371</v>
      </c>
      <c r="B166" s="20">
        <v>2017</v>
      </c>
      <c r="C166" s="20" t="s">
        <v>3372</v>
      </c>
      <c r="D166" s="20" t="s">
        <v>2766</v>
      </c>
      <c r="E166" s="17" t="s">
        <v>2934</v>
      </c>
      <c r="F166" s="20" t="s">
        <v>3373</v>
      </c>
      <c r="G166" s="20">
        <v>3</v>
      </c>
      <c r="H166" s="20" t="s">
        <v>2976</v>
      </c>
      <c r="I166" s="20" t="s">
        <v>3374</v>
      </c>
      <c r="J166" s="20">
        <v>1</v>
      </c>
      <c r="K166" s="20" t="s">
        <v>3389</v>
      </c>
      <c r="L166" s="17" t="s">
        <v>3383</v>
      </c>
      <c r="M166" s="20" t="s">
        <v>3376</v>
      </c>
      <c r="N166" s="17">
        <v>30</v>
      </c>
      <c r="O166" s="20"/>
      <c r="P166" s="20" t="s">
        <v>1346</v>
      </c>
    </row>
    <row r="167" spans="1:16" ht="48">
      <c r="A167" s="15" t="s">
        <v>3371</v>
      </c>
      <c r="B167" s="20">
        <v>2017</v>
      </c>
      <c r="C167" s="20" t="s">
        <v>3372</v>
      </c>
      <c r="D167" s="20" t="s">
        <v>2766</v>
      </c>
      <c r="E167" s="17" t="s">
        <v>2934</v>
      </c>
      <c r="F167" s="20" t="s">
        <v>3373</v>
      </c>
      <c r="G167" s="20">
        <v>3</v>
      </c>
      <c r="H167" s="20" t="s">
        <v>2976</v>
      </c>
      <c r="I167" s="20" t="s">
        <v>3374</v>
      </c>
      <c r="J167" s="20">
        <v>1</v>
      </c>
      <c r="K167" s="20" t="s">
        <v>3389</v>
      </c>
      <c r="L167" s="17" t="s">
        <v>3383</v>
      </c>
      <c r="M167" s="20" t="s">
        <v>3376</v>
      </c>
      <c r="N167" s="17">
        <v>45</v>
      </c>
      <c r="O167" s="20"/>
      <c r="P167" s="20" t="s">
        <v>1346</v>
      </c>
    </row>
    <row r="168" spans="1:16" ht="32.1">
      <c r="A168" s="15" t="s">
        <v>3371</v>
      </c>
      <c r="B168" s="20">
        <v>2017</v>
      </c>
      <c r="C168" s="20" t="s">
        <v>3372</v>
      </c>
      <c r="D168" s="20" t="s">
        <v>2766</v>
      </c>
      <c r="E168" s="17" t="s">
        <v>2934</v>
      </c>
      <c r="F168" s="20" t="s">
        <v>3373</v>
      </c>
      <c r="G168" s="20">
        <v>3</v>
      </c>
      <c r="H168" s="20" t="s">
        <v>2976</v>
      </c>
      <c r="I168" s="20" t="s">
        <v>3374</v>
      </c>
      <c r="J168" s="20">
        <v>1</v>
      </c>
      <c r="K168" s="20" t="s">
        <v>3395</v>
      </c>
      <c r="L168" s="17" t="s">
        <v>3390</v>
      </c>
      <c r="M168" s="20" t="s">
        <v>3396</v>
      </c>
      <c r="N168" s="17">
        <v>0</v>
      </c>
      <c r="O168" s="20"/>
      <c r="P168" s="20" t="s">
        <v>1346</v>
      </c>
    </row>
    <row r="169" spans="1:16" ht="32.1">
      <c r="A169" s="15" t="s">
        <v>3371</v>
      </c>
      <c r="B169" s="20">
        <v>2017</v>
      </c>
      <c r="C169" s="20" t="s">
        <v>3372</v>
      </c>
      <c r="D169" s="20" t="s">
        <v>2766</v>
      </c>
      <c r="E169" s="17" t="s">
        <v>2934</v>
      </c>
      <c r="F169" s="20" t="s">
        <v>3373</v>
      </c>
      <c r="G169" s="20">
        <v>3</v>
      </c>
      <c r="H169" s="20" t="s">
        <v>2976</v>
      </c>
      <c r="I169" s="20" t="s">
        <v>3374</v>
      </c>
      <c r="J169" s="20">
        <v>1</v>
      </c>
      <c r="K169" s="20" t="s">
        <v>3395</v>
      </c>
      <c r="L169" s="17" t="s">
        <v>3397</v>
      </c>
      <c r="M169" s="20" t="s">
        <v>3396</v>
      </c>
      <c r="N169" s="17">
        <v>1</v>
      </c>
      <c r="O169" s="20"/>
      <c r="P169" s="20" t="s">
        <v>1346</v>
      </c>
    </row>
    <row r="170" spans="1:16" ht="32.1">
      <c r="A170" s="15" t="s">
        <v>3371</v>
      </c>
      <c r="B170" s="20">
        <v>2017</v>
      </c>
      <c r="C170" s="20" t="s">
        <v>3372</v>
      </c>
      <c r="D170" s="20" t="s">
        <v>2766</v>
      </c>
      <c r="E170" s="17" t="s">
        <v>2934</v>
      </c>
      <c r="F170" s="20" t="s">
        <v>3373</v>
      </c>
      <c r="G170" s="20">
        <v>3</v>
      </c>
      <c r="H170" s="20" t="s">
        <v>2976</v>
      </c>
      <c r="I170" s="20" t="s">
        <v>3374</v>
      </c>
      <c r="J170" s="20">
        <v>1</v>
      </c>
      <c r="K170" s="20" t="s">
        <v>3395</v>
      </c>
      <c r="L170" s="17" t="s">
        <v>3398</v>
      </c>
      <c r="M170" s="20" t="s">
        <v>3396</v>
      </c>
      <c r="N170" s="17">
        <v>3</v>
      </c>
      <c r="O170" s="20"/>
      <c r="P170" s="20" t="s">
        <v>1346</v>
      </c>
    </row>
    <row r="171" spans="1:16" ht="32.1">
      <c r="A171" s="15" t="s">
        <v>3371</v>
      </c>
      <c r="B171" s="20">
        <v>2017</v>
      </c>
      <c r="C171" s="20" t="s">
        <v>3372</v>
      </c>
      <c r="D171" s="20" t="s">
        <v>2766</v>
      </c>
      <c r="E171" s="17" t="s">
        <v>2934</v>
      </c>
      <c r="F171" s="20" t="s">
        <v>3373</v>
      </c>
      <c r="G171" s="20">
        <v>3</v>
      </c>
      <c r="H171" s="20" t="s">
        <v>2976</v>
      </c>
      <c r="I171" s="20" t="s">
        <v>3374</v>
      </c>
      <c r="J171" s="20">
        <v>1</v>
      </c>
      <c r="K171" s="20" t="s">
        <v>3395</v>
      </c>
      <c r="L171" s="17" t="s">
        <v>3399</v>
      </c>
      <c r="M171" s="20" t="s">
        <v>3396</v>
      </c>
      <c r="N171" s="17">
        <v>7</v>
      </c>
      <c r="O171" s="20"/>
      <c r="P171" s="20" t="s">
        <v>1346</v>
      </c>
    </row>
    <row r="172" spans="1:16" ht="32.1">
      <c r="A172" s="15" t="s">
        <v>3371</v>
      </c>
      <c r="B172" s="20">
        <v>2017</v>
      </c>
      <c r="C172" s="20" t="s">
        <v>3372</v>
      </c>
      <c r="D172" s="20" t="s">
        <v>2766</v>
      </c>
      <c r="E172" s="17" t="s">
        <v>2934</v>
      </c>
      <c r="F172" s="20" t="s">
        <v>3373</v>
      </c>
      <c r="G172" s="20">
        <v>3</v>
      </c>
      <c r="H172" s="20" t="s">
        <v>2976</v>
      </c>
      <c r="I172" s="20" t="s">
        <v>3374</v>
      </c>
      <c r="J172" s="20">
        <v>1</v>
      </c>
      <c r="K172" s="20" t="s">
        <v>3395</v>
      </c>
      <c r="L172" s="17" t="s">
        <v>3400</v>
      </c>
      <c r="M172" s="20" t="s">
        <v>3401</v>
      </c>
      <c r="N172" s="17">
        <v>15</v>
      </c>
      <c r="O172" s="20"/>
      <c r="P172" s="20" t="s">
        <v>1346</v>
      </c>
    </row>
    <row r="173" spans="1:16" ht="32.1">
      <c r="A173" s="15" t="s">
        <v>3371</v>
      </c>
      <c r="B173" s="20">
        <v>2017</v>
      </c>
      <c r="C173" s="20" t="s">
        <v>3372</v>
      </c>
      <c r="D173" s="20" t="s">
        <v>2766</v>
      </c>
      <c r="E173" s="17" t="s">
        <v>2934</v>
      </c>
      <c r="F173" s="20" t="s">
        <v>3373</v>
      </c>
      <c r="G173" s="20">
        <v>3</v>
      </c>
      <c r="H173" s="20" t="s">
        <v>2976</v>
      </c>
      <c r="I173" s="20" t="s">
        <v>3374</v>
      </c>
      <c r="J173" s="20">
        <v>1</v>
      </c>
      <c r="K173" s="20" t="s">
        <v>3395</v>
      </c>
      <c r="L173" s="17" t="s">
        <v>3383</v>
      </c>
      <c r="M173" s="20" t="s">
        <v>3401</v>
      </c>
      <c r="N173" s="17">
        <v>30</v>
      </c>
      <c r="O173" s="20"/>
      <c r="P173" s="20" t="s">
        <v>1346</v>
      </c>
    </row>
    <row r="174" spans="1:16" ht="32.1">
      <c r="A174" s="15" t="s">
        <v>3371</v>
      </c>
      <c r="B174" s="20">
        <v>2017</v>
      </c>
      <c r="C174" s="20" t="s">
        <v>3372</v>
      </c>
      <c r="D174" s="20" t="s">
        <v>2766</v>
      </c>
      <c r="E174" s="17" t="s">
        <v>2934</v>
      </c>
      <c r="F174" s="20" t="s">
        <v>3373</v>
      </c>
      <c r="G174" s="20">
        <v>3</v>
      </c>
      <c r="H174" s="20" t="s">
        <v>2976</v>
      </c>
      <c r="I174" s="20" t="s">
        <v>3374</v>
      </c>
      <c r="J174" s="20">
        <v>1</v>
      </c>
      <c r="K174" s="20" t="s">
        <v>3395</v>
      </c>
      <c r="L174" s="17" t="s">
        <v>3383</v>
      </c>
      <c r="M174" s="20" t="s">
        <v>3401</v>
      </c>
      <c r="N174" s="17">
        <v>45</v>
      </c>
      <c r="O174" s="20"/>
      <c r="P174" s="20" t="s">
        <v>1346</v>
      </c>
    </row>
    <row r="175" spans="1:16" ht="32.1">
      <c r="A175" s="15" t="s">
        <v>3371</v>
      </c>
      <c r="B175" s="20">
        <v>2017</v>
      </c>
      <c r="C175" s="20" t="s">
        <v>3372</v>
      </c>
      <c r="D175" s="20" t="s">
        <v>2766</v>
      </c>
      <c r="E175" s="17" t="s">
        <v>2934</v>
      </c>
      <c r="F175" s="20" t="s">
        <v>3373</v>
      </c>
      <c r="G175" s="20">
        <v>3</v>
      </c>
      <c r="H175" s="20" t="s">
        <v>2976</v>
      </c>
      <c r="I175" s="20" t="s">
        <v>3374</v>
      </c>
      <c r="J175" s="20">
        <v>1</v>
      </c>
      <c r="K175" s="20" t="s">
        <v>3402</v>
      </c>
      <c r="L175" s="20">
        <v>0</v>
      </c>
      <c r="M175" s="20">
        <v>0</v>
      </c>
      <c r="N175" s="20" t="s">
        <v>3403</v>
      </c>
      <c r="O175" s="20"/>
      <c r="P175" s="20" t="s">
        <v>1346</v>
      </c>
    </row>
    <row r="176" spans="1:16" ht="48">
      <c r="A176" s="15" t="s">
        <v>3371</v>
      </c>
      <c r="B176" s="20">
        <v>2017</v>
      </c>
      <c r="C176" s="20" t="s">
        <v>3372</v>
      </c>
      <c r="D176" s="20" t="s">
        <v>2766</v>
      </c>
      <c r="E176" s="17" t="s">
        <v>2934</v>
      </c>
      <c r="F176" s="20" t="s">
        <v>3373</v>
      </c>
      <c r="G176" s="20">
        <v>3</v>
      </c>
      <c r="H176" s="20" t="s">
        <v>2976</v>
      </c>
      <c r="I176" s="20" t="s">
        <v>3374</v>
      </c>
      <c r="J176" s="20">
        <v>1</v>
      </c>
      <c r="K176" s="20" t="s">
        <v>3404</v>
      </c>
      <c r="L176" s="20">
        <v>0</v>
      </c>
      <c r="M176" s="20">
        <v>0</v>
      </c>
      <c r="N176" s="20" t="s">
        <v>3403</v>
      </c>
      <c r="O176" s="20"/>
      <c r="P176" s="20" t="s">
        <v>1346</v>
      </c>
    </row>
    <row r="177" spans="1:16" ht="32.1">
      <c r="A177" s="15" t="s">
        <v>3371</v>
      </c>
      <c r="B177" s="20">
        <v>2017</v>
      </c>
      <c r="C177" s="20" t="s">
        <v>3372</v>
      </c>
      <c r="D177" s="20" t="s">
        <v>2766</v>
      </c>
      <c r="E177" s="17" t="s">
        <v>2934</v>
      </c>
      <c r="F177" s="20" t="s">
        <v>3323</v>
      </c>
      <c r="G177" s="20">
        <v>3.3</v>
      </c>
      <c r="H177" s="20" t="s">
        <v>2976</v>
      </c>
      <c r="I177" s="20" t="s">
        <v>3374</v>
      </c>
      <c r="J177" s="20">
        <v>1</v>
      </c>
      <c r="K177" s="20" t="s">
        <v>2781</v>
      </c>
      <c r="L177" s="17" t="s">
        <v>3405</v>
      </c>
      <c r="M177" s="20" t="s">
        <v>3376</v>
      </c>
      <c r="N177" s="20">
        <v>0</v>
      </c>
      <c r="O177" s="20" t="s">
        <v>3377</v>
      </c>
      <c r="P177" s="20" t="s">
        <v>1346</v>
      </c>
    </row>
    <row r="178" spans="1:16" ht="32.1">
      <c r="A178" s="15" t="s">
        <v>3371</v>
      </c>
      <c r="B178" s="20">
        <v>2017</v>
      </c>
      <c r="C178" s="20" t="s">
        <v>3372</v>
      </c>
      <c r="D178" s="20" t="s">
        <v>2766</v>
      </c>
      <c r="E178" s="17" t="s">
        <v>2934</v>
      </c>
      <c r="F178" s="20" t="s">
        <v>3323</v>
      </c>
      <c r="G178" s="20">
        <v>3.3</v>
      </c>
      <c r="H178" s="20" t="s">
        <v>2976</v>
      </c>
      <c r="I178" s="20" t="s">
        <v>3374</v>
      </c>
      <c r="J178" s="20">
        <v>1</v>
      </c>
      <c r="K178" s="20" t="s">
        <v>2781</v>
      </c>
      <c r="L178" s="17" t="s">
        <v>3406</v>
      </c>
      <c r="M178" s="20" t="s">
        <v>3376</v>
      </c>
      <c r="N178" s="20">
        <v>1</v>
      </c>
      <c r="O178" s="20" t="s">
        <v>3377</v>
      </c>
      <c r="P178" s="20" t="s">
        <v>1346</v>
      </c>
    </row>
    <row r="179" spans="1:16" ht="32.1">
      <c r="A179" s="15" t="s">
        <v>3371</v>
      </c>
      <c r="B179" s="20">
        <v>2017</v>
      </c>
      <c r="C179" s="20" t="s">
        <v>3372</v>
      </c>
      <c r="D179" s="20" t="s">
        <v>2766</v>
      </c>
      <c r="E179" s="17" t="s">
        <v>2934</v>
      </c>
      <c r="F179" s="20" t="s">
        <v>3323</v>
      </c>
      <c r="G179" s="20">
        <v>3.3</v>
      </c>
      <c r="H179" s="20" t="s">
        <v>2976</v>
      </c>
      <c r="I179" s="20" t="s">
        <v>3374</v>
      </c>
      <c r="J179" s="20">
        <v>1</v>
      </c>
      <c r="K179" s="20" t="s">
        <v>2781</v>
      </c>
      <c r="L179" s="17" t="s">
        <v>3407</v>
      </c>
      <c r="M179" s="20" t="s">
        <v>3376</v>
      </c>
      <c r="N179" s="20">
        <v>3</v>
      </c>
      <c r="O179" s="20" t="s">
        <v>3377</v>
      </c>
      <c r="P179" s="20" t="s">
        <v>1346</v>
      </c>
    </row>
    <row r="180" spans="1:16" ht="32.1">
      <c r="A180" s="15" t="s">
        <v>3371</v>
      </c>
      <c r="B180" s="20">
        <v>2017</v>
      </c>
      <c r="C180" s="20" t="s">
        <v>3372</v>
      </c>
      <c r="D180" s="20" t="s">
        <v>2766</v>
      </c>
      <c r="E180" s="17" t="s">
        <v>2934</v>
      </c>
      <c r="F180" s="20" t="s">
        <v>3323</v>
      </c>
      <c r="G180" s="20">
        <v>3.3</v>
      </c>
      <c r="H180" s="20" t="s">
        <v>2976</v>
      </c>
      <c r="I180" s="20" t="s">
        <v>3374</v>
      </c>
      <c r="J180" s="20">
        <v>1</v>
      </c>
      <c r="K180" s="20" t="s">
        <v>2781</v>
      </c>
      <c r="L180" s="17" t="s">
        <v>3408</v>
      </c>
      <c r="M180" s="20" t="s">
        <v>3376</v>
      </c>
      <c r="N180" s="20">
        <v>7</v>
      </c>
      <c r="O180" s="20" t="s">
        <v>3377</v>
      </c>
      <c r="P180" s="20" t="s">
        <v>1346</v>
      </c>
    </row>
    <row r="181" spans="1:16" ht="32.1">
      <c r="A181" s="15" t="s">
        <v>3371</v>
      </c>
      <c r="B181" s="20">
        <v>2017</v>
      </c>
      <c r="C181" s="20" t="s">
        <v>3372</v>
      </c>
      <c r="D181" s="20" t="s">
        <v>2766</v>
      </c>
      <c r="E181" s="17" t="s">
        <v>2934</v>
      </c>
      <c r="F181" s="20" t="s">
        <v>3323</v>
      </c>
      <c r="G181" s="20">
        <v>3.3</v>
      </c>
      <c r="H181" s="20" t="s">
        <v>2976</v>
      </c>
      <c r="I181" s="20" t="s">
        <v>3374</v>
      </c>
      <c r="J181" s="20">
        <v>1</v>
      </c>
      <c r="K181" s="20" t="s">
        <v>2781</v>
      </c>
      <c r="L181" s="17" t="s">
        <v>3400</v>
      </c>
      <c r="M181" s="20" t="s">
        <v>3376</v>
      </c>
      <c r="N181" s="20">
        <v>15</v>
      </c>
      <c r="O181" s="20" t="s">
        <v>3377</v>
      </c>
      <c r="P181" s="20" t="s">
        <v>1346</v>
      </c>
    </row>
    <row r="182" spans="1:16" ht="32.1">
      <c r="A182" s="15" t="s">
        <v>3371</v>
      </c>
      <c r="B182" s="20">
        <v>2017</v>
      </c>
      <c r="C182" s="20" t="s">
        <v>3372</v>
      </c>
      <c r="D182" s="20" t="s">
        <v>2766</v>
      </c>
      <c r="E182" s="17" t="s">
        <v>2934</v>
      </c>
      <c r="F182" s="20" t="s">
        <v>3323</v>
      </c>
      <c r="G182" s="20">
        <v>3.3</v>
      </c>
      <c r="H182" s="20" t="s">
        <v>2976</v>
      </c>
      <c r="I182" s="20" t="s">
        <v>3374</v>
      </c>
      <c r="J182" s="20">
        <v>1</v>
      </c>
      <c r="K182" s="20" t="s">
        <v>2781</v>
      </c>
      <c r="L182" s="17" t="s">
        <v>3383</v>
      </c>
      <c r="M182" s="20" t="s">
        <v>3376</v>
      </c>
      <c r="N182" s="20">
        <v>30</v>
      </c>
      <c r="O182" s="20" t="s">
        <v>3377</v>
      </c>
      <c r="P182" s="20" t="s">
        <v>1346</v>
      </c>
    </row>
    <row r="183" spans="1:16" ht="32.1">
      <c r="A183" s="15" t="s">
        <v>3371</v>
      </c>
      <c r="B183" s="20">
        <v>2017</v>
      </c>
      <c r="C183" s="20" t="s">
        <v>3372</v>
      </c>
      <c r="D183" s="20" t="s">
        <v>2766</v>
      </c>
      <c r="E183" s="17" t="s">
        <v>2934</v>
      </c>
      <c r="F183" s="20" t="s">
        <v>3323</v>
      </c>
      <c r="G183" s="20">
        <v>3.3</v>
      </c>
      <c r="H183" s="20" t="s">
        <v>2976</v>
      </c>
      <c r="I183" s="20" t="s">
        <v>3374</v>
      </c>
      <c r="J183" s="20">
        <v>1</v>
      </c>
      <c r="K183" s="20" t="s">
        <v>2781</v>
      </c>
      <c r="L183" s="17" t="s">
        <v>3383</v>
      </c>
      <c r="M183" s="20" t="s">
        <v>3376</v>
      </c>
      <c r="N183" s="20">
        <v>45</v>
      </c>
      <c r="O183" s="20" t="s">
        <v>3377</v>
      </c>
      <c r="P183" s="20" t="s">
        <v>1346</v>
      </c>
    </row>
    <row r="184" spans="1:16" ht="32.1">
      <c r="A184" s="15" t="s">
        <v>3371</v>
      </c>
      <c r="B184" s="20">
        <v>2017</v>
      </c>
      <c r="C184" s="20" t="s">
        <v>3372</v>
      </c>
      <c r="D184" s="20" t="s">
        <v>2766</v>
      </c>
      <c r="E184" s="17" t="s">
        <v>2934</v>
      </c>
      <c r="F184" s="20" t="s">
        <v>3323</v>
      </c>
      <c r="G184" s="20">
        <v>3.3</v>
      </c>
      <c r="H184" s="20" t="s">
        <v>2976</v>
      </c>
      <c r="I184" s="20" t="s">
        <v>3374</v>
      </c>
      <c r="J184" s="20">
        <v>1</v>
      </c>
      <c r="K184" s="20" t="s">
        <v>2781</v>
      </c>
      <c r="L184" s="17" t="s">
        <v>3383</v>
      </c>
      <c r="M184" s="20" t="s">
        <v>3376</v>
      </c>
      <c r="N184" s="20">
        <v>0</v>
      </c>
      <c r="O184" s="20" t="s">
        <v>3385</v>
      </c>
      <c r="P184" s="20" t="s">
        <v>1346</v>
      </c>
    </row>
    <row r="185" spans="1:16" ht="48">
      <c r="A185" s="15" t="s">
        <v>3371</v>
      </c>
      <c r="B185" s="20">
        <v>2017</v>
      </c>
      <c r="C185" s="20" t="s">
        <v>3372</v>
      </c>
      <c r="D185" s="20" t="s">
        <v>2766</v>
      </c>
      <c r="E185" s="17" t="s">
        <v>2934</v>
      </c>
      <c r="F185" s="20" t="s">
        <v>3323</v>
      </c>
      <c r="G185" s="20">
        <v>3.3</v>
      </c>
      <c r="H185" s="20" t="s">
        <v>2976</v>
      </c>
      <c r="I185" s="20" t="s">
        <v>3374</v>
      </c>
      <c r="J185" s="20">
        <v>1</v>
      </c>
      <c r="K185" s="20" t="s">
        <v>3389</v>
      </c>
      <c r="L185" s="17" t="s">
        <v>3390</v>
      </c>
      <c r="M185" s="20" t="s">
        <v>3376</v>
      </c>
      <c r="N185" s="17">
        <v>0</v>
      </c>
      <c r="O185" s="20"/>
      <c r="P185" s="20" t="s">
        <v>1346</v>
      </c>
    </row>
    <row r="186" spans="1:16" ht="48">
      <c r="A186" s="15" t="s">
        <v>3371</v>
      </c>
      <c r="B186" s="20">
        <v>2017</v>
      </c>
      <c r="C186" s="20" t="s">
        <v>3372</v>
      </c>
      <c r="D186" s="20" t="s">
        <v>2766</v>
      </c>
      <c r="E186" s="17" t="s">
        <v>2934</v>
      </c>
      <c r="F186" s="20" t="s">
        <v>3323</v>
      </c>
      <c r="G186" s="20">
        <v>3.3</v>
      </c>
      <c r="H186" s="20" t="s">
        <v>2976</v>
      </c>
      <c r="I186" s="20" t="s">
        <v>3374</v>
      </c>
      <c r="J186" s="20">
        <v>1</v>
      </c>
      <c r="K186" s="20" t="s">
        <v>3389</v>
      </c>
      <c r="L186" s="17" t="s">
        <v>3409</v>
      </c>
      <c r="M186" s="20" t="s">
        <v>3376</v>
      </c>
      <c r="N186" s="17">
        <v>1</v>
      </c>
      <c r="O186" s="20"/>
      <c r="P186" s="20" t="s">
        <v>1346</v>
      </c>
    </row>
    <row r="187" spans="1:16" ht="48">
      <c r="A187" s="15" t="s">
        <v>3371</v>
      </c>
      <c r="B187" s="20">
        <v>2017</v>
      </c>
      <c r="C187" s="20" t="s">
        <v>3372</v>
      </c>
      <c r="D187" s="20" t="s">
        <v>2766</v>
      </c>
      <c r="E187" s="17" t="s">
        <v>2934</v>
      </c>
      <c r="F187" s="20" t="s">
        <v>3323</v>
      </c>
      <c r="G187" s="20">
        <v>3.3</v>
      </c>
      <c r="H187" s="20" t="s">
        <v>2976</v>
      </c>
      <c r="I187" s="20" t="s">
        <v>3374</v>
      </c>
      <c r="J187" s="20">
        <v>1</v>
      </c>
      <c r="K187" s="20" t="s">
        <v>3389</v>
      </c>
      <c r="L187" s="17" t="s">
        <v>3393</v>
      </c>
      <c r="M187" s="20" t="s">
        <v>3376</v>
      </c>
      <c r="N187" s="17">
        <v>3</v>
      </c>
      <c r="O187" s="20"/>
      <c r="P187" s="20" t="s">
        <v>1346</v>
      </c>
    </row>
    <row r="188" spans="1:16" ht="48">
      <c r="A188" s="15" t="s">
        <v>3371</v>
      </c>
      <c r="B188" s="20">
        <v>2017</v>
      </c>
      <c r="C188" s="20" t="s">
        <v>3372</v>
      </c>
      <c r="D188" s="20" t="s">
        <v>2766</v>
      </c>
      <c r="E188" s="17" t="s">
        <v>2934</v>
      </c>
      <c r="F188" s="20" t="s">
        <v>3323</v>
      </c>
      <c r="G188" s="20">
        <v>3.3</v>
      </c>
      <c r="H188" s="20" t="s">
        <v>2976</v>
      </c>
      <c r="I188" s="20" t="s">
        <v>3374</v>
      </c>
      <c r="J188" s="20">
        <v>1</v>
      </c>
      <c r="K188" s="20" t="s">
        <v>3389</v>
      </c>
      <c r="L188" s="17" t="s">
        <v>3400</v>
      </c>
      <c r="M188" s="20" t="s">
        <v>3376</v>
      </c>
      <c r="N188" s="17">
        <v>7</v>
      </c>
      <c r="O188" s="20"/>
      <c r="P188" s="20" t="s">
        <v>1346</v>
      </c>
    </row>
    <row r="189" spans="1:16" ht="48">
      <c r="A189" s="15" t="s">
        <v>3371</v>
      </c>
      <c r="B189" s="20">
        <v>2017</v>
      </c>
      <c r="C189" s="20" t="s">
        <v>3372</v>
      </c>
      <c r="D189" s="20" t="s">
        <v>2766</v>
      </c>
      <c r="E189" s="17" t="s">
        <v>2934</v>
      </c>
      <c r="F189" s="20" t="s">
        <v>3323</v>
      </c>
      <c r="G189" s="20">
        <v>3.3</v>
      </c>
      <c r="H189" s="20" t="s">
        <v>2976</v>
      </c>
      <c r="I189" s="20" t="s">
        <v>3374</v>
      </c>
      <c r="J189" s="20">
        <v>1</v>
      </c>
      <c r="K189" s="20" t="s">
        <v>3389</v>
      </c>
      <c r="L189" s="17" t="s">
        <v>3383</v>
      </c>
      <c r="M189" s="20" t="s">
        <v>3376</v>
      </c>
      <c r="N189" s="17">
        <v>15</v>
      </c>
      <c r="O189" s="20"/>
      <c r="P189" s="20" t="s">
        <v>1346</v>
      </c>
    </row>
    <row r="190" spans="1:16" ht="48">
      <c r="A190" s="15" t="s">
        <v>3371</v>
      </c>
      <c r="B190" s="20">
        <v>2017</v>
      </c>
      <c r="C190" s="20" t="s">
        <v>3372</v>
      </c>
      <c r="D190" s="20" t="s">
        <v>2766</v>
      </c>
      <c r="E190" s="17" t="s">
        <v>2934</v>
      </c>
      <c r="F190" s="20" t="s">
        <v>3323</v>
      </c>
      <c r="G190" s="20">
        <v>3.3</v>
      </c>
      <c r="H190" s="20" t="s">
        <v>2976</v>
      </c>
      <c r="I190" s="20" t="s">
        <v>3374</v>
      </c>
      <c r="J190" s="20">
        <v>1</v>
      </c>
      <c r="K190" s="20" t="s">
        <v>3389</v>
      </c>
      <c r="L190" s="17" t="s">
        <v>3383</v>
      </c>
      <c r="M190" s="20" t="s">
        <v>3376</v>
      </c>
      <c r="N190" s="17">
        <v>30</v>
      </c>
      <c r="O190" s="20"/>
      <c r="P190" s="20" t="s">
        <v>1346</v>
      </c>
    </row>
    <row r="191" spans="1:16" ht="32.1">
      <c r="A191" s="15" t="s">
        <v>3371</v>
      </c>
      <c r="B191" s="20">
        <v>2017</v>
      </c>
      <c r="C191" s="20" t="s">
        <v>3372</v>
      </c>
      <c r="D191" s="20" t="s">
        <v>2766</v>
      </c>
      <c r="E191" s="17" t="s">
        <v>2934</v>
      </c>
      <c r="F191" s="20" t="s">
        <v>3323</v>
      </c>
      <c r="G191" s="20">
        <v>3.3</v>
      </c>
      <c r="H191" s="20" t="s">
        <v>2976</v>
      </c>
      <c r="I191" s="20" t="s">
        <v>3374</v>
      </c>
      <c r="J191" s="20">
        <v>1</v>
      </c>
      <c r="K191" s="20" t="s">
        <v>3395</v>
      </c>
      <c r="L191" s="17" t="s">
        <v>3390</v>
      </c>
      <c r="M191" s="20" t="s">
        <v>3396</v>
      </c>
      <c r="N191" s="17">
        <v>0</v>
      </c>
      <c r="O191" s="20"/>
      <c r="P191" s="20" t="s">
        <v>1346</v>
      </c>
    </row>
    <row r="192" spans="1:16" ht="32.1">
      <c r="A192" s="15" t="s">
        <v>3371</v>
      </c>
      <c r="B192" s="20">
        <v>2017</v>
      </c>
      <c r="C192" s="20" t="s">
        <v>3372</v>
      </c>
      <c r="D192" s="20" t="s">
        <v>2766</v>
      </c>
      <c r="E192" s="17" t="s">
        <v>2934</v>
      </c>
      <c r="F192" s="20" t="s">
        <v>3323</v>
      </c>
      <c r="G192" s="20">
        <v>3.3</v>
      </c>
      <c r="H192" s="20" t="s">
        <v>2976</v>
      </c>
      <c r="I192" s="20" t="s">
        <v>3374</v>
      </c>
      <c r="J192" s="20">
        <v>1</v>
      </c>
      <c r="K192" s="20" t="s">
        <v>3395</v>
      </c>
      <c r="L192" s="17" t="s">
        <v>3410</v>
      </c>
      <c r="M192" s="20" t="s">
        <v>3396</v>
      </c>
      <c r="N192" s="17">
        <v>1</v>
      </c>
      <c r="O192" s="20"/>
      <c r="P192" s="20" t="s">
        <v>1346</v>
      </c>
    </row>
    <row r="193" spans="1:16" ht="32.1">
      <c r="A193" s="15" t="s">
        <v>3371</v>
      </c>
      <c r="B193" s="20">
        <v>2017</v>
      </c>
      <c r="C193" s="20" t="s">
        <v>3372</v>
      </c>
      <c r="D193" s="20" t="s">
        <v>2766</v>
      </c>
      <c r="E193" s="17" t="s">
        <v>2934</v>
      </c>
      <c r="F193" s="20" t="s">
        <v>3323</v>
      </c>
      <c r="G193" s="20">
        <v>3.3</v>
      </c>
      <c r="H193" s="20" t="s">
        <v>2976</v>
      </c>
      <c r="I193" s="20" t="s">
        <v>3374</v>
      </c>
      <c r="J193" s="20">
        <v>1</v>
      </c>
      <c r="K193" s="20" t="s">
        <v>3395</v>
      </c>
      <c r="L193" s="17" t="s">
        <v>3411</v>
      </c>
      <c r="M193" s="20" t="s">
        <v>3396</v>
      </c>
      <c r="N193" s="17">
        <v>3</v>
      </c>
      <c r="O193" s="20"/>
      <c r="P193" s="20" t="s">
        <v>1346</v>
      </c>
    </row>
    <row r="194" spans="1:16" ht="32.1">
      <c r="A194" s="15" t="s">
        <v>3371</v>
      </c>
      <c r="B194" s="20">
        <v>2017</v>
      </c>
      <c r="C194" s="20" t="s">
        <v>3372</v>
      </c>
      <c r="D194" s="20" t="s">
        <v>2766</v>
      </c>
      <c r="E194" s="17" t="s">
        <v>2934</v>
      </c>
      <c r="F194" s="20" t="s">
        <v>3323</v>
      </c>
      <c r="G194" s="20">
        <v>3.3</v>
      </c>
      <c r="H194" s="20" t="s">
        <v>2976</v>
      </c>
      <c r="I194" s="20" t="s">
        <v>3374</v>
      </c>
      <c r="J194" s="20">
        <v>1</v>
      </c>
      <c r="K194" s="20" t="s">
        <v>3395</v>
      </c>
      <c r="L194" s="17" t="s">
        <v>3412</v>
      </c>
      <c r="M194" s="20" t="s">
        <v>3396</v>
      </c>
      <c r="N194" s="17">
        <v>7</v>
      </c>
      <c r="O194" s="20"/>
      <c r="P194" s="20" t="s">
        <v>1346</v>
      </c>
    </row>
    <row r="195" spans="1:16" ht="32.1">
      <c r="A195" s="15" t="s">
        <v>3371</v>
      </c>
      <c r="B195" s="20">
        <v>2017</v>
      </c>
      <c r="C195" s="20" t="s">
        <v>3372</v>
      </c>
      <c r="D195" s="20" t="s">
        <v>2766</v>
      </c>
      <c r="E195" s="17" t="s">
        <v>2934</v>
      </c>
      <c r="F195" s="20" t="s">
        <v>3323</v>
      </c>
      <c r="G195" s="20">
        <v>3.3</v>
      </c>
      <c r="H195" s="20" t="s">
        <v>2976</v>
      </c>
      <c r="I195" s="20" t="s">
        <v>3374</v>
      </c>
      <c r="J195" s="20">
        <v>1</v>
      </c>
      <c r="K195" s="20" t="s">
        <v>3395</v>
      </c>
      <c r="L195" s="17" t="s">
        <v>3413</v>
      </c>
      <c r="M195" s="20" t="s">
        <v>3401</v>
      </c>
      <c r="N195" s="17">
        <v>15</v>
      </c>
      <c r="O195" s="20"/>
      <c r="P195" s="20" t="s">
        <v>1346</v>
      </c>
    </row>
    <row r="196" spans="1:16" ht="32.1">
      <c r="A196" s="15" t="s">
        <v>3371</v>
      </c>
      <c r="B196" s="20">
        <v>2017</v>
      </c>
      <c r="C196" s="20" t="s">
        <v>3372</v>
      </c>
      <c r="D196" s="20" t="s">
        <v>2766</v>
      </c>
      <c r="E196" s="17" t="s">
        <v>2934</v>
      </c>
      <c r="F196" s="20" t="s">
        <v>3323</v>
      </c>
      <c r="G196" s="20">
        <v>3.3</v>
      </c>
      <c r="H196" s="20" t="s">
        <v>2976</v>
      </c>
      <c r="I196" s="20" t="s">
        <v>3374</v>
      </c>
      <c r="J196" s="20">
        <v>1</v>
      </c>
      <c r="K196" s="20" t="s">
        <v>3395</v>
      </c>
      <c r="L196" s="17" t="s">
        <v>3383</v>
      </c>
      <c r="M196" s="20" t="s">
        <v>3401</v>
      </c>
      <c r="N196" s="17">
        <v>30</v>
      </c>
      <c r="O196" s="20"/>
      <c r="P196" s="20" t="s">
        <v>1346</v>
      </c>
    </row>
    <row r="197" spans="1:16" ht="32.1">
      <c r="A197" s="15" t="s">
        <v>3371</v>
      </c>
      <c r="B197" s="20">
        <v>2017</v>
      </c>
      <c r="C197" s="20" t="s">
        <v>3372</v>
      </c>
      <c r="D197" s="20" t="s">
        <v>2766</v>
      </c>
      <c r="E197" s="17" t="s">
        <v>2934</v>
      </c>
      <c r="F197" s="20" t="s">
        <v>3323</v>
      </c>
      <c r="G197" s="20">
        <v>3.3</v>
      </c>
      <c r="H197" s="20" t="s">
        <v>2976</v>
      </c>
      <c r="I197" s="20" t="s">
        <v>3374</v>
      </c>
      <c r="J197" s="20">
        <v>1</v>
      </c>
      <c r="K197" s="20" t="s">
        <v>3395</v>
      </c>
      <c r="L197" s="17" t="s">
        <v>3383</v>
      </c>
      <c r="M197" s="20" t="s">
        <v>3401</v>
      </c>
      <c r="N197" s="17">
        <v>45</v>
      </c>
      <c r="O197" s="20"/>
      <c r="P197" s="20" t="s">
        <v>1346</v>
      </c>
    </row>
    <row r="198" spans="1:16" ht="32.1">
      <c r="A198" s="15" t="s">
        <v>3371</v>
      </c>
      <c r="B198" s="20">
        <v>2017</v>
      </c>
      <c r="C198" s="20" t="s">
        <v>3372</v>
      </c>
      <c r="D198" s="20" t="s">
        <v>2766</v>
      </c>
      <c r="E198" s="17" t="s">
        <v>2934</v>
      </c>
      <c r="F198" s="20" t="s">
        <v>3323</v>
      </c>
      <c r="G198" s="20">
        <v>3.3</v>
      </c>
      <c r="H198" s="20" t="s">
        <v>2976</v>
      </c>
      <c r="I198" s="20" t="s">
        <v>3374</v>
      </c>
      <c r="J198" s="20">
        <v>1</v>
      </c>
      <c r="K198" s="20" t="s">
        <v>3402</v>
      </c>
      <c r="L198" s="20">
        <v>0</v>
      </c>
      <c r="M198" s="20">
        <v>0</v>
      </c>
      <c r="N198" s="20" t="s">
        <v>3403</v>
      </c>
      <c r="O198" s="20"/>
      <c r="P198" s="20" t="s">
        <v>1346</v>
      </c>
    </row>
    <row r="199" spans="1:16" ht="48">
      <c r="A199" s="15" t="s">
        <v>3371</v>
      </c>
      <c r="B199" s="20">
        <v>2017</v>
      </c>
      <c r="C199" s="20" t="s">
        <v>3372</v>
      </c>
      <c r="D199" s="20" t="s">
        <v>2766</v>
      </c>
      <c r="E199" s="17" t="s">
        <v>2934</v>
      </c>
      <c r="F199" s="20" t="s">
        <v>3323</v>
      </c>
      <c r="G199" s="20">
        <v>3.3</v>
      </c>
      <c r="H199" s="20" t="s">
        <v>2976</v>
      </c>
      <c r="I199" s="20" t="s">
        <v>3374</v>
      </c>
      <c r="J199" s="20">
        <v>1</v>
      </c>
      <c r="K199" s="20" t="s">
        <v>3404</v>
      </c>
      <c r="L199" s="20">
        <v>0</v>
      </c>
      <c r="M199" s="20">
        <v>0</v>
      </c>
      <c r="N199" s="20" t="s">
        <v>3403</v>
      </c>
      <c r="O199" s="20"/>
      <c r="P199" s="20" t="s">
        <v>1346</v>
      </c>
    </row>
    <row r="200" spans="1:16" ht="48">
      <c r="A200" s="15" t="s">
        <v>2811</v>
      </c>
      <c r="B200" s="15">
        <v>2015</v>
      </c>
      <c r="C200" s="15" t="s">
        <v>3452</v>
      </c>
      <c r="D200" s="20" t="s">
        <v>2766</v>
      </c>
      <c r="E200" s="33" t="s">
        <v>2813</v>
      </c>
      <c r="F200" s="15" t="s">
        <v>3317</v>
      </c>
      <c r="G200" s="15">
        <v>4.5</v>
      </c>
      <c r="H200" s="15" t="s">
        <v>3453</v>
      </c>
      <c r="I200" s="15" t="s">
        <v>3454</v>
      </c>
      <c r="J200" s="15">
        <v>1</v>
      </c>
      <c r="K200" s="33" t="s">
        <v>2781</v>
      </c>
      <c r="L200" s="15">
        <v>2.74</v>
      </c>
      <c r="M200" s="15" t="s">
        <v>3455</v>
      </c>
      <c r="N200" s="15">
        <v>0</v>
      </c>
      <c r="O200" s="15" t="s">
        <v>3456</v>
      </c>
      <c r="P200" s="15" t="s">
        <v>1703</v>
      </c>
    </row>
    <row r="201" spans="1:16" ht="48">
      <c r="A201" s="15" t="s">
        <v>2811</v>
      </c>
      <c r="B201" s="15">
        <v>2015</v>
      </c>
      <c r="C201" s="15" t="s">
        <v>3452</v>
      </c>
      <c r="D201" s="20" t="s">
        <v>2766</v>
      </c>
      <c r="E201" s="33" t="s">
        <v>2813</v>
      </c>
      <c r="F201" s="15" t="s">
        <v>3317</v>
      </c>
      <c r="G201" s="15">
        <v>4.5</v>
      </c>
      <c r="H201" s="15" t="s">
        <v>3453</v>
      </c>
      <c r="I201" s="15" t="s">
        <v>3454</v>
      </c>
      <c r="J201" s="15">
        <v>1</v>
      </c>
      <c r="K201" s="33" t="s">
        <v>2781</v>
      </c>
      <c r="L201" s="15">
        <v>0.18</v>
      </c>
      <c r="M201" s="15" t="s">
        <v>3455</v>
      </c>
      <c r="N201" s="15">
        <v>0</v>
      </c>
      <c r="O201" s="15" t="s">
        <v>3457</v>
      </c>
      <c r="P201" s="15" t="s">
        <v>1703</v>
      </c>
    </row>
    <row r="202" spans="1:16" ht="48">
      <c r="A202" s="15" t="s">
        <v>2811</v>
      </c>
      <c r="B202" s="15">
        <v>2015</v>
      </c>
      <c r="C202" s="15" t="s">
        <v>3452</v>
      </c>
      <c r="D202" s="20" t="s">
        <v>2766</v>
      </c>
      <c r="E202" s="33" t="s">
        <v>2813</v>
      </c>
      <c r="F202" s="15" t="s">
        <v>3317</v>
      </c>
      <c r="G202" s="15">
        <v>4.5</v>
      </c>
      <c r="H202" s="15" t="s">
        <v>3453</v>
      </c>
      <c r="I202" s="15" t="s">
        <v>3454</v>
      </c>
      <c r="J202" s="15">
        <v>1</v>
      </c>
      <c r="K202" s="33" t="s">
        <v>2781</v>
      </c>
      <c r="L202" s="15">
        <v>2.09</v>
      </c>
      <c r="M202" s="15" t="s">
        <v>3455</v>
      </c>
      <c r="N202" s="15">
        <v>3</v>
      </c>
      <c r="O202" s="15" t="s">
        <v>2819</v>
      </c>
      <c r="P202" s="15" t="s">
        <v>1703</v>
      </c>
    </row>
    <row r="203" spans="1:16" ht="48">
      <c r="A203" s="15" t="s">
        <v>2811</v>
      </c>
      <c r="B203" s="15">
        <v>2015</v>
      </c>
      <c r="C203" s="15" t="s">
        <v>3452</v>
      </c>
      <c r="D203" s="20" t="s">
        <v>2766</v>
      </c>
      <c r="E203" s="33" t="s">
        <v>2813</v>
      </c>
      <c r="F203" s="15" t="s">
        <v>3317</v>
      </c>
      <c r="G203" s="15">
        <v>4.5</v>
      </c>
      <c r="H203" s="15" t="s">
        <v>3453</v>
      </c>
      <c r="I203" s="15" t="s">
        <v>3454</v>
      </c>
      <c r="J203" s="15">
        <v>1</v>
      </c>
      <c r="K203" s="33" t="s">
        <v>2781</v>
      </c>
      <c r="L203" s="15">
        <v>1.51</v>
      </c>
      <c r="M203" s="15" t="s">
        <v>3455</v>
      </c>
      <c r="N203" s="15">
        <v>7</v>
      </c>
      <c r="O203" s="15" t="s">
        <v>3456</v>
      </c>
      <c r="P203" s="15" t="s">
        <v>1703</v>
      </c>
    </row>
    <row r="204" spans="1:16" ht="48">
      <c r="A204" s="15" t="s">
        <v>2811</v>
      </c>
      <c r="B204" s="15">
        <v>2015</v>
      </c>
      <c r="C204" s="15" t="s">
        <v>3452</v>
      </c>
      <c r="D204" s="20" t="s">
        <v>2766</v>
      </c>
      <c r="E204" s="33" t="s">
        <v>2813</v>
      </c>
      <c r="F204" s="15" t="s">
        <v>3317</v>
      </c>
      <c r="G204" s="15">
        <v>4.5</v>
      </c>
      <c r="H204" s="15" t="s">
        <v>3453</v>
      </c>
      <c r="I204" s="15" t="s">
        <v>3454</v>
      </c>
      <c r="J204" s="15">
        <v>1</v>
      </c>
      <c r="K204" s="33" t="s">
        <v>2781</v>
      </c>
      <c r="L204" s="15">
        <v>0.08</v>
      </c>
      <c r="M204" s="15" t="s">
        <v>3455</v>
      </c>
      <c r="N204" s="15">
        <v>7</v>
      </c>
      <c r="O204" s="15" t="s">
        <v>3457</v>
      </c>
      <c r="P204" s="15" t="s">
        <v>1703</v>
      </c>
    </row>
    <row r="205" spans="1:16" ht="48">
      <c r="A205" s="15" t="s">
        <v>2811</v>
      </c>
      <c r="B205" s="15">
        <v>2015</v>
      </c>
      <c r="C205" s="15" t="s">
        <v>3452</v>
      </c>
      <c r="D205" s="20" t="s">
        <v>2766</v>
      </c>
      <c r="E205" s="33" t="s">
        <v>2813</v>
      </c>
      <c r="F205" s="15" t="s">
        <v>3317</v>
      </c>
      <c r="G205" s="15">
        <v>4.5</v>
      </c>
      <c r="H205" s="15" t="s">
        <v>3453</v>
      </c>
      <c r="I205" s="15" t="s">
        <v>3454</v>
      </c>
      <c r="J205" s="15">
        <v>1</v>
      </c>
      <c r="K205" s="33" t="s">
        <v>2781</v>
      </c>
      <c r="L205" s="15">
        <v>1.59</v>
      </c>
      <c r="M205" s="15" t="s">
        <v>3455</v>
      </c>
      <c r="N205" s="15">
        <v>21</v>
      </c>
      <c r="O205" s="15" t="s">
        <v>3458</v>
      </c>
      <c r="P205" s="15" t="s">
        <v>1703</v>
      </c>
    </row>
    <row r="206" spans="1:16" ht="48">
      <c r="A206" s="15" t="s">
        <v>2811</v>
      </c>
      <c r="B206" s="15">
        <v>2015</v>
      </c>
      <c r="C206" s="15" t="s">
        <v>3452</v>
      </c>
      <c r="D206" s="20" t="s">
        <v>2766</v>
      </c>
      <c r="E206" s="33" t="s">
        <v>2813</v>
      </c>
      <c r="F206" s="15" t="s">
        <v>3317</v>
      </c>
      <c r="G206" s="15">
        <v>4.5</v>
      </c>
      <c r="H206" s="15" t="s">
        <v>3453</v>
      </c>
      <c r="I206" s="15" t="s">
        <v>3454</v>
      </c>
      <c r="J206" s="15">
        <v>1</v>
      </c>
      <c r="K206" s="33" t="s">
        <v>2781</v>
      </c>
      <c r="L206" s="15">
        <v>1.4</v>
      </c>
      <c r="M206" s="15" t="s">
        <v>3455</v>
      </c>
      <c r="N206" s="15">
        <v>70</v>
      </c>
      <c r="O206" s="15" t="s">
        <v>3458</v>
      </c>
      <c r="P206" s="15" t="s">
        <v>1703</v>
      </c>
    </row>
    <row r="207" spans="1:16" ht="48">
      <c r="A207" s="15" t="s">
        <v>2811</v>
      </c>
      <c r="B207" s="15">
        <v>2015</v>
      </c>
      <c r="C207" s="15" t="s">
        <v>3452</v>
      </c>
      <c r="D207" s="20" t="s">
        <v>2766</v>
      </c>
      <c r="E207" s="33" t="s">
        <v>2813</v>
      </c>
      <c r="F207" s="15" t="s">
        <v>3317</v>
      </c>
      <c r="G207" s="15">
        <v>4.5</v>
      </c>
      <c r="H207" s="15" t="s">
        <v>3453</v>
      </c>
      <c r="I207" s="15" t="s">
        <v>3454</v>
      </c>
      <c r="J207" s="15">
        <v>1</v>
      </c>
      <c r="K207" s="33" t="s">
        <v>2781</v>
      </c>
      <c r="L207" s="15" t="s">
        <v>3459</v>
      </c>
      <c r="M207" s="15" t="s">
        <v>3455</v>
      </c>
      <c r="N207" s="15">
        <v>90</v>
      </c>
      <c r="O207" s="15" t="s">
        <v>3458</v>
      </c>
      <c r="P207" s="15" t="s">
        <v>1703</v>
      </c>
    </row>
    <row r="208" spans="1:16" ht="48">
      <c r="A208" s="15" t="s">
        <v>2811</v>
      </c>
      <c r="B208" s="15">
        <v>2015</v>
      </c>
      <c r="C208" s="15" t="s">
        <v>3452</v>
      </c>
      <c r="D208" s="20" t="s">
        <v>2766</v>
      </c>
      <c r="E208" s="33" t="s">
        <v>2813</v>
      </c>
      <c r="F208" s="15" t="s">
        <v>3317</v>
      </c>
      <c r="G208" s="15">
        <v>4.5</v>
      </c>
      <c r="H208" s="15" t="s">
        <v>3453</v>
      </c>
      <c r="I208" s="15" t="s">
        <v>3454</v>
      </c>
      <c r="J208" s="15">
        <v>1</v>
      </c>
      <c r="K208" s="33" t="s">
        <v>2781</v>
      </c>
      <c r="L208" s="15">
        <v>0</v>
      </c>
      <c r="M208" s="15" t="s">
        <v>3455</v>
      </c>
      <c r="N208" s="15">
        <v>120</v>
      </c>
      <c r="O208" s="15" t="s">
        <v>3458</v>
      </c>
      <c r="P208" s="15" t="s">
        <v>1703</v>
      </c>
    </row>
    <row r="209" spans="1:16" ht="48">
      <c r="A209" s="15" t="s">
        <v>3479</v>
      </c>
      <c r="B209" s="15">
        <v>2012</v>
      </c>
      <c r="C209" s="15" t="s">
        <v>3480</v>
      </c>
      <c r="D209" s="20" t="s">
        <v>2766</v>
      </c>
      <c r="E209" s="33" t="s">
        <v>2813</v>
      </c>
      <c r="F209" s="15" t="s">
        <v>3317</v>
      </c>
      <c r="G209" s="15">
        <v>4.8</v>
      </c>
      <c r="H209" s="15" t="s">
        <v>3481</v>
      </c>
      <c r="I209" s="15" t="s">
        <v>3454</v>
      </c>
      <c r="J209" s="15">
        <v>1</v>
      </c>
      <c r="K209" s="15" t="s">
        <v>2781</v>
      </c>
      <c r="L209" s="15">
        <v>2.98</v>
      </c>
      <c r="M209" s="15" t="s">
        <v>3011</v>
      </c>
      <c r="N209" s="15">
        <v>1</v>
      </c>
      <c r="O209" s="15" t="s">
        <v>3482</v>
      </c>
      <c r="P209" s="15"/>
    </row>
    <row r="210" spans="1:16" ht="48">
      <c r="A210" s="15" t="s">
        <v>3479</v>
      </c>
      <c r="B210" s="15">
        <v>2012</v>
      </c>
      <c r="C210" s="15" t="s">
        <v>3480</v>
      </c>
      <c r="D210" s="20" t="s">
        <v>2766</v>
      </c>
      <c r="E210" s="33" t="s">
        <v>2813</v>
      </c>
      <c r="F210" s="15" t="s">
        <v>3317</v>
      </c>
      <c r="G210" s="15">
        <v>4.8</v>
      </c>
      <c r="H210" s="15" t="s">
        <v>3481</v>
      </c>
      <c r="I210" s="15" t="s">
        <v>3454</v>
      </c>
      <c r="J210" s="15">
        <v>1</v>
      </c>
      <c r="K210" s="15" t="s">
        <v>2781</v>
      </c>
      <c r="L210" s="15">
        <v>0.77600000000000002</v>
      </c>
      <c r="M210" s="15" t="s">
        <v>3011</v>
      </c>
      <c r="N210" s="15">
        <v>90</v>
      </c>
      <c r="O210" s="15" t="s">
        <v>3482</v>
      </c>
      <c r="P210" s="15"/>
    </row>
    <row r="211" spans="1:16" ht="48">
      <c r="A211" s="15" t="s">
        <v>3479</v>
      </c>
      <c r="B211" s="15">
        <v>2012</v>
      </c>
      <c r="C211" s="15" t="s">
        <v>3480</v>
      </c>
      <c r="D211" s="20" t="s">
        <v>2766</v>
      </c>
      <c r="E211" s="33" t="s">
        <v>2813</v>
      </c>
      <c r="F211" s="15" t="s">
        <v>3317</v>
      </c>
      <c r="G211" s="15">
        <v>4.8</v>
      </c>
      <c r="H211" s="15" t="s">
        <v>3481</v>
      </c>
      <c r="I211" s="15" t="s">
        <v>3454</v>
      </c>
      <c r="J211" s="15">
        <v>1</v>
      </c>
      <c r="K211" s="15" t="s">
        <v>2781</v>
      </c>
      <c r="L211" s="15">
        <v>0</v>
      </c>
      <c r="M211" s="15" t="s">
        <v>3011</v>
      </c>
      <c r="N211" s="15">
        <v>120</v>
      </c>
      <c r="O211" s="15" t="s">
        <v>3482</v>
      </c>
      <c r="P211" s="15"/>
    </row>
    <row r="212" spans="1:16" ht="32.1">
      <c r="A212" s="15" t="s">
        <v>3479</v>
      </c>
      <c r="B212" s="15">
        <v>2008</v>
      </c>
      <c r="C212" s="15" t="s">
        <v>3506</v>
      </c>
      <c r="D212" s="20" t="s">
        <v>2766</v>
      </c>
      <c r="E212" s="33" t="s">
        <v>2934</v>
      </c>
      <c r="F212" s="36" t="s">
        <v>3507</v>
      </c>
      <c r="G212" s="36">
        <v>72.05</v>
      </c>
      <c r="H212" s="36" t="s">
        <v>3292</v>
      </c>
      <c r="I212" s="36" t="s">
        <v>3508</v>
      </c>
      <c r="J212" s="36">
        <v>1</v>
      </c>
      <c r="K212" s="15" t="s">
        <v>2766</v>
      </c>
      <c r="L212" s="36">
        <v>0</v>
      </c>
      <c r="M212" s="36" t="s">
        <v>3509</v>
      </c>
      <c r="N212" s="36">
        <v>1</v>
      </c>
      <c r="O212" s="15" t="s">
        <v>2772</v>
      </c>
      <c r="P212" s="36" t="s">
        <v>2316</v>
      </c>
    </row>
    <row r="213" spans="1:16" ht="32.1">
      <c r="A213" s="15" t="s">
        <v>3479</v>
      </c>
      <c r="B213" s="15">
        <v>2008</v>
      </c>
      <c r="C213" s="15" t="s">
        <v>3506</v>
      </c>
      <c r="D213" s="20" t="s">
        <v>2766</v>
      </c>
      <c r="E213" s="33" t="s">
        <v>2934</v>
      </c>
      <c r="F213" s="36" t="s">
        <v>3507</v>
      </c>
      <c r="G213" s="36">
        <v>72.05</v>
      </c>
      <c r="H213" s="36" t="s">
        <v>3292</v>
      </c>
      <c r="I213" s="36" t="s">
        <v>3508</v>
      </c>
      <c r="J213" s="36">
        <v>1</v>
      </c>
      <c r="K213" s="15" t="s">
        <v>2766</v>
      </c>
      <c r="L213" s="36">
        <v>0</v>
      </c>
      <c r="M213" s="36" t="s">
        <v>3509</v>
      </c>
      <c r="N213" s="36">
        <v>60</v>
      </c>
      <c r="O213" s="15" t="s">
        <v>2772</v>
      </c>
      <c r="P213" s="36" t="s">
        <v>2316</v>
      </c>
    </row>
    <row r="214" spans="1:16" ht="32.1">
      <c r="A214" s="15" t="s">
        <v>3479</v>
      </c>
      <c r="B214" s="15">
        <v>2005</v>
      </c>
      <c r="C214" s="15" t="s">
        <v>3510</v>
      </c>
      <c r="D214" s="20" t="s">
        <v>2766</v>
      </c>
      <c r="E214" s="33" t="s">
        <v>2934</v>
      </c>
      <c r="F214" s="36" t="s">
        <v>3507</v>
      </c>
      <c r="G214" s="36">
        <v>72.05</v>
      </c>
      <c r="H214" s="36" t="s">
        <v>3292</v>
      </c>
      <c r="I214" s="36" t="s">
        <v>3511</v>
      </c>
      <c r="J214" s="36">
        <v>1</v>
      </c>
      <c r="K214" s="15" t="s">
        <v>3512</v>
      </c>
      <c r="L214" s="36" t="s">
        <v>3513</v>
      </c>
      <c r="M214" s="36" t="s">
        <v>3277</v>
      </c>
      <c r="N214" s="36">
        <v>0</v>
      </c>
      <c r="O214" s="15" t="s">
        <v>2772</v>
      </c>
      <c r="P214" t="s">
        <v>2420</v>
      </c>
    </row>
    <row r="215" spans="1:16" ht="32.1">
      <c r="A215" s="15" t="s">
        <v>3479</v>
      </c>
      <c r="B215" s="15">
        <v>2005</v>
      </c>
      <c r="C215" s="15" t="s">
        <v>3510</v>
      </c>
      <c r="D215" s="20" t="s">
        <v>2766</v>
      </c>
      <c r="E215" s="33" t="s">
        <v>2934</v>
      </c>
      <c r="F215" s="36" t="s">
        <v>3507</v>
      </c>
      <c r="G215" s="36">
        <v>72.05</v>
      </c>
      <c r="H215" s="36" t="s">
        <v>3292</v>
      </c>
      <c r="I215" s="36" t="s">
        <v>3511</v>
      </c>
      <c r="J215" s="36">
        <v>1</v>
      </c>
      <c r="K215" s="15" t="s">
        <v>3512</v>
      </c>
      <c r="L215" s="36" t="s">
        <v>3514</v>
      </c>
      <c r="M215" s="36" t="s">
        <v>3277</v>
      </c>
      <c r="N215" s="36">
        <v>1</v>
      </c>
      <c r="O215" s="15" t="s">
        <v>2772</v>
      </c>
      <c r="P215" t="s">
        <v>2420</v>
      </c>
    </row>
    <row r="216" spans="1:16" ht="32.1">
      <c r="A216" s="15" t="s">
        <v>3479</v>
      </c>
      <c r="B216" s="15">
        <v>2005</v>
      </c>
      <c r="C216" s="15" t="s">
        <v>3510</v>
      </c>
      <c r="D216" s="20" t="s">
        <v>2766</v>
      </c>
      <c r="E216" s="33" t="s">
        <v>2934</v>
      </c>
      <c r="F216" s="36" t="s">
        <v>3507</v>
      </c>
      <c r="G216" s="36">
        <v>72.05</v>
      </c>
      <c r="H216" s="36" t="s">
        <v>3292</v>
      </c>
      <c r="I216" s="36" t="s">
        <v>3511</v>
      </c>
      <c r="J216" s="36">
        <v>1</v>
      </c>
      <c r="K216" s="15" t="s">
        <v>3512</v>
      </c>
      <c r="L216" s="36" t="s">
        <v>3515</v>
      </c>
      <c r="M216" s="36" t="s">
        <v>3277</v>
      </c>
      <c r="N216" s="36">
        <v>5</v>
      </c>
      <c r="O216" s="15" t="s">
        <v>2772</v>
      </c>
      <c r="P216" t="s">
        <v>2420</v>
      </c>
    </row>
    <row r="217" spans="1:16" ht="32.1">
      <c r="A217" s="15" t="s">
        <v>3479</v>
      </c>
      <c r="B217" s="15">
        <v>2005</v>
      </c>
      <c r="C217" s="15" t="s">
        <v>3510</v>
      </c>
      <c r="D217" s="20" t="s">
        <v>2766</v>
      </c>
      <c r="E217" s="33" t="s">
        <v>2934</v>
      </c>
      <c r="F217" s="36" t="s">
        <v>3507</v>
      </c>
      <c r="G217" s="36">
        <v>72.05</v>
      </c>
      <c r="H217" s="36" t="s">
        <v>3292</v>
      </c>
      <c r="I217" s="36" t="s">
        <v>3511</v>
      </c>
      <c r="J217" s="36">
        <v>1</v>
      </c>
      <c r="K217" s="15" t="s">
        <v>2781</v>
      </c>
      <c r="L217" s="36">
        <v>0</v>
      </c>
      <c r="M217" s="36" t="s">
        <v>3277</v>
      </c>
      <c r="N217" s="36">
        <v>7</v>
      </c>
      <c r="O217" s="15" t="s">
        <v>2772</v>
      </c>
      <c r="P217" t="s">
        <v>2420</v>
      </c>
    </row>
    <row r="218" spans="1:16" ht="32.1">
      <c r="A218" s="15" t="s">
        <v>3479</v>
      </c>
      <c r="B218" s="15">
        <v>2005</v>
      </c>
      <c r="C218" s="15" t="s">
        <v>3510</v>
      </c>
      <c r="D218" s="20" t="s">
        <v>2766</v>
      </c>
      <c r="E218" s="33" t="s">
        <v>2934</v>
      </c>
      <c r="F218" s="36" t="s">
        <v>3507</v>
      </c>
      <c r="G218" s="36">
        <v>72.05</v>
      </c>
      <c r="H218" s="36" t="s">
        <v>3292</v>
      </c>
      <c r="I218" s="36" t="s">
        <v>3511</v>
      </c>
      <c r="J218" s="36">
        <v>1</v>
      </c>
      <c r="K218" s="15" t="s">
        <v>2781</v>
      </c>
      <c r="L218" s="36">
        <v>0</v>
      </c>
      <c r="M218" s="36" t="s">
        <v>3376</v>
      </c>
      <c r="N218" s="36">
        <v>0</v>
      </c>
      <c r="O218" s="15" t="s">
        <v>2819</v>
      </c>
      <c r="P218" t="s">
        <v>2420</v>
      </c>
    </row>
    <row r="219" spans="1:16" ht="32.1">
      <c r="A219" s="15" t="s">
        <v>3479</v>
      </c>
      <c r="B219" s="15">
        <v>2005</v>
      </c>
      <c r="C219" s="15" t="s">
        <v>3510</v>
      </c>
      <c r="D219" s="20" t="s">
        <v>2766</v>
      </c>
      <c r="E219" s="33" t="s">
        <v>2934</v>
      </c>
      <c r="F219" s="36" t="s">
        <v>3507</v>
      </c>
      <c r="G219" s="36">
        <v>72.05</v>
      </c>
      <c r="H219" s="36" t="s">
        <v>3292</v>
      </c>
      <c r="I219" s="36" t="s">
        <v>3511</v>
      </c>
      <c r="J219" s="36">
        <v>1</v>
      </c>
      <c r="K219" s="15" t="s">
        <v>2781</v>
      </c>
      <c r="L219" s="37" t="s">
        <v>3516</v>
      </c>
      <c r="M219" s="36" t="s">
        <v>3376</v>
      </c>
      <c r="N219" s="36">
        <v>1</v>
      </c>
      <c r="O219" s="38" t="s">
        <v>2822</v>
      </c>
      <c r="P219" t="s">
        <v>2420</v>
      </c>
    </row>
    <row r="220" spans="1:16" ht="32.1">
      <c r="A220" s="15" t="s">
        <v>3479</v>
      </c>
      <c r="B220" s="15">
        <v>2005</v>
      </c>
      <c r="C220" s="15" t="s">
        <v>3510</v>
      </c>
      <c r="D220" s="20" t="s">
        <v>2766</v>
      </c>
      <c r="E220" s="33" t="s">
        <v>2934</v>
      </c>
      <c r="F220" s="36" t="s">
        <v>3507</v>
      </c>
      <c r="G220" s="36">
        <v>72.05</v>
      </c>
      <c r="H220" s="36" t="s">
        <v>3292</v>
      </c>
      <c r="I220" s="36" t="s">
        <v>3511</v>
      </c>
      <c r="J220" s="36">
        <v>1</v>
      </c>
      <c r="K220" s="15" t="s">
        <v>2781</v>
      </c>
      <c r="L220" s="36" t="s">
        <v>3517</v>
      </c>
      <c r="M220" s="36" t="s">
        <v>3376</v>
      </c>
      <c r="N220" s="36">
        <v>1</v>
      </c>
      <c r="O220" s="15" t="s">
        <v>2824</v>
      </c>
      <c r="P220" t="s">
        <v>2420</v>
      </c>
    </row>
    <row r="221" spans="1:16" ht="32.1">
      <c r="A221" s="15" t="s">
        <v>3479</v>
      </c>
      <c r="B221" s="15">
        <v>2005</v>
      </c>
      <c r="C221" s="15" t="s">
        <v>3510</v>
      </c>
      <c r="D221" s="20" t="s">
        <v>2766</v>
      </c>
      <c r="E221" s="33" t="s">
        <v>2934</v>
      </c>
      <c r="F221" s="36" t="s">
        <v>3507</v>
      </c>
      <c r="G221" s="36">
        <v>72.05</v>
      </c>
      <c r="H221" s="36" t="s">
        <v>3292</v>
      </c>
      <c r="I221" s="36" t="s">
        <v>3511</v>
      </c>
      <c r="J221" s="36">
        <v>1</v>
      </c>
      <c r="K221" s="15" t="s">
        <v>2781</v>
      </c>
      <c r="L221" s="36" t="s">
        <v>3518</v>
      </c>
      <c r="M221" s="36" t="s">
        <v>3376</v>
      </c>
      <c r="N221" s="36">
        <v>1</v>
      </c>
      <c r="O221" s="15" t="s">
        <v>2825</v>
      </c>
      <c r="P221" t="s">
        <v>2420</v>
      </c>
    </row>
    <row r="222" spans="1:16" ht="32.1">
      <c r="A222" s="15" t="s">
        <v>3479</v>
      </c>
      <c r="B222" s="15">
        <v>2005</v>
      </c>
      <c r="C222" s="15" t="s">
        <v>3510</v>
      </c>
      <c r="D222" s="20" t="s">
        <v>2766</v>
      </c>
      <c r="E222" s="33" t="s">
        <v>2934</v>
      </c>
      <c r="F222" s="36" t="s">
        <v>3507</v>
      </c>
      <c r="G222" s="36">
        <v>72.05</v>
      </c>
      <c r="H222" s="36" t="s">
        <v>3292</v>
      </c>
      <c r="I222" s="36" t="s">
        <v>3511</v>
      </c>
      <c r="J222" s="36">
        <v>1</v>
      </c>
      <c r="K222" s="15" t="s">
        <v>2781</v>
      </c>
      <c r="L222" s="36" t="s">
        <v>3519</v>
      </c>
      <c r="M222" s="36" t="s">
        <v>3376</v>
      </c>
      <c r="N222" s="36">
        <v>1</v>
      </c>
      <c r="O222" s="15" t="s">
        <v>2826</v>
      </c>
      <c r="P222" t="s">
        <v>2420</v>
      </c>
    </row>
    <row r="223" spans="1:16" ht="32.1">
      <c r="A223" s="15" t="s">
        <v>3479</v>
      </c>
      <c r="B223" s="15">
        <v>2005</v>
      </c>
      <c r="C223" s="15" t="s">
        <v>3510</v>
      </c>
      <c r="D223" s="20" t="s">
        <v>2766</v>
      </c>
      <c r="E223" s="33" t="s">
        <v>2934</v>
      </c>
      <c r="F223" s="36" t="s">
        <v>3507</v>
      </c>
      <c r="G223" s="36">
        <v>72.05</v>
      </c>
      <c r="H223" s="36" t="s">
        <v>3292</v>
      </c>
      <c r="I223" s="36" t="s">
        <v>3511</v>
      </c>
      <c r="J223" s="36">
        <v>1</v>
      </c>
      <c r="K223" s="15" t="s">
        <v>2781</v>
      </c>
      <c r="L223" s="36">
        <v>0</v>
      </c>
      <c r="M223" s="36" t="s">
        <v>3376</v>
      </c>
      <c r="N223" s="36">
        <v>5</v>
      </c>
      <c r="O223" s="15" t="s">
        <v>2819</v>
      </c>
      <c r="P223" t="s">
        <v>2420</v>
      </c>
    </row>
    <row r="224" spans="1:16" ht="32.1">
      <c r="A224" s="15" t="s">
        <v>3479</v>
      </c>
      <c r="B224" s="15">
        <v>2005</v>
      </c>
      <c r="C224" s="15" t="s">
        <v>3510</v>
      </c>
      <c r="D224" s="20" t="s">
        <v>2766</v>
      </c>
      <c r="E224" s="33" t="s">
        <v>2934</v>
      </c>
      <c r="F224" s="36" t="s">
        <v>3507</v>
      </c>
      <c r="G224" s="36">
        <v>72.05</v>
      </c>
      <c r="H224" s="36" t="s">
        <v>3292</v>
      </c>
      <c r="I224" s="36" t="s">
        <v>3511</v>
      </c>
      <c r="J224" s="36">
        <v>1</v>
      </c>
      <c r="K224" s="15" t="s">
        <v>2781</v>
      </c>
      <c r="L224" s="36">
        <v>0</v>
      </c>
      <c r="M224" s="36" t="s">
        <v>3376</v>
      </c>
      <c r="N224" s="36">
        <v>5</v>
      </c>
      <c r="O224" s="38" t="s">
        <v>2822</v>
      </c>
      <c r="P224" t="s">
        <v>2420</v>
      </c>
    </row>
    <row r="225" spans="1:16" ht="32.1">
      <c r="A225" s="15" t="s">
        <v>3479</v>
      </c>
      <c r="B225" s="15">
        <v>2005</v>
      </c>
      <c r="C225" s="15" t="s">
        <v>3510</v>
      </c>
      <c r="D225" s="20" t="s">
        <v>2766</v>
      </c>
      <c r="E225" s="33" t="s">
        <v>2934</v>
      </c>
      <c r="F225" s="36" t="s">
        <v>3507</v>
      </c>
      <c r="G225" s="36">
        <v>72.05</v>
      </c>
      <c r="H225" s="36" t="s">
        <v>3292</v>
      </c>
      <c r="I225" s="36" t="s">
        <v>3511</v>
      </c>
      <c r="J225" s="36">
        <v>1</v>
      </c>
      <c r="K225" s="15" t="s">
        <v>2781</v>
      </c>
      <c r="L225" s="36" t="s">
        <v>3520</v>
      </c>
      <c r="M225" s="36" t="s">
        <v>3376</v>
      </c>
      <c r="N225" s="36">
        <v>5</v>
      </c>
      <c r="O225" s="15" t="s">
        <v>2824</v>
      </c>
      <c r="P225" t="s">
        <v>2420</v>
      </c>
    </row>
    <row r="226" spans="1:16" ht="32.1">
      <c r="A226" s="15" t="s">
        <v>3479</v>
      </c>
      <c r="B226" s="15">
        <v>2005</v>
      </c>
      <c r="C226" s="15" t="s">
        <v>3510</v>
      </c>
      <c r="D226" s="20" t="s">
        <v>2766</v>
      </c>
      <c r="E226" s="33" t="s">
        <v>2934</v>
      </c>
      <c r="F226" s="36" t="s">
        <v>3507</v>
      </c>
      <c r="G226" s="36">
        <v>72.05</v>
      </c>
      <c r="H226" s="36" t="s">
        <v>3292</v>
      </c>
      <c r="I226" s="36" t="s">
        <v>3511</v>
      </c>
      <c r="J226" s="36">
        <v>1</v>
      </c>
      <c r="K226" s="15" t="s">
        <v>2781</v>
      </c>
      <c r="L226" s="36" t="s">
        <v>3521</v>
      </c>
      <c r="M226" s="36" t="s">
        <v>3376</v>
      </c>
      <c r="N226" s="36">
        <v>5</v>
      </c>
      <c r="O226" s="15" t="s">
        <v>2825</v>
      </c>
      <c r="P226" t="s">
        <v>2420</v>
      </c>
    </row>
    <row r="227" spans="1:16" ht="32.1">
      <c r="A227" s="15" t="s">
        <v>3479</v>
      </c>
      <c r="B227" s="15">
        <v>2005</v>
      </c>
      <c r="C227" s="15" t="s">
        <v>3510</v>
      </c>
      <c r="D227" s="20" t="s">
        <v>2766</v>
      </c>
      <c r="E227" s="33" t="s">
        <v>2934</v>
      </c>
      <c r="F227" s="36" t="s">
        <v>3507</v>
      </c>
      <c r="G227" s="36">
        <v>72.05</v>
      </c>
      <c r="H227" s="36" t="s">
        <v>3292</v>
      </c>
      <c r="I227" s="36" t="s">
        <v>3511</v>
      </c>
      <c r="J227" s="36">
        <v>1</v>
      </c>
      <c r="K227" s="15" t="s">
        <v>2781</v>
      </c>
      <c r="L227" s="36" t="s">
        <v>3522</v>
      </c>
      <c r="M227" s="36" t="s">
        <v>3376</v>
      </c>
      <c r="N227" s="36">
        <v>5</v>
      </c>
      <c r="O227" s="15" t="s">
        <v>2826</v>
      </c>
      <c r="P227" t="s">
        <v>2420</v>
      </c>
    </row>
    <row r="228" spans="1:16" ht="32.1">
      <c r="A228" s="15" t="s">
        <v>3479</v>
      </c>
      <c r="B228" s="15">
        <v>2005</v>
      </c>
      <c r="C228" s="15" t="s">
        <v>3510</v>
      </c>
      <c r="D228" s="20" t="s">
        <v>2766</v>
      </c>
      <c r="E228" s="33" t="s">
        <v>2934</v>
      </c>
      <c r="F228" s="36" t="s">
        <v>3507</v>
      </c>
      <c r="G228" s="36">
        <v>72.05</v>
      </c>
      <c r="H228" s="36" t="s">
        <v>3292</v>
      </c>
      <c r="I228" s="36" t="s">
        <v>3511</v>
      </c>
      <c r="J228" s="36">
        <v>1</v>
      </c>
      <c r="K228" s="15" t="s">
        <v>2781</v>
      </c>
      <c r="L228" s="36">
        <v>0</v>
      </c>
      <c r="M228" s="36" t="s">
        <v>3376</v>
      </c>
      <c r="N228" s="36">
        <v>7</v>
      </c>
      <c r="O228" s="15" t="s">
        <v>2819</v>
      </c>
      <c r="P228" t="s">
        <v>2420</v>
      </c>
    </row>
    <row r="229" spans="1:16" ht="32.1">
      <c r="A229" s="15" t="s">
        <v>3479</v>
      </c>
      <c r="B229" s="15">
        <v>2005</v>
      </c>
      <c r="C229" s="15" t="s">
        <v>3510</v>
      </c>
      <c r="D229" s="20" t="s">
        <v>2766</v>
      </c>
      <c r="E229" s="33" t="s">
        <v>2934</v>
      </c>
      <c r="F229" s="36" t="s">
        <v>3507</v>
      </c>
      <c r="G229" s="36">
        <v>72.05</v>
      </c>
      <c r="H229" s="36" t="s">
        <v>3292</v>
      </c>
      <c r="I229" s="36" t="s">
        <v>3511</v>
      </c>
      <c r="J229" s="36">
        <v>1</v>
      </c>
      <c r="K229" s="15" t="s">
        <v>2781</v>
      </c>
      <c r="L229" s="36">
        <v>0</v>
      </c>
      <c r="M229" s="36" t="s">
        <v>3376</v>
      </c>
      <c r="N229" s="36">
        <v>7</v>
      </c>
      <c r="O229" s="38" t="s">
        <v>2822</v>
      </c>
      <c r="P229" t="s">
        <v>2420</v>
      </c>
    </row>
    <row r="230" spans="1:16" ht="32.1">
      <c r="A230" s="15" t="s">
        <v>3479</v>
      </c>
      <c r="B230" s="15">
        <v>2005</v>
      </c>
      <c r="C230" s="15" t="s">
        <v>3510</v>
      </c>
      <c r="D230" s="20" t="s">
        <v>2766</v>
      </c>
      <c r="E230" s="33" t="s">
        <v>2934</v>
      </c>
      <c r="F230" s="36" t="s">
        <v>3507</v>
      </c>
      <c r="G230" s="36">
        <v>72.05</v>
      </c>
      <c r="H230" s="36" t="s">
        <v>3292</v>
      </c>
      <c r="I230" s="36" t="s">
        <v>3511</v>
      </c>
      <c r="J230" s="36">
        <v>1</v>
      </c>
      <c r="K230" s="15" t="s">
        <v>2781</v>
      </c>
      <c r="L230" s="36" t="s">
        <v>3523</v>
      </c>
      <c r="M230" s="36" t="s">
        <v>3376</v>
      </c>
      <c r="N230" s="36">
        <v>7</v>
      </c>
      <c r="O230" s="15" t="s">
        <v>2824</v>
      </c>
      <c r="P230" t="s">
        <v>2420</v>
      </c>
    </row>
    <row r="231" spans="1:16" ht="32.1">
      <c r="A231" s="15" t="s">
        <v>3479</v>
      </c>
      <c r="B231" s="15">
        <v>2005</v>
      </c>
      <c r="C231" s="15" t="s">
        <v>3510</v>
      </c>
      <c r="D231" s="20" t="s">
        <v>2766</v>
      </c>
      <c r="E231" s="33" t="s">
        <v>2934</v>
      </c>
      <c r="F231" s="36" t="s">
        <v>3507</v>
      </c>
      <c r="G231" s="36">
        <v>72.05</v>
      </c>
      <c r="H231" s="36" t="s">
        <v>3292</v>
      </c>
      <c r="I231" s="36" t="s">
        <v>3511</v>
      </c>
      <c r="J231" s="36">
        <v>1</v>
      </c>
      <c r="K231" s="15" t="s">
        <v>2781</v>
      </c>
      <c r="L231" s="36" t="s">
        <v>3524</v>
      </c>
      <c r="M231" s="36" t="s">
        <v>3376</v>
      </c>
      <c r="N231" s="36">
        <v>7</v>
      </c>
      <c r="O231" s="15" t="s">
        <v>2825</v>
      </c>
      <c r="P231" t="s">
        <v>2420</v>
      </c>
    </row>
    <row r="232" spans="1:16" ht="32.1">
      <c r="A232" s="15" t="s">
        <v>3479</v>
      </c>
      <c r="B232" s="15">
        <v>2005</v>
      </c>
      <c r="C232" s="15" t="s">
        <v>3510</v>
      </c>
      <c r="D232" s="20" t="s">
        <v>2766</v>
      </c>
      <c r="E232" s="33" t="s">
        <v>2934</v>
      </c>
      <c r="F232" s="36" t="s">
        <v>3507</v>
      </c>
      <c r="G232" s="36">
        <v>72.05</v>
      </c>
      <c r="H232" s="36" t="s">
        <v>3292</v>
      </c>
      <c r="I232" s="36" t="s">
        <v>3511</v>
      </c>
      <c r="J232" s="36">
        <v>1</v>
      </c>
      <c r="K232" s="15" t="s">
        <v>2781</v>
      </c>
      <c r="L232" s="36">
        <v>0</v>
      </c>
      <c r="M232" s="36" t="s">
        <v>3376</v>
      </c>
      <c r="N232" s="36">
        <v>7</v>
      </c>
      <c r="O232" s="15" t="s">
        <v>2826</v>
      </c>
      <c r="P232" t="s">
        <v>2420</v>
      </c>
    </row>
    <row r="233" spans="1:16" ht="32.1">
      <c r="A233" s="15" t="s">
        <v>3479</v>
      </c>
      <c r="B233" s="15">
        <v>2005</v>
      </c>
      <c r="C233" s="15" t="s">
        <v>3510</v>
      </c>
      <c r="D233" s="20" t="s">
        <v>2766</v>
      </c>
      <c r="E233" s="33" t="s">
        <v>2934</v>
      </c>
      <c r="F233" s="36" t="s">
        <v>3507</v>
      </c>
      <c r="G233" s="36">
        <v>72.05</v>
      </c>
      <c r="H233" s="36" t="s">
        <v>3292</v>
      </c>
      <c r="I233" s="36" t="s">
        <v>3511</v>
      </c>
      <c r="J233" s="36">
        <v>1</v>
      </c>
      <c r="K233" s="15" t="s">
        <v>2781</v>
      </c>
      <c r="L233" s="36">
        <v>0</v>
      </c>
      <c r="M233" s="36" t="s">
        <v>3376</v>
      </c>
      <c r="N233" s="36">
        <v>14</v>
      </c>
      <c r="O233" s="15" t="s">
        <v>2819</v>
      </c>
      <c r="P233" t="s">
        <v>2420</v>
      </c>
    </row>
    <row r="234" spans="1:16" ht="32.1">
      <c r="A234" s="15" t="s">
        <v>3479</v>
      </c>
      <c r="B234" s="15">
        <v>2005</v>
      </c>
      <c r="C234" s="15" t="s">
        <v>3510</v>
      </c>
      <c r="D234" s="20" t="s">
        <v>2766</v>
      </c>
      <c r="E234" s="33" t="s">
        <v>2934</v>
      </c>
      <c r="F234" s="36" t="s">
        <v>3507</v>
      </c>
      <c r="G234" s="36">
        <v>72.05</v>
      </c>
      <c r="H234" s="36" t="s">
        <v>3292</v>
      </c>
      <c r="I234" s="36" t="s">
        <v>3511</v>
      </c>
      <c r="J234" s="36">
        <v>1</v>
      </c>
      <c r="K234" s="15" t="s">
        <v>2781</v>
      </c>
      <c r="L234" s="36">
        <v>0</v>
      </c>
      <c r="M234" s="36" t="s">
        <v>3376</v>
      </c>
      <c r="N234" s="36">
        <v>14</v>
      </c>
      <c r="O234" s="38" t="s">
        <v>2822</v>
      </c>
      <c r="P234" t="s">
        <v>2420</v>
      </c>
    </row>
    <row r="235" spans="1:16" ht="32.1">
      <c r="A235" s="15" t="s">
        <v>3479</v>
      </c>
      <c r="B235" s="15">
        <v>2005</v>
      </c>
      <c r="C235" s="15" t="s">
        <v>3510</v>
      </c>
      <c r="D235" s="20" t="s">
        <v>2766</v>
      </c>
      <c r="E235" s="33" t="s">
        <v>2934</v>
      </c>
      <c r="F235" s="36" t="s">
        <v>3507</v>
      </c>
      <c r="G235" s="36">
        <v>72.05</v>
      </c>
      <c r="H235" s="36" t="s">
        <v>3292</v>
      </c>
      <c r="I235" s="36" t="s">
        <v>3511</v>
      </c>
      <c r="J235" s="36">
        <v>1</v>
      </c>
      <c r="K235" s="15" t="s">
        <v>2781</v>
      </c>
      <c r="L235" s="36">
        <v>0</v>
      </c>
      <c r="M235" s="36" t="s">
        <v>3376</v>
      </c>
      <c r="N235" s="36">
        <v>14</v>
      </c>
      <c r="O235" s="15" t="s">
        <v>2824</v>
      </c>
      <c r="P235" t="s">
        <v>2420</v>
      </c>
    </row>
    <row r="236" spans="1:16" ht="32.1">
      <c r="A236" s="15" t="s">
        <v>3479</v>
      </c>
      <c r="B236" s="15">
        <v>2005</v>
      </c>
      <c r="C236" s="15" t="s">
        <v>3510</v>
      </c>
      <c r="D236" s="20" t="s">
        <v>2766</v>
      </c>
      <c r="E236" s="33" t="s">
        <v>2934</v>
      </c>
      <c r="F236" s="36" t="s">
        <v>3507</v>
      </c>
      <c r="G236" s="36">
        <v>72.05</v>
      </c>
      <c r="H236" s="36" t="s">
        <v>3292</v>
      </c>
      <c r="I236" s="36" t="s">
        <v>3511</v>
      </c>
      <c r="J236" s="36">
        <v>1</v>
      </c>
      <c r="K236" s="15" t="s">
        <v>2781</v>
      </c>
      <c r="L236" s="36">
        <v>0</v>
      </c>
      <c r="M236" s="36" t="s">
        <v>3376</v>
      </c>
      <c r="N236" s="36">
        <v>14</v>
      </c>
      <c r="O236" s="15" t="s">
        <v>2825</v>
      </c>
      <c r="P236" t="s">
        <v>2420</v>
      </c>
    </row>
    <row r="237" spans="1:16" ht="32.1">
      <c r="A237" s="15" t="s">
        <v>3479</v>
      </c>
      <c r="B237" s="15">
        <v>2005</v>
      </c>
      <c r="C237" s="15" t="s">
        <v>3510</v>
      </c>
      <c r="D237" s="20" t="s">
        <v>2766</v>
      </c>
      <c r="E237" s="33" t="s">
        <v>2934</v>
      </c>
      <c r="F237" s="36" t="s">
        <v>3507</v>
      </c>
      <c r="G237" s="36">
        <v>72.05</v>
      </c>
      <c r="H237" s="36" t="s">
        <v>3292</v>
      </c>
      <c r="I237" s="36" t="s">
        <v>3511</v>
      </c>
      <c r="J237" s="36">
        <v>1</v>
      </c>
      <c r="K237" s="15" t="s">
        <v>2781</v>
      </c>
      <c r="L237" s="36">
        <v>0</v>
      </c>
      <c r="M237" s="36" t="s">
        <v>3376</v>
      </c>
      <c r="N237" s="36">
        <v>14</v>
      </c>
      <c r="O237" s="15" t="s">
        <v>2826</v>
      </c>
      <c r="P237" t="s">
        <v>2420</v>
      </c>
    </row>
  </sheetData>
  <autoFilter ref="A1:P237" xr:uid="{00000000-0001-0000-0300-000000000000}"/>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3E0FE7-9FF5-F741-AE91-2387ECDDF850}">
  <dimension ref="A1:AU30"/>
  <sheetViews>
    <sheetView workbookViewId="0">
      <pane xSplit="1" topLeftCell="B1" activePane="topRight" state="frozen"/>
      <selection pane="topRight" activeCell="E19" sqref="E19"/>
    </sheetView>
  </sheetViews>
  <sheetFormatPr defaultColWidth="11.42578125" defaultRowHeight="15"/>
  <cols>
    <col min="1" max="1" width="18.140625" customWidth="1"/>
    <col min="2" max="2" width="19.85546875" customWidth="1"/>
    <col min="3" max="3" width="11.140625" customWidth="1"/>
    <col min="6" max="6" width="13.140625" bestFit="1" customWidth="1"/>
    <col min="7" max="8" width="13.140625" customWidth="1"/>
    <col min="9" max="9" width="19.85546875" customWidth="1"/>
    <col min="10" max="10" width="7.28515625" customWidth="1"/>
    <col min="11" max="11" width="9" bestFit="1" customWidth="1"/>
    <col min="12" max="12" width="15.85546875" bestFit="1" customWidth="1"/>
    <col min="13" max="13" width="17.85546875" customWidth="1"/>
    <col min="14" max="14" width="14.7109375" customWidth="1"/>
    <col min="17" max="17" width="13" bestFit="1" customWidth="1"/>
    <col min="18" max="18" width="13" customWidth="1"/>
    <col min="19" max="19" width="16.42578125" bestFit="1" customWidth="1"/>
    <col min="20" max="20" width="18.7109375" customWidth="1"/>
    <col min="21" max="21" width="12" customWidth="1"/>
    <col min="22" max="22" width="19.140625" bestFit="1" customWidth="1"/>
    <col min="23" max="23" width="17.28515625" customWidth="1"/>
    <col min="24" max="24" width="19.7109375" customWidth="1"/>
    <col min="30" max="30" width="16" customWidth="1"/>
    <col min="31" max="31" width="12.7109375" customWidth="1"/>
    <col min="37" max="37" width="14.7109375" customWidth="1"/>
    <col min="45" max="45" width="22.85546875" customWidth="1"/>
    <col min="47" max="47" width="11.7109375" customWidth="1"/>
  </cols>
  <sheetData>
    <row r="1" spans="1:47" ht="15.95" thickBot="1">
      <c r="C1" t="s">
        <v>3562</v>
      </c>
      <c r="D1" t="s">
        <v>3562</v>
      </c>
      <c r="E1" t="s">
        <v>3562</v>
      </c>
      <c r="F1" t="s">
        <v>3562</v>
      </c>
      <c r="G1" t="s">
        <v>3563</v>
      </c>
      <c r="H1" t="s">
        <v>3562</v>
      </c>
      <c r="I1" t="s">
        <v>3562</v>
      </c>
      <c r="J1" t="s">
        <v>3562</v>
      </c>
      <c r="K1" t="s">
        <v>3562</v>
      </c>
      <c r="L1" t="s">
        <v>3562</v>
      </c>
      <c r="M1" t="s">
        <v>3562</v>
      </c>
      <c r="N1" t="s">
        <v>3564</v>
      </c>
      <c r="O1" s="47" t="s">
        <v>3562</v>
      </c>
      <c r="P1" t="s">
        <v>3565</v>
      </c>
      <c r="Q1" t="s">
        <v>3565</v>
      </c>
      <c r="R1" t="s">
        <v>3565</v>
      </c>
      <c r="S1" t="s">
        <v>3565</v>
      </c>
      <c r="T1" t="s">
        <v>3565</v>
      </c>
      <c r="U1" t="s">
        <v>3565</v>
      </c>
      <c r="V1" t="s">
        <v>3565</v>
      </c>
      <c r="W1" t="s">
        <v>3562</v>
      </c>
      <c r="X1" t="s">
        <v>3562</v>
      </c>
      <c r="Y1" t="s">
        <v>3565</v>
      </c>
      <c r="Z1" t="s">
        <v>3563</v>
      </c>
      <c r="AA1" t="s">
        <v>3563</v>
      </c>
      <c r="AB1" t="s">
        <v>3563</v>
      </c>
      <c r="AC1" t="s">
        <v>3563</v>
      </c>
      <c r="AD1" t="s">
        <v>3566</v>
      </c>
      <c r="AE1" t="s">
        <v>3566</v>
      </c>
      <c r="AF1" t="s">
        <v>3566</v>
      </c>
      <c r="AG1" t="s">
        <v>3566</v>
      </c>
      <c r="AH1" t="s">
        <v>3566</v>
      </c>
      <c r="AI1" t="s">
        <v>3566</v>
      </c>
      <c r="AJ1" t="s">
        <v>3566</v>
      </c>
      <c r="AK1" t="s">
        <v>3566</v>
      </c>
      <c r="AL1" t="s">
        <v>3565</v>
      </c>
      <c r="AM1" t="s">
        <v>3563</v>
      </c>
      <c r="AN1" t="s">
        <v>3563</v>
      </c>
      <c r="AO1" t="s">
        <v>3565</v>
      </c>
      <c r="AP1" t="s">
        <v>3565</v>
      </c>
      <c r="AQ1" t="s">
        <v>3565</v>
      </c>
      <c r="AR1" t="s">
        <v>3563</v>
      </c>
      <c r="AS1" t="s">
        <v>3563</v>
      </c>
      <c r="AT1" t="s">
        <v>3563</v>
      </c>
      <c r="AU1" t="s">
        <v>3564</v>
      </c>
    </row>
    <row r="2" spans="1:47" ht="33" thickBot="1">
      <c r="A2" t="s">
        <v>3567</v>
      </c>
      <c r="B2" t="s">
        <v>2757</v>
      </c>
      <c r="C2" s="15" t="s">
        <v>2768</v>
      </c>
      <c r="D2" s="15" t="s">
        <v>2774</v>
      </c>
      <c r="E2" s="15" t="s">
        <v>3560</v>
      </c>
      <c r="F2" s="15" t="s">
        <v>3568</v>
      </c>
      <c r="G2" t="s">
        <v>2779</v>
      </c>
      <c r="H2" t="s">
        <v>2786</v>
      </c>
      <c r="I2" s="15" t="s">
        <v>3569</v>
      </c>
      <c r="J2" s="15" t="s">
        <v>3570</v>
      </c>
      <c r="K2" s="15" t="s">
        <v>2775</v>
      </c>
      <c r="L2" s="15" t="s">
        <v>3571</v>
      </c>
      <c r="M2" s="15" t="s">
        <v>2853</v>
      </c>
      <c r="N2" s="15" t="s">
        <v>2858</v>
      </c>
      <c r="O2" s="15" t="s">
        <v>2865</v>
      </c>
      <c r="P2" s="15" t="s">
        <v>2975</v>
      </c>
      <c r="Q2" s="15" t="s">
        <v>3534</v>
      </c>
      <c r="R2" s="36" t="s">
        <v>3535</v>
      </c>
      <c r="S2" s="15" t="s">
        <v>2991</v>
      </c>
      <c r="T2" s="15" t="s">
        <v>2987</v>
      </c>
      <c r="U2" s="15" t="s">
        <v>2989</v>
      </c>
      <c r="V2" s="15" t="s">
        <v>3323</v>
      </c>
      <c r="W2" s="15" t="s">
        <v>3572</v>
      </c>
      <c r="X2" s="48" t="s">
        <v>3477</v>
      </c>
      <c r="Y2" s="15" t="s">
        <v>3485</v>
      </c>
      <c r="Z2" s="15" t="s">
        <v>3486</v>
      </c>
      <c r="AA2" s="15" t="s">
        <v>3487</v>
      </c>
      <c r="AB2" s="15" t="s">
        <v>3488</v>
      </c>
      <c r="AC2" s="15" t="s">
        <v>3489</v>
      </c>
      <c r="AD2" s="15" t="s">
        <v>3490</v>
      </c>
      <c r="AE2" s="15" t="s">
        <v>2963</v>
      </c>
      <c r="AF2" s="15" t="s">
        <v>3491</v>
      </c>
      <c r="AG2" s="15" t="s">
        <v>3492</v>
      </c>
      <c r="AH2" s="15" t="s">
        <v>3493</v>
      </c>
      <c r="AI2" s="28" t="s">
        <v>3494</v>
      </c>
      <c r="AJ2" s="28" t="s">
        <v>3495</v>
      </c>
      <c r="AK2" s="15" t="s">
        <v>3496</v>
      </c>
      <c r="AL2" s="37" t="s">
        <v>3373</v>
      </c>
      <c r="AM2" s="36" t="s">
        <v>3573</v>
      </c>
      <c r="AN2" t="s">
        <v>3574</v>
      </c>
      <c r="AO2" s="36" t="s">
        <v>3538</v>
      </c>
      <c r="AP2" t="s">
        <v>3575</v>
      </c>
      <c r="AQ2" t="s">
        <v>3576</v>
      </c>
      <c r="AR2" s="15" t="s">
        <v>2814</v>
      </c>
      <c r="AS2" s="15" t="s">
        <v>2919</v>
      </c>
      <c r="AT2" t="s">
        <v>3317</v>
      </c>
      <c r="AU2" t="s">
        <v>3577</v>
      </c>
    </row>
    <row r="3" spans="1:47" ht="18">
      <c r="A3" s="15" t="s">
        <v>3578</v>
      </c>
      <c r="B3" s="16" t="s">
        <v>2769</v>
      </c>
      <c r="C3" s="15">
        <v>260</v>
      </c>
      <c r="D3" s="15">
        <v>50</v>
      </c>
      <c r="E3" s="15"/>
      <c r="F3" s="15"/>
      <c r="G3" s="15"/>
      <c r="H3" s="15"/>
      <c r="I3" s="15"/>
      <c r="J3" s="15"/>
      <c r="K3">
        <v>220</v>
      </c>
    </row>
    <row r="4" spans="1:47" ht="18">
      <c r="A4" s="15" t="s">
        <v>3579</v>
      </c>
      <c r="B4" s="16" t="s">
        <v>2769</v>
      </c>
      <c r="C4" s="15"/>
      <c r="M4" s="15">
        <v>5.3</v>
      </c>
    </row>
    <row r="5" spans="1:47" ht="32.1">
      <c r="A5" s="15" t="s">
        <v>3580</v>
      </c>
      <c r="N5" s="26" t="s">
        <v>3581</v>
      </c>
    </row>
    <row r="6" spans="1:47" ht="15.95">
      <c r="A6" s="15" t="s">
        <v>3582</v>
      </c>
      <c r="B6" s="15" t="s">
        <v>2866</v>
      </c>
      <c r="E6">
        <v>16.8</v>
      </c>
      <c r="O6" s="15">
        <v>4.8</v>
      </c>
    </row>
    <row r="7" spans="1:47" ht="15.95">
      <c r="A7" s="15" t="s">
        <v>3583</v>
      </c>
      <c r="B7" s="15" t="s">
        <v>2930</v>
      </c>
      <c r="C7" s="15">
        <v>260</v>
      </c>
      <c r="D7" s="15">
        <v>50</v>
      </c>
      <c r="E7" s="15"/>
      <c r="F7" s="15"/>
      <c r="G7" s="15"/>
      <c r="H7" s="15"/>
      <c r="I7" s="15"/>
      <c r="J7" s="15"/>
      <c r="K7">
        <v>220</v>
      </c>
    </row>
    <row r="8" spans="1:47" ht="15.95">
      <c r="A8" s="15" t="s">
        <v>3584</v>
      </c>
      <c r="B8" t="s">
        <v>2976</v>
      </c>
      <c r="L8" t="s">
        <v>3585</v>
      </c>
      <c r="O8" t="s">
        <v>3586</v>
      </c>
      <c r="P8" s="15">
        <v>1.9</v>
      </c>
      <c r="Q8" s="15"/>
      <c r="R8" s="15"/>
      <c r="S8">
        <v>2.8</v>
      </c>
    </row>
    <row r="9" spans="1:47" ht="15.95">
      <c r="A9" s="15" t="s">
        <v>3587</v>
      </c>
      <c r="B9" t="s">
        <v>2854</v>
      </c>
      <c r="P9" s="15" t="s">
        <v>3588</v>
      </c>
      <c r="Q9" s="15"/>
      <c r="R9" s="15"/>
      <c r="S9" s="15" t="s">
        <v>3588</v>
      </c>
      <c r="T9" s="15" t="s">
        <v>3588</v>
      </c>
      <c r="U9" s="15" t="s">
        <v>3588</v>
      </c>
      <c r="V9" s="15" t="s">
        <v>3588</v>
      </c>
    </row>
    <row r="10" spans="1:47" ht="32.1">
      <c r="A10" s="15" t="s">
        <v>3589</v>
      </c>
      <c r="B10" s="15" t="s">
        <v>3590</v>
      </c>
      <c r="P10" s="15">
        <v>1000</v>
      </c>
      <c r="Q10" s="15"/>
      <c r="R10" s="15"/>
      <c r="S10" t="s">
        <v>3503</v>
      </c>
      <c r="V10">
        <v>500</v>
      </c>
    </row>
    <row r="11" spans="1:47" ht="15.95">
      <c r="A11" s="15" t="s">
        <v>3591</v>
      </c>
      <c r="B11" s="33" t="s">
        <v>3444</v>
      </c>
      <c r="C11" t="s">
        <v>3592</v>
      </c>
      <c r="D11" t="s">
        <v>3593</v>
      </c>
      <c r="P11" t="s">
        <v>3594</v>
      </c>
      <c r="S11" t="s">
        <v>3595</v>
      </c>
    </row>
    <row r="12" spans="1:47" ht="15.95">
      <c r="A12" s="15" t="s">
        <v>3596</v>
      </c>
      <c r="B12" s="15" t="s">
        <v>3467</v>
      </c>
      <c r="D12" s="15"/>
      <c r="E12" s="15"/>
      <c r="F12" s="15" t="s">
        <v>3473</v>
      </c>
      <c r="G12" s="15"/>
      <c r="H12" s="15"/>
      <c r="I12" s="15" t="s">
        <v>3466</v>
      </c>
      <c r="J12" s="15" t="s">
        <v>3469</v>
      </c>
      <c r="K12" s="15"/>
      <c r="L12" s="15" t="s">
        <v>3471</v>
      </c>
      <c r="O12" s="15" t="s">
        <v>3466</v>
      </c>
      <c r="W12" s="15" t="s">
        <v>3476</v>
      </c>
      <c r="X12" s="15" t="s">
        <v>3478</v>
      </c>
    </row>
    <row r="13" spans="1:47" ht="15.95">
      <c r="A13" s="15" t="s">
        <v>3597</v>
      </c>
      <c r="B13" s="15" t="s">
        <v>3598</v>
      </c>
      <c r="P13" s="15" t="s">
        <v>3588</v>
      </c>
      <c r="Q13" s="15"/>
      <c r="R13" s="15"/>
      <c r="S13" s="15" t="s">
        <v>3588</v>
      </c>
      <c r="Y13" s="15" t="s">
        <v>3588</v>
      </c>
      <c r="Z13" s="15" t="s">
        <v>3588</v>
      </c>
      <c r="AA13" s="15" t="s">
        <v>3588</v>
      </c>
      <c r="AB13" s="15" t="s">
        <v>3588</v>
      </c>
      <c r="AC13" s="15" t="s">
        <v>3588</v>
      </c>
      <c r="AD13" s="15" t="s">
        <v>3588</v>
      </c>
      <c r="AE13" s="15" t="s">
        <v>3588</v>
      </c>
      <c r="AF13" s="15" t="s">
        <v>3588</v>
      </c>
      <c r="AG13" s="15" t="s">
        <v>3588</v>
      </c>
      <c r="AH13" s="15" t="s">
        <v>3588</v>
      </c>
      <c r="AI13" s="15" t="s">
        <v>3588</v>
      </c>
      <c r="AJ13" s="15" t="s">
        <v>3588</v>
      </c>
      <c r="AK13" s="15" t="s">
        <v>3588</v>
      </c>
    </row>
    <row r="14" spans="1:47" ht="15.95">
      <c r="A14" s="15" t="s">
        <v>3599</v>
      </c>
      <c r="B14" s="15" t="s">
        <v>3444</v>
      </c>
      <c r="G14" s="15"/>
      <c r="H14" s="15"/>
      <c r="I14" s="15"/>
      <c r="P14">
        <v>400</v>
      </c>
      <c r="V14" s="15">
        <v>200</v>
      </c>
    </row>
    <row r="15" spans="1:47" ht="15.95">
      <c r="A15" s="15" t="s">
        <v>3600</v>
      </c>
      <c r="B15" s="15" t="s">
        <v>3601</v>
      </c>
      <c r="P15" s="36">
        <v>540</v>
      </c>
      <c r="Q15" s="36"/>
      <c r="R15" s="36"/>
      <c r="S15" s="36"/>
      <c r="T15" s="36">
        <v>15</v>
      </c>
      <c r="V15" s="36"/>
      <c r="AL15" s="36"/>
      <c r="AM15" s="15"/>
      <c r="AN15" s="15"/>
      <c r="AO15" s="36"/>
      <c r="AP15" s="15"/>
    </row>
    <row r="16" spans="1:47" ht="15.95">
      <c r="A16" s="15" t="s">
        <v>3602</v>
      </c>
      <c r="B16" s="15" t="s">
        <v>2772</v>
      </c>
      <c r="G16" s="15" t="s">
        <v>3588</v>
      </c>
      <c r="H16" s="15" t="s">
        <v>3588</v>
      </c>
    </row>
    <row r="17" spans="1:47" ht="15.95">
      <c r="A17" s="15" t="s">
        <v>3603</v>
      </c>
      <c r="B17" s="15" t="s">
        <v>3601</v>
      </c>
      <c r="K17" s="15"/>
      <c r="P17" s="36">
        <v>1000</v>
      </c>
      <c r="Q17" s="36"/>
      <c r="R17" s="36"/>
      <c r="S17" s="36" t="s">
        <v>3503</v>
      </c>
      <c r="V17" s="36">
        <v>500</v>
      </c>
    </row>
    <row r="18" spans="1:47" ht="15.95">
      <c r="A18" s="15" t="s">
        <v>3604</v>
      </c>
      <c r="B18" s="15" t="s">
        <v>3601</v>
      </c>
      <c r="AR18" s="15">
        <f>25.6*2</f>
        <v>51.2</v>
      </c>
      <c r="AT18" t="s">
        <v>3605</v>
      </c>
    </row>
    <row r="19" spans="1:47" ht="15.95">
      <c r="A19" s="36" t="s">
        <v>3606</v>
      </c>
      <c r="B19" s="37" t="s">
        <v>3532</v>
      </c>
      <c r="P19" s="36"/>
      <c r="Q19" s="36">
        <v>480</v>
      </c>
      <c r="R19" s="36">
        <v>480</v>
      </c>
      <c r="V19">
        <v>200</v>
      </c>
      <c r="AL19" s="36">
        <v>480</v>
      </c>
      <c r="AM19" s="15" t="s">
        <v>3588</v>
      </c>
      <c r="AN19" s="15" t="s">
        <v>3588</v>
      </c>
      <c r="AO19" s="36">
        <v>250</v>
      </c>
      <c r="AP19" s="15"/>
    </row>
    <row r="20" spans="1:47" ht="15.95">
      <c r="A20" s="36" t="s">
        <v>3607</v>
      </c>
      <c r="B20" s="36" t="s">
        <v>3555</v>
      </c>
      <c r="S20">
        <v>0.22</v>
      </c>
      <c r="AN20" s="15">
        <f>0.56/2</f>
        <v>0.28000000000000003</v>
      </c>
      <c r="AP20" s="15" t="s">
        <v>3588</v>
      </c>
      <c r="AQ20">
        <v>0.5</v>
      </c>
    </row>
    <row r="21" spans="1:47" ht="15.95">
      <c r="A21" s="15" t="s">
        <v>3608</v>
      </c>
      <c r="B21" s="15" t="s">
        <v>2920</v>
      </c>
      <c r="AS21">
        <v>4.5</v>
      </c>
    </row>
    <row r="22" spans="1:47" ht="15.95">
      <c r="A22" s="15" t="s">
        <v>3609</v>
      </c>
      <c r="B22" s="15" t="s">
        <v>2936</v>
      </c>
      <c r="T22">
        <v>15</v>
      </c>
    </row>
    <row r="23" spans="1:47" ht="15.95">
      <c r="A23" s="15" t="s">
        <v>3610</v>
      </c>
      <c r="B23" s="15" t="s">
        <v>3601</v>
      </c>
      <c r="AE23">
        <v>6.3</v>
      </c>
    </row>
    <row r="24" spans="1:47" ht="15.95">
      <c r="A24" s="15" t="s">
        <v>3611</v>
      </c>
      <c r="B24" s="15" t="s">
        <v>2976</v>
      </c>
      <c r="V24">
        <v>3.3</v>
      </c>
      <c r="AL24">
        <v>3</v>
      </c>
    </row>
    <row r="25" spans="1:47" ht="15.95">
      <c r="A25" s="15" t="s">
        <v>3612</v>
      </c>
      <c r="B25" s="15" t="s">
        <v>3613</v>
      </c>
      <c r="AS25">
        <v>4.5</v>
      </c>
    </row>
    <row r="26" spans="1:47" ht="15.95">
      <c r="A26" s="15" t="s">
        <v>3614</v>
      </c>
      <c r="B26" s="15" t="s">
        <v>3613</v>
      </c>
      <c r="AS26">
        <v>4.8</v>
      </c>
    </row>
    <row r="27" spans="1:47" ht="15.95">
      <c r="A27" s="15" t="s">
        <v>3615</v>
      </c>
      <c r="B27" s="36" t="s">
        <v>3292</v>
      </c>
      <c r="U27" s="36">
        <v>72.05</v>
      </c>
    </row>
    <row r="28" spans="1:47" ht="15.95">
      <c r="A28" s="15" t="s">
        <v>3616</v>
      </c>
      <c r="B28" s="36" t="s">
        <v>3292</v>
      </c>
      <c r="U28" s="36">
        <v>72.05</v>
      </c>
    </row>
    <row r="29" spans="1:47" ht="15.95">
      <c r="A29" s="15" t="s">
        <v>3617</v>
      </c>
      <c r="AU29" s="15" t="s">
        <v>3588</v>
      </c>
    </row>
    <row r="30" spans="1:47" ht="15.95">
      <c r="A30" s="15" t="s">
        <v>3618</v>
      </c>
      <c r="B30" t="s">
        <v>3444</v>
      </c>
      <c r="AU30" s="58" t="s">
        <v>3619</v>
      </c>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DF9DA3-8117-4A41-927B-7FC5730F2A6B}">
  <dimension ref="A1:P20"/>
  <sheetViews>
    <sheetView workbookViewId="0">
      <selection activeCell="G24" sqref="G24"/>
    </sheetView>
  </sheetViews>
  <sheetFormatPr defaultColWidth="11.42578125" defaultRowHeight="15"/>
  <cols>
    <col min="1" max="1" width="18.140625" customWidth="1"/>
    <col min="2" max="2" width="19.85546875" customWidth="1"/>
    <col min="6" max="6" width="13.140625" bestFit="1" customWidth="1"/>
    <col min="7" max="8" width="13.140625" customWidth="1"/>
    <col min="9" max="9" width="19.85546875" customWidth="1"/>
    <col min="10" max="10" width="7.28515625" customWidth="1"/>
    <col min="11" max="11" width="9" bestFit="1" customWidth="1"/>
    <col min="12" max="12" width="15.85546875" bestFit="1" customWidth="1"/>
    <col min="13" max="13" width="17.85546875" customWidth="1"/>
    <col min="15" max="15" width="17.28515625" customWidth="1"/>
    <col min="16" max="16" width="19.7109375" customWidth="1"/>
  </cols>
  <sheetData>
    <row r="1" spans="1:16">
      <c r="A1" s="50"/>
      <c r="B1" s="50"/>
      <c r="C1" s="50" t="s">
        <v>3562</v>
      </c>
      <c r="D1" s="50" t="s">
        <v>3562</v>
      </c>
      <c r="E1" s="50" t="s">
        <v>3562</v>
      </c>
      <c r="F1" s="50" t="s">
        <v>3562</v>
      </c>
      <c r="G1" s="50" t="s">
        <v>3563</v>
      </c>
      <c r="H1" s="50" t="s">
        <v>3562</v>
      </c>
      <c r="I1" s="50" t="s">
        <v>3562</v>
      </c>
      <c r="J1" s="50" t="s">
        <v>3562</v>
      </c>
      <c r="K1" s="50" t="s">
        <v>3562</v>
      </c>
      <c r="L1" s="50" t="s">
        <v>3562</v>
      </c>
      <c r="M1" s="50" t="s">
        <v>3562</v>
      </c>
      <c r="N1" s="51" t="s">
        <v>3562</v>
      </c>
      <c r="O1" s="50" t="s">
        <v>3562</v>
      </c>
      <c r="P1" s="50" t="s">
        <v>3562</v>
      </c>
    </row>
    <row r="2" spans="1:16" ht="32.1">
      <c r="A2" s="50" t="s">
        <v>3567</v>
      </c>
      <c r="B2" s="50" t="s">
        <v>2757</v>
      </c>
      <c r="C2" s="49" t="s">
        <v>2768</v>
      </c>
      <c r="D2" s="49" t="s">
        <v>2774</v>
      </c>
      <c r="E2" s="49" t="s">
        <v>3560</v>
      </c>
      <c r="F2" s="49" t="s">
        <v>3568</v>
      </c>
      <c r="G2" s="50" t="s">
        <v>2779</v>
      </c>
      <c r="H2" s="50" t="s">
        <v>2786</v>
      </c>
      <c r="I2" s="49" t="s">
        <v>3569</v>
      </c>
      <c r="J2" s="49" t="s">
        <v>3570</v>
      </c>
      <c r="K2" s="49" t="s">
        <v>2775</v>
      </c>
      <c r="L2" s="49" t="s">
        <v>3571</v>
      </c>
      <c r="M2" s="49" t="s">
        <v>2853</v>
      </c>
      <c r="N2" s="49" t="s">
        <v>2865</v>
      </c>
      <c r="O2" s="49" t="s">
        <v>3572</v>
      </c>
      <c r="P2" s="52" t="s">
        <v>3477</v>
      </c>
    </row>
    <row r="3" spans="1:16" ht="18">
      <c r="A3" s="49" t="s">
        <v>3578</v>
      </c>
      <c r="B3" s="53" t="s">
        <v>2769</v>
      </c>
      <c r="C3" s="49">
        <v>260</v>
      </c>
      <c r="D3" s="49">
        <v>50</v>
      </c>
      <c r="E3" s="49" t="s">
        <v>3620</v>
      </c>
      <c r="F3" s="49" t="s">
        <v>3620</v>
      </c>
      <c r="G3" s="49" t="s">
        <v>3620</v>
      </c>
      <c r="H3" s="49" t="s">
        <v>3620</v>
      </c>
      <c r="I3" s="49" t="s">
        <v>3620</v>
      </c>
      <c r="J3" s="49" t="s">
        <v>3620</v>
      </c>
      <c r="K3" s="50">
        <v>220</v>
      </c>
      <c r="L3" s="49" t="s">
        <v>3620</v>
      </c>
      <c r="M3" s="49" t="s">
        <v>3620</v>
      </c>
      <c r="N3" s="49" t="s">
        <v>3620</v>
      </c>
      <c r="O3" s="49" t="s">
        <v>3620</v>
      </c>
      <c r="P3" s="49" t="s">
        <v>3620</v>
      </c>
    </row>
    <row r="4" spans="1:16" ht="18">
      <c r="A4" s="49" t="s">
        <v>3579</v>
      </c>
      <c r="B4" s="53" t="s">
        <v>2769</v>
      </c>
      <c r="C4" s="49" t="s">
        <v>3620</v>
      </c>
      <c r="D4" s="49" t="s">
        <v>3620</v>
      </c>
      <c r="E4" s="49" t="s">
        <v>3620</v>
      </c>
      <c r="F4" s="49" t="s">
        <v>3620</v>
      </c>
      <c r="G4" s="49" t="s">
        <v>3620</v>
      </c>
      <c r="H4" s="49" t="s">
        <v>3620</v>
      </c>
      <c r="I4" s="49" t="s">
        <v>3620</v>
      </c>
      <c r="J4" s="49" t="s">
        <v>3620</v>
      </c>
      <c r="K4" s="49" t="s">
        <v>3620</v>
      </c>
      <c r="L4" s="49" t="s">
        <v>3620</v>
      </c>
      <c r="M4" s="49">
        <v>5.3</v>
      </c>
      <c r="N4" s="49" t="s">
        <v>3620</v>
      </c>
      <c r="O4" s="49" t="s">
        <v>3620</v>
      </c>
      <c r="P4" s="49" t="s">
        <v>3620</v>
      </c>
    </row>
    <row r="5" spans="1:16" ht="15.95">
      <c r="A5" s="49" t="s">
        <v>3582</v>
      </c>
      <c r="B5" s="49" t="s">
        <v>2866</v>
      </c>
      <c r="C5" s="49" t="s">
        <v>3620</v>
      </c>
      <c r="D5" s="49" t="s">
        <v>3620</v>
      </c>
      <c r="E5" s="50">
        <v>16.8</v>
      </c>
      <c r="F5" s="49" t="s">
        <v>3620</v>
      </c>
      <c r="G5" s="49" t="s">
        <v>3620</v>
      </c>
      <c r="H5" s="49" t="s">
        <v>3620</v>
      </c>
      <c r="I5" s="49" t="s">
        <v>3620</v>
      </c>
      <c r="J5" s="49" t="s">
        <v>3620</v>
      </c>
      <c r="K5" s="49" t="s">
        <v>3620</v>
      </c>
      <c r="L5" s="49" t="s">
        <v>3620</v>
      </c>
      <c r="M5" s="49" t="s">
        <v>3620</v>
      </c>
      <c r="N5" s="49">
        <v>4.8</v>
      </c>
      <c r="O5" s="49" t="s">
        <v>3620</v>
      </c>
      <c r="P5" s="49" t="s">
        <v>3588</v>
      </c>
    </row>
    <row r="6" spans="1:16" ht="15.95">
      <c r="A6" s="49" t="s">
        <v>3583</v>
      </c>
      <c r="B6" s="49" t="s">
        <v>2930</v>
      </c>
      <c r="C6" s="49">
        <v>260</v>
      </c>
      <c r="D6" s="49">
        <v>50</v>
      </c>
      <c r="E6" s="49" t="s">
        <v>3620</v>
      </c>
      <c r="F6" s="49" t="s">
        <v>3620</v>
      </c>
      <c r="G6" s="49" t="s">
        <v>3620</v>
      </c>
      <c r="H6" s="49" t="s">
        <v>3620</v>
      </c>
      <c r="I6" s="49" t="s">
        <v>3620</v>
      </c>
      <c r="J6" s="49" t="s">
        <v>3620</v>
      </c>
      <c r="K6" s="50">
        <v>220</v>
      </c>
      <c r="L6" s="49" t="s">
        <v>3620</v>
      </c>
      <c r="M6" s="49" t="s">
        <v>3620</v>
      </c>
      <c r="N6" s="49" t="s">
        <v>3620</v>
      </c>
      <c r="O6" s="49" t="s">
        <v>3620</v>
      </c>
      <c r="P6" s="49" t="s">
        <v>3620</v>
      </c>
    </row>
    <row r="7" spans="1:16" ht="15.95">
      <c r="A7" s="49" t="s">
        <v>3596</v>
      </c>
      <c r="B7" s="49" t="s">
        <v>3467</v>
      </c>
      <c r="C7" s="49" t="s">
        <v>3620</v>
      </c>
      <c r="D7" s="49" t="s">
        <v>3620</v>
      </c>
      <c r="E7" s="49" t="s">
        <v>3620</v>
      </c>
      <c r="F7" s="49" t="s">
        <v>3473</v>
      </c>
      <c r="G7" s="49" t="s">
        <v>3620</v>
      </c>
      <c r="H7" s="49" t="s">
        <v>3620</v>
      </c>
      <c r="I7" s="49" t="s">
        <v>3466</v>
      </c>
      <c r="J7" s="49" t="s">
        <v>3469</v>
      </c>
      <c r="K7" s="49" t="s">
        <v>3620</v>
      </c>
      <c r="L7" s="49" t="s">
        <v>3471</v>
      </c>
      <c r="M7" s="49" t="s">
        <v>3620</v>
      </c>
      <c r="N7" s="49" t="s">
        <v>3466</v>
      </c>
      <c r="O7" s="49" t="s">
        <v>3476</v>
      </c>
      <c r="P7" s="49" t="s">
        <v>3478</v>
      </c>
    </row>
    <row r="8" spans="1:16" ht="15.95">
      <c r="A8" s="49" t="s">
        <v>3602</v>
      </c>
      <c r="B8" s="49" t="s">
        <v>2772</v>
      </c>
      <c r="C8" s="49" t="s">
        <v>3620</v>
      </c>
      <c r="D8" s="49" t="s">
        <v>3620</v>
      </c>
      <c r="E8" s="49" t="s">
        <v>3620</v>
      </c>
      <c r="F8" s="49" t="s">
        <v>3620</v>
      </c>
      <c r="G8" s="49" t="s">
        <v>3588</v>
      </c>
      <c r="H8" s="49" t="s">
        <v>3588</v>
      </c>
      <c r="I8" s="49" t="s">
        <v>3620</v>
      </c>
      <c r="J8" s="49" t="s">
        <v>3620</v>
      </c>
      <c r="K8" s="49" t="s">
        <v>3620</v>
      </c>
      <c r="L8" s="49" t="s">
        <v>3620</v>
      </c>
      <c r="M8" s="49" t="s">
        <v>3620</v>
      </c>
      <c r="N8" s="49" t="s">
        <v>3620</v>
      </c>
      <c r="O8" s="49" t="s">
        <v>3620</v>
      </c>
      <c r="P8" s="49" t="s">
        <v>3620</v>
      </c>
    </row>
    <row r="9" spans="1:16" ht="15.95">
      <c r="A9" s="15" t="s">
        <v>3584</v>
      </c>
      <c r="B9" s="49" t="s">
        <v>3467</v>
      </c>
      <c r="C9" s="49" t="s">
        <v>3620</v>
      </c>
      <c r="D9" s="49" t="s">
        <v>3620</v>
      </c>
      <c r="E9" s="49" t="s">
        <v>3620</v>
      </c>
      <c r="F9" s="49" t="s">
        <v>3620</v>
      </c>
      <c r="G9" s="49" t="s">
        <v>3620</v>
      </c>
      <c r="H9" s="49" t="s">
        <v>3620</v>
      </c>
      <c r="I9" s="49" t="s">
        <v>3620</v>
      </c>
      <c r="J9" s="49" t="s">
        <v>3620</v>
      </c>
      <c r="K9" s="49" t="s">
        <v>3620</v>
      </c>
      <c r="L9">
        <f>1.59*60</f>
        <v>95.4</v>
      </c>
      <c r="M9" s="49" t="s">
        <v>3620</v>
      </c>
      <c r="N9">
        <f>1.15*60</f>
        <v>69</v>
      </c>
      <c r="O9" s="49" t="s">
        <v>3620</v>
      </c>
      <c r="P9" s="49" t="s">
        <v>3620</v>
      </c>
    </row>
    <row r="10" spans="1:16" ht="15.95">
      <c r="A10" s="15" t="s">
        <v>3591</v>
      </c>
      <c r="B10" s="49" t="s">
        <v>3467</v>
      </c>
      <c r="C10" t="s">
        <v>3621</v>
      </c>
      <c r="D10" t="s">
        <v>3622</v>
      </c>
      <c r="E10" s="49" t="s">
        <v>3620</v>
      </c>
      <c r="F10" s="49" t="s">
        <v>3620</v>
      </c>
      <c r="G10" s="49" t="s">
        <v>3620</v>
      </c>
      <c r="H10" s="49" t="s">
        <v>3620</v>
      </c>
      <c r="I10" s="49" t="s">
        <v>3620</v>
      </c>
      <c r="J10" s="49" t="s">
        <v>3620</v>
      </c>
      <c r="K10" s="49" t="s">
        <v>3620</v>
      </c>
      <c r="L10" s="49" t="s">
        <v>3620</v>
      </c>
      <c r="M10" s="49" t="s">
        <v>3620</v>
      </c>
      <c r="N10" s="49" t="s">
        <v>3620</v>
      </c>
      <c r="O10" s="49" t="s">
        <v>3620</v>
      </c>
      <c r="P10" s="49" t="s">
        <v>3620</v>
      </c>
    </row>
    <row r="11" spans="1:16">
      <c r="A11" s="36"/>
      <c r="B11" s="37"/>
    </row>
    <row r="12" spans="1:16">
      <c r="A12" s="36"/>
      <c r="B12" s="36"/>
    </row>
    <row r="13" spans="1:16">
      <c r="A13" s="15"/>
      <c r="B13" s="15"/>
    </row>
    <row r="14" spans="1:16">
      <c r="A14" s="15"/>
      <c r="B14" s="15"/>
    </row>
    <row r="15" spans="1:16">
      <c r="A15" s="15"/>
      <c r="B15" s="15"/>
    </row>
    <row r="16" spans="1:16">
      <c r="A16" s="15"/>
      <c r="B16" s="15"/>
    </row>
    <row r="17" spans="1:2">
      <c r="A17" s="15"/>
      <c r="B17" s="15"/>
    </row>
    <row r="18" spans="1:2">
      <c r="A18" s="15"/>
      <c r="B18" s="15"/>
    </row>
    <row r="19" spans="1:2">
      <c r="A19" s="15"/>
      <c r="B19" s="36"/>
    </row>
    <row r="20" spans="1:2">
      <c r="A20" s="15"/>
      <c r="B20" s="36"/>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B3E119-6B39-D048-BF67-8638AD2D44DE}">
  <dimension ref="A1:P25"/>
  <sheetViews>
    <sheetView workbookViewId="0">
      <selection activeCell="I32" sqref="I32"/>
    </sheetView>
  </sheetViews>
  <sheetFormatPr defaultColWidth="11.42578125" defaultRowHeight="15"/>
  <cols>
    <col min="1" max="1" width="18.140625" customWidth="1"/>
    <col min="2" max="2" width="19.85546875" customWidth="1"/>
    <col min="4" max="4" width="13" bestFit="1" customWidth="1"/>
    <col min="5" max="5" width="13" customWidth="1"/>
    <col min="6" max="6" width="10" customWidth="1"/>
    <col min="7" max="7" width="10.42578125" customWidth="1"/>
    <col min="8" max="8" width="12" customWidth="1"/>
    <col min="9" max="9" width="11" customWidth="1"/>
    <col min="16" max="16" width="29.140625" customWidth="1"/>
  </cols>
  <sheetData>
    <row r="1" spans="1:16">
      <c r="A1" s="80"/>
      <c r="B1" s="80"/>
      <c r="C1" s="70" t="s">
        <v>3565</v>
      </c>
      <c r="D1" s="70" t="s">
        <v>3565</v>
      </c>
      <c r="E1" s="70" t="s">
        <v>3565</v>
      </c>
      <c r="F1" s="70" t="s">
        <v>3565</v>
      </c>
      <c r="G1" s="70" t="s">
        <v>3565</v>
      </c>
      <c r="H1" s="70" t="s">
        <v>3565</v>
      </c>
      <c r="I1" s="70" t="s">
        <v>3565</v>
      </c>
      <c r="J1" s="70" t="s">
        <v>3565</v>
      </c>
      <c r="K1" s="70" t="s">
        <v>3565</v>
      </c>
      <c r="L1" s="70" t="s">
        <v>3565</v>
      </c>
      <c r="M1" s="70" t="s">
        <v>3565</v>
      </c>
      <c r="N1" s="70" t="s">
        <v>3565</v>
      </c>
      <c r="O1" s="71" t="s">
        <v>3565</v>
      </c>
    </row>
    <row r="2" spans="1:16" ht="32.1">
      <c r="A2" s="72" t="s">
        <v>3567</v>
      </c>
      <c r="B2" s="73" t="s">
        <v>2757</v>
      </c>
      <c r="C2" s="63" t="s">
        <v>2975</v>
      </c>
      <c r="D2" s="63" t="s">
        <v>3534</v>
      </c>
      <c r="E2" s="63" t="s">
        <v>3535</v>
      </c>
      <c r="F2" s="63" t="s">
        <v>2991</v>
      </c>
      <c r="G2" s="63" t="s">
        <v>2987</v>
      </c>
      <c r="H2" s="63" t="s">
        <v>2989</v>
      </c>
      <c r="I2" s="63" t="s">
        <v>3323</v>
      </c>
      <c r="J2" s="63" t="s">
        <v>3485</v>
      </c>
      <c r="K2" s="72" t="s">
        <v>3373</v>
      </c>
      <c r="L2" s="72" t="s">
        <v>3538</v>
      </c>
      <c r="M2" s="72" t="s">
        <v>3575</v>
      </c>
      <c r="N2" s="72" t="s">
        <v>3576</v>
      </c>
      <c r="O2" t="s">
        <v>3623</v>
      </c>
    </row>
    <row r="3" spans="1:16" ht="15.95">
      <c r="A3" s="63" t="s">
        <v>3624</v>
      </c>
      <c r="B3" s="72" t="s">
        <v>3601</v>
      </c>
      <c r="C3" s="63">
        <v>684</v>
      </c>
      <c r="D3" s="74" t="s">
        <v>3620</v>
      </c>
      <c r="E3" s="63" t="s">
        <v>3620</v>
      </c>
      <c r="F3" s="72">
        <v>700</v>
      </c>
      <c r="G3" s="63" t="s">
        <v>3620</v>
      </c>
      <c r="H3" s="63" t="s">
        <v>3620</v>
      </c>
      <c r="I3" s="63" t="s">
        <v>3620</v>
      </c>
      <c r="J3" s="63" t="s">
        <v>3620</v>
      </c>
      <c r="K3" s="63" t="s">
        <v>3620</v>
      </c>
      <c r="L3" s="63" t="s">
        <v>3620</v>
      </c>
      <c r="M3" s="63" t="s">
        <v>3620</v>
      </c>
      <c r="N3" s="63" t="s">
        <v>3620</v>
      </c>
      <c r="O3" s="63" t="s">
        <v>3620</v>
      </c>
    </row>
    <row r="4" spans="1:16" ht="15.95">
      <c r="A4" s="63" t="s">
        <v>3625</v>
      </c>
      <c r="B4" s="72" t="s">
        <v>2854</v>
      </c>
      <c r="C4" s="63" t="s">
        <v>3588</v>
      </c>
      <c r="D4" s="74" t="s">
        <v>3620</v>
      </c>
      <c r="E4" s="63" t="s">
        <v>3620</v>
      </c>
      <c r="F4" s="63" t="s">
        <v>3588</v>
      </c>
      <c r="G4" s="63" t="s">
        <v>3588</v>
      </c>
      <c r="H4" s="63" t="s">
        <v>3588</v>
      </c>
      <c r="I4" s="63" t="s">
        <v>3588</v>
      </c>
      <c r="J4" s="63" t="s">
        <v>3620</v>
      </c>
      <c r="K4" s="63" t="s">
        <v>3620</v>
      </c>
      <c r="L4" s="63" t="s">
        <v>3620</v>
      </c>
      <c r="M4" s="63" t="s">
        <v>3620</v>
      </c>
      <c r="N4" s="63" t="s">
        <v>3620</v>
      </c>
      <c r="O4" s="63" t="s">
        <v>3620</v>
      </c>
    </row>
    <row r="5" spans="1:16" ht="15.95">
      <c r="A5" s="63" t="s">
        <v>3626</v>
      </c>
      <c r="B5" s="63" t="s">
        <v>3627</v>
      </c>
      <c r="C5" s="63">
        <v>1000</v>
      </c>
      <c r="D5" s="74" t="s">
        <v>3620</v>
      </c>
      <c r="E5" s="63" t="s">
        <v>3620</v>
      </c>
      <c r="F5" s="72" t="s">
        <v>3628</v>
      </c>
      <c r="G5" s="63" t="s">
        <v>3620</v>
      </c>
      <c r="H5" s="63" t="s">
        <v>3620</v>
      </c>
      <c r="I5" s="72">
        <v>500</v>
      </c>
      <c r="J5" s="63" t="s">
        <v>3620</v>
      </c>
      <c r="K5" s="63" t="s">
        <v>3620</v>
      </c>
      <c r="L5" s="63" t="s">
        <v>3620</v>
      </c>
      <c r="M5" s="63" t="s">
        <v>3620</v>
      </c>
      <c r="N5" s="63" t="s">
        <v>3620</v>
      </c>
      <c r="O5" s="63" t="s">
        <v>3620</v>
      </c>
      <c r="P5" s="64" t="s">
        <v>3629</v>
      </c>
    </row>
    <row r="6" spans="1:16" ht="15.95">
      <c r="A6" s="63" t="s">
        <v>3630</v>
      </c>
      <c r="B6" s="63" t="s">
        <v>3631</v>
      </c>
      <c r="C6" t="s">
        <v>3594</v>
      </c>
      <c r="D6" s="74" t="s">
        <v>3620</v>
      </c>
      <c r="E6" s="63" t="s">
        <v>3620</v>
      </c>
      <c r="F6" t="s">
        <v>3595</v>
      </c>
      <c r="G6" s="63" t="s">
        <v>3620</v>
      </c>
      <c r="H6" s="63" t="s">
        <v>3620</v>
      </c>
      <c r="I6" s="63" t="s">
        <v>3620</v>
      </c>
      <c r="J6" s="63" t="s">
        <v>3620</v>
      </c>
      <c r="K6" s="63" t="s">
        <v>3620</v>
      </c>
      <c r="L6" s="63" t="s">
        <v>3620</v>
      </c>
      <c r="M6" s="63" t="s">
        <v>3620</v>
      </c>
      <c r="N6" s="63" t="s">
        <v>3620</v>
      </c>
      <c r="O6" s="63" t="s">
        <v>3620</v>
      </c>
    </row>
    <row r="7" spans="1:16" ht="15.95">
      <c r="A7" s="63" t="s">
        <v>3632</v>
      </c>
      <c r="B7" s="63" t="s">
        <v>3598</v>
      </c>
      <c r="C7" s="63" t="s">
        <v>3588</v>
      </c>
      <c r="D7" s="74" t="s">
        <v>3620</v>
      </c>
      <c r="E7" s="63" t="s">
        <v>3620</v>
      </c>
      <c r="F7" s="63" t="s">
        <v>3588</v>
      </c>
      <c r="G7" s="63" t="s">
        <v>3620</v>
      </c>
      <c r="H7" s="63" t="s">
        <v>3620</v>
      </c>
      <c r="I7" s="63" t="s">
        <v>3620</v>
      </c>
      <c r="J7" s="63" t="s">
        <v>3588</v>
      </c>
      <c r="K7" s="63" t="s">
        <v>3620</v>
      </c>
      <c r="L7" s="63" t="s">
        <v>3620</v>
      </c>
      <c r="M7" s="63" t="s">
        <v>3620</v>
      </c>
      <c r="N7" s="63" t="s">
        <v>3620</v>
      </c>
      <c r="O7" s="63" t="s">
        <v>3620</v>
      </c>
    </row>
    <row r="8" spans="1:16" ht="15.95">
      <c r="A8" s="63" t="s">
        <v>3633</v>
      </c>
      <c r="B8" s="63" t="s">
        <v>3601</v>
      </c>
      <c r="C8" s="72">
        <v>400</v>
      </c>
      <c r="D8" s="74" t="s">
        <v>3620</v>
      </c>
      <c r="E8" s="63" t="s">
        <v>3620</v>
      </c>
      <c r="F8" s="63" t="s">
        <v>3620</v>
      </c>
      <c r="G8" s="63" t="s">
        <v>3620</v>
      </c>
      <c r="H8" s="63" t="s">
        <v>3620</v>
      </c>
      <c r="I8" s="63">
        <v>200</v>
      </c>
      <c r="J8" s="63" t="s">
        <v>3620</v>
      </c>
      <c r="K8" s="63" t="s">
        <v>3620</v>
      </c>
      <c r="L8" s="63" t="s">
        <v>3620</v>
      </c>
      <c r="M8" s="63" t="s">
        <v>3620</v>
      </c>
      <c r="N8" s="63" t="s">
        <v>3620</v>
      </c>
      <c r="O8" s="63" t="s">
        <v>3620</v>
      </c>
    </row>
    <row r="9" spans="1:16" ht="15.95">
      <c r="A9" s="63" t="s">
        <v>3634</v>
      </c>
      <c r="B9" s="63" t="s">
        <v>3601</v>
      </c>
      <c r="C9" s="72">
        <v>540</v>
      </c>
      <c r="D9" s="74" t="s">
        <v>3620</v>
      </c>
      <c r="E9" s="63" t="s">
        <v>3620</v>
      </c>
      <c r="F9" s="63" t="s">
        <v>3620</v>
      </c>
      <c r="G9" s="72">
        <v>15</v>
      </c>
      <c r="H9" s="63" t="s">
        <v>3620</v>
      </c>
      <c r="I9" s="63" t="s">
        <v>3620</v>
      </c>
      <c r="J9" s="63" t="s">
        <v>3620</v>
      </c>
      <c r="K9" s="63" t="s">
        <v>3620</v>
      </c>
      <c r="L9" s="63" t="s">
        <v>3620</v>
      </c>
      <c r="M9" s="63" t="s">
        <v>3620</v>
      </c>
      <c r="N9" s="63" t="s">
        <v>3620</v>
      </c>
      <c r="O9" s="63" t="s">
        <v>3620</v>
      </c>
    </row>
    <row r="10" spans="1:16" ht="15.95">
      <c r="A10" s="63" t="s">
        <v>3635</v>
      </c>
      <c r="B10" s="63" t="s">
        <v>3601</v>
      </c>
      <c r="C10" s="72">
        <v>1000</v>
      </c>
      <c r="D10" s="74" t="s">
        <v>3620</v>
      </c>
      <c r="E10" s="63" t="s">
        <v>3620</v>
      </c>
      <c r="F10" s="72" t="s">
        <v>3503</v>
      </c>
      <c r="G10" s="63" t="s">
        <v>3620</v>
      </c>
      <c r="H10" s="63" t="s">
        <v>3620</v>
      </c>
      <c r="I10" s="72">
        <v>500</v>
      </c>
      <c r="J10" s="63" t="s">
        <v>3620</v>
      </c>
      <c r="K10" s="63" t="s">
        <v>3620</v>
      </c>
      <c r="L10" s="63" t="s">
        <v>3620</v>
      </c>
      <c r="M10" s="63" t="s">
        <v>3620</v>
      </c>
      <c r="N10" s="63" t="s">
        <v>3620</v>
      </c>
      <c r="O10" s="63" t="s">
        <v>3620</v>
      </c>
    </row>
    <row r="11" spans="1:16" ht="15.95">
      <c r="A11" s="72" t="s">
        <v>3636</v>
      </c>
      <c r="B11" s="72" t="s">
        <v>3601</v>
      </c>
      <c r="C11" s="63" t="s">
        <v>3620</v>
      </c>
      <c r="D11" s="75">
        <v>480</v>
      </c>
      <c r="E11" s="72">
        <v>480</v>
      </c>
      <c r="F11" s="63" t="s">
        <v>3620</v>
      </c>
      <c r="G11" s="63" t="s">
        <v>3620</v>
      </c>
      <c r="H11" s="63" t="s">
        <v>3620</v>
      </c>
      <c r="I11" s="72">
        <v>200</v>
      </c>
      <c r="J11" s="63" t="s">
        <v>3620</v>
      </c>
      <c r="K11" s="72">
        <v>480</v>
      </c>
      <c r="L11" s="72">
        <v>250</v>
      </c>
      <c r="M11" s="63" t="s">
        <v>3620</v>
      </c>
      <c r="N11" s="63" t="s">
        <v>3620</v>
      </c>
      <c r="O11">
        <v>500</v>
      </c>
    </row>
    <row r="12" spans="1:16" ht="15.95">
      <c r="A12" s="72" t="s">
        <v>3637</v>
      </c>
      <c r="B12" s="72" t="s">
        <v>3601</v>
      </c>
      <c r="C12" s="63" t="s">
        <v>3620</v>
      </c>
      <c r="D12" s="74" t="s">
        <v>3620</v>
      </c>
      <c r="E12" s="63" t="s">
        <v>3620</v>
      </c>
      <c r="F12" s="72">
        <v>220</v>
      </c>
      <c r="G12" s="63" t="s">
        <v>3620</v>
      </c>
      <c r="H12" s="63" t="s">
        <v>3620</v>
      </c>
      <c r="I12" s="63" t="s">
        <v>3620</v>
      </c>
      <c r="J12" s="63" t="s">
        <v>3620</v>
      </c>
      <c r="K12" s="63" t="s">
        <v>3620</v>
      </c>
      <c r="L12" s="63" t="s">
        <v>3620</v>
      </c>
      <c r="M12" s="63" t="s">
        <v>3588</v>
      </c>
      <c r="N12" s="72">
        <v>500</v>
      </c>
      <c r="O12" s="63" t="s">
        <v>3620</v>
      </c>
    </row>
    <row r="13" spans="1:16" ht="15.95">
      <c r="A13" s="63" t="s">
        <v>3638</v>
      </c>
      <c r="B13" s="63" t="s">
        <v>2936</v>
      </c>
      <c r="C13" s="63" t="s">
        <v>3620</v>
      </c>
      <c r="D13" s="74" t="s">
        <v>3620</v>
      </c>
      <c r="E13" s="63" t="s">
        <v>3620</v>
      </c>
      <c r="F13" s="63" t="s">
        <v>3620</v>
      </c>
      <c r="G13" s="72">
        <v>15</v>
      </c>
      <c r="H13" s="63" t="s">
        <v>3620</v>
      </c>
      <c r="I13" s="63" t="s">
        <v>3620</v>
      </c>
      <c r="J13" s="63" t="s">
        <v>3620</v>
      </c>
      <c r="K13" s="63" t="s">
        <v>3620</v>
      </c>
      <c r="L13" s="63" t="s">
        <v>3620</v>
      </c>
      <c r="M13" s="63" t="s">
        <v>3620</v>
      </c>
      <c r="N13" s="63" t="s">
        <v>3620</v>
      </c>
      <c r="O13" s="63" t="s">
        <v>3620</v>
      </c>
    </row>
    <row r="14" spans="1:16" ht="15.95">
      <c r="A14" s="63" t="s">
        <v>3639</v>
      </c>
      <c r="B14" s="63" t="s">
        <v>3601</v>
      </c>
      <c r="C14" s="63" t="s">
        <v>3620</v>
      </c>
      <c r="D14" s="74" t="s">
        <v>3620</v>
      </c>
      <c r="E14" s="63" t="s">
        <v>3620</v>
      </c>
      <c r="F14" s="63" t="s">
        <v>3620</v>
      </c>
      <c r="G14" s="63" t="s">
        <v>3620</v>
      </c>
      <c r="H14" s="63" t="s">
        <v>3620</v>
      </c>
      <c r="I14" s="72">
        <v>660</v>
      </c>
      <c r="J14" s="63" t="s">
        <v>3620</v>
      </c>
      <c r="K14" s="72">
        <v>837</v>
      </c>
      <c r="L14" s="63" t="s">
        <v>3620</v>
      </c>
      <c r="M14" s="63" t="s">
        <v>3620</v>
      </c>
      <c r="N14" s="63" t="s">
        <v>3620</v>
      </c>
      <c r="O14" s="63" t="s">
        <v>3620</v>
      </c>
    </row>
    <row r="15" spans="1:16" ht="15.95">
      <c r="A15" s="63" t="s">
        <v>3640</v>
      </c>
      <c r="B15" s="72" t="s">
        <v>3292</v>
      </c>
      <c r="C15" s="63" t="s">
        <v>3620</v>
      </c>
      <c r="D15" s="74" t="s">
        <v>3620</v>
      </c>
      <c r="E15" s="63" t="s">
        <v>3620</v>
      </c>
      <c r="F15" s="63" t="s">
        <v>3620</v>
      </c>
      <c r="G15" s="63" t="s">
        <v>3620</v>
      </c>
      <c r="H15" s="72">
        <v>72.05</v>
      </c>
      <c r="I15" s="63" t="s">
        <v>3620</v>
      </c>
      <c r="J15" s="63" t="s">
        <v>3620</v>
      </c>
      <c r="K15" s="63" t="s">
        <v>3620</v>
      </c>
      <c r="L15" s="63" t="s">
        <v>3620</v>
      </c>
      <c r="M15" s="63" t="s">
        <v>3620</v>
      </c>
      <c r="N15" s="63" t="s">
        <v>3620</v>
      </c>
      <c r="O15" s="63" t="s">
        <v>3620</v>
      </c>
    </row>
    <row r="16" spans="1:16" ht="15.95">
      <c r="A16" s="63" t="s">
        <v>3641</v>
      </c>
      <c r="B16" s="72" t="s">
        <v>3292</v>
      </c>
      <c r="C16" s="63" t="s">
        <v>3620</v>
      </c>
      <c r="D16" s="74" t="s">
        <v>3620</v>
      </c>
      <c r="E16" s="63" t="s">
        <v>3620</v>
      </c>
      <c r="F16" s="63" t="s">
        <v>3620</v>
      </c>
      <c r="G16" s="63" t="s">
        <v>3620</v>
      </c>
      <c r="H16" s="72">
        <v>72.05</v>
      </c>
      <c r="I16" s="63" t="s">
        <v>3620</v>
      </c>
      <c r="J16" s="63" t="s">
        <v>3620</v>
      </c>
      <c r="K16" s="63" t="s">
        <v>3620</v>
      </c>
      <c r="L16" s="63" t="s">
        <v>3620</v>
      </c>
      <c r="M16" s="63" t="s">
        <v>3620</v>
      </c>
      <c r="N16" s="63" t="s">
        <v>3620</v>
      </c>
      <c r="O16" s="63" t="s">
        <v>3620</v>
      </c>
    </row>
    <row r="20" spans="7:8">
      <c r="G20" t="s">
        <v>3642</v>
      </c>
      <c r="H20" t="s">
        <v>3643</v>
      </c>
    </row>
    <row r="21" spans="7:8">
      <c r="G21" s="59"/>
      <c r="H21" t="s">
        <v>3644</v>
      </c>
    </row>
    <row r="22" spans="7:8">
      <c r="G22" s="62"/>
      <c r="H22" t="s">
        <v>3645</v>
      </c>
    </row>
    <row r="23" spans="7:8">
      <c r="G23" s="60"/>
      <c r="H23" t="s">
        <v>3646</v>
      </c>
    </row>
    <row r="24" spans="7:8">
      <c r="G24" s="61"/>
      <c r="H24" t="s">
        <v>3647</v>
      </c>
    </row>
    <row r="25" spans="7:8">
      <c r="H25" t="s">
        <v>2854</v>
      </c>
    </row>
  </sheetData>
  <mergeCells count="1">
    <mergeCell ref="A1:B1"/>
  </mergeCells>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DDEB05-80C9-8B46-9837-58F895C7A8EF}">
  <dimension ref="A1:M12"/>
  <sheetViews>
    <sheetView workbookViewId="0">
      <selection activeCell="I33" sqref="I33"/>
    </sheetView>
  </sheetViews>
  <sheetFormatPr defaultColWidth="11.42578125" defaultRowHeight="15"/>
  <cols>
    <col min="1" max="1" width="18.140625" customWidth="1"/>
    <col min="2" max="2" width="19.85546875" customWidth="1"/>
    <col min="3" max="4" width="14.7109375" customWidth="1"/>
    <col min="5" max="5" width="16" customWidth="1"/>
    <col min="6" max="6" width="12.7109375" customWidth="1"/>
    <col min="12" max="12" width="14.7109375" customWidth="1"/>
  </cols>
  <sheetData>
    <row r="1" spans="1:13" ht="15.95" thickBot="1">
      <c r="A1" s="80"/>
      <c r="B1" s="80"/>
      <c r="C1" s="56" t="s">
        <v>3564</v>
      </c>
      <c r="D1" s="56" t="s">
        <v>3564</v>
      </c>
      <c r="E1" s="56" t="s">
        <v>3566</v>
      </c>
      <c r="F1" s="56" t="s">
        <v>3566</v>
      </c>
      <c r="G1" s="56" t="s">
        <v>3566</v>
      </c>
      <c r="H1" s="56" t="s">
        <v>3566</v>
      </c>
      <c r="I1" s="56" t="s">
        <v>3566</v>
      </c>
      <c r="J1" s="56" t="s">
        <v>3566</v>
      </c>
      <c r="K1" s="56" t="s">
        <v>3566</v>
      </c>
      <c r="L1" s="56" t="s">
        <v>3566</v>
      </c>
      <c r="M1" s="50"/>
    </row>
    <row r="2" spans="1:13" ht="17.100000000000001" thickBot="1">
      <c r="A2" s="56" t="s">
        <v>3567</v>
      </c>
      <c r="B2" s="56" t="s">
        <v>2757</v>
      </c>
      <c r="C2" s="53" t="s">
        <v>2858</v>
      </c>
      <c r="D2" s="56" t="s">
        <v>3577</v>
      </c>
      <c r="E2" s="53" t="s">
        <v>3490</v>
      </c>
      <c r="F2" s="53" t="s">
        <v>2963</v>
      </c>
      <c r="G2" s="53" t="s">
        <v>3491</v>
      </c>
      <c r="H2" s="53" t="s">
        <v>3492</v>
      </c>
      <c r="I2" s="53" t="s">
        <v>3493</v>
      </c>
      <c r="J2" s="55" t="s">
        <v>3494</v>
      </c>
      <c r="K2" s="55" t="s">
        <v>3495</v>
      </c>
      <c r="L2" s="53" t="s">
        <v>3496</v>
      </c>
      <c r="M2" s="50"/>
    </row>
    <row r="3" spans="1:13" ht="15.95">
      <c r="A3" s="53" t="s">
        <v>3580</v>
      </c>
      <c r="B3" s="56" t="s">
        <v>3648</v>
      </c>
      <c r="C3" s="57">
        <v>5.0000000000000002E-5</v>
      </c>
      <c r="D3" s="53" t="s">
        <v>3620</v>
      </c>
      <c r="E3" s="53" t="s">
        <v>3620</v>
      </c>
      <c r="F3" s="53" t="s">
        <v>3620</v>
      </c>
      <c r="G3" s="53" t="s">
        <v>3620</v>
      </c>
      <c r="H3" s="53" t="s">
        <v>3620</v>
      </c>
      <c r="I3" s="53" t="s">
        <v>3620</v>
      </c>
      <c r="J3" s="53" t="s">
        <v>3620</v>
      </c>
      <c r="K3" s="53" t="s">
        <v>3620</v>
      </c>
      <c r="L3" s="53" t="s">
        <v>3620</v>
      </c>
      <c r="M3" s="50"/>
    </row>
    <row r="4" spans="1:13" ht="15.95">
      <c r="A4" s="53" t="s">
        <v>3597</v>
      </c>
      <c r="B4" s="53" t="s">
        <v>3598</v>
      </c>
      <c r="C4" s="53" t="s">
        <v>3620</v>
      </c>
      <c r="D4" s="53" t="s">
        <v>3620</v>
      </c>
      <c r="E4" s="53" t="s">
        <v>3588</v>
      </c>
      <c r="F4" s="53" t="s">
        <v>3588</v>
      </c>
      <c r="G4" s="53" t="s">
        <v>3588</v>
      </c>
      <c r="H4" s="53" t="s">
        <v>3588</v>
      </c>
      <c r="I4" s="53" t="s">
        <v>3588</v>
      </c>
      <c r="J4" s="53" t="s">
        <v>3588</v>
      </c>
      <c r="K4" s="53" t="s">
        <v>3588</v>
      </c>
      <c r="L4" s="53" t="s">
        <v>3588</v>
      </c>
      <c r="M4" s="50"/>
    </row>
    <row r="5" spans="1:13" ht="15.95">
      <c r="A5" s="53" t="s">
        <v>3610</v>
      </c>
      <c r="B5" s="53" t="s">
        <v>3601</v>
      </c>
      <c r="C5" s="53" t="s">
        <v>3620</v>
      </c>
      <c r="D5" s="53" t="s">
        <v>3620</v>
      </c>
      <c r="E5" s="53" t="s">
        <v>3620</v>
      </c>
      <c r="F5" s="56">
        <v>6.3</v>
      </c>
      <c r="G5" s="53" t="s">
        <v>3620</v>
      </c>
      <c r="H5" s="53" t="s">
        <v>3620</v>
      </c>
      <c r="I5" s="53" t="s">
        <v>3620</v>
      </c>
      <c r="J5" s="53" t="s">
        <v>3620</v>
      </c>
      <c r="K5" s="53" t="s">
        <v>3620</v>
      </c>
      <c r="L5" s="53" t="s">
        <v>3620</v>
      </c>
      <c r="M5" s="50"/>
    </row>
    <row r="6" spans="1:13" ht="15.95">
      <c r="A6" s="53" t="s">
        <v>3617</v>
      </c>
      <c r="B6" s="53" t="s">
        <v>3598</v>
      </c>
      <c r="C6" s="53" t="s">
        <v>3620</v>
      </c>
      <c r="D6" s="53" t="s">
        <v>3588</v>
      </c>
      <c r="E6" s="53" t="s">
        <v>3620</v>
      </c>
      <c r="F6" s="53" t="s">
        <v>3620</v>
      </c>
      <c r="G6" s="53" t="s">
        <v>3620</v>
      </c>
      <c r="H6" s="53" t="s">
        <v>3620</v>
      </c>
      <c r="I6" s="53" t="s">
        <v>3620</v>
      </c>
      <c r="J6" s="53" t="s">
        <v>3620</v>
      </c>
      <c r="K6" s="53" t="s">
        <v>3620</v>
      </c>
      <c r="L6" s="53" t="s">
        <v>3620</v>
      </c>
      <c r="M6" s="50"/>
    </row>
    <row r="7" spans="1:13" ht="15.95">
      <c r="A7" s="53" t="s">
        <v>3618</v>
      </c>
      <c r="B7" s="56" t="s">
        <v>3444</v>
      </c>
      <c r="C7" s="53" t="s">
        <v>3620</v>
      </c>
      <c r="D7" s="65" t="s">
        <v>3619</v>
      </c>
      <c r="E7" s="53" t="s">
        <v>3620</v>
      </c>
      <c r="F7" s="53" t="s">
        <v>3620</v>
      </c>
      <c r="G7" s="53" t="s">
        <v>3620</v>
      </c>
      <c r="H7" s="53" t="s">
        <v>3620</v>
      </c>
      <c r="I7" s="53" t="s">
        <v>3620</v>
      </c>
      <c r="J7" s="53" t="s">
        <v>3620</v>
      </c>
      <c r="K7" s="53" t="s">
        <v>3620</v>
      </c>
      <c r="L7" s="53" t="s">
        <v>3620</v>
      </c>
      <c r="M7" s="50"/>
    </row>
    <row r="11" spans="1:13">
      <c r="E11" s="15"/>
    </row>
    <row r="12" spans="1:13">
      <c r="E12" s="58"/>
    </row>
  </sheetData>
  <mergeCells count="1">
    <mergeCell ref="A1:B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3DC65-0785-1A4C-92C7-07C33CD19219}">
  <dimension ref="A1:N11"/>
  <sheetViews>
    <sheetView workbookViewId="0">
      <selection activeCell="K27" sqref="K27"/>
    </sheetView>
  </sheetViews>
  <sheetFormatPr defaultColWidth="11.42578125" defaultRowHeight="15"/>
  <cols>
    <col min="1" max="1" width="18.140625" customWidth="1"/>
    <col min="2" max="2" width="19.85546875" customWidth="1"/>
    <col min="3" max="3" width="13.140625" customWidth="1"/>
    <col min="11" max="11" width="22.85546875" customWidth="1"/>
  </cols>
  <sheetData>
    <row r="1" spans="1:14" ht="32.1">
      <c r="A1" s="56" t="s">
        <v>3567</v>
      </c>
      <c r="B1" s="56" t="s">
        <v>2757</v>
      </c>
      <c r="C1" s="56" t="s">
        <v>2779</v>
      </c>
      <c r="D1" s="53" t="s">
        <v>3486</v>
      </c>
      <c r="E1" s="53" t="s">
        <v>3487</v>
      </c>
      <c r="F1" s="53" t="s">
        <v>3488</v>
      </c>
      <c r="G1" s="53" t="s">
        <v>3489</v>
      </c>
      <c r="H1" s="54" t="s">
        <v>3573</v>
      </c>
      <c r="I1" s="56" t="s">
        <v>3574</v>
      </c>
      <c r="J1" s="53" t="s">
        <v>2814</v>
      </c>
      <c r="K1" s="53" t="s">
        <v>3649</v>
      </c>
      <c r="L1" s="56" t="s">
        <v>3317</v>
      </c>
      <c r="M1" s="56"/>
      <c r="N1" s="56"/>
    </row>
    <row r="2" spans="1:14" ht="15.95">
      <c r="A2" s="53" t="s">
        <v>3597</v>
      </c>
      <c r="B2" s="53" t="s">
        <v>3598</v>
      </c>
      <c r="C2" s="53" t="s">
        <v>3620</v>
      </c>
      <c r="D2" s="53" t="s">
        <v>3588</v>
      </c>
      <c r="E2" s="53" t="s">
        <v>3588</v>
      </c>
      <c r="F2" s="53" t="s">
        <v>3588</v>
      </c>
      <c r="G2" s="53" t="s">
        <v>3588</v>
      </c>
      <c r="H2" s="53" t="s">
        <v>3620</v>
      </c>
      <c r="I2" s="53" t="s">
        <v>3620</v>
      </c>
      <c r="J2" s="53" t="s">
        <v>3620</v>
      </c>
      <c r="K2" s="53" t="s">
        <v>3620</v>
      </c>
      <c r="L2" s="53" t="s">
        <v>3620</v>
      </c>
      <c r="M2" s="56"/>
      <c r="N2" s="56"/>
    </row>
    <row r="3" spans="1:14" ht="15.95">
      <c r="A3" s="53" t="s">
        <v>3602</v>
      </c>
      <c r="B3" s="53" t="s">
        <v>3598</v>
      </c>
      <c r="C3" s="53" t="s">
        <v>3588</v>
      </c>
      <c r="D3" s="53" t="s">
        <v>3620</v>
      </c>
      <c r="E3" s="53" t="s">
        <v>3620</v>
      </c>
      <c r="F3" s="53" t="s">
        <v>3620</v>
      </c>
      <c r="G3" s="53" t="s">
        <v>3620</v>
      </c>
      <c r="H3" s="53" t="s">
        <v>3620</v>
      </c>
      <c r="I3" s="53" t="s">
        <v>3620</v>
      </c>
      <c r="J3" s="53" t="s">
        <v>3620</v>
      </c>
      <c r="K3" s="53" t="s">
        <v>3620</v>
      </c>
      <c r="L3" s="53" t="s">
        <v>3620</v>
      </c>
      <c r="M3" s="56"/>
      <c r="N3" s="56"/>
    </row>
    <row r="4" spans="1:14" ht="15.95">
      <c r="A4" s="53" t="s">
        <v>3604</v>
      </c>
      <c r="B4" s="53" t="s">
        <v>3601</v>
      </c>
      <c r="C4" s="53" t="s">
        <v>3620</v>
      </c>
      <c r="D4" s="53" t="s">
        <v>3620</v>
      </c>
      <c r="E4" s="53" t="s">
        <v>3620</v>
      </c>
      <c r="F4" s="53" t="s">
        <v>3620</v>
      </c>
      <c r="G4" s="53" t="s">
        <v>3620</v>
      </c>
      <c r="H4" s="53" t="s">
        <v>3620</v>
      </c>
      <c r="I4" s="53" t="s">
        <v>3620</v>
      </c>
      <c r="J4" s="53">
        <v>51.2</v>
      </c>
      <c r="K4" s="53" t="s">
        <v>3620</v>
      </c>
      <c r="L4" s="56">
        <f>4.5*60</f>
        <v>270</v>
      </c>
      <c r="M4" s="56"/>
      <c r="N4" s="56"/>
    </row>
    <row r="5" spans="1:14" ht="15.95">
      <c r="A5" s="54" t="s">
        <v>3606</v>
      </c>
      <c r="B5" s="53" t="s">
        <v>3598</v>
      </c>
      <c r="C5" s="53" t="s">
        <v>3620</v>
      </c>
      <c r="D5" s="53" t="s">
        <v>3620</v>
      </c>
      <c r="E5" s="53" t="s">
        <v>3620</v>
      </c>
      <c r="F5" s="53" t="s">
        <v>3620</v>
      </c>
      <c r="G5" s="53" t="s">
        <v>3620</v>
      </c>
      <c r="H5" s="53" t="s">
        <v>3588</v>
      </c>
      <c r="I5" s="53" t="s">
        <v>3588</v>
      </c>
      <c r="J5" s="53" t="s">
        <v>3620</v>
      </c>
      <c r="K5" s="53" t="s">
        <v>3620</v>
      </c>
      <c r="L5" s="53" t="s">
        <v>3620</v>
      </c>
      <c r="M5" s="56"/>
      <c r="N5" s="56"/>
    </row>
    <row r="6" spans="1:14" ht="15.95">
      <c r="A6" s="54" t="s">
        <v>3607</v>
      </c>
      <c r="B6" s="54" t="s">
        <v>3601</v>
      </c>
      <c r="C6" s="53" t="s">
        <v>3620</v>
      </c>
      <c r="D6" s="53" t="s">
        <v>3620</v>
      </c>
      <c r="E6" s="53" t="s">
        <v>3620</v>
      </c>
      <c r="F6" s="53" t="s">
        <v>3620</v>
      </c>
      <c r="G6" s="53" t="s">
        <v>3620</v>
      </c>
      <c r="H6" s="53" t="s">
        <v>3620</v>
      </c>
      <c r="I6" s="53">
        <v>280</v>
      </c>
      <c r="J6" s="53" t="s">
        <v>3620</v>
      </c>
      <c r="K6" s="53" t="s">
        <v>3620</v>
      </c>
      <c r="L6" s="53" t="s">
        <v>3620</v>
      </c>
      <c r="M6" s="56"/>
      <c r="N6" s="56"/>
    </row>
    <row r="7" spans="1:14" ht="15.95">
      <c r="A7" s="53" t="s">
        <v>3608</v>
      </c>
      <c r="B7" s="54" t="s">
        <v>3601</v>
      </c>
      <c r="C7" s="53" t="s">
        <v>3620</v>
      </c>
      <c r="D7" s="53" t="s">
        <v>3620</v>
      </c>
      <c r="E7" s="53" t="s">
        <v>3620</v>
      </c>
      <c r="F7" s="53" t="s">
        <v>3620</v>
      </c>
      <c r="G7" s="53" t="s">
        <v>3620</v>
      </c>
      <c r="H7" s="53" t="s">
        <v>3620</v>
      </c>
      <c r="I7" s="53" t="s">
        <v>3620</v>
      </c>
      <c r="J7" s="53" t="s">
        <v>3620</v>
      </c>
      <c r="K7" s="56">
        <f>4.5*60</f>
        <v>270</v>
      </c>
      <c r="L7" s="53" t="s">
        <v>3620</v>
      </c>
      <c r="M7" s="56"/>
      <c r="N7" s="56"/>
    </row>
    <row r="8" spans="1:14" ht="15.95">
      <c r="A8" s="53" t="s">
        <v>3612</v>
      </c>
      <c r="B8" s="54" t="s">
        <v>3601</v>
      </c>
      <c r="C8" s="53" t="s">
        <v>3620</v>
      </c>
      <c r="D8" s="53" t="s">
        <v>3620</v>
      </c>
      <c r="E8" s="53" t="s">
        <v>3620</v>
      </c>
      <c r="F8" s="53" t="s">
        <v>3620</v>
      </c>
      <c r="G8" s="53" t="s">
        <v>3620</v>
      </c>
      <c r="H8" s="53" t="s">
        <v>3620</v>
      </c>
      <c r="I8" s="53" t="s">
        <v>3620</v>
      </c>
      <c r="J8" s="53" t="s">
        <v>3620</v>
      </c>
      <c r="K8" s="53" t="s">
        <v>3620</v>
      </c>
      <c r="L8" s="56">
        <f>4.5*60</f>
        <v>270</v>
      </c>
      <c r="M8" s="56"/>
      <c r="N8" s="56"/>
    </row>
    <row r="9" spans="1:14" ht="15.95">
      <c r="A9" s="53" t="s">
        <v>3614</v>
      </c>
      <c r="B9" s="54" t="s">
        <v>3601</v>
      </c>
      <c r="C9" s="53" t="s">
        <v>3620</v>
      </c>
      <c r="D9" s="53" t="s">
        <v>3620</v>
      </c>
      <c r="E9" s="53" t="s">
        <v>3620</v>
      </c>
      <c r="F9" s="53" t="s">
        <v>3620</v>
      </c>
      <c r="G9" s="53" t="s">
        <v>3620</v>
      </c>
      <c r="H9" s="53" t="s">
        <v>3620</v>
      </c>
      <c r="I9" s="53" t="s">
        <v>3620</v>
      </c>
      <c r="J9" s="53" t="s">
        <v>3620</v>
      </c>
      <c r="K9" s="53" t="s">
        <v>3620</v>
      </c>
      <c r="L9" s="56">
        <f>4.8*60</f>
        <v>288</v>
      </c>
      <c r="M9" s="56"/>
      <c r="N9" s="56"/>
    </row>
    <row r="10" spans="1:14">
      <c r="A10" s="56"/>
      <c r="B10" s="56"/>
      <c r="C10" s="56"/>
      <c r="D10" s="56"/>
      <c r="E10" s="56"/>
      <c r="F10" s="56"/>
      <c r="G10" s="56"/>
      <c r="H10" s="56"/>
      <c r="I10" s="56"/>
      <c r="J10" s="56"/>
      <c r="K10" s="56"/>
      <c r="L10" s="56"/>
      <c r="M10" s="56"/>
      <c r="N10" s="56"/>
    </row>
    <row r="11" spans="1:14">
      <c r="A11" s="56"/>
      <c r="B11" s="56"/>
      <c r="C11" s="56"/>
      <c r="D11" s="56"/>
      <c r="E11" s="56"/>
      <c r="F11" s="56"/>
      <c r="G11" s="56"/>
      <c r="H11" s="56"/>
      <c r="I11" s="56"/>
      <c r="J11" s="56"/>
      <c r="K11" s="56"/>
      <c r="L11" s="56"/>
      <c r="M11" s="56"/>
      <c r="N11" s="56"/>
    </row>
  </sheetData>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B35493A815290A45A8BDD8DC7615351D" ma:contentTypeVersion="7" ma:contentTypeDescription="Create a new document." ma:contentTypeScope="" ma:versionID="10ff404160c9c14a5beedc08ff3649ca">
  <xsd:schema xmlns:xsd="http://www.w3.org/2001/XMLSchema" xmlns:xs="http://www.w3.org/2001/XMLSchema" xmlns:p="http://schemas.microsoft.com/office/2006/metadata/properties" xmlns:ns2="7a367d06-3d0c-498b-92af-fb87a4ff0075" xmlns:ns3="14997ece-8c71-479e-9615-48b53156cf81" xmlns:ns4="5d327c2f-45e0-4bc1-9592-921295c28bc6" targetNamespace="http://schemas.microsoft.com/office/2006/metadata/properties" ma:root="true" ma:fieldsID="655edfb2318339b09a4462584d7a73b2" ns2:_="" ns3:_="" ns4:_="">
    <xsd:import namespace="7a367d06-3d0c-498b-92af-fb87a4ff0075"/>
    <xsd:import namespace="14997ece-8c71-479e-9615-48b53156cf81"/>
    <xsd:import namespace="5d327c2f-45e0-4bc1-9592-921295c28bc6"/>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MediaServiceAutoTags" minOccurs="0"/>
                <xsd:element ref="ns3:MediaServiceOCR" minOccurs="0"/>
                <xsd:element ref="ns3:MediaServiceGenerationTime" minOccurs="0"/>
                <xsd:element ref="ns3:MediaServiceEventHashCode" minOccurs="0"/>
                <xsd:element ref="ns4:SharedWithUsers" minOccurs="0"/>
                <xsd:element ref="ns4: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a367d06-3d0c-498b-92af-fb87a4ff007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4997ece-8c71-479e-9615-48b53156cf81" elementFormDefault="qualified">
    <xsd:import namespace="http://schemas.microsoft.com/office/2006/documentManagement/types"/>
    <xsd:import namespace="http://schemas.microsoft.com/office/infopath/2007/PartnerControls"/>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d327c2f-45e0-4bc1-9592-921295c28bc6"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360043A-D295-44DB-93BC-B23CFD9ECA34}"/>
</file>

<file path=customXml/itemProps2.xml><?xml version="1.0" encoding="utf-8"?>
<ds:datastoreItem xmlns:ds="http://schemas.openxmlformats.org/officeDocument/2006/customXml" ds:itemID="{24DC91BA-9293-4BA0-8D63-B34E11A9B6C1}"/>
</file>

<file path=customXml/itemProps3.xml><?xml version="1.0" encoding="utf-8"?>
<ds:datastoreItem xmlns:ds="http://schemas.openxmlformats.org/officeDocument/2006/customXml" ds:itemID="{713960D1-5E33-49EC-B891-DF1D33F684D8}"/>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The Bat Computer</dc:creator>
  <cp:keywords/>
  <dc:description/>
  <cp:lastModifiedBy>Ellie Dearlove</cp:lastModifiedBy>
  <cp:revision/>
  <dcterms:created xsi:type="dcterms:W3CDTF">2021-10-19T13:30:06Z</dcterms:created>
  <dcterms:modified xsi:type="dcterms:W3CDTF">2022-05-16T15:40:59Z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0x010100B35493A815290A45A8BDD8DC7615351D</vt:lpwstr>
  </property>
</Properties>
</file>