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choueiri_email_sc_edu/Documents/Shared/p4dpdk/figures/ex6_suricata_dpdk/"/>
    </mc:Choice>
  </mc:AlternateContent>
  <xr:revisionPtr revIDLastSave="1" documentId="13_ncr:1_{4F304C3E-3472-4F25-994E-AB5B7D618A07}" xr6:coauthVersionLast="47" xr6:coauthVersionMax="47" xr10:uidLastSave="{DE3042D9-0B91-4438-B24A-5F36E40805F4}"/>
  <bookViews>
    <workbookView xWindow="-120" yWindow="-120" windowWidth="29040" windowHeight="157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kZuKkW1ERRvcFH5P0mk/2WRiNzw3cs3PJXZOeqaaXl4="/>
    </ext>
  </extLst>
</workbook>
</file>

<file path=xl/calcChain.xml><?xml version="1.0" encoding="utf-8"?>
<calcChain xmlns="http://schemas.openxmlformats.org/spreadsheetml/2006/main">
  <c r="AG38" i="4" l="1"/>
  <c r="AF38" i="4"/>
  <c r="Z38" i="4"/>
  <c r="W38" i="4"/>
  <c r="V38" i="4" s="1"/>
  <c r="X38" i="4" s="1"/>
  <c r="AG37" i="4"/>
  <c r="AF37" i="4"/>
  <c r="Z37" i="4"/>
  <c r="W37" i="4"/>
  <c r="AG36" i="4"/>
  <c r="AF36" i="4"/>
  <c r="Z36" i="4"/>
  <c r="X36" i="4"/>
  <c r="W36" i="4"/>
  <c r="V36" i="4"/>
  <c r="AF35" i="4"/>
  <c r="AG35" i="4" s="1"/>
  <c r="Q21" i="4" s="1"/>
  <c r="Z35" i="4"/>
  <c r="W35" i="4"/>
  <c r="V35" i="4" s="1"/>
  <c r="X35" i="4" s="1"/>
  <c r="AF34" i="4"/>
  <c r="AG34" i="4" s="1"/>
  <c r="Q20" i="4" s="1"/>
  <c r="Z34" i="4"/>
  <c r="W34" i="4"/>
  <c r="V34" i="4" s="1"/>
  <c r="X34" i="4" s="1"/>
  <c r="AF33" i="4"/>
  <c r="AG33" i="4" s="1"/>
  <c r="Q19" i="4" s="1"/>
  <c r="Z33" i="4"/>
  <c r="W33" i="4"/>
  <c r="AF32" i="4"/>
  <c r="AG32" i="4" s="1"/>
  <c r="N24" i="4" s="1"/>
  <c r="Z32" i="4"/>
  <c r="W32" i="4"/>
  <c r="X32" i="4" s="1"/>
  <c r="V32" i="4"/>
  <c r="AF31" i="4"/>
  <c r="AG31" i="4" s="1"/>
  <c r="N23" i="4" s="1"/>
  <c r="Z31" i="4"/>
  <c r="W31" i="4"/>
  <c r="V31" i="4" s="1"/>
  <c r="X31" i="4" s="1"/>
  <c r="AF30" i="4"/>
  <c r="AG30" i="4" s="1"/>
  <c r="N22" i="4" s="1"/>
  <c r="Z30" i="4"/>
  <c r="W30" i="4"/>
  <c r="AF29" i="4"/>
  <c r="AG29" i="4" s="1"/>
  <c r="N21" i="4" s="1"/>
  <c r="Z29" i="4"/>
  <c r="W29" i="4"/>
  <c r="V29" i="4" s="1"/>
  <c r="X29" i="4" s="1"/>
  <c r="AF28" i="4"/>
  <c r="AG28" i="4" s="1"/>
  <c r="N20" i="4" s="1"/>
  <c r="Z28" i="4"/>
  <c r="W28" i="4"/>
  <c r="V28" i="4" s="1"/>
  <c r="AF27" i="4"/>
  <c r="AG27" i="4" s="1"/>
  <c r="N19" i="4" s="1"/>
  <c r="Z27" i="4"/>
  <c r="W27" i="4"/>
  <c r="AF26" i="4"/>
  <c r="AG26" i="4" s="1"/>
  <c r="K24" i="4" s="1"/>
  <c r="Z26" i="4"/>
  <c r="X26" i="4"/>
  <c r="W26" i="4"/>
  <c r="V26" i="4"/>
  <c r="AF25" i="4"/>
  <c r="AG25" i="4" s="1"/>
  <c r="K23" i="4" s="1"/>
  <c r="Z25" i="4"/>
  <c r="W25" i="4"/>
  <c r="V25" i="4" s="1"/>
  <c r="X25" i="4" s="1"/>
  <c r="AG24" i="4"/>
  <c r="AF24" i="4"/>
  <c r="Z24" i="4"/>
  <c r="W24" i="4"/>
  <c r="X24" i="4" s="1"/>
  <c r="V24" i="4"/>
  <c r="Q24" i="4"/>
  <c r="AG23" i="4"/>
  <c r="AF23" i="4"/>
  <c r="Z23" i="4"/>
  <c r="W23" i="4"/>
  <c r="Q23" i="4"/>
  <c r="H23" i="4"/>
  <c r="AF22" i="4"/>
  <c r="AG22" i="4" s="1"/>
  <c r="K20" i="4" s="1"/>
  <c r="Z22" i="4"/>
  <c r="W22" i="4"/>
  <c r="V22" i="4" s="1"/>
  <c r="Q22" i="4"/>
  <c r="K22" i="4"/>
  <c r="AF21" i="4"/>
  <c r="AG21" i="4" s="1"/>
  <c r="K19" i="4" s="1"/>
  <c r="Z21" i="4"/>
  <c r="X21" i="4"/>
  <c r="W21" i="4"/>
  <c r="V21" i="4"/>
  <c r="K21" i="4"/>
  <c r="AG20" i="4"/>
  <c r="H24" i="4" s="1"/>
  <c r="AF20" i="4"/>
  <c r="Z20" i="4"/>
  <c r="W20" i="4"/>
  <c r="X20" i="4" s="1"/>
  <c r="V20" i="4"/>
  <c r="AG19" i="4"/>
  <c r="AF19" i="4"/>
  <c r="Z19" i="4"/>
  <c r="W19" i="4"/>
  <c r="AF18" i="4"/>
  <c r="AG18" i="4" s="1"/>
  <c r="H22" i="4" s="1"/>
  <c r="Z18" i="4"/>
  <c r="W18" i="4"/>
  <c r="V18" i="4" s="1"/>
  <c r="AF17" i="4"/>
  <c r="AG17" i="4" s="1"/>
  <c r="H21" i="4" s="1"/>
  <c r="Z17" i="4"/>
  <c r="W17" i="4"/>
  <c r="AF16" i="4"/>
  <c r="AG16" i="4" s="1"/>
  <c r="H20" i="4" s="1"/>
  <c r="Z16" i="4"/>
  <c r="W16" i="4"/>
  <c r="V16" i="4"/>
  <c r="X16" i="4" s="1"/>
  <c r="AF15" i="4"/>
  <c r="AG15" i="4" s="1"/>
  <c r="H19" i="4" s="1"/>
  <c r="Z15" i="4"/>
  <c r="W15" i="4"/>
  <c r="V15" i="4" s="1"/>
  <c r="X15" i="4" s="1"/>
  <c r="AG14" i="4"/>
  <c r="E24" i="4" s="1"/>
  <c r="AF14" i="4"/>
  <c r="Z14" i="4"/>
  <c r="W14" i="4"/>
  <c r="X14" i="4" s="1"/>
  <c r="V14" i="4"/>
  <c r="AG13" i="4"/>
  <c r="E23" i="4" s="1"/>
  <c r="AF13" i="4"/>
  <c r="Z13" i="4"/>
  <c r="X13" i="4"/>
  <c r="W13" i="4"/>
  <c r="V13" i="4"/>
  <c r="AG12" i="4"/>
  <c r="E22" i="4" s="1"/>
  <c r="AF12" i="4"/>
  <c r="Z12" i="4"/>
  <c r="W12" i="4"/>
  <c r="AG11" i="4"/>
  <c r="E21" i="4" s="1"/>
  <c r="AF11" i="4"/>
  <c r="Z11" i="4"/>
  <c r="W11" i="4"/>
  <c r="V11" i="4" s="1"/>
  <c r="X11" i="4" s="1"/>
  <c r="AF10" i="4"/>
  <c r="AG10" i="4" s="1"/>
  <c r="E20" i="4" s="1"/>
  <c r="Z10" i="4"/>
  <c r="W10" i="4"/>
  <c r="V10" i="4" s="1"/>
  <c r="AF9" i="4"/>
  <c r="AG9" i="4" s="1"/>
  <c r="E19" i="4" s="1"/>
  <c r="Z9" i="4"/>
  <c r="W9" i="4"/>
  <c r="AF8" i="4"/>
  <c r="AG8" i="4" s="1"/>
  <c r="B24" i="4" s="1"/>
  <c r="Z8" i="4"/>
  <c r="W8" i="4"/>
  <c r="V8" i="4"/>
  <c r="X8" i="4" s="1"/>
  <c r="AF7" i="4"/>
  <c r="AG7" i="4" s="1"/>
  <c r="B23" i="4" s="1"/>
  <c r="Z7" i="4"/>
  <c r="W7" i="4"/>
  <c r="V7" i="4" s="1"/>
  <c r="X7" i="4" s="1"/>
  <c r="AG6" i="4"/>
  <c r="B22" i="4" s="1"/>
  <c r="AF6" i="4"/>
  <c r="Z6" i="4"/>
  <c r="W6" i="4"/>
  <c r="X6" i="4" s="1"/>
  <c r="V6" i="4"/>
  <c r="AG5" i="4"/>
  <c r="B21" i="4" s="1"/>
  <c r="AF5" i="4"/>
  <c r="Z5" i="4"/>
  <c r="X5" i="4"/>
  <c r="W5" i="4"/>
  <c r="V5" i="4"/>
  <c r="AG4" i="4"/>
  <c r="B20" i="4" s="1"/>
  <c r="AF4" i="4"/>
  <c r="Z4" i="4"/>
  <c r="W4" i="4"/>
  <c r="AG3" i="4"/>
  <c r="B19" i="4" s="1"/>
  <c r="AF3" i="4"/>
  <c r="Z3" i="4"/>
  <c r="W3" i="4"/>
  <c r="V3" i="4" s="1"/>
  <c r="X3" i="4" s="1"/>
  <c r="X9" i="4" l="1"/>
  <c r="X17" i="4"/>
  <c r="X27" i="4"/>
  <c r="X30" i="4"/>
  <c r="X10" i="4"/>
  <c r="X18" i="4"/>
  <c r="X22" i="4"/>
  <c r="X28" i="4"/>
  <c r="V37" i="4"/>
  <c r="X37" i="4" s="1"/>
  <c r="V9" i="4"/>
  <c r="V17" i="4"/>
  <c r="V27" i="4"/>
  <c r="V4" i="4"/>
  <c r="X4" i="4" s="1"/>
  <c r="V12" i="4"/>
  <c r="X12" i="4" s="1"/>
  <c r="V19" i="4"/>
  <c r="X19" i="4" s="1"/>
  <c r="V23" i="4"/>
  <c r="X23" i="4" s="1"/>
  <c r="V30" i="4"/>
  <c r="V33" i="4"/>
  <c r="X33" i="4" s="1"/>
</calcChain>
</file>

<file path=xl/sharedStrings.xml><?xml version="1.0" encoding="utf-8"?>
<sst xmlns="http://schemas.openxmlformats.org/spreadsheetml/2006/main" count="46" uniqueCount="20">
  <si>
    <t>Packet size (Bytes)</t>
  </si>
  <si>
    <t>Rate (Gbps)</t>
  </si>
  <si>
    <t>RX packets</t>
  </si>
  <si>
    <t>TX packets</t>
  </si>
  <si>
    <t>Loss</t>
  </si>
  <si>
    <t>Loss %</t>
  </si>
  <si>
    <t>Suricata DPDK</t>
  </si>
  <si>
    <t>Packet size: 64</t>
  </si>
  <si>
    <t>Packet size: 128</t>
  </si>
  <si>
    <t>Packet size: 256</t>
  </si>
  <si>
    <t>Packet size: 512</t>
  </si>
  <si>
    <t>Packet size: 1024</t>
  </si>
  <si>
    <t>Packet size: 1500</t>
  </si>
  <si>
    <t>P4-DPDK</t>
  </si>
  <si>
    <t>Rate* (Gbps)</t>
  </si>
  <si>
    <t>Lost packets</t>
  </si>
  <si>
    <t>50 (25)</t>
  </si>
  <si>
    <t>100 (25)</t>
  </si>
  <si>
    <t>100 (50)</t>
  </si>
  <si>
    <t>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</si>
</sst>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rial"/>
    </font>
    <font>
      <b/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</font>
    <font>
      <sz val="11"/>
      <name val="aptos narrow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5" fillId="0" borderId="3" xfId="0" applyFont="1" applyBorder="1"/>
    <xf numFmtId="0" fontId="5" fillId="2" borderId="3" xfId="0" applyFont="1" applyFill="1" applyBorder="1"/>
    <xf numFmtId="0" fontId="3" fillId="0" borderId="0" xfId="0" applyFont="1" applyAlignment="1">
      <alignment horizontal="center"/>
    </xf>
    <xf numFmtId="0" fontId="4" fillId="0" borderId="3" xfId="0" applyFont="1" applyBorder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8" fillId="2" borderId="3" xfId="0" applyFont="1" applyFill="1" applyBorder="1"/>
    <xf numFmtId="0" fontId="9" fillId="2" borderId="3" xfId="0" applyFont="1" applyFill="1" applyBorder="1"/>
    <xf numFmtId="0" fontId="9" fillId="2" borderId="0" xfId="0" applyFont="1" applyFill="1"/>
    <xf numFmtId="0" fontId="4" fillId="2" borderId="3" xfId="0" applyFont="1" applyFill="1" applyBorder="1" applyAlignment="1">
      <alignment horizontal="right"/>
    </xf>
    <xf numFmtId="0" fontId="1" fillId="2" borderId="0" xfId="0" applyFont="1" applyFill="1"/>
    <xf numFmtId="0" fontId="8" fillId="2" borderId="2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1" xfId="0" applyFont="1" applyBorder="1"/>
    <xf numFmtId="0" fontId="8" fillId="6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0" fillId="0" borderId="0" xfId="0"/>
    <xf numFmtId="0" fontId="2" fillId="4" borderId="0" xfId="0" applyFont="1" applyFill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8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7"/>
  <sheetViews>
    <sheetView tabSelected="1" topLeftCell="M1" workbookViewId="0"/>
  </sheetViews>
  <sheetFormatPr defaultColWidth="12.5703125" defaultRowHeight="15" customHeight="1"/>
  <cols>
    <col min="1" max="1" width="11.7109375" customWidth="1"/>
    <col min="2" max="2" width="14.140625" customWidth="1"/>
    <col min="3" max="3" width="8.5703125" customWidth="1"/>
    <col min="4" max="4" width="11.7109375" customWidth="1"/>
    <col min="5" max="5" width="15.140625" customWidth="1"/>
    <col min="6" max="6" width="8.5703125" customWidth="1"/>
    <col min="7" max="7" width="11.7109375" customWidth="1"/>
    <col min="8" max="8" width="15.140625" customWidth="1"/>
    <col min="9" max="9" width="8.5703125" customWidth="1"/>
    <col min="10" max="10" width="11.7109375" customWidth="1"/>
    <col min="11" max="11" width="15.140625" customWidth="1"/>
    <col min="12" max="12" width="8.5703125" customWidth="1"/>
    <col min="13" max="13" width="11.7109375" customWidth="1"/>
    <col min="14" max="14" width="16.140625" customWidth="1"/>
    <col min="15" max="16" width="11.7109375" customWidth="1"/>
    <col min="17" max="17" width="16.140625" customWidth="1"/>
    <col min="18" max="18" width="8.5703125" customWidth="1"/>
    <col min="19" max="19" width="10.42578125" customWidth="1"/>
    <col min="20" max="20" width="6.5703125" customWidth="1"/>
    <col min="21" max="21" width="7" customWidth="1"/>
    <col min="22" max="24" width="11.7109375" customWidth="1"/>
    <col min="25" max="25" width="10.5703125" customWidth="1"/>
    <col min="26" max="26" width="8.5703125" customWidth="1"/>
    <col min="27" max="27" width="10.85546875" customWidth="1"/>
    <col min="28" max="29" width="7.7109375" customWidth="1"/>
    <col min="30" max="30" width="10.42578125" customWidth="1"/>
    <col min="31" max="31" width="10.140625" customWidth="1"/>
    <col min="32" max="32" width="7.140625" customWidth="1"/>
    <col min="33" max="35" width="15.7109375" customWidth="1"/>
  </cols>
  <sheetData>
    <row r="1" spans="1:35" ht="3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20" t="s">
        <v>6</v>
      </c>
      <c r="T1" s="21"/>
      <c r="U1" s="21"/>
      <c r="V1" s="21"/>
      <c r="W1" s="21"/>
      <c r="X1" s="21"/>
      <c r="Y1" s="21"/>
      <c r="Z1" s="21"/>
      <c r="AA1" s="22" t="s">
        <v>13</v>
      </c>
      <c r="AB1" s="21"/>
      <c r="AC1" s="21"/>
      <c r="AD1" s="21"/>
      <c r="AE1" s="21"/>
      <c r="AF1" s="21"/>
      <c r="AG1" s="21"/>
      <c r="AH1" s="9"/>
      <c r="AI1" s="9"/>
    </row>
    <row r="2" spans="1:35" ht="30" customHeight="1">
      <c r="A2" s="23" t="s">
        <v>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5"/>
      <c r="S2" s="10" t="s">
        <v>0</v>
      </c>
      <c r="T2" s="10" t="s">
        <v>14</v>
      </c>
      <c r="U2" s="10" t="s">
        <v>1</v>
      </c>
      <c r="V2" s="10" t="s">
        <v>2</v>
      </c>
      <c r="W2" s="10" t="s">
        <v>3</v>
      </c>
      <c r="X2" s="10" t="s">
        <v>15</v>
      </c>
      <c r="Y2" s="10" t="s">
        <v>4</v>
      </c>
      <c r="Z2" s="10" t="s">
        <v>5</v>
      </c>
      <c r="AA2" s="10" t="s">
        <v>0</v>
      </c>
      <c r="AB2" s="10" t="s">
        <v>14</v>
      </c>
      <c r="AC2" s="10" t="s">
        <v>19</v>
      </c>
      <c r="AD2" s="10" t="s">
        <v>2</v>
      </c>
      <c r="AE2" s="10" t="s">
        <v>3</v>
      </c>
      <c r="AF2" s="10" t="s">
        <v>15</v>
      </c>
      <c r="AG2" s="10" t="s">
        <v>5</v>
      </c>
      <c r="AH2" s="9"/>
      <c r="AI2" s="9"/>
    </row>
    <row r="3" spans="1:3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8"/>
      <c r="S3" s="16">
        <v>64</v>
      </c>
      <c r="T3" s="11"/>
      <c r="U3" s="11">
        <v>1</v>
      </c>
      <c r="V3" s="12">
        <f t="shared" ref="V3:V38" si="0">W3-(W3*Y3)</f>
        <v>85214.7216796875</v>
      </c>
      <c r="W3" s="12">
        <f t="shared" ref="W3:W38" si="1">((U3*10^9)/8)/1024</f>
        <v>122070.3125</v>
      </c>
      <c r="X3" s="12">
        <f t="shared" ref="X3:X38" si="2">W3-V3</f>
        <v>36855.5908203125</v>
      </c>
      <c r="Y3" s="11">
        <v>0.30192099999999999</v>
      </c>
      <c r="Z3" s="12">
        <f t="shared" ref="Z3:Z38" si="3">100*Y3</f>
        <v>30.1921</v>
      </c>
      <c r="AA3" s="29">
        <v>64</v>
      </c>
      <c r="AB3" s="11">
        <v>1</v>
      </c>
      <c r="AC3" s="11">
        <v>1</v>
      </c>
      <c r="AD3" s="12">
        <v>1571360</v>
      </c>
      <c r="AE3" s="12">
        <v>1571456</v>
      </c>
      <c r="AF3" s="12">
        <f t="shared" ref="AF3:AF38" si="4">AE3-AD3</f>
        <v>96</v>
      </c>
      <c r="AG3" s="12">
        <f t="shared" ref="AG3:AG38" si="5">(AF3/AE3)*100</f>
        <v>6.1089842795471203E-3</v>
      </c>
      <c r="AH3" s="13"/>
      <c r="AI3" s="13"/>
    </row>
    <row r="4" spans="1:35">
      <c r="A4" s="2" t="s">
        <v>1</v>
      </c>
      <c r="B4" s="2" t="s">
        <v>7</v>
      </c>
      <c r="D4" s="2" t="s">
        <v>1</v>
      </c>
      <c r="E4" s="2" t="s">
        <v>8</v>
      </c>
      <c r="G4" s="2" t="s">
        <v>1</v>
      </c>
      <c r="H4" s="2" t="s">
        <v>9</v>
      </c>
      <c r="J4" s="2" t="s">
        <v>1</v>
      </c>
      <c r="K4" s="2" t="s">
        <v>10</v>
      </c>
      <c r="M4" s="2" t="s">
        <v>1</v>
      </c>
      <c r="N4" s="2" t="s">
        <v>11</v>
      </c>
      <c r="O4" s="5"/>
      <c r="P4" s="2" t="s">
        <v>1</v>
      </c>
      <c r="Q4" s="2" t="s">
        <v>12</v>
      </c>
      <c r="S4" s="17"/>
      <c r="T4" s="11"/>
      <c r="U4" s="11">
        <v>5</v>
      </c>
      <c r="V4" s="12">
        <f t="shared" si="0"/>
        <v>84175.4150390625</v>
      </c>
      <c r="W4" s="12">
        <f t="shared" si="1"/>
        <v>610351.5625</v>
      </c>
      <c r="X4" s="12">
        <f t="shared" si="2"/>
        <v>526176.1474609375</v>
      </c>
      <c r="Y4" s="11">
        <v>0.86208700000000005</v>
      </c>
      <c r="Z4" s="12">
        <f t="shared" si="3"/>
        <v>86.208700000000007</v>
      </c>
      <c r="AA4" s="17"/>
      <c r="AB4" s="11">
        <v>5</v>
      </c>
      <c r="AC4" s="11">
        <v>5</v>
      </c>
      <c r="AD4" s="12">
        <v>7854686</v>
      </c>
      <c r="AE4" s="12">
        <v>7857152</v>
      </c>
      <c r="AF4" s="12">
        <f t="shared" si="4"/>
        <v>2466</v>
      </c>
      <c r="AG4" s="12">
        <f t="shared" si="5"/>
        <v>3.1385418024240844E-2</v>
      </c>
      <c r="AH4" s="13"/>
      <c r="AI4" s="13"/>
    </row>
    <row r="5" spans="1:35">
      <c r="A5" s="3">
        <v>1</v>
      </c>
      <c r="B5" s="3">
        <v>0.30192099999999999</v>
      </c>
      <c r="D5" s="3">
        <v>1</v>
      </c>
      <c r="E5" s="3">
        <v>1.6554300000000001E-2</v>
      </c>
      <c r="G5" s="3">
        <v>1</v>
      </c>
      <c r="H5" s="3">
        <v>1.4770500000000001E-2</v>
      </c>
      <c r="J5" s="3">
        <v>1</v>
      </c>
      <c r="K5" s="3">
        <v>1.3357900000000001E-2</v>
      </c>
      <c r="M5" s="3">
        <v>1</v>
      </c>
      <c r="N5" s="6">
        <v>1.4469600000000001E-2</v>
      </c>
      <c r="O5" s="7"/>
      <c r="P5" s="3">
        <v>1</v>
      </c>
      <c r="Q5" s="3">
        <v>1.9118199999999998E-2</v>
      </c>
      <c r="S5" s="17"/>
      <c r="T5" s="11"/>
      <c r="U5" s="11">
        <v>10</v>
      </c>
      <c r="V5" s="12">
        <f t="shared" si="0"/>
        <v>68880.615234375</v>
      </c>
      <c r="W5" s="12">
        <f t="shared" si="1"/>
        <v>1220703.125</v>
      </c>
      <c r="X5" s="12">
        <f t="shared" si="2"/>
        <v>1151822.509765625</v>
      </c>
      <c r="Y5" s="11">
        <v>0.943573</v>
      </c>
      <c r="Z5" s="12">
        <f t="shared" si="3"/>
        <v>94.357299999999995</v>
      </c>
      <c r="AA5" s="17"/>
      <c r="AB5" s="11">
        <v>10</v>
      </c>
      <c r="AC5" s="11">
        <v>10</v>
      </c>
      <c r="AD5" s="12">
        <v>12206773</v>
      </c>
      <c r="AE5" s="12">
        <v>15714944</v>
      </c>
      <c r="AF5" s="12">
        <f t="shared" si="4"/>
        <v>3508171</v>
      </c>
      <c r="AG5" s="12">
        <f t="shared" si="5"/>
        <v>22.323789381622998</v>
      </c>
      <c r="AH5" s="13"/>
      <c r="AI5" s="13"/>
    </row>
    <row r="6" spans="1:35">
      <c r="A6" s="3">
        <v>5</v>
      </c>
      <c r="B6" s="3">
        <v>0.86208700000000005</v>
      </c>
      <c r="D6" s="3">
        <v>5</v>
      </c>
      <c r="E6" s="3">
        <v>0.66681999999999997</v>
      </c>
      <c r="G6" s="3">
        <v>5</v>
      </c>
      <c r="H6" s="3">
        <v>0.52859699999999998</v>
      </c>
      <c r="J6" s="3">
        <v>5</v>
      </c>
      <c r="K6" s="3">
        <v>2.6161199999999999E-2</v>
      </c>
      <c r="M6" s="3">
        <v>5</v>
      </c>
      <c r="N6" s="3">
        <v>1.52628E-2</v>
      </c>
      <c r="O6" s="7"/>
      <c r="P6" s="3">
        <v>5</v>
      </c>
      <c r="Q6" s="3">
        <v>1.3061400000000001E-2</v>
      </c>
      <c r="S6" s="17"/>
      <c r="T6" s="11"/>
      <c r="U6" s="11">
        <v>25</v>
      </c>
      <c r="V6" s="12">
        <f t="shared" si="0"/>
        <v>83358.7646484375</v>
      </c>
      <c r="W6" s="12">
        <f t="shared" si="1"/>
        <v>3051757.8125</v>
      </c>
      <c r="X6" s="12">
        <f t="shared" si="2"/>
        <v>2968399.0478515625</v>
      </c>
      <c r="Y6" s="11">
        <v>0.97268500000000002</v>
      </c>
      <c r="Z6" s="12">
        <f t="shared" si="3"/>
        <v>97.268500000000003</v>
      </c>
      <c r="AA6" s="17"/>
      <c r="AB6" s="11">
        <v>25</v>
      </c>
      <c r="AC6" s="11">
        <v>25</v>
      </c>
      <c r="AD6" s="12">
        <v>12152756</v>
      </c>
      <c r="AE6" s="12">
        <v>37834880</v>
      </c>
      <c r="AF6" s="12">
        <f t="shared" si="4"/>
        <v>25682124</v>
      </c>
      <c r="AG6" s="12">
        <f t="shared" si="5"/>
        <v>67.879491093932373</v>
      </c>
      <c r="AH6" s="13"/>
      <c r="AI6" s="13"/>
    </row>
    <row r="7" spans="1:35">
      <c r="A7" s="3">
        <v>10</v>
      </c>
      <c r="B7" s="3">
        <v>0.943573</v>
      </c>
      <c r="D7" s="4">
        <v>10</v>
      </c>
      <c r="E7" s="3">
        <v>0.83423099999999994</v>
      </c>
      <c r="G7" s="3">
        <v>10</v>
      </c>
      <c r="H7" s="3">
        <v>0.75734599999999996</v>
      </c>
      <c r="J7" s="3">
        <v>10</v>
      </c>
      <c r="K7" s="3">
        <v>0.422066</v>
      </c>
      <c r="M7" s="3">
        <v>10</v>
      </c>
      <c r="N7" s="3">
        <v>7.53437E-2</v>
      </c>
      <c r="O7" s="7"/>
      <c r="P7" s="3">
        <v>10</v>
      </c>
      <c r="Q7" s="3">
        <v>9.6647299999999998E-3</v>
      </c>
      <c r="S7" s="17"/>
      <c r="T7" s="11">
        <v>25</v>
      </c>
      <c r="U7" s="11">
        <v>50</v>
      </c>
      <c r="V7" s="12">
        <f t="shared" si="0"/>
        <v>166058.349609375</v>
      </c>
      <c r="W7" s="12">
        <f t="shared" si="1"/>
        <v>6103515.625</v>
      </c>
      <c r="X7" s="12">
        <f t="shared" si="2"/>
        <v>5937457.275390625</v>
      </c>
      <c r="Y7" s="11">
        <v>0.97279300000000002</v>
      </c>
      <c r="Z7" s="12">
        <f t="shared" si="3"/>
        <v>97.279300000000006</v>
      </c>
      <c r="AA7" s="17"/>
      <c r="AB7" s="11">
        <v>25</v>
      </c>
      <c r="AC7" s="11">
        <v>50</v>
      </c>
      <c r="AD7" s="12">
        <v>12091935</v>
      </c>
      <c r="AE7" s="12">
        <v>37875584</v>
      </c>
      <c r="AF7" s="12">
        <f t="shared" si="4"/>
        <v>25783649</v>
      </c>
      <c r="AG7" s="12">
        <f t="shared" si="5"/>
        <v>68.074591272308822</v>
      </c>
      <c r="AH7" s="13"/>
      <c r="AI7" s="13"/>
    </row>
    <row r="8" spans="1:35">
      <c r="A8" s="4">
        <v>25</v>
      </c>
      <c r="B8" s="3">
        <v>0.97268500000000002</v>
      </c>
      <c r="D8" s="4">
        <v>25</v>
      </c>
      <c r="E8" s="3">
        <v>0.93294299999999997</v>
      </c>
      <c r="G8" s="3">
        <v>25</v>
      </c>
      <c r="H8" s="3">
        <v>0.90105199999999996</v>
      </c>
      <c r="J8" s="3">
        <v>25</v>
      </c>
      <c r="K8" s="3">
        <v>0.75939599999999996</v>
      </c>
      <c r="M8" s="3">
        <v>25</v>
      </c>
      <c r="N8" s="3">
        <v>0.62589399999999995</v>
      </c>
      <c r="O8" s="7"/>
      <c r="P8" s="3">
        <v>25</v>
      </c>
      <c r="Q8" s="3">
        <v>0.29242200000000002</v>
      </c>
      <c r="S8" s="18"/>
      <c r="T8" s="11">
        <v>25</v>
      </c>
      <c r="U8" s="11">
        <v>100</v>
      </c>
      <c r="V8" s="12">
        <f t="shared" si="0"/>
        <v>332116.69921875</v>
      </c>
      <c r="W8" s="12">
        <f t="shared" si="1"/>
        <v>12207031.25</v>
      </c>
      <c r="X8" s="12">
        <f t="shared" si="2"/>
        <v>11874914.55078125</v>
      </c>
      <c r="Y8" s="11">
        <v>0.97279300000000002</v>
      </c>
      <c r="Z8" s="12">
        <f t="shared" si="3"/>
        <v>97.279300000000006</v>
      </c>
      <c r="AA8" s="18"/>
      <c r="AB8" s="11">
        <v>25</v>
      </c>
      <c r="AC8" s="11">
        <v>100</v>
      </c>
      <c r="AD8" s="1">
        <v>12102952</v>
      </c>
      <c r="AE8" s="12">
        <v>38092800</v>
      </c>
      <c r="AF8" s="12">
        <f t="shared" si="4"/>
        <v>25989848</v>
      </c>
      <c r="AG8" s="12">
        <f t="shared" si="5"/>
        <v>68.227717573924735</v>
      </c>
      <c r="AH8" s="13"/>
      <c r="AI8" s="13"/>
    </row>
    <row r="9" spans="1:35">
      <c r="A9" s="14" t="s">
        <v>16</v>
      </c>
      <c r="B9" s="3">
        <v>0.97279300000000002</v>
      </c>
      <c r="D9" s="4">
        <v>50</v>
      </c>
      <c r="E9" s="3">
        <v>0.96555400000000002</v>
      </c>
      <c r="G9" s="3">
        <v>50</v>
      </c>
      <c r="H9" s="3">
        <v>0.95055999999999996</v>
      </c>
      <c r="J9" s="3">
        <v>50</v>
      </c>
      <c r="K9" s="3">
        <v>0.87372300000000003</v>
      </c>
      <c r="M9" s="3">
        <v>50</v>
      </c>
      <c r="N9" s="3">
        <v>0.81547000000000003</v>
      </c>
      <c r="O9" s="7"/>
      <c r="P9" s="3">
        <v>50</v>
      </c>
      <c r="Q9" s="3">
        <v>0.62743800000000005</v>
      </c>
      <c r="S9" s="16">
        <v>128</v>
      </c>
      <c r="T9" s="11"/>
      <c r="U9" s="11">
        <v>1</v>
      </c>
      <c r="V9" s="12">
        <f t="shared" si="0"/>
        <v>120049.52392578125</v>
      </c>
      <c r="W9" s="12">
        <f t="shared" si="1"/>
        <v>122070.3125</v>
      </c>
      <c r="X9" s="12">
        <f t="shared" si="2"/>
        <v>2020.78857421875</v>
      </c>
      <c r="Y9" s="11">
        <v>1.6554300000000001E-2</v>
      </c>
      <c r="Z9" s="12">
        <f t="shared" si="3"/>
        <v>1.6554300000000002</v>
      </c>
      <c r="AA9" s="29">
        <v>128</v>
      </c>
      <c r="AB9" s="11">
        <v>1.8</v>
      </c>
      <c r="AC9" s="11">
        <v>1</v>
      </c>
      <c r="AD9" s="12">
        <v>1572640</v>
      </c>
      <c r="AE9" s="12">
        <v>1577600</v>
      </c>
      <c r="AF9" s="12">
        <f t="shared" si="4"/>
        <v>4960</v>
      </c>
      <c r="AG9" s="12">
        <f t="shared" si="5"/>
        <v>0.31440162271805272</v>
      </c>
      <c r="AH9" s="13"/>
      <c r="AI9" s="13"/>
    </row>
    <row r="10" spans="1:35">
      <c r="A10" s="14" t="s">
        <v>17</v>
      </c>
      <c r="B10" s="3">
        <v>0.97279300000000002</v>
      </c>
      <c r="D10" s="14" t="s">
        <v>18</v>
      </c>
      <c r="E10" s="3">
        <v>0.96551299999999995</v>
      </c>
      <c r="G10" s="3">
        <v>100</v>
      </c>
      <c r="H10" s="3">
        <v>0.96665100000000004</v>
      </c>
      <c r="J10" s="3">
        <v>100</v>
      </c>
      <c r="K10" s="3">
        <v>0.9325</v>
      </c>
      <c r="M10" s="3">
        <v>100</v>
      </c>
      <c r="N10" s="3">
        <v>0.89768800000000004</v>
      </c>
      <c r="O10" s="7"/>
      <c r="P10" s="3">
        <v>100</v>
      </c>
      <c r="Q10" s="3">
        <v>0.79503699999999999</v>
      </c>
      <c r="S10" s="17"/>
      <c r="T10" s="11"/>
      <c r="U10" s="11">
        <v>5</v>
      </c>
      <c r="V10" s="12">
        <f t="shared" si="0"/>
        <v>203356.93359375</v>
      </c>
      <c r="W10" s="12">
        <f t="shared" si="1"/>
        <v>610351.5625</v>
      </c>
      <c r="X10" s="12">
        <f t="shared" si="2"/>
        <v>406994.62890625</v>
      </c>
      <c r="Y10" s="11">
        <v>0.66681999999999997</v>
      </c>
      <c r="Z10" s="12">
        <f t="shared" si="3"/>
        <v>66.682000000000002</v>
      </c>
      <c r="AA10" s="17"/>
      <c r="AB10" s="11">
        <v>9</v>
      </c>
      <c r="AC10" s="11">
        <v>5</v>
      </c>
      <c r="AD10" s="12">
        <v>7779242</v>
      </c>
      <c r="AE10" s="12">
        <v>7812736</v>
      </c>
      <c r="AF10" s="12">
        <f t="shared" si="4"/>
        <v>33494</v>
      </c>
      <c r="AG10" s="12">
        <f t="shared" si="5"/>
        <v>0.42871024952078246</v>
      </c>
      <c r="AH10" s="13"/>
      <c r="AI10" s="13"/>
    </row>
    <row r="11" spans="1:35">
      <c r="A11" s="15"/>
      <c r="S11" s="17"/>
      <c r="T11" s="11"/>
      <c r="U11" s="11">
        <v>10</v>
      </c>
      <c r="V11" s="12">
        <f t="shared" si="0"/>
        <v>202354.73632812512</v>
      </c>
      <c r="W11" s="12">
        <f t="shared" si="1"/>
        <v>1220703.125</v>
      </c>
      <c r="X11" s="12">
        <f t="shared" si="2"/>
        <v>1018348.3886718749</v>
      </c>
      <c r="Y11" s="11">
        <v>0.83423099999999994</v>
      </c>
      <c r="Z11" s="12">
        <f t="shared" si="3"/>
        <v>83.423099999999991</v>
      </c>
      <c r="AA11" s="17"/>
      <c r="AB11" s="11">
        <v>18</v>
      </c>
      <c r="AC11" s="11">
        <v>10</v>
      </c>
      <c r="AD11" s="12">
        <v>12034580</v>
      </c>
      <c r="AE11" s="12">
        <v>15626240</v>
      </c>
      <c r="AF11" s="12">
        <f t="shared" si="4"/>
        <v>3591660</v>
      </c>
      <c r="AG11" s="12">
        <f t="shared" si="5"/>
        <v>22.984799926277852</v>
      </c>
      <c r="AH11" s="13"/>
      <c r="AI11" s="13"/>
    </row>
    <row r="12" spans="1:35">
      <c r="S12" s="17"/>
      <c r="T12" s="11"/>
      <c r="U12" s="11">
        <v>25</v>
      </c>
      <c r="V12" s="12">
        <f t="shared" si="0"/>
        <v>204641.7236328125</v>
      </c>
      <c r="W12" s="12">
        <f t="shared" si="1"/>
        <v>3051757.8125</v>
      </c>
      <c r="X12" s="12">
        <f t="shared" si="2"/>
        <v>2847116.0888671875</v>
      </c>
      <c r="Y12" s="11">
        <v>0.93294299999999997</v>
      </c>
      <c r="Z12" s="12">
        <f t="shared" si="3"/>
        <v>93.294299999999993</v>
      </c>
      <c r="AA12" s="17"/>
      <c r="AB12" s="11">
        <v>38</v>
      </c>
      <c r="AC12" s="11">
        <v>25</v>
      </c>
      <c r="AD12" s="12">
        <v>11970418</v>
      </c>
      <c r="AE12" s="12">
        <v>33838208</v>
      </c>
      <c r="AF12" s="12">
        <f t="shared" si="4"/>
        <v>21867790</v>
      </c>
      <c r="AG12" s="12">
        <f t="shared" si="5"/>
        <v>64.624551040055081</v>
      </c>
      <c r="AH12" s="13"/>
      <c r="AI12" s="13"/>
    </row>
    <row r="13" spans="1:35">
      <c r="S13" s="17"/>
      <c r="T13" s="11">
        <v>50</v>
      </c>
      <c r="U13" s="11">
        <v>50</v>
      </c>
      <c r="V13" s="12">
        <f t="shared" si="0"/>
        <v>210241.69921875</v>
      </c>
      <c r="W13" s="12">
        <f t="shared" si="1"/>
        <v>6103515.625</v>
      </c>
      <c r="X13" s="12">
        <f t="shared" si="2"/>
        <v>5893273.92578125</v>
      </c>
      <c r="Y13" s="11">
        <v>0.96555400000000002</v>
      </c>
      <c r="Z13" s="12">
        <f t="shared" si="3"/>
        <v>96.555400000000006</v>
      </c>
      <c r="AA13" s="17"/>
      <c r="AB13" s="11">
        <v>40</v>
      </c>
      <c r="AC13" s="11">
        <v>50</v>
      </c>
      <c r="AD13" s="12">
        <v>11746461</v>
      </c>
      <c r="AE13" s="12">
        <v>38795392</v>
      </c>
      <c r="AF13" s="12">
        <f t="shared" si="4"/>
        <v>27048931</v>
      </c>
      <c r="AG13" s="12">
        <f t="shared" si="5"/>
        <v>69.722020079085681</v>
      </c>
      <c r="AH13" s="13"/>
      <c r="AI13" s="13"/>
    </row>
    <row r="14" spans="1:35">
      <c r="S14" s="18"/>
      <c r="T14" s="11"/>
      <c r="U14" s="11">
        <v>100</v>
      </c>
      <c r="V14" s="12">
        <f t="shared" si="0"/>
        <v>420983.88671875</v>
      </c>
      <c r="W14" s="12">
        <f t="shared" si="1"/>
        <v>12207031.25</v>
      </c>
      <c r="X14" s="12">
        <f t="shared" si="2"/>
        <v>11786047.36328125</v>
      </c>
      <c r="Y14" s="11">
        <v>0.96551299999999995</v>
      </c>
      <c r="Z14" s="12">
        <f t="shared" si="3"/>
        <v>96.551299999999998</v>
      </c>
      <c r="AA14" s="18"/>
      <c r="AB14" s="11">
        <v>40</v>
      </c>
      <c r="AC14" s="11">
        <v>100</v>
      </c>
      <c r="AD14" s="12">
        <v>11746450</v>
      </c>
      <c r="AE14" s="12">
        <v>38795395</v>
      </c>
      <c r="AF14" s="12">
        <f t="shared" si="4"/>
        <v>27048945</v>
      </c>
      <c r="AG14" s="12">
        <f t="shared" si="5"/>
        <v>69.722050774325155</v>
      </c>
      <c r="AH14" s="13"/>
      <c r="AI14" s="13"/>
    </row>
    <row r="15" spans="1:35">
      <c r="S15" s="16">
        <v>256</v>
      </c>
      <c r="T15" s="11"/>
      <c r="U15" s="11">
        <v>1</v>
      </c>
      <c r="V15" s="12">
        <f t="shared" si="0"/>
        <v>120267.27294921875</v>
      </c>
      <c r="W15" s="12">
        <f t="shared" si="1"/>
        <v>122070.3125</v>
      </c>
      <c r="X15" s="12">
        <f t="shared" si="2"/>
        <v>1803.03955078125</v>
      </c>
      <c r="Y15" s="11">
        <v>1.4770500000000001E-2</v>
      </c>
      <c r="Z15" s="12">
        <f t="shared" si="3"/>
        <v>1.47705</v>
      </c>
      <c r="AA15" s="29">
        <v>256</v>
      </c>
      <c r="AB15" s="11">
        <v>3.4</v>
      </c>
      <c r="AC15" s="11">
        <v>1</v>
      </c>
      <c r="AD15" s="12">
        <v>1349120</v>
      </c>
      <c r="AE15" s="12">
        <v>1577600</v>
      </c>
      <c r="AF15" s="12">
        <f t="shared" si="4"/>
        <v>228480</v>
      </c>
      <c r="AG15" s="12">
        <f t="shared" si="5"/>
        <v>14.482758620689657</v>
      </c>
      <c r="AH15" s="13"/>
      <c r="AI15" s="13"/>
    </row>
    <row r="16" spans="1:35">
      <c r="A16" s="23" t="s">
        <v>13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  <c r="S16" s="17"/>
      <c r="T16" s="11"/>
      <c r="U16" s="11">
        <v>5</v>
      </c>
      <c r="V16" s="12">
        <f t="shared" si="0"/>
        <v>287721.5576171875</v>
      </c>
      <c r="W16" s="12">
        <f t="shared" si="1"/>
        <v>610351.5625</v>
      </c>
      <c r="X16" s="12">
        <f t="shared" si="2"/>
        <v>322630.0048828125</v>
      </c>
      <c r="Y16" s="11">
        <v>0.52859699999999998</v>
      </c>
      <c r="Z16" s="12">
        <f t="shared" si="3"/>
        <v>52.859699999999997</v>
      </c>
      <c r="AA16" s="17"/>
      <c r="AB16" s="11">
        <v>17</v>
      </c>
      <c r="AC16" s="11">
        <v>5</v>
      </c>
      <c r="AD16" s="12">
        <v>6618862</v>
      </c>
      <c r="AE16" s="12">
        <v>7825792</v>
      </c>
      <c r="AF16" s="12">
        <f t="shared" si="4"/>
        <v>1206930</v>
      </c>
      <c r="AG16" s="12">
        <f t="shared" si="5"/>
        <v>15.422464588887616</v>
      </c>
      <c r="AH16" s="13"/>
      <c r="AI16" s="13"/>
    </row>
    <row r="17" spans="1:3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S17" s="17"/>
      <c r="T17" s="11"/>
      <c r="U17" s="11">
        <v>10</v>
      </c>
      <c r="V17" s="12">
        <f t="shared" si="0"/>
        <v>296208.49609375</v>
      </c>
      <c r="W17" s="12">
        <f t="shared" si="1"/>
        <v>1220703.125</v>
      </c>
      <c r="X17" s="12">
        <f t="shared" si="2"/>
        <v>924494.62890625</v>
      </c>
      <c r="Y17" s="11">
        <v>0.75734599999999996</v>
      </c>
      <c r="Z17" s="12">
        <f t="shared" si="3"/>
        <v>75.7346</v>
      </c>
      <c r="AA17" s="17"/>
      <c r="AB17" s="11">
        <v>34</v>
      </c>
      <c r="AC17" s="11">
        <v>10</v>
      </c>
      <c r="AD17" s="12">
        <v>9952912</v>
      </c>
      <c r="AE17" s="12">
        <v>15626368</v>
      </c>
      <c r="AF17" s="12">
        <f t="shared" si="4"/>
        <v>5673456</v>
      </c>
      <c r="AG17" s="12">
        <f t="shared" si="5"/>
        <v>36.306939654819345</v>
      </c>
      <c r="AH17" s="13"/>
      <c r="AI17" s="13"/>
    </row>
    <row r="18" spans="1:35">
      <c r="A18" s="2" t="s">
        <v>1</v>
      </c>
      <c r="B18" s="2" t="s">
        <v>7</v>
      </c>
      <c r="D18" s="2" t="s">
        <v>1</v>
      </c>
      <c r="E18" s="2" t="s">
        <v>8</v>
      </c>
      <c r="G18" s="2" t="s">
        <v>1</v>
      </c>
      <c r="H18" s="2" t="s">
        <v>9</v>
      </c>
      <c r="J18" s="2" t="s">
        <v>1</v>
      </c>
      <c r="K18" s="2" t="s">
        <v>10</v>
      </c>
      <c r="M18" s="2" t="s">
        <v>1</v>
      </c>
      <c r="N18" s="2" t="s">
        <v>11</v>
      </c>
      <c r="O18" s="5"/>
      <c r="P18" s="2" t="s">
        <v>1</v>
      </c>
      <c r="Q18" s="2" t="s">
        <v>12</v>
      </c>
      <c r="S18" s="17"/>
      <c r="T18" s="11"/>
      <c r="U18" s="11">
        <v>25</v>
      </c>
      <c r="V18" s="12">
        <f t="shared" si="0"/>
        <v>301965.33203125</v>
      </c>
      <c r="W18" s="12">
        <f t="shared" si="1"/>
        <v>3051757.8125</v>
      </c>
      <c r="X18" s="12">
        <f t="shared" si="2"/>
        <v>2749792.48046875</v>
      </c>
      <c r="Y18" s="11">
        <v>0.90105199999999996</v>
      </c>
      <c r="Z18" s="12">
        <f t="shared" si="3"/>
        <v>90.105199999999996</v>
      </c>
      <c r="AA18" s="17"/>
      <c r="AB18" s="11">
        <v>47</v>
      </c>
      <c r="AC18" s="11">
        <v>25</v>
      </c>
      <c r="AD18" s="12">
        <v>9224908</v>
      </c>
      <c r="AE18" s="12">
        <v>21921024</v>
      </c>
      <c r="AF18" s="12">
        <f t="shared" si="4"/>
        <v>12696116</v>
      </c>
      <c r="AG18" s="12">
        <f t="shared" si="5"/>
        <v>57.917531589765147</v>
      </c>
      <c r="AH18" s="13"/>
      <c r="AI18" s="13"/>
    </row>
    <row r="19" spans="1:35">
      <c r="A19" s="3">
        <v>1</v>
      </c>
      <c r="B19" s="3">
        <f t="shared" ref="B19:B24" si="6">AG3</f>
        <v>6.1089842795471203E-3</v>
      </c>
      <c r="D19" s="3">
        <v>1</v>
      </c>
      <c r="E19" s="3">
        <f t="shared" ref="E19:E24" si="7">AG9</f>
        <v>0.31440162271805272</v>
      </c>
      <c r="G19" s="3">
        <v>1</v>
      </c>
      <c r="H19" s="3">
        <f t="shared" ref="H19:H24" si="8">AG15</f>
        <v>14.482758620689657</v>
      </c>
      <c r="J19" s="3">
        <v>1</v>
      </c>
      <c r="K19" s="3">
        <f t="shared" ref="K19:K24" si="9">AG21</f>
        <v>3.8284839203675348E-2</v>
      </c>
      <c r="M19" s="3">
        <v>1</v>
      </c>
      <c r="N19" s="3">
        <f t="shared" ref="N19:N24" si="10">AG27</f>
        <v>3.8819875776397512E-2</v>
      </c>
      <c r="O19" s="7"/>
      <c r="P19" s="3">
        <v>1</v>
      </c>
      <c r="Q19" s="3">
        <f t="shared" ref="Q19:Q24" si="11">AG33</f>
        <v>1.2093653250773995E-3</v>
      </c>
      <c r="S19" s="17"/>
      <c r="T19" s="11"/>
      <c r="U19" s="11">
        <v>50</v>
      </c>
      <c r="V19" s="12">
        <f t="shared" si="0"/>
        <v>301757.8125</v>
      </c>
      <c r="W19" s="12">
        <f t="shared" si="1"/>
        <v>6103515.625</v>
      </c>
      <c r="X19" s="12">
        <f t="shared" si="2"/>
        <v>5801757.8125</v>
      </c>
      <c r="Y19" s="11">
        <v>0.95055999999999996</v>
      </c>
      <c r="Z19" s="12">
        <f t="shared" si="3"/>
        <v>95.055999999999997</v>
      </c>
      <c r="AA19" s="17"/>
      <c r="AB19" s="11">
        <v>51</v>
      </c>
      <c r="AC19" s="11">
        <v>50</v>
      </c>
      <c r="AD19" s="12">
        <v>8592334</v>
      </c>
      <c r="AE19" s="12">
        <v>23855744</v>
      </c>
      <c r="AF19" s="12">
        <f t="shared" si="4"/>
        <v>15263410</v>
      </c>
      <c r="AG19" s="12">
        <f t="shared" si="5"/>
        <v>63.982116843641514</v>
      </c>
      <c r="AH19" s="13"/>
      <c r="AI19" s="13"/>
    </row>
    <row r="20" spans="1:35">
      <c r="A20" s="3">
        <v>5</v>
      </c>
      <c r="B20" s="3">
        <f t="shared" si="6"/>
        <v>3.1385418024240844E-2</v>
      </c>
      <c r="D20" s="3">
        <v>5</v>
      </c>
      <c r="E20" s="3">
        <f t="shared" si="7"/>
        <v>0.42871024952078246</v>
      </c>
      <c r="G20" s="3">
        <v>5</v>
      </c>
      <c r="H20" s="3">
        <f t="shared" si="8"/>
        <v>15.422464588887616</v>
      </c>
      <c r="J20" s="3">
        <v>5</v>
      </c>
      <c r="K20" s="3">
        <f t="shared" si="9"/>
        <v>7.7041602465331279E-3</v>
      </c>
      <c r="M20" s="3">
        <v>5</v>
      </c>
      <c r="N20" s="3">
        <f t="shared" si="10"/>
        <v>8.3799417713760344E-3</v>
      </c>
      <c r="O20" s="7"/>
      <c r="P20" s="3">
        <v>5</v>
      </c>
      <c r="Q20" s="3">
        <f t="shared" si="11"/>
        <v>1.8433716237193417E-2</v>
      </c>
      <c r="S20" s="18"/>
      <c r="T20" s="11"/>
      <c r="U20" s="11">
        <v>100</v>
      </c>
      <c r="V20" s="12">
        <f t="shared" si="0"/>
        <v>407092.28515625</v>
      </c>
      <c r="W20" s="12">
        <f t="shared" si="1"/>
        <v>12207031.25</v>
      </c>
      <c r="X20" s="12">
        <f t="shared" si="2"/>
        <v>11799938.96484375</v>
      </c>
      <c r="Y20" s="11">
        <v>0.96665100000000004</v>
      </c>
      <c r="Z20" s="12">
        <f t="shared" si="3"/>
        <v>96.66510000000001</v>
      </c>
      <c r="AA20" s="18"/>
      <c r="AB20" s="11">
        <v>71</v>
      </c>
      <c r="AC20" s="11">
        <v>100</v>
      </c>
      <c r="AD20" s="12">
        <v>7531453</v>
      </c>
      <c r="AE20" s="12">
        <v>32695424</v>
      </c>
      <c r="AF20" s="12">
        <f t="shared" si="4"/>
        <v>25163971</v>
      </c>
      <c r="AG20" s="12">
        <f t="shared" si="5"/>
        <v>76.964810121440848</v>
      </c>
      <c r="AH20" s="13"/>
      <c r="AI20" s="13"/>
    </row>
    <row r="21" spans="1:35">
      <c r="A21" s="3">
        <v>10</v>
      </c>
      <c r="B21" s="3">
        <f t="shared" si="6"/>
        <v>22.323789381622998</v>
      </c>
      <c r="D21" s="3">
        <v>10</v>
      </c>
      <c r="E21" s="3">
        <f t="shared" si="7"/>
        <v>22.984799926277852</v>
      </c>
      <c r="G21" s="3">
        <v>10</v>
      </c>
      <c r="H21" s="3">
        <f t="shared" si="8"/>
        <v>36.306939654819345</v>
      </c>
      <c r="J21" s="3">
        <v>10</v>
      </c>
      <c r="K21" s="3">
        <f t="shared" si="9"/>
        <v>4.6581180247668554E-3</v>
      </c>
      <c r="M21" s="3">
        <v>10</v>
      </c>
      <c r="N21" s="3">
        <f t="shared" si="10"/>
        <v>1.5434480629726809E-2</v>
      </c>
      <c r="O21" s="7"/>
      <c r="P21" s="3">
        <v>10</v>
      </c>
      <c r="Q21" s="3">
        <f t="shared" si="11"/>
        <v>2.2836538461538463E-3</v>
      </c>
      <c r="S21" s="16">
        <v>512</v>
      </c>
      <c r="T21" s="11"/>
      <c r="U21" s="11">
        <v>1</v>
      </c>
      <c r="V21" s="12">
        <f t="shared" si="0"/>
        <v>120439.70947265625</v>
      </c>
      <c r="W21" s="12">
        <f t="shared" si="1"/>
        <v>122070.3125</v>
      </c>
      <c r="X21" s="12">
        <f t="shared" si="2"/>
        <v>1630.60302734375</v>
      </c>
      <c r="Y21" s="11">
        <v>1.3357900000000001E-2</v>
      </c>
      <c r="Z21" s="12">
        <f t="shared" si="3"/>
        <v>1.33579</v>
      </c>
      <c r="AA21" s="19">
        <v>512</v>
      </c>
      <c r="AB21" s="11">
        <v>0.35</v>
      </c>
      <c r="AC21" s="11">
        <v>1</v>
      </c>
      <c r="AD21" s="12">
        <v>83552</v>
      </c>
      <c r="AE21" s="12">
        <v>83584</v>
      </c>
      <c r="AF21" s="12">
        <f t="shared" si="4"/>
        <v>32</v>
      </c>
      <c r="AG21" s="12">
        <f t="shared" si="5"/>
        <v>3.8284839203675348E-2</v>
      </c>
      <c r="AH21" s="13"/>
      <c r="AI21" s="13"/>
    </row>
    <row r="22" spans="1:35">
      <c r="A22" s="4">
        <v>25</v>
      </c>
      <c r="B22" s="3">
        <f t="shared" si="6"/>
        <v>67.879491093932373</v>
      </c>
      <c r="D22" s="4">
        <v>25</v>
      </c>
      <c r="E22" s="3">
        <f t="shared" si="7"/>
        <v>64.624551040055081</v>
      </c>
      <c r="G22" s="3">
        <v>25</v>
      </c>
      <c r="H22" s="3">
        <f t="shared" si="8"/>
        <v>57.917531589765147</v>
      </c>
      <c r="J22" s="3">
        <v>25</v>
      </c>
      <c r="K22" s="3">
        <f t="shared" si="9"/>
        <v>6.1255742725880545E-3</v>
      </c>
      <c r="M22" s="3">
        <v>25</v>
      </c>
      <c r="N22" s="3">
        <f t="shared" si="10"/>
        <v>3.487723214285714E-3</v>
      </c>
      <c r="O22" s="7"/>
      <c r="P22" s="3">
        <v>25</v>
      </c>
      <c r="Q22" s="3">
        <f t="shared" si="11"/>
        <v>3.0076063334368206E-3</v>
      </c>
      <c r="S22" s="17"/>
      <c r="T22" s="11"/>
      <c r="U22" s="11">
        <v>5</v>
      </c>
      <c r="V22" s="12">
        <f t="shared" si="0"/>
        <v>594384.033203125</v>
      </c>
      <c r="W22" s="12">
        <f t="shared" si="1"/>
        <v>610351.5625</v>
      </c>
      <c r="X22" s="12">
        <f t="shared" si="2"/>
        <v>15967.529296875</v>
      </c>
      <c r="Y22" s="11">
        <v>2.6161199999999999E-2</v>
      </c>
      <c r="Z22" s="12">
        <f t="shared" si="3"/>
        <v>2.61612</v>
      </c>
      <c r="AA22" s="17"/>
      <c r="AB22" s="11">
        <v>1.7</v>
      </c>
      <c r="AC22" s="11">
        <v>5</v>
      </c>
      <c r="AD22" s="12">
        <v>415328</v>
      </c>
      <c r="AE22" s="12">
        <v>415360</v>
      </c>
      <c r="AF22" s="12">
        <f t="shared" si="4"/>
        <v>32</v>
      </c>
      <c r="AG22" s="12">
        <f t="shared" si="5"/>
        <v>7.7041602465331279E-3</v>
      </c>
      <c r="AH22" s="13"/>
      <c r="AI22" s="13"/>
    </row>
    <row r="23" spans="1:35">
      <c r="A23" s="4">
        <v>50</v>
      </c>
      <c r="B23" s="3">
        <f t="shared" si="6"/>
        <v>68.074591272308822</v>
      </c>
      <c r="D23" s="4">
        <v>50</v>
      </c>
      <c r="E23" s="3">
        <f t="shared" si="7"/>
        <v>69.722020079085681</v>
      </c>
      <c r="G23" s="3">
        <v>50</v>
      </c>
      <c r="H23" s="3">
        <f t="shared" si="8"/>
        <v>63.982116843641514</v>
      </c>
      <c r="J23" s="3">
        <v>50</v>
      </c>
      <c r="K23" s="3">
        <f t="shared" si="9"/>
        <v>4.7250093046337076E-3</v>
      </c>
      <c r="M23" s="3">
        <v>50</v>
      </c>
      <c r="N23" s="3">
        <f t="shared" si="10"/>
        <v>4.9393690028879299E-2</v>
      </c>
      <c r="O23" s="7"/>
      <c r="P23" s="3">
        <v>50</v>
      </c>
      <c r="Q23" s="3">
        <f t="shared" si="11"/>
        <v>1.1084828774566116E-2</v>
      </c>
      <c r="S23" s="17"/>
      <c r="T23" s="11"/>
      <c r="U23" s="11">
        <v>10</v>
      </c>
      <c r="V23" s="12">
        <f t="shared" si="0"/>
        <v>705485.83984375</v>
      </c>
      <c r="W23" s="12">
        <f t="shared" si="1"/>
        <v>1220703.125</v>
      </c>
      <c r="X23" s="12">
        <f t="shared" si="2"/>
        <v>515217.28515625</v>
      </c>
      <c r="Y23" s="11">
        <v>0.422066</v>
      </c>
      <c r="Z23" s="12">
        <f t="shared" si="3"/>
        <v>42.206600000000002</v>
      </c>
      <c r="AA23" s="17"/>
      <c r="AB23" s="11">
        <v>3.5</v>
      </c>
      <c r="AC23" s="11">
        <v>10</v>
      </c>
      <c r="AD23" s="12">
        <v>837209</v>
      </c>
      <c r="AE23" s="12">
        <v>837248</v>
      </c>
      <c r="AF23" s="12">
        <f t="shared" si="4"/>
        <v>39</v>
      </c>
      <c r="AG23" s="12">
        <f t="shared" si="5"/>
        <v>4.6581180247668554E-3</v>
      </c>
      <c r="AH23" s="13"/>
      <c r="AI23" s="13"/>
    </row>
    <row r="24" spans="1:35">
      <c r="A24" s="4">
        <v>100</v>
      </c>
      <c r="B24" s="3">
        <f t="shared" si="6"/>
        <v>68.227717573924735</v>
      </c>
      <c r="D24" s="4">
        <v>100</v>
      </c>
      <c r="E24" s="3">
        <f t="shared" si="7"/>
        <v>69.722050774325155</v>
      </c>
      <c r="G24" s="3">
        <v>100</v>
      </c>
      <c r="H24" s="3">
        <f t="shared" si="8"/>
        <v>76.964810121440848</v>
      </c>
      <c r="J24" s="3">
        <v>100</v>
      </c>
      <c r="K24" s="3">
        <f t="shared" si="9"/>
        <v>2.2536404961861468E-2</v>
      </c>
      <c r="M24" s="3">
        <v>100</v>
      </c>
      <c r="N24" s="3">
        <f t="shared" si="10"/>
        <v>0.57683308606481765</v>
      </c>
      <c r="O24" s="7"/>
      <c r="P24" s="3">
        <v>100</v>
      </c>
      <c r="Q24" s="3">
        <f t="shared" si="11"/>
        <v>0.79638913375875675</v>
      </c>
      <c r="S24" s="17"/>
      <c r="T24" s="11"/>
      <c r="U24" s="11">
        <v>25</v>
      </c>
      <c r="V24" s="12">
        <f t="shared" si="0"/>
        <v>734265.13671875</v>
      </c>
      <c r="W24" s="12">
        <f t="shared" si="1"/>
        <v>3051757.8125</v>
      </c>
      <c r="X24" s="12">
        <f t="shared" si="2"/>
        <v>2317492.67578125</v>
      </c>
      <c r="Y24" s="11">
        <v>0.75939599999999996</v>
      </c>
      <c r="Z24" s="12">
        <f t="shared" si="3"/>
        <v>75.939599999999999</v>
      </c>
      <c r="AA24" s="17"/>
      <c r="AB24" s="11">
        <v>8.6999999999999993</v>
      </c>
      <c r="AC24" s="11">
        <v>25</v>
      </c>
      <c r="AD24" s="12">
        <v>2089472</v>
      </c>
      <c r="AE24" s="12">
        <v>2089600</v>
      </c>
      <c r="AF24" s="12">
        <f t="shared" si="4"/>
        <v>128</v>
      </c>
      <c r="AG24" s="12">
        <f t="shared" si="5"/>
        <v>6.1255742725880545E-3</v>
      </c>
      <c r="AH24" s="13"/>
      <c r="AI24" s="13"/>
    </row>
    <row r="25" spans="1:35">
      <c r="S25" s="17"/>
      <c r="T25" s="11"/>
      <c r="U25" s="11">
        <v>50</v>
      </c>
      <c r="V25" s="12">
        <f t="shared" si="0"/>
        <v>770733.642578125</v>
      </c>
      <c r="W25" s="12">
        <f t="shared" si="1"/>
        <v>6103515.625</v>
      </c>
      <c r="X25" s="12">
        <f t="shared" si="2"/>
        <v>5332781.982421875</v>
      </c>
      <c r="Y25" s="11">
        <v>0.87372300000000003</v>
      </c>
      <c r="Z25" s="12">
        <f t="shared" si="3"/>
        <v>87.372299999999996</v>
      </c>
      <c r="AA25" s="17"/>
      <c r="AB25" s="11">
        <v>17</v>
      </c>
      <c r="AC25" s="11">
        <v>50</v>
      </c>
      <c r="AD25" s="12">
        <v>4126781</v>
      </c>
      <c r="AE25" s="12">
        <v>4126976</v>
      </c>
      <c r="AF25" s="12">
        <f t="shared" si="4"/>
        <v>195</v>
      </c>
      <c r="AG25" s="12">
        <f t="shared" si="5"/>
        <v>4.7250093046337076E-3</v>
      </c>
      <c r="AH25" s="13"/>
      <c r="AI25" s="13"/>
    </row>
    <row r="26" spans="1:35">
      <c r="S26" s="18"/>
      <c r="T26" s="11"/>
      <c r="U26" s="11">
        <v>100</v>
      </c>
      <c r="V26" s="12">
        <f t="shared" si="0"/>
        <v>823974.609375</v>
      </c>
      <c r="W26" s="12">
        <f t="shared" si="1"/>
        <v>12207031.25</v>
      </c>
      <c r="X26" s="12">
        <f t="shared" si="2"/>
        <v>11383056.640625</v>
      </c>
      <c r="Y26" s="11">
        <v>0.9325</v>
      </c>
      <c r="Z26" s="12">
        <f t="shared" si="3"/>
        <v>93.25</v>
      </c>
      <c r="AA26" s="18"/>
      <c r="AB26" s="11">
        <v>35</v>
      </c>
      <c r="AC26" s="11">
        <v>100</v>
      </c>
      <c r="AD26" s="12">
        <v>8304688</v>
      </c>
      <c r="AE26" s="12">
        <v>8306560</v>
      </c>
      <c r="AF26" s="12">
        <f t="shared" si="4"/>
        <v>1872</v>
      </c>
      <c r="AG26" s="12">
        <f t="shared" si="5"/>
        <v>2.2536404961861468E-2</v>
      </c>
      <c r="AH26" s="13"/>
      <c r="AI26" s="13"/>
    </row>
    <row r="27" spans="1:35">
      <c r="S27" s="16">
        <v>1024</v>
      </c>
      <c r="T27" s="11"/>
      <c r="U27" s="11">
        <v>1</v>
      </c>
      <c r="V27" s="12">
        <f t="shared" si="0"/>
        <v>120304.00390625</v>
      </c>
      <c r="W27" s="12">
        <f t="shared" si="1"/>
        <v>122070.3125</v>
      </c>
      <c r="X27" s="12">
        <f t="shared" si="2"/>
        <v>1766.30859375</v>
      </c>
      <c r="Y27" s="11">
        <v>1.4469600000000001E-2</v>
      </c>
      <c r="Z27" s="12">
        <f t="shared" si="3"/>
        <v>1.44696</v>
      </c>
      <c r="AA27" s="19">
        <v>1024</v>
      </c>
      <c r="AB27" s="11">
        <v>0.7</v>
      </c>
      <c r="AC27" s="11">
        <v>1</v>
      </c>
      <c r="AD27" s="12">
        <v>82400</v>
      </c>
      <c r="AE27" s="12">
        <v>82432</v>
      </c>
      <c r="AF27" s="12">
        <f t="shared" si="4"/>
        <v>32</v>
      </c>
      <c r="AG27" s="12">
        <f t="shared" si="5"/>
        <v>3.8819875776397512E-2</v>
      </c>
      <c r="AH27" s="13"/>
      <c r="AI27" s="13"/>
    </row>
    <row r="28" spans="1:35" ht="15.75" customHeight="1">
      <c r="S28" s="17"/>
      <c r="T28" s="11"/>
      <c r="U28" s="11">
        <v>5</v>
      </c>
      <c r="V28" s="12">
        <f t="shared" si="0"/>
        <v>601035.888671875</v>
      </c>
      <c r="W28" s="12">
        <f t="shared" si="1"/>
        <v>610351.5625</v>
      </c>
      <c r="X28" s="12">
        <f t="shared" si="2"/>
        <v>9315.673828125</v>
      </c>
      <c r="Y28" s="11">
        <v>1.52628E-2</v>
      </c>
      <c r="Z28" s="12">
        <f t="shared" si="3"/>
        <v>1.5262800000000001</v>
      </c>
      <c r="AA28" s="17"/>
      <c r="AB28" s="11">
        <v>3.5</v>
      </c>
      <c r="AC28" s="11">
        <v>5</v>
      </c>
      <c r="AD28" s="12">
        <v>417629</v>
      </c>
      <c r="AE28" s="12">
        <v>417664</v>
      </c>
      <c r="AF28" s="12">
        <f t="shared" si="4"/>
        <v>35</v>
      </c>
      <c r="AG28" s="12">
        <f t="shared" si="5"/>
        <v>8.3799417713760344E-3</v>
      </c>
      <c r="AH28" s="13"/>
      <c r="AI28" s="13"/>
    </row>
    <row r="29" spans="1:35" ht="15.75" customHeight="1">
      <c r="S29" s="17"/>
      <c r="T29" s="11"/>
      <c r="U29" s="11">
        <v>10</v>
      </c>
      <c r="V29" s="12">
        <f t="shared" si="0"/>
        <v>1128730.8349609375</v>
      </c>
      <c r="W29" s="12">
        <f t="shared" si="1"/>
        <v>1220703.125</v>
      </c>
      <c r="X29" s="12">
        <f t="shared" si="2"/>
        <v>91972.2900390625</v>
      </c>
      <c r="Y29" s="11">
        <v>7.53437E-2</v>
      </c>
      <c r="Z29" s="12">
        <f t="shared" si="3"/>
        <v>7.53437</v>
      </c>
      <c r="AA29" s="17"/>
      <c r="AB29" s="11">
        <v>7</v>
      </c>
      <c r="AC29" s="11">
        <v>10</v>
      </c>
      <c r="AD29" s="12">
        <v>829184</v>
      </c>
      <c r="AE29" s="12">
        <v>829312</v>
      </c>
      <c r="AF29" s="12">
        <f t="shared" si="4"/>
        <v>128</v>
      </c>
      <c r="AG29" s="12">
        <f t="shared" si="5"/>
        <v>1.5434480629726809E-2</v>
      </c>
      <c r="AH29" s="13"/>
      <c r="AI29" s="13"/>
    </row>
    <row r="30" spans="1:35" ht="15.75" customHeight="1">
      <c r="S30" s="17"/>
      <c r="T30" s="11"/>
      <c r="U30" s="11">
        <v>25</v>
      </c>
      <c r="V30" s="12">
        <f t="shared" si="0"/>
        <v>1141680.9082031252</v>
      </c>
      <c r="W30" s="12">
        <f t="shared" si="1"/>
        <v>3051757.8125</v>
      </c>
      <c r="X30" s="12">
        <f t="shared" si="2"/>
        <v>1910076.9042968748</v>
      </c>
      <c r="Y30" s="11">
        <v>0.62589399999999995</v>
      </c>
      <c r="Z30" s="12">
        <f t="shared" si="3"/>
        <v>62.589399999999998</v>
      </c>
      <c r="AA30" s="17"/>
      <c r="AB30" s="11">
        <v>17</v>
      </c>
      <c r="AC30" s="11">
        <v>25</v>
      </c>
      <c r="AD30" s="12">
        <v>2092983</v>
      </c>
      <c r="AE30" s="12">
        <v>2093056</v>
      </c>
      <c r="AF30" s="12">
        <f t="shared" si="4"/>
        <v>73</v>
      </c>
      <c r="AG30" s="12">
        <f t="shared" si="5"/>
        <v>3.487723214285714E-3</v>
      </c>
      <c r="AH30" s="13"/>
      <c r="AI30" s="13"/>
    </row>
    <row r="31" spans="1:35" ht="15.75" customHeight="1">
      <c r="S31" s="17"/>
      <c r="T31" s="11"/>
      <c r="U31" s="11">
        <v>50</v>
      </c>
      <c r="V31" s="12">
        <f t="shared" si="0"/>
        <v>1126281.73828125</v>
      </c>
      <c r="W31" s="12">
        <f t="shared" si="1"/>
        <v>6103515.625</v>
      </c>
      <c r="X31" s="12">
        <f t="shared" si="2"/>
        <v>4977233.88671875</v>
      </c>
      <c r="Y31" s="11">
        <v>0.81547000000000003</v>
      </c>
      <c r="Z31" s="12">
        <f t="shared" si="3"/>
        <v>81.546999999999997</v>
      </c>
      <c r="AA31" s="17"/>
      <c r="AB31" s="11">
        <v>35</v>
      </c>
      <c r="AC31" s="11">
        <v>50</v>
      </c>
      <c r="AD31" s="12">
        <v>4119948</v>
      </c>
      <c r="AE31" s="12">
        <v>4121984</v>
      </c>
      <c r="AF31" s="12">
        <f t="shared" si="4"/>
        <v>2036</v>
      </c>
      <c r="AG31" s="12">
        <f t="shared" si="5"/>
        <v>4.9393690028879299E-2</v>
      </c>
      <c r="AH31" s="13"/>
      <c r="AI31" s="13"/>
    </row>
    <row r="32" spans="1:35" ht="15.75" customHeight="1">
      <c r="S32" s="18"/>
      <c r="T32" s="11"/>
      <c r="U32" s="11">
        <v>100</v>
      </c>
      <c r="V32" s="12">
        <f t="shared" si="0"/>
        <v>1248925.78125</v>
      </c>
      <c r="W32" s="12">
        <f t="shared" si="1"/>
        <v>12207031.25</v>
      </c>
      <c r="X32" s="12">
        <f t="shared" si="2"/>
        <v>10958105.46875</v>
      </c>
      <c r="Y32" s="11">
        <v>0.89768800000000004</v>
      </c>
      <c r="Z32" s="12">
        <f t="shared" si="3"/>
        <v>89.768799999999999</v>
      </c>
      <c r="AA32" s="18"/>
      <c r="AB32" s="11">
        <v>70</v>
      </c>
      <c r="AC32" s="11">
        <v>100</v>
      </c>
      <c r="AD32" s="12">
        <v>8277607</v>
      </c>
      <c r="AE32" s="12">
        <v>8325632</v>
      </c>
      <c r="AF32" s="12">
        <f t="shared" si="4"/>
        <v>48025</v>
      </c>
      <c r="AG32" s="12">
        <f t="shared" si="5"/>
        <v>0.57683308606481765</v>
      </c>
      <c r="AH32" s="13"/>
      <c r="AI32" s="13"/>
    </row>
    <row r="33" spans="19:35" ht="15.75" customHeight="1">
      <c r="S33" s="16">
        <v>1500</v>
      </c>
      <c r="T33" s="11"/>
      <c r="U33" s="11">
        <v>1</v>
      </c>
      <c r="V33" s="12">
        <f t="shared" si="0"/>
        <v>119736.5478515625</v>
      </c>
      <c r="W33" s="12">
        <f t="shared" si="1"/>
        <v>122070.3125</v>
      </c>
      <c r="X33" s="12">
        <f t="shared" si="2"/>
        <v>2333.7646484375</v>
      </c>
      <c r="Y33" s="11">
        <v>1.9118199999999998E-2</v>
      </c>
      <c r="Z33" s="12">
        <f t="shared" si="3"/>
        <v>1.9118199999999999</v>
      </c>
      <c r="AA33" s="19">
        <v>1500</v>
      </c>
      <c r="AB33" s="11">
        <v>1</v>
      </c>
      <c r="AC33" s="11">
        <v>1</v>
      </c>
      <c r="AD33" s="12">
        <v>82687</v>
      </c>
      <c r="AE33" s="12">
        <v>82688</v>
      </c>
      <c r="AF33" s="12">
        <f t="shared" si="4"/>
        <v>1</v>
      </c>
      <c r="AG33" s="12">
        <f t="shared" si="5"/>
        <v>1.2093653250773995E-3</v>
      </c>
      <c r="AH33" s="13"/>
      <c r="AI33" s="13"/>
    </row>
    <row r="34" spans="19:35" ht="15.75" customHeight="1">
      <c r="S34" s="17"/>
      <c r="T34" s="11"/>
      <c r="U34" s="11">
        <v>5</v>
      </c>
      <c r="V34" s="12">
        <f t="shared" si="0"/>
        <v>602379.5166015625</v>
      </c>
      <c r="W34" s="12">
        <f t="shared" si="1"/>
        <v>610351.5625</v>
      </c>
      <c r="X34" s="12">
        <f t="shared" si="2"/>
        <v>7972.0458984375</v>
      </c>
      <c r="Y34" s="11">
        <v>1.3061400000000001E-2</v>
      </c>
      <c r="Z34" s="12">
        <f t="shared" si="3"/>
        <v>1.3061400000000001</v>
      </c>
      <c r="AA34" s="17"/>
      <c r="AB34" s="11">
        <v>5</v>
      </c>
      <c r="AC34" s="11">
        <v>5</v>
      </c>
      <c r="AD34" s="12">
        <v>412212</v>
      </c>
      <c r="AE34" s="12">
        <v>412288</v>
      </c>
      <c r="AF34" s="12">
        <f t="shared" si="4"/>
        <v>76</v>
      </c>
      <c r="AG34" s="12">
        <f t="shared" si="5"/>
        <v>1.8433716237193417E-2</v>
      </c>
      <c r="AH34" s="13"/>
      <c r="AI34" s="13"/>
    </row>
    <row r="35" spans="19:35" ht="15.75" customHeight="1">
      <c r="S35" s="17"/>
      <c r="T35" s="11"/>
      <c r="U35" s="11">
        <v>10</v>
      </c>
      <c r="V35" s="12">
        <f t="shared" si="0"/>
        <v>1208905.3588867188</v>
      </c>
      <c r="W35" s="12">
        <f t="shared" si="1"/>
        <v>1220703.125</v>
      </c>
      <c r="X35" s="12">
        <f t="shared" si="2"/>
        <v>11797.76611328125</v>
      </c>
      <c r="Y35" s="11">
        <v>9.6647299999999998E-3</v>
      </c>
      <c r="Z35" s="12">
        <f t="shared" si="3"/>
        <v>0.96647300000000003</v>
      </c>
      <c r="AA35" s="17"/>
      <c r="AB35" s="11">
        <v>10</v>
      </c>
      <c r="AC35" s="11">
        <v>10</v>
      </c>
      <c r="AD35" s="12">
        <v>831981</v>
      </c>
      <c r="AE35" s="12">
        <v>832000</v>
      </c>
      <c r="AF35" s="12">
        <f t="shared" si="4"/>
        <v>19</v>
      </c>
      <c r="AG35" s="12">
        <f t="shared" si="5"/>
        <v>2.2836538461538463E-3</v>
      </c>
      <c r="AH35" s="13"/>
      <c r="AI35" s="13"/>
    </row>
    <row r="36" spans="19:35" ht="15.75" customHeight="1">
      <c r="S36" s="17"/>
      <c r="T36" s="11"/>
      <c r="U36" s="11">
        <v>25</v>
      </c>
      <c r="V36" s="12">
        <f t="shared" si="0"/>
        <v>2159356.689453125</v>
      </c>
      <c r="W36" s="12">
        <f t="shared" si="1"/>
        <v>3051757.8125</v>
      </c>
      <c r="X36" s="12">
        <f t="shared" si="2"/>
        <v>892401.123046875</v>
      </c>
      <c r="Y36" s="11">
        <v>0.29242200000000002</v>
      </c>
      <c r="Z36" s="12">
        <f t="shared" si="3"/>
        <v>29.2422</v>
      </c>
      <c r="AA36" s="17"/>
      <c r="AB36" s="11">
        <v>25</v>
      </c>
      <c r="AC36" s="11">
        <v>25</v>
      </c>
      <c r="AD36" s="12">
        <v>2061378</v>
      </c>
      <c r="AE36" s="12">
        <v>2061440</v>
      </c>
      <c r="AF36" s="12">
        <f t="shared" si="4"/>
        <v>62</v>
      </c>
      <c r="AG36" s="12">
        <f t="shared" si="5"/>
        <v>3.0076063334368206E-3</v>
      </c>
      <c r="AH36" s="13"/>
      <c r="AI36" s="13"/>
    </row>
    <row r="37" spans="19:35" ht="15.75" customHeight="1">
      <c r="S37" s="17"/>
      <c r="T37" s="11"/>
      <c r="U37" s="11">
        <v>50</v>
      </c>
      <c r="V37" s="12">
        <f t="shared" si="0"/>
        <v>2273937.9882812495</v>
      </c>
      <c r="W37" s="12">
        <f t="shared" si="1"/>
        <v>6103515.625</v>
      </c>
      <c r="X37" s="12">
        <f t="shared" si="2"/>
        <v>3829577.6367187505</v>
      </c>
      <c r="Y37" s="11">
        <v>0.62743800000000005</v>
      </c>
      <c r="Z37" s="12">
        <f t="shared" si="3"/>
        <v>62.743800000000007</v>
      </c>
      <c r="AA37" s="17"/>
      <c r="AB37" s="11">
        <v>50</v>
      </c>
      <c r="AC37" s="11">
        <v>50</v>
      </c>
      <c r="AD37" s="12">
        <v>4122295</v>
      </c>
      <c r="AE37" s="12">
        <v>4122752</v>
      </c>
      <c r="AF37" s="12">
        <f t="shared" si="4"/>
        <v>457</v>
      </c>
      <c r="AG37" s="12">
        <f t="shared" si="5"/>
        <v>1.1084828774566116E-2</v>
      </c>
      <c r="AH37" s="13"/>
      <c r="AI37" s="13"/>
    </row>
    <row r="38" spans="19:35" ht="15.75" customHeight="1">
      <c r="S38" s="18"/>
      <c r="T38" s="11"/>
      <c r="U38" s="11">
        <v>100</v>
      </c>
      <c r="V38" s="12">
        <f t="shared" si="0"/>
        <v>2501989.74609375</v>
      </c>
      <c r="W38" s="12">
        <f t="shared" si="1"/>
        <v>12207031.25</v>
      </c>
      <c r="X38" s="12">
        <f t="shared" si="2"/>
        <v>9705041.50390625</v>
      </c>
      <c r="Y38" s="11">
        <v>0.79503699999999999</v>
      </c>
      <c r="Z38" s="12">
        <f t="shared" si="3"/>
        <v>79.503699999999995</v>
      </c>
      <c r="AA38" s="18"/>
      <c r="AB38" s="11">
        <v>90</v>
      </c>
      <c r="AC38" s="11">
        <v>100</v>
      </c>
      <c r="AD38" s="12">
        <v>8138569</v>
      </c>
      <c r="AE38" s="12">
        <v>8203904</v>
      </c>
      <c r="AF38" s="12">
        <f t="shared" si="4"/>
        <v>65335</v>
      </c>
      <c r="AG38" s="12">
        <f t="shared" si="5"/>
        <v>0.79638913375875675</v>
      </c>
      <c r="AH38" s="13"/>
      <c r="AI38" s="13"/>
    </row>
    <row r="39" spans="19:35" ht="15.75" customHeight="1"/>
    <row r="40" spans="19:35" ht="15.75" customHeight="1"/>
    <row r="41" spans="19:35" ht="15.75" customHeight="1">
      <c r="AD41" s="13"/>
      <c r="AE41" s="13"/>
      <c r="AF41" s="13"/>
      <c r="AG41" s="13"/>
    </row>
    <row r="42" spans="19:35" ht="15.75" customHeight="1"/>
    <row r="43" spans="19:35" ht="15.75" customHeight="1"/>
    <row r="44" spans="19:35" ht="15.75" customHeight="1"/>
    <row r="45" spans="19:35" ht="15.75" customHeight="1"/>
    <row r="46" spans="19:35" ht="15.75" customHeight="1"/>
    <row r="47" spans="19:35" ht="15.75" customHeight="1"/>
    <row r="48" spans="19:3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6">
    <mergeCell ref="S33:S38"/>
    <mergeCell ref="AA33:AA38"/>
    <mergeCell ref="S1:Z1"/>
    <mergeCell ref="AA1:AG1"/>
    <mergeCell ref="A2:Q3"/>
    <mergeCell ref="S3:S8"/>
    <mergeCell ref="AA3:AA8"/>
    <mergeCell ref="S9:S14"/>
    <mergeCell ref="S15:S20"/>
    <mergeCell ref="A16:Q17"/>
    <mergeCell ref="AA9:AA14"/>
    <mergeCell ref="AA15:AA20"/>
    <mergeCell ref="S21:S26"/>
    <mergeCell ref="AA21:AA26"/>
    <mergeCell ref="S27:S32"/>
    <mergeCell ref="AA27:AA3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Kfoury, Elie</dc:creator>
  <cp:lastModifiedBy>Choueiri, Samia</cp:lastModifiedBy>
  <dcterms:created xsi:type="dcterms:W3CDTF">2024-04-18T14:35:09Z</dcterms:created>
  <dcterms:modified xsi:type="dcterms:W3CDTF">2024-04-19T21:33:43Z</dcterms:modified>
</cp:coreProperties>
</file>