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estion de portfeuilles\"/>
    </mc:Choice>
  </mc:AlternateContent>
  <xr:revisionPtr revIDLastSave="0" documentId="13_ncr:1_{F3F71007-EF75-4CCB-9210-78824A7235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solver_adj" localSheetId="1" hidden="1">Feuil2!$P$96:$P$104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Feuil2!$P$105</definedName>
    <definedName name="solver_lhs2" localSheetId="1" hidden="1">Feuil2!$P$96:$P$104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Feuil2!$T$96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2" l="1"/>
  <c r="C67" i="2" l="1"/>
  <c r="E5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  <c r="P105" i="2"/>
  <c r="C68" i="2"/>
  <c r="C3" i="2"/>
  <c r="M79" i="2" s="1"/>
  <c r="E68" i="2"/>
  <c r="I4" i="2"/>
  <c r="N86" i="2" s="1"/>
  <c r="I5" i="2"/>
  <c r="I6" i="2"/>
  <c r="N82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3" i="2"/>
  <c r="N87" i="2" s="1"/>
  <c r="S68" i="2"/>
  <c r="Q68" i="2"/>
  <c r="O68" i="2"/>
  <c r="M68" i="2"/>
  <c r="K68" i="2"/>
  <c r="G68" i="2"/>
  <c r="S4" i="2"/>
  <c r="S5" i="2"/>
  <c r="S6" i="2"/>
  <c r="S87" i="2" s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3" i="2"/>
  <c r="M87" i="2" s="1"/>
  <c r="Q4" i="2"/>
  <c r="Q5" i="2"/>
  <c r="O86" i="2" s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3" i="2"/>
  <c r="O4" i="2"/>
  <c r="R85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M69" i="2" s="1"/>
  <c r="Q101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" i="2"/>
  <c r="M8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3" i="2"/>
  <c r="M85" i="2" s="1"/>
  <c r="C4" i="2"/>
  <c r="C5" i="2"/>
  <c r="K83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K69" i="2" l="1"/>
  <c r="Q100" i="2" s="1"/>
  <c r="M82" i="2"/>
  <c r="R81" i="2"/>
  <c r="O82" i="2"/>
  <c r="P83" i="2"/>
  <c r="G69" i="2"/>
  <c r="Q98" i="2" s="1"/>
  <c r="M81" i="2"/>
  <c r="Q85" i="2"/>
  <c r="N79" i="2"/>
  <c r="K84" i="2"/>
  <c r="K86" i="2"/>
  <c r="L84" i="2"/>
  <c r="T84" i="2" s="1"/>
  <c r="O81" i="2"/>
  <c r="Q81" i="2"/>
  <c r="N83" i="2"/>
  <c r="Q82" i="2"/>
  <c r="S82" i="2"/>
  <c r="O85" i="2"/>
  <c r="O87" i="2"/>
  <c r="R84" i="2"/>
  <c r="Q84" i="2"/>
  <c r="S86" i="2"/>
  <c r="Q87" i="2"/>
  <c r="I69" i="2"/>
  <c r="Q99" i="2" s="1"/>
  <c r="Q105" i="2" s="1"/>
  <c r="O83" i="2"/>
  <c r="K85" i="2"/>
  <c r="P82" i="2"/>
  <c r="S69" i="2"/>
  <c r="Q104" i="2" s="1"/>
  <c r="R86" i="2"/>
  <c r="K82" i="2"/>
  <c r="Q79" i="2"/>
  <c r="S79" i="2"/>
  <c r="L86" i="2"/>
  <c r="M84" i="2"/>
  <c r="M86" i="2"/>
  <c r="N84" i="2"/>
  <c r="O79" i="2"/>
  <c r="Q83" i="2"/>
  <c r="S83" i="2"/>
  <c r="P86" i="2"/>
  <c r="T86" i="2" s="1"/>
  <c r="K79" i="2"/>
  <c r="K87" i="2"/>
  <c r="P81" i="2"/>
  <c r="R82" i="2"/>
  <c r="P87" i="2"/>
  <c r="S81" i="2"/>
  <c r="R87" i="2"/>
  <c r="M80" i="2"/>
  <c r="O69" i="2"/>
  <c r="Q102" i="2" s="1"/>
  <c r="Q69" i="2"/>
  <c r="Q103" i="2" s="1"/>
  <c r="C69" i="2"/>
  <c r="Q96" i="2" s="1"/>
  <c r="P84" i="2"/>
  <c r="K81" i="2"/>
  <c r="P79" i="2"/>
  <c r="R79" i="2"/>
  <c r="L82" i="2"/>
  <c r="N81" i="2"/>
  <c r="N85" i="2"/>
  <c r="O84" i="2"/>
  <c r="R83" i="2"/>
  <c r="P85" i="2"/>
  <c r="S84" i="2"/>
  <c r="S85" i="2"/>
  <c r="Q86" i="2"/>
  <c r="E69" i="2"/>
  <c r="Q97" i="2" s="1"/>
  <c r="L80" i="2"/>
  <c r="N80" i="2"/>
  <c r="P80" i="2"/>
  <c r="R80" i="2"/>
  <c r="K80" i="2"/>
  <c r="L79" i="2"/>
  <c r="L83" i="2"/>
  <c r="T83" i="2" s="1"/>
  <c r="L85" i="2"/>
  <c r="L87" i="2"/>
  <c r="T87" i="2" s="1"/>
  <c r="L81" i="2"/>
  <c r="T81" i="2" s="1"/>
  <c r="O80" i="2"/>
  <c r="Q80" i="2"/>
  <c r="S80" i="2"/>
  <c r="T82" i="2"/>
  <c r="T79" i="2" l="1"/>
  <c r="T85" i="2"/>
  <c r="T80" i="2"/>
  <c r="T88" i="2" s="1"/>
  <c r="T89" i="2" s="1"/>
  <c r="T90" i="2" l="1"/>
  <c r="T96" i="2" s="1"/>
</calcChain>
</file>

<file path=xl/sharedStrings.xml><?xml version="1.0" encoding="utf-8"?>
<sst xmlns="http://schemas.openxmlformats.org/spreadsheetml/2006/main" count="65" uniqueCount="29">
  <si>
    <t>GAZ</t>
  </si>
  <si>
    <t>BCP</t>
  </si>
  <si>
    <t>CDM</t>
  </si>
  <si>
    <t>CGI</t>
  </si>
  <si>
    <t>HOL</t>
  </si>
  <si>
    <t>LYD</t>
  </si>
  <si>
    <t>SAM</t>
  </si>
  <si>
    <t>SID</t>
  </si>
  <si>
    <t>WAA</t>
  </si>
  <si>
    <t>Matrice Variance Covariance Pondérées par les Poids</t>
  </si>
  <si>
    <t>Sous-Total</t>
  </si>
  <si>
    <t>Ecart type du Portefeuille</t>
  </si>
  <si>
    <t>Portefeuille</t>
  </si>
  <si>
    <t>Ecart type du Portefeuille annuel</t>
  </si>
  <si>
    <t>Valeur</t>
  </si>
  <si>
    <t>Poids</t>
  </si>
  <si>
    <t xml:space="preserve"> Rendement</t>
  </si>
  <si>
    <t>P1</t>
  </si>
  <si>
    <t>P2</t>
  </si>
  <si>
    <t>Ratio à optimiser</t>
  </si>
  <si>
    <t>P3</t>
  </si>
  <si>
    <t>P4</t>
  </si>
  <si>
    <t>P5</t>
  </si>
  <si>
    <t>Total</t>
  </si>
  <si>
    <t>P6</t>
  </si>
  <si>
    <t>P7</t>
  </si>
  <si>
    <t>P8</t>
  </si>
  <si>
    <t>P9</t>
  </si>
  <si>
    <t>Total Variance du Portefeuille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</si>
</sst>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2" fontId="2" fillId="2" borderId="2" xfId="0" applyNumberFormat="1" applyFont="1" applyFill="1" applyBorder="1" applyAlignment="1">
      <alignment horizontal="right"/>
    </xf>
    <xf numFmtId="17" fontId="2" fillId="0" borderId="2" xfId="0" applyNumberFormat="1" applyFont="1" applyBorder="1" applyAlignment="1">
      <alignment horizontal="center"/>
    </xf>
    <xf numFmtId="17" fontId="0" fillId="0" borderId="0" xfId="0" applyNumberFormat="1"/>
    <xf numFmtId="0" fontId="0" fillId="0" borderId="2" xfId="0" applyBorder="1"/>
    <xf numFmtId="0" fontId="4" fillId="0" borderId="0" xfId="0" applyFont="1"/>
    <xf numFmtId="0" fontId="0" fillId="0" borderId="3" xfId="0" applyBorder="1"/>
    <xf numFmtId="0" fontId="0" fillId="0" borderId="2" xfId="1" applyNumberFormat="1" applyFont="1" applyBorder="1"/>
    <xf numFmtId="164" fontId="0" fillId="0" borderId="0" xfId="0" applyNumberFormat="1"/>
    <xf numFmtId="165" fontId="0" fillId="0" borderId="0" xfId="0" applyNumberFormat="1"/>
    <xf numFmtId="0" fontId="4" fillId="0" borderId="2" xfId="0" applyFont="1" applyBorder="1"/>
    <xf numFmtId="164" fontId="0" fillId="3" borderId="2" xfId="0" applyNumberFormat="1" applyFill="1" applyBorder="1"/>
    <xf numFmtId="164" fontId="0" fillId="3" borderId="2" xfId="1" applyNumberFormat="1" applyFont="1" applyFill="1" applyBorder="1"/>
    <xf numFmtId="0" fontId="0" fillId="3" borderId="2" xfId="1" applyNumberFormat="1" applyFont="1" applyFill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73A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workbookViewId="0">
      <selection sqref="A1:J67"/>
    </sheetView>
  </sheetViews>
  <sheetFormatPr baseColWidth="10"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39447</v>
      </c>
      <c r="B2" s="4">
        <v>1110</v>
      </c>
      <c r="C2" s="4">
        <v>114.95</v>
      </c>
      <c r="D2" s="4">
        <v>970</v>
      </c>
      <c r="E2" s="4">
        <v>2430</v>
      </c>
      <c r="F2" s="4">
        <v>2550</v>
      </c>
      <c r="G2" s="4">
        <v>310</v>
      </c>
      <c r="H2" s="4">
        <v>803</v>
      </c>
      <c r="I2" s="4">
        <v>2980</v>
      </c>
      <c r="J2" s="4">
        <v>2460</v>
      </c>
    </row>
    <row r="3" spans="1:10" x14ac:dyDescent="0.25">
      <c r="A3" s="3">
        <v>39478</v>
      </c>
      <c r="B3" s="4">
        <v>1397</v>
      </c>
      <c r="C3" s="4">
        <v>121.25</v>
      </c>
      <c r="D3" s="4">
        <v>950</v>
      </c>
      <c r="E3" s="4">
        <v>2421</v>
      </c>
      <c r="F3" s="4">
        <v>2740</v>
      </c>
      <c r="G3" s="4">
        <v>333.6</v>
      </c>
      <c r="H3" s="4">
        <v>833</v>
      </c>
      <c r="I3" s="4">
        <v>3200</v>
      </c>
      <c r="J3" s="4">
        <v>2799</v>
      </c>
    </row>
    <row r="4" spans="1:10" x14ac:dyDescent="0.25">
      <c r="A4" s="3">
        <v>39507</v>
      </c>
      <c r="B4" s="4">
        <v>1409</v>
      </c>
      <c r="C4" s="4">
        <v>131</v>
      </c>
      <c r="D4" s="4">
        <v>980</v>
      </c>
      <c r="E4" s="4">
        <v>2378</v>
      </c>
      <c r="F4" s="4">
        <v>2750</v>
      </c>
      <c r="G4" s="4">
        <v>344</v>
      </c>
      <c r="H4" s="4">
        <v>822</v>
      </c>
      <c r="I4" s="4">
        <v>3451</v>
      </c>
      <c r="J4" s="4">
        <v>2820</v>
      </c>
    </row>
    <row r="5" spans="1:10" x14ac:dyDescent="0.25">
      <c r="A5" s="3">
        <v>39538</v>
      </c>
      <c r="B5" s="4">
        <v>1420</v>
      </c>
      <c r="C5" s="4">
        <v>116</v>
      </c>
      <c r="D5" s="4">
        <v>938</v>
      </c>
      <c r="E5" s="4">
        <v>2246</v>
      </c>
      <c r="F5" s="4">
        <v>2735</v>
      </c>
      <c r="G5" s="4">
        <v>310</v>
      </c>
      <c r="H5" s="4">
        <v>770</v>
      </c>
      <c r="I5" s="4">
        <v>4156</v>
      </c>
      <c r="J5" s="4">
        <v>2650</v>
      </c>
    </row>
    <row r="6" spans="1:10" x14ac:dyDescent="0.25">
      <c r="A6" s="3">
        <v>39568</v>
      </c>
      <c r="B6" s="4">
        <v>1437</v>
      </c>
      <c r="C6" s="4">
        <v>112</v>
      </c>
      <c r="D6" s="4">
        <v>910</v>
      </c>
      <c r="E6" s="4">
        <v>2263</v>
      </c>
      <c r="F6" s="4">
        <v>2650</v>
      </c>
      <c r="G6" s="4">
        <v>281</v>
      </c>
      <c r="H6" s="4">
        <v>718</v>
      </c>
      <c r="I6" s="4">
        <v>4200</v>
      </c>
      <c r="J6" s="4">
        <v>2640</v>
      </c>
    </row>
    <row r="7" spans="1:10" x14ac:dyDescent="0.25">
      <c r="A7" s="3">
        <v>39598</v>
      </c>
      <c r="B7" s="4">
        <v>1499</v>
      </c>
      <c r="C7" s="4">
        <v>125</v>
      </c>
      <c r="D7" s="4">
        <v>901</v>
      </c>
      <c r="E7" s="4">
        <v>2470</v>
      </c>
      <c r="F7" s="4">
        <v>2720</v>
      </c>
      <c r="G7" s="4">
        <v>275</v>
      </c>
      <c r="H7" s="4">
        <v>660</v>
      </c>
      <c r="I7" s="4">
        <v>4320</v>
      </c>
      <c r="J7" s="4">
        <v>2760</v>
      </c>
    </row>
    <row r="8" spans="1:10" x14ac:dyDescent="0.25">
      <c r="A8" s="3">
        <v>39629</v>
      </c>
      <c r="B8" s="4">
        <v>1435</v>
      </c>
      <c r="C8" s="4">
        <v>123.45</v>
      </c>
      <c r="D8" s="4">
        <v>850</v>
      </c>
      <c r="E8" s="4">
        <v>2399</v>
      </c>
      <c r="F8" s="4">
        <v>2530</v>
      </c>
      <c r="G8" s="4">
        <v>275</v>
      </c>
      <c r="H8" s="4">
        <v>710</v>
      </c>
      <c r="I8" s="4">
        <v>3560</v>
      </c>
      <c r="J8" s="4">
        <v>2680</v>
      </c>
    </row>
    <row r="9" spans="1:10" x14ac:dyDescent="0.25">
      <c r="A9" s="3">
        <v>39660</v>
      </c>
      <c r="B9" s="4">
        <v>1540</v>
      </c>
      <c r="C9" s="4">
        <v>135</v>
      </c>
      <c r="D9" s="4">
        <v>880</v>
      </c>
      <c r="E9" s="4">
        <v>2180</v>
      </c>
      <c r="F9" s="4">
        <v>2678</v>
      </c>
      <c r="G9" s="4">
        <v>254.5</v>
      </c>
      <c r="H9" s="4">
        <v>761</v>
      </c>
      <c r="I9" s="4">
        <v>3768</v>
      </c>
      <c r="J9" s="4">
        <v>2700</v>
      </c>
    </row>
    <row r="10" spans="1:10" x14ac:dyDescent="0.25">
      <c r="A10" s="3">
        <v>39689</v>
      </c>
      <c r="B10" s="4">
        <v>1536</v>
      </c>
      <c r="C10" s="4">
        <v>135</v>
      </c>
      <c r="D10" s="4">
        <v>870</v>
      </c>
      <c r="E10" s="4">
        <v>2119</v>
      </c>
      <c r="F10" s="4">
        <v>2530</v>
      </c>
      <c r="G10" s="4">
        <v>232</v>
      </c>
      <c r="H10" s="4">
        <v>730</v>
      </c>
      <c r="I10" s="4">
        <v>3600</v>
      </c>
      <c r="J10" s="4">
        <v>2680</v>
      </c>
    </row>
    <row r="11" spans="1:10" x14ac:dyDescent="0.25">
      <c r="A11" s="3">
        <v>39721</v>
      </c>
      <c r="B11" s="4">
        <v>1450</v>
      </c>
      <c r="C11" s="4">
        <v>123.95</v>
      </c>
      <c r="D11" s="4">
        <v>821</v>
      </c>
      <c r="E11" s="4">
        <v>1999</v>
      </c>
      <c r="F11" s="4">
        <v>2185</v>
      </c>
      <c r="G11" s="4">
        <v>210</v>
      </c>
      <c r="H11" s="4">
        <v>690</v>
      </c>
      <c r="I11" s="4">
        <v>3540</v>
      </c>
      <c r="J11" s="4">
        <v>2360</v>
      </c>
    </row>
    <row r="12" spans="1:10" x14ac:dyDescent="0.25">
      <c r="A12" s="3">
        <v>39752</v>
      </c>
      <c r="B12" s="4">
        <v>1440</v>
      </c>
      <c r="C12" s="4">
        <v>110.35</v>
      </c>
      <c r="D12" s="4">
        <v>790</v>
      </c>
      <c r="E12" s="4">
        <v>2090</v>
      </c>
      <c r="F12" s="4">
        <v>1910</v>
      </c>
      <c r="G12" s="4">
        <v>228.6</v>
      </c>
      <c r="H12" s="4">
        <v>710</v>
      </c>
      <c r="I12" s="4">
        <v>3197</v>
      </c>
      <c r="J12" s="4">
        <v>2150</v>
      </c>
    </row>
    <row r="13" spans="1:10" x14ac:dyDescent="0.25">
      <c r="A13" s="3">
        <v>39780</v>
      </c>
      <c r="B13" s="4">
        <v>1400</v>
      </c>
      <c r="C13" s="4">
        <v>103.5</v>
      </c>
      <c r="D13" s="4">
        <v>849</v>
      </c>
      <c r="E13" s="4">
        <v>2188</v>
      </c>
      <c r="F13" s="4">
        <v>1600</v>
      </c>
      <c r="G13" s="4">
        <v>219</v>
      </c>
      <c r="H13" s="4">
        <v>656</v>
      </c>
      <c r="I13" s="4">
        <v>2950</v>
      </c>
      <c r="J13" s="4">
        <v>1830</v>
      </c>
    </row>
    <row r="14" spans="1:10" x14ac:dyDescent="0.25">
      <c r="A14" s="3">
        <v>39813</v>
      </c>
      <c r="B14" s="4">
        <v>1440</v>
      </c>
      <c r="C14" s="4">
        <v>120</v>
      </c>
      <c r="D14" s="4">
        <v>820</v>
      </c>
      <c r="E14" s="4">
        <v>2250</v>
      </c>
      <c r="F14" s="4">
        <v>1908</v>
      </c>
      <c r="G14" s="4">
        <v>210</v>
      </c>
      <c r="H14" s="4">
        <v>579</v>
      </c>
      <c r="I14" s="4">
        <v>2490</v>
      </c>
      <c r="J14" s="4">
        <v>1899</v>
      </c>
    </row>
    <row r="15" spans="1:10" x14ac:dyDescent="0.25">
      <c r="A15" s="3">
        <v>39843</v>
      </c>
      <c r="B15" s="4">
        <v>1370</v>
      </c>
      <c r="C15" s="4">
        <v>128</v>
      </c>
      <c r="D15" s="4">
        <v>731</v>
      </c>
      <c r="E15" s="4">
        <v>2056</v>
      </c>
      <c r="F15" s="4">
        <v>1635</v>
      </c>
      <c r="G15" s="4">
        <v>205.95</v>
      </c>
      <c r="H15" s="4">
        <v>624</v>
      </c>
      <c r="I15" s="4">
        <v>2774</v>
      </c>
      <c r="J15" s="4">
        <v>1799</v>
      </c>
    </row>
    <row r="16" spans="1:10" x14ac:dyDescent="0.25">
      <c r="A16" s="3">
        <v>39871</v>
      </c>
      <c r="B16" s="4">
        <v>1336</v>
      </c>
      <c r="C16" s="4">
        <v>131</v>
      </c>
      <c r="D16" s="4">
        <v>790</v>
      </c>
      <c r="E16" s="4">
        <v>2095</v>
      </c>
      <c r="F16" s="4">
        <v>1800</v>
      </c>
      <c r="G16" s="4">
        <v>230</v>
      </c>
      <c r="H16" s="4">
        <v>697</v>
      </c>
      <c r="I16" s="4">
        <v>2740</v>
      </c>
      <c r="J16" s="4">
        <v>1995</v>
      </c>
    </row>
    <row r="17" spans="1:10" x14ac:dyDescent="0.25">
      <c r="A17" s="3">
        <v>39903</v>
      </c>
      <c r="B17" s="4">
        <v>1319</v>
      </c>
      <c r="C17" s="4">
        <v>128.05000000000001</v>
      </c>
      <c r="D17" s="4">
        <v>760</v>
      </c>
      <c r="E17" s="4">
        <v>1862</v>
      </c>
      <c r="F17" s="4">
        <v>1666</v>
      </c>
      <c r="G17" s="4">
        <v>237</v>
      </c>
      <c r="H17" s="4">
        <v>580</v>
      </c>
      <c r="I17" s="4">
        <v>2500</v>
      </c>
      <c r="J17" s="4">
        <v>1759</v>
      </c>
    </row>
    <row r="18" spans="1:10" x14ac:dyDescent="0.25">
      <c r="A18" s="3">
        <v>39933</v>
      </c>
      <c r="B18" s="4">
        <v>1380</v>
      </c>
      <c r="C18" s="4">
        <v>127.5</v>
      </c>
      <c r="D18" s="4">
        <v>690</v>
      </c>
      <c r="E18" s="4">
        <v>1900</v>
      </c>
      <c r="F18" s="4">
        <v>1690</v>
      </c>
      <c r="G18" s="4">
        <v>258</v>
      </c>
      <c r="H18" s="4">
        <v>629</v>
      </c>
      <c r="I18" s="4">
        <v>2489</v>
      </c>
      <c r="J18" s="4">
        <v>1755</v>
      </c>
    </row>
    <row r="19" spans="1:10" x14ac:dyDescent="0.25">
      <c r="A19" s="3">
        <v>39962</v>
      </c>
      <c r="B19" s="4">
        <v>1350</v>
      </c>
      <c r="C19" s="4">
        <v>127.77500000000001</v>
      </c>
      <c r="D19" s="4">
        <v>723</v>
      </c>
      <c r="E19" s="4">
        <v>1901</v>
      </c>
      <c r="F19" s="4">
        <v>1620</v>
      </c>
      <c r="G19" s="4">
        <v>280</v>
      </c>
      <c r="H19" s="4">
        <v>593</v>
      </c>
      <c r="I19" s="4">
        <v>2520</v>
      </c>
      <c r="J19" s="4">
        <v>1810</v>
      </c>
    </row>
    <row r="20" spans="1:10" x14ac:dyDescent="0.25">
      <c r="A20" s="5">
        <v>39994</v>
      </c>
      <c r="B20" s="4">
        <v>1427</v>
      </c>
      <c r="C20" s="4">
        <v>131.5</v>
      </c>
      <c r="D20" s="4">
        <v>779</v>
      </c>
      <c r="E20" s="4">
        <v>2000</v>
      </c>
      <c r="F20" s="4">
        <v>1832</v>
      </c>
      <c r="G20" s="4">
        <v>271</v>
      </c>
      <c r="H20" s="4">
        <v>620</v>
      </c>
      <c r="I20" s="4">
        <v>2345</v>
      </c>
      <c r="J20" s="4">
        <v>2019</v>
      </c>
    </row>
    <row r="21" spans="1:10" x14ac:dyDescent="0.25">
      <c r="A21" s="5">
        <v>40025</v>
      </c>
      <c r="B21" s="4">
        <v>1350</v>
      </c>
      <c r="C21" s="4">
        <v>124</v>
      </c>
      <c r="D21" s="4">
        <v>789</v>
      </c>
      <c r="E21" s="4">
        <v>1910</v>
      </c>
      <c r="F21" s="4">
        <v>1840</v>
      </c>
      <c r="G21" s="4">
        <v>307</v>
      </c>
      <c r="H21" s="4">
        <v>625</v>
      </c>
      <c r="I21" s="4">
        <v>2300</v>
      </c>
      <c r="J21" s="4">
        <v>1968</v>
      </c>
    </row>
    <row r="22" spans="1:10" x14ac:dyDescent="0.25">
      <c r="A22" s="5">
        <v>40056</v>
      </c>
      <c r="B22" s="4">
        <v>1360</v>
      </c>
      <c r="C22" s="4">
        <v>138.5</v>
      </c>
      <c r="D22" s="4">
        <v>785</v>
      </c>
      <c r="E22" s="4">
        <v>1899</v>
      </c>
      <c r="F22" s="4">
        <v>1850</v>
      </c>
      <c r="G22" s="4">
        <v>314.95</v>
      </c>
      <c r="H22" s="4">
        <v>639</v>
      </c>
      <c r="I22" s="4">
        <v>2260</v>
      </c>
      <c r="J22" s="4">
        <v>1950</v>
      </c>
    </row>
    <row r="23" spans="1:10" x14ac:dyDescent="0.25">
      <c r="A23" s="5">
        <v>40086</v>
      </c>
      <c r="B23" s="4">
        <v>1344</v>
      </c>
      <c r="C23" s="4">
        <v>134</v>
      </c>
      <c r="D23" s="4">
        <v>780</v>
      </c>
      <c r="E23" s="4">
        <v>1895</v>
      </c>
      <c r="F23" s="4">
        <v>1890</v>
      </c>
      <c r="G23" s="4">
        <v>311</v>
      </c>
      <c r="H23" s="4">
        <v>610</v>
      </c>
      <c r="I23" s="4">
        <v>1961</v>
      </c>
      <c r="J23" s="4">
        <v>1900</v>
      </c>
    </row>
    <row r="24" spans="1:10" x14ac:dyDescent="0.25">
      <c r="A24" s="5">
        <v>40116</v>
      </c>
      <c r="B24" s="4">
        <v>1445</v>
      </c>
      <c r="C24" s="4">
        <v>134.05000000000001</v>
      </c>
      <c r="D24" s="4">
        <v>770</v>
      </c>
      <c r="E24" s="4">
        <v>1888</v>
      </c>
      <c r="F24" s="4">
        <v>1831</v>
      </c>
      <c r="G24" s="4">
        <v>320</v>
      </c>
      <c r="H24" s="4">
        <v>595</v>
      </c>
      <c r="I24" s="4">
        <v>2099</v>
      </c>
      <c r="J24" s="4">
        <v>1930</v>
      </c>
    </row>
    <row r="25" spans="1:10" x14ac:dyDescent="0.25">
      <c r="A25" s="5">
        <v>40147</v>
      </c>
      <c r="B25" s="4">
        <v>1370</v>
      </c>
      <c r="C25" s="4">
        <v>124</v>
      </c>
      <c r="D25" s="4">
        <v>769</v>
      </c>
      <c r="E25" s="4">
        <v>1665</v>
      </c>
      <c r="F25" s="4">
        <v>1938</v>
      </c>
      <c r="G25" s="4">
        <v>315.10000000000002</v>
      </c>
      <c r="H25" s="4">
        <v>560</v>
      </c>
      <c r="I25" s="4">
        <v>2009</v>
      </c>
      <c r="J25" s="4">
        <v>1910</v>
      </c>
    </row>
    <row r="26" spans="1:10" x14ac:dyDescent="0.25">
      <c r="A26" s="5">
        <v>40178</v>
      </c>
      <c r="B26" s="4">
        <v>1363</v>
      </c>
      <c r="C26" s="4">
        <v>121.5</v>
      </c>
      <c r="D26" s="4">
        <v>650</v>
      </c>
      <c r="E26" s="4">
        <v>1631</v>
      </c>
      <c r="F26" s="4">
        <v>1880</v>
      </c>
      <c r="G26" s="4">
        <v>322</v>
      </c>
      <c r="H26" s="4">
        <v>546</v>
      </c>
      <c r="I26" s="4">
        <v>1950</v>
      </c>
      <c r="J26" s="4">
        <v>1907</v>
      </c>
    </row>
    <row r="27" spans="1:10" x14ac:dyDescent="0.25">
      <c r="A27" s="5">
        <v>40207</v>
      </c>
      <c r="B27" s="4">
        <v>1320</v>
      </c>
      <c r="C27" s="4">
        <v>128.5</v>
      </c>
      <c r="D27" s="4">
        <v>742</v>
      </c>
      <c r="E27" s="4">
        <v>1670</v>
      </c>
      <c r="F27" s="4">
        <v>1875</v>
      </c>
      <c r="G27" s="4">
        <v>340.15</v>
      </c>
      <c r="H27" s="4">
        <v>616</v>
      </c>
      <c r="I27" s="4">
        <v>2089</v>
      </c>
      <c r="J27" s="4">
        <v>2052</v>
      </c>
    </row>
    <row r="28" spans="1:10" x14ac:dyDescent="0.25">
      <c r="A28" s="5">
        <v>40235</v>
      </c>
      <c r="B28" s="4">
        <v>1363</v>
      </c>
      <c r="C28" s="4">
        <v>132.25</v>
      </c>
      <c r="D28" s="4">
        <v>820</v>
      </c>
      <c r="E28" s="4">
        <v>1642</v>
      </c>
      <c r="F28" s="4">
        <v>1970</v>
      </c>
      <c r="G28" s="4">
        <v>392.9</v>
      </c>
      <c r="H28" s="4">
        <v>600</v>
      </c>
      <c r="I28" s="4">
        <v>2089</v>
      </c>
      <c r="J28" s="4">
        <v>2189</v>
      </c>
    </row>
    <row r="29" spans="1:10" x14ac:dyDescent="0.25">
      <c r="A29" s="5">
        <v>40268</v>
      </c>
      <c r="B29" s="4">
        <v>1352</v>
      </c>
      <c r="C29" s="4">
        <v>140.07499999999999</v>
      </c>
      <c r="D29" s="4">
        <v>785</v>
      </c>
      <c r="E29" s="4">
        <v>1949</v>
      </c>
      <c r="F29" s="4">
        <v>2121</v>
      </c>
      <c r="G29" s="4">
        <v>400</v>
      </c>
      <c r="H29" s="4">
        <v>625</v>
      </c>
      <c r="I29" s="4">
        <v>2130</v>
      </c>
      <c r="J29" s="4">
        <v>2149</v>
      </c>
    </row>
    <row r="30" spans="1:10" x14ac:dyDescent="0.25">
      <c r="A30" s="5">
        <v>40298</v>
      </c>
      <c r="B30" s="4">
        <v>1394</v>
      </c>
      <c r="C30" s="4">
        <v>153.5</v>
      </c>
      <c r="D30" s="4">
        <v>843</v>
      </c>
      <c r="E30" s="4">
        <v>1898</v>
      </c>
      <c r="F30" s="4">
        <v>2460</v>
      </c>
      <c r="G30" s="4">
        <v>450</v>
      </c>
      <c r="H30" s="4">
        <v>673</v>
      </c>
      <c r="I30" s="4">
        <v>2385</v>
      </c>
      <c r="J30" s="4">
        <v>2372</v>
      </c>
    </row>
    <row r="31" spans="1:10" x14ac:dyDescent="0.25">
      <c r="A31" s="5">
        <v>40329</v>
      </c>
      <c r="B31" s="4">
        <v>1365</v>
      </c>
      <c r="C31" s="4">
        <v>164</v>
      </c>
      <c r="D31" s="4">
        <v>879</v>
      </c>
      <c r="E31" s="4">
        <v>1855</v>
      </c>
      <c r="F31" s="4">
        <v>2500</v>
      </c>
      <c r="G31" s="4">
        <v>455.5</v>
      </c>
      <c r="H31" s="4">
        <v>685</v>
      </c>
      <c r="I31" s="4">
        <v>2479</v>
      </c>
      <c r="J31" s="4">
        <v>2500</v>
      </c>
    </row>
    <row r="32" spans="1:10" x14ac:dyDescent="0.25">
      <c r="A32" s="5">
        <v>40359</v>
      </c>
      <c r="B32" s="4">
        <v>1340</v>
      </c>
      <c r="C32" s="4">
        <v>150</v>
      </c>
      <c r="D32" s="4">
        <v>806</v>
      </c>
      <c r="E32" s="4">
        <v>1755</v>
      </c>
      <c r="F32" s="4">
        <v>2394</v>
      </c>
      <c r="G32" s="4">
        <v>440</v>
      </c>
      <c r="H32" s="4">
        <v>690</v>
      </c>
      <c r="I32" s="4">
        <v>2370</v>
      </c>
      <c r="J32" s="4">
        <v>2469</v>
      </c>
    </row>
    <row r="33" spans="1:10" x14ac:dyDescent="0.25">
      <c r="A33" s="5">
        <v>40378</v>
      </c>
      <c r="B33" s="4">
        <v>1370</v>
      </c>
      <c r="C33" s="4">
        <v>151.35</v>
      </c>
      <c r="D33" s="4">
        <v>834</v>
      </c>
      <c r="E33" s="4">
        <v>1710</v>
      </c>
      <c r="F33" s="4">
        <v>2389</v>
      </c>
      <c r="G33" s="4">
        <v>430</v>
      </c>
      <c r="H33" s="4">
        <v>670</v>
      </c>
      <c r="I33" s="4">
        <v>2230</v>
      </c>
      <c r="J33" s="4">
        <v>2490</v>
      </c>
    </row>
    <row r="34" spans="1:10" x14ac:dyDescent="0.25">
      <c r="A34" s="5">
        <v>40421</v>
      </c>
      <c r="B34" s="4">
        <v>1360</v>
      </c>
      <c r="C34" s="4">
        <v>163</v>
      </c>
      <c r="D34" s="4">
        <v>860</v>
      </c>
      <c r="E34" s="4">
        <v>1715</v>
      </c>
      <c r="F34" s="4">
        <v>2510</v>
      </c>
      <c r="G34" s="4">
        <v>430</v>
      </c>
      <c r="H34" s="4">
        <v>648</v>
      </c>
      <c r="I34" s="4">
        <v>2325</v>
      </c>
      <c r="J34" s="4">
        <v>2588</v>
      </c>
    </row>
    <row r="35" spans="1:10" x14ac:dyDescent="0.25">
      <c r="A35" s="5">
        <v>40451</v>
      </c>
      <c r="B35" s="4">
        <v>1397</v>
      </c>
      <c r="C35" s="4">
        <v>186.5</v>
      </c>
      <c r="D35" s="4">
        <v>810</v>
      </c>
      <c r="E35" s="4">
        <v>1753</v>
      </c>
      <c r="F35" s="4">
        <v>2538</v>
      </c>
      <c r="G35" s="4">
        <v>430</v>
      </c>
      <c r="H35" s="4">
        <v>630</v>
      </c>
      <c r="I35" s="4">
        <v>2015</v>
      </c>
      <c r="J35" s="4">
        <v>2690</v>
      </c>
    </row>
    <row r="36" spans="1:10" x14ac:dyDescent="0.25">
      <c r="A36" s="5">
        <v>40480</v>
      </c>
      <c r="B36" s="4">
        <v>1410</v>
      </c>
      <c r="C36" s="4">
        <v>200</v>
      </c>
      <c r="D36" s="4">
        <v>901</v>
      </c>
      <c r="E36" s="4">
        <v>1780</v>
      </c>
      <c r="F36" s="4">
        <v>2690</v>
      </c>
      <c r="G36" s="4">
        <v>439.95</v>
      </c>
      <c r="H36" s="4">
        <v>620</v>
      </c>
      <c r="I36" s="4">
        <v>1883</v>
      </c>
      <c r="J36" s="4">
        <v>2900</v>
      </c>
    </row>
    <row r="37" spans="1:10" x14ac:dyDescent="0.25">
      <c r="A37" s="5">
        <v>40512</v>
      </c>
      <c r="B37" s="4">
        <v>1489</v>
      </c>
      <c r="C37" s="4">
        <v>194.55</v>
      </c>
      <c r="D37" s="4">
        <v>871</v>
      </c>
      <c r="E37" s="4">
        <v>1720</v>
      </c>
      <c r="F37" s="4">
        <v>2730</v>
      </c>
      <c r="G37" s="4">
        <v>425.15</v>
      </c>
      <c r="H37" s="4">
        <v>599</v>
      </c>
      <c r="I37" s="4">
        <v>1810</v>
      </c>
      <c r="J37" s="4">
        <v>2830</v>
      </c>
    </row>
    <row r="38" spans="1:10" x14ac:dyDescent="0.25">
      <c r="A38" s="5">
        <v>40543</v>
      </c>
      <c r="B38" s="4">
        <v>1669</v>
      </c>
      <c r="C38" s="4">
        <v>210</v>
      </c>
      <c r="D38" s="4">
        <v>905</v>
      </c>
      <c r="E38" s="4">
        <v>1780</v>
      </c>
      <c r="F38" s="4">
        <v>2654</v>
      </c>
      <c r="G38" s="4">
        <v>399.5</v>
      </c>
      <c r="H38" s="4">
        <v>588</v>
      </c>
      <c r="I38" s="4">
        <v>1800</v>
      </c>
      <c r="J38" s="4">
        <v>2839</v>
      </c>
    </row>
    <row r="39" spans="1:10" x14ac:dyDescent="0.25">
      <c r="A39" s="5">
        <v>40574</v>
      </c>
      <c r="B39" s="4">
        <v>1735</v>
      </c>
      <c r="C39" s="4">
        <v>219</v>
      </c>
      <c r="D39" s="4">
        <v>900</v>
      </c>
      <c r="E39" s="4">
        <v>1600</v>
      </c>
      <c r="F39" s="4">
        <v>2609</v>
      </c>
      <c r="G39" s="4">
        <v>383</v>
      </c>
      <c r="H39" s="4">
        <v>575</v>
      </c>
      <c r="I39" s="4">
        <v>1683</v>
      </c>
      <c r="J39" s="4">
        <v>2831</v>
      </c>
    </row>
    <row r="40" spans="1:10" x14ac:dyDescent="0.25">
      <c r="A40" s="5">
        <v>40602</v>
      </c>
      <c r="B40" s="4">
        <v>1696</v>
      </c>
      <c r="C40" s="4">
        <v>211.95</v>
      </c>
      <c r="D40" s="4">
        <v>905</v>
      </c>
      <c r="E40" s="4">
        <v>1648</v>
      </c>
      <c r="F40" s="4">
        <v>2700</v>
      </c>
      <c r="G40" s="4">
        <v>384</v>
      </c>
      <c r="H40" s="4">
        <v>582</v>
      </c>
      <c r="I40" s="4">
        <v>1671</v>
      </c>
      <c r="J40" s="4">
        <v>2980</v>
      </c>
    </row>
    <row r="41" spans="1:10" x14ac:dyDescent="0.25">
      <c r="A41" s="5">
        <v>40633</v>
      </c>
      <c r="B41" s="4">
        <v>1750</v>
      </c>
      <c r="C41" s="4">
        <v>199</v>
      </c>
      <c r="D41" s="4">
        <v>888</v>
      </c>
      <c r="E41" s="4">
        <v>1495</v>
      </c>
      <c r="F41" s="4">
        <v>2506</v>
      </c>
      <c r="G41" s="4">
        <v>367.5</v>
      </c>
      <c r="H41" s="4">
        <v>573</v>
      </c>
      <c r="I41" s="4">
        <v>1610</v>
      </c>
      <c r="J41" s="4">
        <v>2952</v>
      </c>
    </row>
    <row r="42" spans="1:10" x14ac:dyDescent="0.25">
      <c r="A42" s="5">
        <v>40662</v>
      </c>
      <c r="B42" s="4">
        <v>1589</v>
      </c>
      <c r="C42" s="4">
        <v>197.5</v>
      </c>
      <c r="D42" s="4">
        <v>855</v>
      </c>
      <c r="E42" s="4">
        <v>1324</v>
      </c>
      <c r="F42" s="4">
        <v>2200</v>
      </c>
      <c r="G42" s="4">
        <v>310</v>
      </c>
      <c r="H42" s="4">
        <v>567</v>
      </c>
      <c r="I42" s="4">
        <v>1485</v>
      </c>
      <c r="J42" s="4">
        <v>2850</v>
      </c>
    </row>
    <row r="43" spans="1:10" x14ac:dyDescent="0.25">
      <c r="A43" s="5">
        <v>40694</v>
      </c>
      <c r="B43" s="4">
        <v>1700</v>
      </c>
      <c r="C43" s="4">
        <v>207.5</v>
      </c>
      <c r="D43" s="4">
        <v>850</v>
      </c>
      <c r="E43" s="4">
        <v>1500</v>
      </c>
      <c r="F43" s="4">
        <v>2475</v>
      </c>
      <c r="G43" s="4">
        <v>362</v>
      </c>
      <c r="H43" s="4">
        <v>658</v>
      </c>
      <c r="I43" s="4">
        <v>1680</v>
      </c>
      <c r="J43" s="4">
        <v>3020</v>
      </c>
    </row>
    <row r="44" spans="1:10" x14ac:dyDescent="0.25">
      <c r="A44" s="5">
        <v>40724</v>
      </c>
      <c r="B44" s="4">
        <v>1800</v>
      </c>
      <c r="C44" s="4">
        <v>200</v>
      </c>
      <c r="D44" s="4">
        <v>848</v>
      </c>
      <c r="E44" s="4">
        <v>1317</v>
      </c>
      <c r="F44" s="4">
        <v>2390</v>
      </c>
      <c r="G44" s="4">
        <v>340</v>
      </c>
      <c r="H44" s="4">
        <v>635</v>
      </c>
      <c r="I44" s="4">
        <v>1482</v>
      </c>
      <c r="J44" s="4">
        <v>2810</v>
      </c>
    </row>
    <row r="45" spans="1:10" x14ac:dyDescent="0.25">
      <c r="A45" s="5">
        <v>40749</v>
      </c>
      <c r="B45" s="4">
        <v>1790</v>
      </c>
      <c r="C45" s="4">
        <v>200</v>
      </c>
      <c r="D45" s="4">
        <v>791</v>
      </c>
      <c r="E45" s="4">
        <v>1213</v>
      </c>
      <c r="F45" s="4">
        <v>2250</v>
      </c>
      <c r="G45" s="4">
        <v>325.5</v>
      </c>
      <c r="H45" s="4">
        <v>600</v>
      </c>
      <c r="I45" s="4">
        <v>1470</v>
      </c>
      <c r="J45" s="4">
        <v>2900</v>
      </c>
    </row>
    <row r="46" spans="1:10" x14ac:dyDescent="0.25">
      <c r="A46" s="5">
        <v>40778</v>
      </c>
      <c r="B46" s="4">
        <v>1695</v>
      </c>
      <c r="C46" s="4">
        <v>200</v>
      </c>
      <c r="D46" s="4">
        <v>797</v>
      </c>
      <c r="E46" s="4">
        <v>1174</v>
      </c>
      <c r="F46" s="4">
        <v>2093</v>
      </c>
      <c r="G46" s="4">
        <v>350</v>
      </c>
      <c r="H46" s="4">
        <v>625</v>
      </c>
      <c r="I46" s="4">
        <v>1480</v>
      </c>
      <c r="J46" s="4">
        <v>3350</v>
      </c>
    </row>
    <row r="47" spans="1:10" x14ac:dyDescent="0.25">
      <c r="A47" s="5">
        <v>40807</v>
      </c>
      <c r="B47" s="4">
        <v>1695</v>
      </c>
      <c r="C47" s="4">
        <v>199</v>
      </c>
      <c r="D47" s="4">
        <v>772</v>
      </c>
      <c r="E47" s="4">
        <v>1181</v>
      </c>
      <c r="F47" s="4">
        <v>1995</v>
      </c>
      <c r="G47" s="4">
        <v>340.1</v>
      </c>
      <c r="H47" s="4">
        <v>838</v>
      </c>
      <c r="I47" s="4">
        <v>1740</v>
      </c>
      <c r="J47" s="4">
        <v>3500</v>
      </c>
    </row>
    <row r="48" spans="1:10" x14ac:dyDescent="0.25">
      <c r="A48" s="5">
        <v>40836</v>
      </c>
      <c r="B48" s="4">
        <v>1729</v>
      </c>
      <c r="C48" s="4">
        <v>194.5</v>
      </c>
      <c r="D48" s="4">
        <v>743</v>
      </c>
      <c r="E48" s="4">
        <v>1132</v>
      </c>
      <c r="F48" s="4">
        <v>1955</v>
      </c>
      <c r="G48" s="4">
        <v>341</v>
      </c>
      <c r="H48" s="4">
        <v>780</v>
      </c>
      <c r="I48" s="4">
        <v>1875</v>
      </c>
      <c r="J48" s="4">
        <v>3216</v>
      </c>
    </row>
    <row r="49" spans="1:10" x14ac:dyDescent="0.25">
      <c r="A49" s="5">
        <v>40877</v>
      </c>
      <c r="B49" s="4">
        <v>1618</v>
      </c>
      <c r="C49" s="4">
        <v>195</v>
      </c>
      <c r="D49" s="4">
        <v>798</v>
      </c>
      <c r="E49" s="4">
        <v>1075</v>
      </c>
      <c r="F49" s="4">
        <v>1795</v>
      </c>
      <c r="G49" s="4">
        <v>329</v>
      </c>
      <c r="H49" s="4">
        <v>701</v>
      </c>
      <c r="I49" s="4">
        <v>1600</v>
      </c>
      <c r="J49" s="4">
        <v>3600</v>
      </c>
    </row>
    <row r="50" spans="1:10" x14ac:dyDescent="0.25">
      <c r="A50" s="5">
        <v>40908</v>
      </c>
      <c r="B50" s="4">
        <v>1700</v>
      </c>
      <c r="C50" s="4">
        <v>198.5</v>
      </c>
      <c r="D50" s="4">
        <v>770</v>
      </c>
      <c r="E50" s="4">
        <v>1001</v>
      </c>
      <c r="F50" s="4">
        <v>1960</v>
      </c>
      <c r="G50" s="4">
        <v>340</v>
      </c>
      <c r="H50" s="4">
        <v>730</v>
      </c>
      <c r="I50" s="4">
        <v>1920</v>
      </c>
      <c r="J50" s="4">
        <v>3700</v>
      </c>
    </row>
    <row r="51" spans="1:10" x14ac:dyDescent="0.25">
      <c r="A51" s="5">
        <v>40939</v>
      </c>
      <c r="B51" s="4">
        <v>1670</v>
      </c>
      <c r="C51" s="4">
        <v>197.05</v>
      </c>
      <c r="D51" s="4">
        <v>739</v>
      </c>
      <c r="E51" s="4">
        <v>1005</v>
      </c>
      <c r="F51" s="4">
        <v>1920</v>
      </c>
      <c r="G51" s="4">
        <v>356</v>
      </c>
      <c r="H51" s="4">
        <v>780</v>
      </c>
      <c r="I51" s="4">
        <v>1780</v>
      </c>
      <c r="J51" s="4">
        <v>3700</v>
      </c>
    </row>
    <row r="52" spans="1:10" x14ac:dyDescent="0.25">
      <c r="A52" s="5">
        <v>40968</v>
      </c>
      <c r="B52" s="4">
        <v>1748</v>
      </c>
      <c r="C52" s="4">
        <v>202</v>
      </c>
      <c r="D52" s="4">
        <v>748</v>
      </c>
      <c r="E52" s="4">
        <v>999</v>
      </c>
      <c r="F52" s="4">
        <v>2191</v>
      </c>
      <c r="G52" s="4">
        <v>372</v>
      </c>
      <c r="H52" s="4">
        <v>773</v>
      </c>
      <c r="I52" s="4">
        <v>1980</v>
      </c>
      <c r="J52" s="4">
        <v>3980</v>
      </c>
    </row>
    <row r="53" spans="1:10" x14ac:dyDescent="0.25">
      <c r="A53" s="5">
        <v>40999</v>
      </c>
      <c r="B53" s="4">
        <v>1540</v>
      </c>
      <c r="C53" s="4">
        <v>199</v>
      </c>
      <c r="D53" s="4">
        <v>750</v>
      </c>
      <c r="E53" s="4">
        <v>845</v>
      </c>
      <c r="F53" s="4">
        <v>2000</v>
      </c>
      <c r="G53" s="4">
        <v>360</v>
      </c>
      <c r="H53" s="4">
        <v>564</v>
      </c>
      <c r="I53" s="4">
        <v>1698</v>
      </c>
      <c r="J53" s="4">
        <v>3740</v>
      </c>
    </row>
    <row r="54" spans="1:10" x14ac:dyDescent="0.25">
      <c r="A54" s="5">
        <v>41029</v>
      </c>
      <c r="B54" s="4">
        <v>1590</v>
      </c>
      <c r="C54" s="4">
        <v>194</v>
      </c>
      <c r="D54" s="4">
        <v>701</v>
      </c>
      <c r="E54" s="4">
        <v>745</v>
      </c>
      <c r="F54" s="4">
        <v>1925</v>
      </c>
      <c r="G54" s="4">
        <v>340</v>
      </c>
      <c r="H54" s="4">
        <v>520</v>
      </c>
      <c r="I54" s="4">
        <v>1480</v>
      </c>
      <c r="J54" s="4">
        <v>3200</v>
      </c>
    </row>
    <row r="55" spans="1:10" x14ac:dyDescent="0.25">
      <c r="A55" s="5">
        <v>41060</v>
      </c>
      <c r="B55" s="4">
        <v>1587</v>
      </c>
      <c r="C55" s="4">
        <v>195</v>
      </c>
      <c r="D55" s="4">
        <v>610</v>
      </c>
      <c r="E55" s="4">
        <v>744</v>
      </c>
      <c r="F55" s="4">
        <v>1910</v>
      </c>
      <c r="G55" s="4">
        <v>322</v>
      </c>
      <c r="H55" s="4">
        <v>525</v>
      </c>
      <c r="I55" s="4">
        <v>1450</v>
      </c>
      <c r="J55" s="4">
        <v>3269</v>
      </c>
    </row>
    <row r="56" spans="1:10" x14ac:dyDescent="0.25">
      <c r="A56" s="5">
        <v>41090</v>
      </c>
      <c r="B56" s="4">
        <v>1689</v>
      </c>
      <c r="C56" s="4">
        <v>198</v>
      </c>
      <c r="D56" s="4">
        <v>699</v>
      </c>
      <c r="E56" s="4">
        <v>885</v>
      </c>
      <c r="F56" s="4">
        <v>1950</v>
      </c>
      <c r="G56" s="4">
        <v>300</v>
      </c>
      <c r="H56" s="4">
        <v>485</v>
      </c>
      <c r="I56" s="4">
        <v>1501</v>
      </c>
      <c r="J56" s="4">
        <v>3100</v>
      </c>
    </row>
    <row r="57" spans="1:10" x14ac:dyDescent="0.25">
      <c r="A57" s="5">
        <v>41121</v>
      </c>
      <c r="B57" s="4">
        <v>1461</v>
      </c>
      <c r="C57" s="4">
        <v>199</v>
      </c>
      <c r="D57" s="4">
        <v>660</v>
      </c>
      <c r="E57" s="4">
        <v>780</v>
      </c>
      <c r="F57" s="4">
        <v>1760</v>
      </c>
      <c r="G57" s="4">
        <v>277.10000000000002</v>
      </c>
      <c r="H57" s="4">
        <v>452</v>
      </c>
      <c r="I57" s="4">
        <v>1446</v>
      </c>
      <c r="J57" s="4">
        <v>3002</v>
      </c>
    </row>
    <row r="58" spans="1:10" x14ac:dyDescent="0.25">
      <c r="A58" s="5">
        <v>41152</v>
      </c>
      <c r="B58" s="4">
        <v>1631</v>
      </c>
      <c r="C58" s="4">
        <v>198.5</v>
      </c>
      <c r="D58" s="4">
        <v>606</v>
      </c>
      <c r="E58" s="4">
        <v>810</v>
      </c>
      <c r="F58" s="4">
        <v>1766</v>
      </c>
      <c r="G58" s="4">
        <v>283</v>
      </c>
      <c r="H58" s="4">
        <v>472</v>
      </c>
      <c r="I58" s="4">
        <v>1429</v>
      </c>
      <c r="J58" s="4">
        <v>3089</v>
      </c>
    </row>
    <row r="59" spans="1:10" x14ac:dyDescent="0.25">
      <c r="A59" s="5">
        <v>41182</v>
      </c>
      <c r="B59" s="4">
        <v>1601</v>
      </c>
      <c r="C59" s="4">
        <v>200</v>
      </c>
      <c r="D59" s="4">
        <v>616</v>
      </c>
      <c r="E59" s="4">
        <v>771</v>
      </c>
      <c r="F59" s="4">
        <v>1730</v>
      </c>
      <c r="G59" s="4">
        <v>262</v>
      </c>
      <c r="H59" s="4">
        <v>419.25</v>
      </c>
      <c r="I59" s="4">
        <v>1250</v>
      </c>
      <c r="J59" s="4">
        <v>3150</v>
      </c>
    </row>
    <row r="60" spans="1:10" x14ac:dyDescent="0.25">
      <c r="A60" s="5">
        <v>41213</v>
      </c>
      <c r="B60" s="4">
        <v>1601</v>
      </c>
      <c r="C60" s="4">
        <v>197.5</v>
      </c>
      <c r="D60" s="4">
        <v>600</v>
      </c>
      <c r="E60" s="4">
        <v>819</v>
      </c>
      <c r="F60" s="4">
        <v>1745</v>
      </c>
      <c r="G60" s="4">
        <v>279.64999999999998</v>
      </c>
      <c r="H60" s="4">
        <v>360</v>
      </c>
      <c r="I60" s="4">
        <v>1199</v>
      </c>
      <c r="J60" s="4">
        <v>3120</v>
      </c>
    </row>
    <row r="61" spans="1:10" x14ac:dyDescent="0.25">
      <c r="A61" s="5">
        <v>41243</v>
      </c>
      <c r="B61" s="4">
        <v>1610</v>
      </c>
      <c r="C61" s="4">
        <v>197</v>
      </c>
      <c r="D61" s="4">
        <v>622</v>
      </c>
      <c r="E61" s="4">
        <v>817</v>
      </c>
      <c r="F61" s="4">
        <v>1775</v>
      </c>
      <c r="G61" s="4">
        <v>281</v>
      </c>
      <c r="H61" s="4">
        <v>349.9</v>
      </c>
      <c r="I61" s="4">
        <v>1292</v>
      </c>
      <c r="J61" s="4">
        <v>3289</v>
      </c>
    </row>
    <row r="62" spans="1:10" x14ac:dyDescent="0.25">
      <c r="A62" s="5">
        <v>41274</v>
      </c>
      <c r="B62" s="4">
        <v>1637</v>
      </c>
      <c r="C62" s="4">
        <v>196.9</v>
      </c>
      <c r="D62" s="4">
        <v>575</v>
      </c>
      <c r="E62" s="4">
        <v>790</v>
      </c>
      <c r="F62" s="4">
        <v>1975</v>
      </c>
      <c r="G62" s="4">
        <v>256.10000000000002</v>
      </c>
      <c r="H62" s="4">
        <v>335</v>
      </c>
      <c r="I62" s="4">
        <v>1019</v>
      </c>
      <c r="J62" s="4">
        <v>3219</v>
      </c>
    </row>
    <row r="63" spans="1:10" x14ac:dyDescent="0.25">
      <c r="A63" s="5">
        <v>41305</v>
      </c>
      <c r="B63" s="4">
        <v>1598</v>
      </c>
      <c r="C63" s="4">
        <v>187.1</v>
      </c>
      <c r="D63" s="4">
        <v>505</v>
      </c>
      <c r="E63" s="4">
        <v>671</v>
      </c>
      <c r="F63" s="4">
        <v>1601</v>
      </c>
      <c r="G63" s="4">
        <v>270</v>
      </c>
      <c r="H63" s="4">
        <v>290</v>
      </c>
      <c r="I63" s="4">
        <v>700</v>
      </c>
      <c r="J63" s="4">
        <v>3250</v>
      </c>
    </row>
    <row r="64" spans="1:10" x14ac:dyDescent="0.25">
      <c r="A64" s="5">
        <v>41333</v>
      </c>
      <c r="B64" s="4">
        <v>1595</v>
      </c>
      <c r="C64" s="4">
        <v>191</v>
      </c>
      <c r="D64" s="4">
        <v>499.95</v>
      </c>
      <c r="E64" s="4">
        <v>601.6</v>
      </c>
      <c r="F64" s="4">
        <v>1461</v>
      </c>
      <c r="G64" s="4">
        <v>282</v>
      </c>
      <c r="H64" s="4">
        <v>290.2</v>
      </c>
      <c r="I64" s="4">
        <v>647.9</v>
      </c>
      <c r="J64" s="4">
        <v>3050</v>
      </c>
    </row>
    <row r="65" spans="1:10" x14ac:dyDescent="0.25">
      <c r="A65" s="5">
        <v>41364</v>
      </c>
      <c r="B65" s="4">
        <v>1640</v>
      </c>
      <c r="C65" s="4">
        <v>192</v>
      </c>
      <c r="D65" s="4">
        <v>471</v>
      </c>
      <c r="E65" s="4">
        <v>588.9</v>
      </c>
      <c r="F65" s="4">
        <v>1499</v>
      </c>
      <c r="G65" s="4">
        <v>280</v>
      </c>
      <c r="H65" s="4">
        <v>277</v>
      </c>
      <c r="I65" s="4">
        <v>652.9</v>
      </c>
      <c r="J65" s="4">
        <v>3000</v>
      </c>
    </row>
    <row r="66" spans="1:10" x14ac:dyDescent="0.25">
      <c r="A66" s="5">
        <v>41394</v>
      </c>
      <c r="B66" s="4">
        <v>1600</v>
      </c>
      <c r="C66" s="4">
        <v>187</v>
      </c>
      <c r="D66" s="4">
        <v>500</v>
      </c>
      <c r="E66" s="4">
        <v>560.1</v>
      </c>
      <c r="F66" s="4">
        <v>1499</v>
      </c>
      <c r="G66" s="4">
        <v>300</v>
      </c>
      <c r="H66" s="4">
        <v>272</v>
      </c>
      <c r="I66" s="4">
        <v>650</v>
      </c>
      <c r="J66" s="4">
        <v>2905</v>
      </c>
    </row>
    <row r="67" spans="1:10" x14ac:dyDescent="0.25">
      <c r="A67" s="5">
        <v>41425</v>
      </c>
      <c r="B67" s="4">
        <v>1639</v>
      </c>
      <c r="C67" s="4">
        <v>192</v>
      </c>
      <c r="D67" s="4">
        <v>579.9</v>
      </c>
      <c r="E67" s="4">
        <v>558</v>
      </c>
      <c r="F67" s="4">
        <v>1598</v>
      </c>
      <c r="G67" s="4">
        <v>316.05</v>
      </c>
      <c r="H67" s="4">
        <v>270.10000000000002</v>
      </c>
      <c r="I67" s="4">
        <v>584.9</v>
      </c>
      <c r="J67" s="4">
        <v>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5"/>
  <sheetViews>
    <sheetView tabSelected="1" topLeftCell="H92" zoomScale="99" zoomScaleNormal="99" workbookViewId="0">
      <selection activeCell="L74" sqref="L74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7" max="7" width="11.85546875" bestFit="1" customWidth="1"/>
    <col min="9" max="9" width="13.5703125" customWidth="1"/>
    <col min="11" max="11" width="16" customWidth="1"/>
    <col min="12" max="12" width="14.28515625" customWidth="1"/>
    <col min="13" max="13" width="13" bestFit="1" customWidth="1"/>
    <col min="14" max="14" width="14.28515625" customWidth="1"/>
    <col min="15" max="15" width="17.5703125" customWidth="1"/>
    <col min="16" max="16" width="13.28515625" customWidth="1"/>
    <col min="17" max="17" width="13.5703125" customWidth="1"/>
    <col min="18" max="18" width="13.85546875" customWidth="1"/>
    <col min="19" max="19" width="13" bestFit="1" customWidth="1"/>
    <col min="20" max="20" width="11.42578125" bestFit="1" customWidth="1"/>
  </cols>
  <sheetData>
    <row r="1" spans="1:19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</row>
    <row r="2" spans="1:19" x14ac:dyDescent="0.25">
      <c r="A2" s="6">
        <v>39417</v>
      </c>
      <c r="B2" s="4">
        <v>1110</v>
      </c>
      <c r="D2" s="4">
        <v>114.95</v>
      </c>
      <c r="F2" s="4">
        <v>970</v>
      </c>
      <c r="H2" s="4">
        <v>2430</v>
      </c>
      <c r="J2" s="4">
        <v>2550</v>
      </c>
      <c r="L2" s="4">
        <v>310</v>
      </c>
      <c r="N2" s="4">
        <v>803</v>
      </c>
      <c r="P2" s="4">
        <v>2980</v>
      </c>
      <c r="R2" s="4">
        <v>2460</v>
      </c>
    </row>
    <row r="3" spans="1:19" x14ac:dyDescent="0.25">
      <c r="A3" s="6">
        <v>39448</v>
      </c>
      <c r="B3" s="4">
        <v>1397</v>
      </c>
      <c r="C3" s="12">
        <f>B3/B2-1</f>
        <v>0.25855855855855858</v>
      </c>
      <c r="D3" s="4">
        <v>121.25</v>
      </c>
      <c r="E3" s="11">
        <f>D3/D2-1</f>
        <v>5.4806437581557121E-2</v>
      </c>
      <c r="F3" s="4">
        <v>950</v>
      </c>
      <c r="G3" s="11">
        <f>F3/F2-1</f>
        <v>-2.0618556701030966E-2</v>
      </c>
      <c r="H3" s="4">
        <v>2421</v>
      </c>
      <c r="I3" s="11">
        <f>(H3/H2)-1</f>
        <v>-3.7037037037036535E-3</v>
      </c>
      <c r="J3" s="4">
        <v>2740</v>
      </c>
      <c r="K3" s="11">
        <f>J3/J2-1</f>
        <v>7.4509803921568585E-2</v>
      </c>
      <c r="L3" s="4">
        <v>333.6</v>
      </c>
      <c r="M3" s="11">
        <f>L3/L2-1</f>
        <v>7.6129032258064555E-2</v>
      </c>
      <c r="N3" s="4">
        <v>833</v>
      </c>
      <c r="O3" s="11">
        <f>N3/N2-1</f>
        <v>3.7359900373598931E-2</v>
      </c>
      <c r="P3" s="4">
        <v>3200</v>
      </c>
      <c r="Q3" s="11">
        <f>P3/P2-1</f>
        <v>7.3825503355704702E-2</v>
      </c>
      <c r="R3" s="4">
        <v>2799</v>
      </c>
      <c r="S3" s="11">
        <f>R3/R2-1</f>
        <v>0.13780487804878039</v>
      </c>
    </row>
    <row r="4" spans="1:19" x14ac:dyDescent="0.25">
      <c r="A4" s="6">
        <v>39479</v>
      </c>
      <c r="B4" s="4">
        <v>1409</v>
      </c>
      <c r="C4" s="12">
        <f t="shared" ref="C4:C66" si="0">B4/B3-1</f>
        <v>8.589835361488829E-3</v>
      </c>
      <c r="D4" s="4">
        <v>131</v>
      </c>
      <c r="E4" s="11">
        <f t="shared" ref="E4:E67" si="1">D4/D3-1</f>
        <v>8.0412371134020555E-2</v>
      </c>
      <c r="F4" s="4">
        <v>980</v>
      </c>
      <c r="G4" s="11">
        <f t="shared" ref="G4:G67" si="2">F4/F3-1</f>
        <v>3.1578947368421151E-2</v>
      </c>
      <c r="H4" s="4">
        <v>2378</v>
      </c>
      <c r="I4" s="11">
        <f t="shared" ref="I4:I67" si="3">H4/H3-1</f>
        <v>-1.7761255679471288E-2</v>
      </c>
      <c r="J4" s="4">
        <v>2750</v>
      </c>
      <c r="K4" s="11">
        <f t="shared" ref="K4:K67" si="4">J4/J3-1</f>
        <v>3.6496350364962904E-3</v>
      </c>
      <c r="L4" s="4">
        <v>344</v>
      </c>
      <c r="M4" s="11">
        <f t="shared" ref="M4:M67" si="5">L4/L3-1</f>
        <v>3.1175059952038398E-2</v>
      </c>
      <c r="N4" s="4">
        <v>822</v>
      </c>
      <c r="O4" s="11">
        <f t="shared" ref="O4:O67" si="6">N4/N3-1</f>
        <v>-1.3205282112845107E-2</v>
      </c>
      <c r="P4" s="4">
        <v>3451</v>
      </c>
      <c r="Q4" s="11">
        <f t="shared" ref="Q4:Q67" si="7">P4/P3-1</f>
        <v>7.8437499999999938E-2</v>
      </c>
      <c r="R4" s="4">
        <v>2820</v>
      </c>
      <c r="S4" s="11">
        <f t="shared" ref="S4:S67" si="8">R4/R3-1</f>
        <v>7.5026795284030001E-3</v>
      </c>
    </row>
    <row r="5" spans="1:19" x14ac:dyDescent="0.25">
      <c r="A5" s="6">
        <v>39508</v>
      </c>
      <c r="B5" s="4">
        <v>1420</v>
      </c>
      <c r="C5" s="12">
        <f t="shared" si="0"/>
        <v>7.8069552874378001E-3</v>
      </c>
      <c r="D5" s="4">
        <v>116</v>
      </c>
      <c r="E5" s="11">
        <f>D5/D4-1</f>
        <v>-0.1145038167938931</v>
      </c>
      <c r="F5" s="4">
        <v>938</v>
      </c>
      <c r="G5" s="11">
        <f t="shared" si="2"/>
        <v>-4.2857142857142816E-2</v>
      </c>
      <c r="H5" s="4">
        <v>2246</v>
      </c>
      <c r="I5" s="11">
        <f t="shared" si="3"/>
        <v>-5.5508830950378507E-2</v>
      </c>
      <c r="J5" s="4">
        <v>2735</v>
      </c>
      <c r="K5" s="11">
        <f t="shared" si="4"/>
        <v>-5.4545454545454897E-3</v>
      </c>
      <c r="L5" s="4">
        <v>310</v>
      </c>
      <c r="M5" s="11">
        <f t="shared" si="5"/>
        <v>-9.8837209302325535E-2</v>
      </c>
      <c r="N5" s="4">
        <v>770</v>
      </c>
      <c r="O5" s="11">
        <f t="shared" si="6"/>
        <v>-6.326034063260344E-2</v>
      </c>
      <c r="P5" s="4">
        <v>4156</v>
      </c>
      <c r="Q5" s="11">
        <f t="shared" si="7"/>
        <v>0.20428861199652282</v>
      </c>
      <c r="R5" s="4">
        <v>2650</v>
      </c>
      <c r="S5" s="11">
        <f t="shared" si="8"/>
        <v>-6.0283687943262443E-2</v>
      </c>
    </row>
    <row r="6" spans="1:19" x14ac:dyDescent="0.25">
      <c r="A6" s="6">
        <v>39539</v>
      </c>
      <c r="B6" s="4">
        <v>1437</v>
      </c>
      <c r="C6" s="12">
        <f t="shared" si="0"/>
        <v>1.1971830985915588E-2</v>
      </c>
      <c r="D6" s="4">
        <v>112</v>
      </c>
      <c r="E6" s="11">
        <f t="shared" si="1"/>
        <v>-3.4482758620689613E-2</v>
      </c>
      <c r="F6" s="4">
        <v>910</v>
      </c>
      <c r="G6" s="11">
        <f t="shared" si="2"/>
        <v>-2.9850746268656692E-2</v>
      </c>
      <c r="H6" s="4">
        <v>2263</v>
      </c>
      <c r="I6" s="11">
        <f t="shared" si="3"/>
        <v>7.5690115761353205E-3</v>
      </c>
      <c r="J6" s="4">
        <v>2650</v>
      </c>
      <c r="K6" s="11">
        <f t="shared" si="4"/>
        <v>-3.1078610603290646E-2</v>
      </c>
      <c r="L6" s="4">
        <v>281</v>
      </c>
      <c r="M6" s="11">
        <f t="shared" si="5"/>
        <v>-9.3548387096774155E-2</v>
      </c>
      <c r="N6" s="4">
        <v>718</v>
      </c>
      <c r="O6" s="11">
        <f t="shared" si="6"/>
        <v>-6.7532467532467555E-2</v>
      </c>
      <c r="P6" s="4">
        <v>4200</v>
      </c>
      <c r="Q6" s="11">
        <f t="shared" si="7"/>
        <v>1.0587102983638186E-2</v>
      </c>
      <c r="R6" s="4">
        <v>2640</v>
      </c>
      <c r="S6" s="11">
        <f t="shared" si="8"/>
        <v>-3.7735849056603765E-3</v>
      </c>
    </row>
    <row r="7" spans="1:19" x14ac:dyDescent="0.25">
      <c r="A7" s="6">
        <v>39569</v>
      </c>
      <c r="B7" s="4">
        <v>1499</v>
      </c>
      <c r="C7" s="12">
        <f t="shared" si="0"/>
        <v>4.3145441892832315E-2</v>
      </c>
      <c r="D7" s="4">
        <v>125</v>
      </c>
      <c r="E7" s="11">
        <f t="shared" si="1"/>
        <v>0.1160714285714286</v>
      </c>
      <c r="F7" s="4">
        <v>901</v>
      </c>
      <c r="G7" s="11">
        <f t="shared" si="2"/>
        <v>-9.890109890109855E-3</v>
      </c>
      <c r="H7" s="4">
        <v>2470</v>
      </c>
      <c r="I7" s="11">
        <f t="shared" si="3"/>
        <v>9.1471498011489238E-2</v>
      </c>
      <c r="J7" s="4">
        <v>2720</v>
      </c>
      <c r="K7" s="11">
        <f t="shared" si="4"/>
        <v>2.6415094339622636E-2</v>
      </c>
      <c r="L7" s="4">
        <v>275</v>
      </c>
      <c r="M7" s="11">
        <f t="shared" si="5"/>
        <v>-2.1352313167259829E-2</v>
      </c>
      <c r="N7" s="4">
        <v>660</v>
      </c>
      <c r="O7" s="11">
        <f t="shared" si="6"/>
        <v>-8.0779944289693595E-2</v>
      </c>
      <c r="P7" s="4">
        <v>4320</v>
      </c>
      <c r="Q7" s="11">
        <f t="shared" si="7"/>
        <v>2.857142857142847E-2</v>
      </c>
      <c r="R7" s="4">
        <v>2760</v>
      </c>
      <c r="S7" s="11">
        <f t="shared" si="8"/>
        <v>4.5454545454545414E-2</v>
      </c>
    </row>
    <row r="8" spans="1:19" x14ac:dyDescent="0.25">
      <c r="A8" s="6">
        <v>39600</v>
      </c>
      <c r="B8" s="4">
        <v>1435</v>
      </c>
      <c r="C8" s="12">
        <f t="shared" si="0"/>
        <v>-4.2695130086724431E-2</v>
      </c>
      <c r="D8" s="4">
        <v>123.45</v>
      </c>
      <c r="E8" s="11">
        <f t="shared" si="1"/>
        <v>-1.2399999999999967E-2</v>
      </c>
      <c r="F8" s="4">
        <v>850</v>
      </c>
      <c r="G8" s="11">
        <f t="shared" si="2"/>
        <v>-5.6603773584905648E-2</v>
      </c>
      <c r="H8" s="4">
        <v>2399</v>
      </c>
      <c r="I8" s="11">
        <f t="shared" si="3"/>
        <v>-2.8744939271255099E-2</v>
      </c>
      <c r="J8" s="4">
        <v>2530</v>
      </c>
      <c r="K8" s="11">
        <f t="shared" si="4"/>
        <v>-6.9852941176470562E-2</v>
      </c>
      <c r="L8" s="4">
        <v>275</v>
      </c>
      <c r="M8" s="11">
        <f t="shared" si="5"/>
        <v>0</v>
      </c>
      <c r="N8" s="4">
        <v>710</v>
      </c>
      <c r="O8" s="11">
        <f t="shared" si="6"/>
        <v>7.575757575757569E-2</v>
      </c>
      <c r="P8" s="4">
        <v>3560</v>
      </c>
      <c r="Q8" s="11">
        <f t="shared" si="7"/>
        <v>-0.17592592592592593</v>
      </c>
      <c r="R8" s="4">
        <v>2680</v>
      </c>
      <c r="S8" s="11">
        <f t="shared" si="8"/>
        <v>-2.8985507246376829E-2</v>
      </c>
    </row>
    <row r="9" spans="1:19" x14ac:dyDescent="0.25">
      <c r="A9" s="6">
        <v>39630</v>
      </c>
      <c r="B9" s="4">
        <v>1540</v>
      </c>
      <c r="C9" s="12">
        <f t="shared" si="0"/>
        <v>7.3170731707317138E-2</v>
      </c>
      <c r="D9" s="4">
        <v>135</v>
      </c>
      <c r="E9" s="11">
        <f t="shared" si="1"/>
        <v>9.3560145808019524E-2</v>
      </c>
      <c r="F9" s="4">
        <v>880</v>
      </c>
      <c r="G9" s="11">
        <f t="shared" si="2"/>
        <v>3.529411764705892E-2</v>
      </c>
      <c r="H9" s="4">
        <v>2180</v>
      </c>
      <c r="I9" s="11">
        <f t="shared" si="3"/>
        <v>-9.1288036681950846E-2</v>
      </c>
      <c r="J9" s="4">
        <v>2678</v>
      </c>
      <c r="K9" s="11">
        <f t="shared" si="4"/>
        <v>5.8498023715415126E-2</v>
      </c>
      <c r="L9" s="4">
        <v>254.5</v>
      </c>
      <c r="M9" s="11">
        <f t="shared" si="5"/>
        <v>-7.4545454545454581E-2</v>
      </c>
      <c r="N9" s="4">
        <v>761</v>
      </c>
      <c r="O9" s="11">
        <f t="shared" si="6"/>
        <v>7.1830985915492862E-2</v>
      </c>
      <c r="P9" s="4">
        <v>3768</v>
      </c>
      <c r="Q9" s="11">
        <f t="shared" si="7"/>
        <v>5.8426966292134841E-2</v>
      </c>
      <c r="R9" s="4">
        <v>2700</v>
      </c>
      <c r="S9" s="11">
        <f t="shared" si="8"/>
        <v>7.4626865671640896E-3</v>
      </c>
    </row>
    <row r="10" spans="1:19" x14ac:dyDescent="0.25">
      <c r="A10" s="6">
        <v>39661</v>
      </c>
      <c r="B10" s="4">
        <v>1536</v>
      </c>
      <c r="C10" s="12">
        <f t="shared" si="0"/>
        <v>-2.5974025974025983E-3</v>
      </c>
      <c r="D10" s="4">
        <v>135</v>
      </c>
      <c r="E10" s="11">
        <f t="shared" si="1"/>
        <v>0</v>
      </c>
      <c r="F10" s="4">
        <v>870</v>
      </c>
      <c r="G10" s="11">
        <f t="shared" si="2"/>
        <v>-1.1363636363636354E-2</v>
      </c>
      <c r="H10" s="4">
        <v>2119</v>
      </c>
      <c r="I10" s="11">
        <f t="shared" si="3"/>
        <v>-2.7981651376146832E-2</v>
      </c>
      <c r="J10" s="4">
        <v>2530</v>
      </c>
      <c r="K10" s="11">
        <f t="shared" si="4"/>
        <v>-5.5265123226288293E-2</v>
      </c>
      <c r="L10" s="4">
        <v>232</v>
      </c>
      <c r="M10" s="11">
        <f t="shared" si="5"/>
        <v>-8.8408644400785885E-2</v>
      </c>
      <c r="N10" s="4">
        <v>730</v>
      </c>
      <c r="O10" s="11">
        <f t="shared" si="6"/>
        <v>-4.0735873850197057E-2</v>
      </c>
      <c r="P10" s="4">
        <v>3600</v>
      </c>
      <c r="Q10" s="11">
        <f t="shared" si="7"/>
        <v>-4.4585987261146487E-2</v>
      </c>
      <c r="R10" s="4">
        <v>2680</v>
      </c>
      <c r="S10" s="11">
        <f t="shared" si="8"/>
        <v>-7.4074074074074181E-3</v>
      </c>
    </row>
    <row r="11" spans="1:19" x14ac:dyDescent="0.25">
      <c r="A11" s="6">
        <v>39692</v>
      </c>
      <c r="B11" s="4">
        <v>1450</v>
      </c>
      <c r="C11" s="12">
        <f t="shared" si="0"/>
        <v>-5.598958333333337E-2</v>
      </c>
      <c r="D11" s="4">
        <v>123.95</v>
      </c>
      <c r="E11" s="11">
        <f t="shared" si="1"/>
        <v>-8.1851851851851842E-2</v>
      </c>
      <c r="F11" s="4">
        <v>821</v>
      </c>
      <c r="G11" s="11">
        <f t="shared" si="2"/>
        <v>-5.6321839080459735E-2</v>
      </c>
      <c r="H11" s="4">
        <v>1999</v>
      </c>
      <c r="I11" s="11">
        <f t="shared" si="3"/>
        <v>-5.6630486078338871E-2</v>
      </c>
      <c r="J11" s="4">
        <v>2185</v>
      </c>
      <c r="K11" s="11">
        <f t="shared" si="4"/>
        <v>-0.13636363636363635</v>
      </c>
      <c r="L11" s="4">
        <v>210</v>
      </c>
      <c r="M11" s="11">
        <f t="shared" si="5"/>
        <v>-9.4827586206896575E-2</v>
      </c>
      <c r="N11" s="4">
        <v>690</v>
      </c>
      <c r="O11" s="11">
        <f t="shared" si="6"/>
        <v>-5.4794520547945202E-2</v>
      </c>
      <c r="P11" s="4">
        <v>3540</v>
      </c>
      <c r="Q11" s="11">
        <f t="shared" si="7"/>
        <v>-1.6666666666666718E-2</v>
      </c>
      <c r="R11" s="4">
        <v>2360</v>
      </c>
      <c r="S11" s="11">
        <f t="shared" si="8"/>
        <v>-0.11940298507462688</v>
      </c>
    </row>
    <row r="12" spans="1:19" x14ac:dyDescent="0.25">
      <c r="A12" s="6">
        <v>39722</v>
      </c>
      <c r="B12" s="4">
        <v>1440</v>
      </c>
      <c r="C12" s="12">
        <f t="shared" si="0"/>
        <v>-6.8965517241379448E-3</v>
      </c>
      <c r="D12" s="4">
        <v>110.35</v>
      </c>
      <c r="E12" s="11">
        <f t="shared" si="1"/>
        <v>-0.10972166196046795</v>
      </c>
      <c r="F12" s="4">
        <v>790</v>
      </c>
      <c r="G12" s="11">
        <f t="shared" si="2"/>
        <v>-3.7758830694275325E-2</v>
      </c>
      <c r="H12" s="4">
        <v>2090</v>
      </c>
      <c r="I12" s="11">
        <f t="shared" si="3"/>
        <v>4.5522761380690335E-2</v>
      </c>
      <c r="J12" s="4">
        <v>1910</v>
      </c>
      <c r="K12" s="11">
        <f t="shared" si="4"/>
        <v>-0.12585812356979409</v>
      </c>
      <c r="L12" s="4">
        <v>228.6</v>
      </c>
      <c r="M12" s="11">
        <f t="shared" si="5"/>
        <v>8.8571428571428523E-2</v>
      </c>
      <c r="N12" s="4">
        <v>710</v>
      </c>
      <c r="O12" s="11">
        <f t="shared" si="6"/>
        <v>2.8985507246376718E-2</v>
      </c>
      <c r="P12" s="4">
        <v>3197</v>
      </c>
      <c r="Q12" s="11">
        <f t="shared" si="7"/>
        <v>-9.6892655367231684E-2</v>
      </c>
      <c r="R12" s="4">
        <v>2150</v>
      </c>
      <c r="S12" s="11">
        <f t="shared" si="8"/>
        <v>-8.8983050847457612E-2</v>
      </c>
    </row>
    <row r="13" spans="1:19" x14ac:dyDescent="0.25">
      <c r="A13" s="6">
        <v>39753</v>
      </c>
      <c r="B13" s="4">
        <v>1400</v>
      </c>
      <c r="C13" s="12">
        <f t="shared" si="0"/>
        <v>-2.777777777777779E-2</v>
      </c>
      <c r="D13" s="4">
        <v>103.5</v>
      </c>
      <c r="E13" s="11">
        <f t="shared" si="1"/>
        <v>-6.2075215224286273E-2</v>
      </c>
      <c r="F13" s="4">
        <v>849</v>
      </c>
      <c r="G13" s="11">
        <f t="shared" si="2"/>
        <v>7.4683544303797422E-2</v>
      </c>
      <c r="H13" s="4">
        <v>2188</v>
      </c>
      <c r="I13" s="11">
        <f t="shared" si="3"/>
        <v>4.6889952153110093E-2</v>
      </c>
      <c r="J13" s="4">
        <v>1600</v>
      </c>
      <c r="K13" s="11">
        <f t="shared" si="4"/>
        <v>-0.16230366492146597</v>
      </c>
      <c r="L13" s="4">
        <v>219</v>
      </c>
      <c r="M13" s="11">
        <f t="shared" si="5"/>
        <v>-4.1994750656167978E-2</v>
      </c>
      <c r="N13" s="4">
        <v>656</v>
      </c>
      <c r="O13" s="11">
        <f t="shared" si="6"/>
        <v>-7.6056338028169024E-2</v>
      </c>
      <c r="P13" s="4">
        <v>2950</v>
      </c>
      <c r="Q13" s="11">
        <f t="shared" si="7"/>
        <v>-7.7259931185486352E-2</v>
      </c>
      <c r="R13" s="4">
        <v>1830</v>
      </c>
      <c r="S13" s="11">
        <f t="shared" si="8"/>
        <v>-0.14883720930232558</v>
      </c>
    </row>
    <row r="14" spans="1:19" x14ac:dyDescent="0.25">
      <c r="A14" s="6">
        <v>39783</v>
      </c>
      <c r="B14" s="4">
        <v>1440</v>
      </c>
      <c r="C14" s="12">
        <f t="shared" si="0"/>
        <v>2.857142857142847E-2</v>
      </c>
      <c r="D14" s="4">
        <v>120</v>
      </c>
      <c r="E14" s="11">
        <f t="shared" si="1"/>
        <v>0.15942028985507251</v>
      </c>
      <c r="F14" s="4">
        <v>820</v>
      </c>
      <c r="G14" s="11">
        <f t="shared" si="2"/>
        <v>-3.4157832744405203E-2</v>
      </c>
      <c r="H14" s="4">
        <v>2250</v>
      </c>
      <c r="I14" s="11">
        <f t="shared" si="3"/>
        <v>2.833638025594154E-2</v>
      </c>
      <c r="J14" s="4">
        <v>1908</v>
      </c>
      <c r="K14" s="11">
        <f t="shared" si="4"/>
        <v>0.19249999999999989</v>
      </c>
      <c r="L14" s="4">
        <v>210</v>
      </c>
      <c r="M14" s="11">
        <f t="shared" si="5"/>
        <v>-4.1095890410958957E-2</v>
      </c>
      <c r="N14" s="4">
        <v>579</v>
      </c>
      <c r="O14" s="11">
        <f t="shared" si="6"/>
        <v>-0.11737804878048785</v>
      </c>
      <c r="P14" s="4">
        <v>2490</v>
      </c>
      <c r="Q14" s="11">
        <f t="shared" si="7"/>
        <v>-0.15593220338983049</v>
      </c>
      <c r="R14" s="4">
        <v>1899</v>
      </c>
      <c r="S14" s="11">
        <f t="shared" si="8"/>
        <v>3.770491803278686E-2</v>
      </c>
    </row>
    <row r="15" spans="1:19" x14ac:dyDescent="0.25">
      <c r="A15" s="6">
        <v>39814</v>
      </c>
      <c r="B15" s="4">
        <v>1370</v>
      </c>
      <c r="C15" s="12">
        <f t="shared" si="0"/>
        <v>-4.861111111111116E-2</v>
      </c>
      <c r="D15" s="4">
        <v>128</v>
      </c>
      <c r="E15" s="11">
        <f t="shared" si="1"/>
        <v>6.6666666666666652E-2</v>
      </c>
      <c r="F15" s="4">
        <v>731</v>
      </c>
      <c r="G15" s="11">
        <f t="shared" si="2"/>
        <v>-0.10853658536585364</v>
      </c>
      <c r="H15" s="4">
        <v>2056</v>
      </c>
      <c r="I15" s="11">
        <f t="shared" si="3"/>
        <v>-8.62222222222222E-2</v>
      </c>
      <c r="J15" s="4">
        <v>1635</v>
      </c>
      <c r="K15" s="11">
        <f t="shared" si="4"/>
        <v>-0.14308176100628933</v>
      </c>
      <c r="L15" s="4">
        <v>205.95</v>
      </c>
      <c r="M15" s="11">
        <f t="shared" si="5"/>
        <v>-1.928571428571435E-2</v>
      </c>
      <c r="N15" s="4">
        <v>624</v>
      </c>
      <c r="O15" s="11">
        <f t="shared" si="6"/>
        <v>7.7720207253886064E-2</v>
      </c>
      <c r="P15" s="4">
        <v>2774</v>
      </c>
      <c r="Q15" s="11">
        <f t="shared" si="7"/>
        <v>0.11405622489959844</v>
      </c>
      <c r="R15" s="4">
        <v>1799</v>
      </c>
      <c r="S15" s="11">
        <f t="shared" si="8"/>
        <v>-5.2659294365455467E-2</v>
      </c>
    </row>
    <row r="16" spans="1:19" x14ac:dyDescent="0.25">
      <c r="A16" s="6">
        <v>39845</v>
      </c>
      <c r="B16" s="4">
        <v>1336</v>
      </c>
      <c r="C16" s="12">
        <f t="shared" si="0"/>
        <v>-2.481751824817513E-2</v>
      </c>
      <c r="D16" s="4">
        <v>131</v>
      </c>
      <c r="E16" s="11">
        <f t="shared" si="1"/>
        <v>2.34375E-2</v>
      </c>
      <c r="F16" s="4">
        <v>790</v>
      </c>
      <c r="G16" s="11">
        <f t="shared" si="2"/>
        <v>8.0711354309165539E-2</v>
      </c>
      <c r="H16" s="4">
        <v>2095</v>
      </c>
      <c r="I16" s="11">
        <f t="shared" si="3"/>
        <v>1.8968871595330672E-2</v>
      </c>
      <c r="J16" s="4">
        <v>1800</v>
      </c>
      <c r="K16" s="11">
        <f t="shared" si="4"/>
        <v>0.10091743119266061</v>
      </c>
      <c r="L16" s="4">
        <v>230</v>
      </c>
      <c r="M16" s="11">
        <f t="shared" si="5"/>
        <v>0.11677591648458363</v>
      </c>
      <c r="N16" s="4">
        <v>697</v>
      </c>
      <c r="O16" s="11">
        <f t="shared" si="6"/>
        <v>0.11698717948717952</v>
      </c>
      <c r="P16" s="4">
        <v>2740</v>
      </c>
      <c r="Q16" s="11">
        <f t="shared" si="7"/>
        <v>-1.2256669069935167E-2</v>
      </c>
      <c r="R16" s="4">
        <v>1995</v>
      </c>
      <c r="S16" s="11">
        <f t="shared" si="8"/>
        <v>0.10894941634241251</v>
      </c>
    </row>
    <row r="17" spans="1:19" x14ac:dyDescent="0.25">
      <c r="A17" s="6">
        <v>39873</v>
      </c>
      <c r="B17" s="4">
        <v>1319</v>
      </c>
      <c r="C17" s="12">
        <f t="shared" si="0"/>
        <v>-1.2724550898203568E-2</v>
      </c>
      <c r="D17" s="4">
        <v>128.05000000000001</v>
      </c>
      <c r="E17" s="11">
        <f t="shared" si="1"/>
        <v>-2.2519083969465559E-2</v>
      </c>
      <c r="F17" s="4">
        <v>760</v>
      </c>
      <c r="G17" s="11">
        <f t="shared" si="2"/>
        <v>-3.7974683544303778E-2</v>
      </c>
      <c r="H17" s="4">
        <v>1862</v>
      </c>
      <c r="I17" s="11">
        <f t="shared" si="3"/>
        <v>-0.11121718377088308</v>
      </c>
      <c r="J17" s="4">
        <v>1666</v>
      </c>
      <c r="K17" s="11">
        <f t="shared" si="4"/>
        <v>-7.4444444444444424E-2</v>
      </c>
      <c r="L17" s="4">
        <v>237</v>
      </c>
      <c r="M17" s="11">
        <f t="shared" si="5"/>
        <v>3.0434782608695699E-2</v>
      </c>
      <c r="N17" s="4">
        <v>580</v>
      </c>
      <c r="O17" s="11">
        <f t="shared" si="6"/>
        <v>-0.16786226685796268</v>
      </c>
      <c r="P17" s="4">
        <v>2500</v>
      </c>
      <c r="Q17" s="11">
        <f t="shared" si="7"/>
        <v>-8.7591240875912413E-2</v>
      </c>
      <c r="R17" s="4">
        <v>1759</v>
      </c>
      <c r="S17" s="11">
        <f t="shared" si="8"/>
        <v>-0.1182957393483709</v>
      </c>
    </row>
    <row r="18" spans="1:19" x14ac:dyDescent="0.25">
      <c r="A18" s="6">
        <v>39904</v>
      </c>
      <c r="B18" s="4">
        <v>1380</v>
      </c>
      <c r="C18" s="12">
        <f t="shared" si="0"/>
        <v>4.6247156937073486E-2</v>
      </c>
      <c r="D18" s="4">
        <v>127.5</v>
      </c>
      <c r="E18" s="11">
        <f t="shared" si="1"/>
        <v>-4.2951971885982765E-3</v>
      </c>
      <c r="F18" s="4">
        <v>690</v>
      </c>
      <c r="G18" s="11">
        <f t="shared" si="2"/>
        <v>-9.210526315789469E-2</v>
      </c>
      <c r="H18" s="4">
        <v>1900</v>
      </c>
      <c r="I18" s="11">
        <f t="shared" si="3"/>
        <v>2.0408163265306145E-2</v>
      </c>
      <c r="J18" s="4">
        <v>1690</v>
      </c>
      <c r="K18" s="11">
        <f t="shared" si="4"/>
        <v>1.4405762304922076E-2</v>
      </c>
      <c r="L18" s="4">
        <v>258</v>
      </c>
      <c r="M18" s="11">
        <f t="shared" si="5"/>
        <v>8.8607594936708889E-2</v>
      </c>
      <c r="N18" s="4">
        <v>629</v>
      </c>
      <c r="O18" s="11">
        <f t="shared" si="6"/>
        <v>8.4482758620689546E-2</v>
      </c>
      <c r="P18" s="4">
        <v>2489</v>
      </c>
      <c r="Q18" s="11">
        <f t="shared" si="7"/>
        <v>-4.3999999999999595E-3</v>
      </c>
      <c r="R18" s="4">
        <v>1755</v>
      </c>
      <c r="S18" s="11">
        <f t="shared" si="8"/>
        <v>-2.2740193291642674E-3</v>
      </c>
    </row>
    <row r="19" spans="1:19" x14ac:dyDescent="0.25">
      <c r="A19" s="6">
        <v>39934</v>
      </c>
      <c r="B19" s="4">
        <v>1350</v>
      </c>
      <c r="C19" s="12">
        <f t="shared" si="0"/>
        <v>-2.1739130434782594E-2</v>
      </c>
      <c r="D19" s="4">
        <v>127.77500000000001</v>
      </c>
      <c r="E19" s="11">
        <f t="shared" si="1"/>
        <v>2.156862745098076E-3</v>
      </c>
      <c r="F19" s="4">
        <v>723</v>
      </c>
      <c r="G19" s="11">
        <f t="shared" si="2"/>
        <v>4.7826086956521685E-2</v>
      </c>
      <c r="H19" s="4">
        <v>1901</v>
      </c>
      <c r="I19" s="11">
        <f t="shared" si="3"/>
        <v>5.2631578947370805E-4</v>
      </c>
      <c r="J19" s="4">
        <v>1620</v>
      </c>
      <c r="K19" s="11">
        <f t="shared" si="4"/>
        <v>-4.1420118343195256E-2</v>
      </c>
      <c r="L19" s="4">
        <v>280</v>
      </c>
      <c r="M19" s="11">
        <f t="shared" si="5"/>
        <v>8.5271317829457294E-2</v>
      </c>
      <c r="N19" s="4">
        <v>593</v>
      </c>
      <c r="O19" s="11">
        <f t="shared" si="6"/>
        <v>-5.7233704292527832E-2</v>
      </c>
      <c r="P19" s="4">
        <v>2520</v>
      </c>
      <c r="Q19" s="11">
        <f t="shared" si="7"/>
        <v>1.2454801124949677E-2</v>
      </c>
      <c r="R19" s="4">
        <v>1810</v>
      </c>
      <c r="S19" s="11">
        <f t="shared" si="8"/>
        <v>3.1339031339031376E-2</v>
      </c>
    </row>
    <row r="20" spans="1:19" x14ac:dyDescent="0.25">
      <c r="A20" s="6">
        <v>39965</v>
      </c>
      <c r="B20" s="4">
        <v>1427</v>
      </c>
      <c r="C20" s="12">
        <f t="shared" si="0"/>
        <v>5.7037037037036997E-2</v>
      </c>
      <c r="D20" s="4">
        <v>131.5</v>
      </c>
      <c r="E20" s="11">
        <f t="shared" si="1"/>
        <v>2.9152807669731828E-2</v>
      </c>
      <c r="F20" s="4">
        <v>779</v>
      </c>
      <c r="G20" s="11">
        <f t="shared" si="2"/>
        <v>7.7455048409405203E-2</v>
      </c>
      <c r="H20" s="4">
        <v>2000</v>
      </c>
      <c r="I20" s="11">
        <f t="shared" si="3"/>
        <v>5.207785376117835E-2</v>
      </c>
      <c r="J20" s="4">
        <v>1832</v>
      </c>
      <c r="K20" s="11">
        <f t="shared" si="4"/>
        <v>0.1308641975308642</v>
      </c>
      <c r="L20" s="4">
        <v>271</v>
      </c>
      <c r="M20" s="11">
        <f t="shared" si="5"/>
        <v>-3.214285714285714E-2</v>
      </c>
      <c r="N20" s="4">
        <v>620</v>
      </c>
      <c r="O20" s="11">
        <f t="shared" si="6"/>
        <v>4.5531197301855064E-2</v>
      </c>
      <c r="P20" s="4">
        <v>2345</v>
      </c>
      <c r="Q20" s="11">
        <f t="shared" si="7"/>
        <v>-6.944444444444442E-2</v>
      </c>
      <c r="R20" s="4">
        <v>2019</v>
      </c>
      <c r="S20" s="11">
        <f t="shared" si="8"/>
        <v>0.11546961325966842</v>
      </c>
    </row>
    <row r="21" spans="1:19" x14ac:dyDescent="0.25">
      <c r="A21" s="6">
        <v>39995</v>
      </c>
      <c r="B21" s="4">
        <v>1350</v>
      </c>
      <c r="C21" s="12">
        <f t="shared" si="0"/>
        <v>-5.3959355290819855E-2</v>
      </c>
      <c r="D21" s="4">
        <v>124</v>
      </c>
      <c r="E21" s="11">
        <f t="shared" si="1"/>
        <v>-5.7034220532319435E-2</v>
      </c>
      <c r="F21" s="4">
        <v>789</v>
      </c>
      <c r="G21" s="11">
        <f t="shared" si="2"/>
        <v>1.2836970474968012E-2</v>
      </c>
      <c r="H21" s="4">
        <v>1910</v>
      </c>
      <c r="I21" s="11">
        <f t="shared" si="3"/>
        <v>-4.500000000000004E-2</v>
      </c>
      <c r="J21" s="4">
        <v>1840</v>
      </c>
      <c r="K21" s="11">
        <f t="shared" si="4"/>
        <v>4.366812227074135E-3</v>
      </c>
      <c r="L21" s="4">
        <v>307</v>
      </c>
      <c r="M21" s="11">
        <f t="shared" si="5"/>
        <v>0.13284132841328411</v>
      </c>
      <c r="N21" s="4">
        <v>625</v>
      </c>
      <c r="O21" s="11">
        <f t="shared" si="6"/>
        <v>8.0645161290322509E-3</v>
      </c>
      <c r="P21" s="4">
        <v>2300</v>
      </c>
      <c r="Q21" s="11">
        <f t="shared" si="7"/>
        <v>-1.9189765458422214E-2</v>
      </c>
      <c r="R21" s="4">
        <v>1968</v>
      </c>
      <c r="S21" s="11">
        <f t="shared" si="8"/>
        <v>-2.5260029717682042E-2</v>
      </c>
    </row>
    <row r="22" spans="1:19" x14ac:dyDescent="0.25">
      <c r="A22" s="6">
        <v>40026</v>
      </c>
      <c r="B22" s="4">
        <v>1360</v>
      </c>
      <c r="C22" s="12">
        <f t="shared" si="0"/>
        <v>7.4074074074073071E-3</v>
      </c>
      <c r="D22" s="4">
        <v>138.5</v>
      </c>
      <c r="E22" s="11">
        <f t="shared" si="1"/>
        <v>0.11693548387096775</v>
      </c>
      <c r="F22" s="4">
        <v>785</v>
      </c>
      <c r="G22" s="11">
        <f t="shared" si="2"/>
        <v>-5.069708491761693E-3</v>
      </c>
      <c r="H22" s="4">
        <v>1899</v>
      </c>
      <c r="I22" s="11">
        <f t="shared" si="3"/>
        <v>-5.7591623036649109E-3</v>
      </c>
      <c r="J22" s="4">
        <v>1850</v>
      </c>
      <c r="K22" s="11">
        <f t="shared" si="4"/>
        <v>5.4347826086955653E-3</v>
      </c>
      <c r="L22" s="4">
        <v>314.95</v>
      </c>
      <c r="M22" s="11">
        <f t="shared" si="5"/>
        <v>2.5895765472312648E-2</v>
      </c>
      <c r="N22" s="4">
        <v>639</v>
      </c>
      <c r="O22" s="11">
        <f t="shared" si="6"/>
        <v>2.2399999999999975E-2</v>
      </c>
      <c r="P22" s="4">
        <v>2260</v>
      </c>
      <c r="Q22" s="11">
        <f t="shared" si="7"/>
        <v>-1.7391304347826098E-2</v>
      </c>
      <c r="R22" s="4">
        <v>1950</v>
      </c>
      <c r="S22" s="11">
        <f t="shared" si="8"/>
        <v>-9.1463414634146423E-3</v>
      </c>
    </row>
    <row r="23" spans="1:19" x14ac:dyDescent="0.25">
      <c r="A23" s="6">
        <v>40057</v>
      </c>
      <c r="B23" s="4">
        <v>1344</v>
      </c>
      <c r="C23" s="12">
        <f t="shared" si="0"/>
        <v>-1.1764705882352899E-2</v>
      </c>
      <c r="D23" s="4">
        <v>134</v>
      </c>
      <c r="E23" s="11">
        <f t="shared" si="1"/>
        <v>-3.2490974729241895E-2</v>
      </c>
      <c r="F23" s="4">
        <v>780</v>
      </c>
      <c r="G23" s="11">
        <f t="shared" si="2"/>
        <v>-6.3694267515923553E-3</v>
      </c>
      <c r="H23" s="4">
        <v>1895</v>
      </c>
      <c r="I23" s="11">
        <f t="shared" si="3"/>
        <v>-2.1063717746182542E-3</v>
      </c>
      <c r="J23" s="4">
        <v>1890</v>
      </c>
      <c r="K23" s="11">
        <f t="shared" si="4"/>
        <v>2.1621621621621623E-2</v>
      </c>
      <c r="L23" s="4">
        <v>311</v>
      </c>
      <c r="M23" s="11">
        <f t="shared" si="5"/>
        <v>-1.2541673281473265E-2</v>
      </c>
      <c r="N23" s="4">
        <v>610</v>
      </c>
      <c r="O23" s="11">
        <f t="shared" si="6"/>
        <v>-4.5383411580594668E-2</v>
      </c>
      <c r="P23" s="4">
        <v>1961</v>
      </c>
      <c r="Q23" s="11">
        <f t="shared" si="7"/>
        <v>-0.13230088495575221</v>
      </c>
      <c r="R23" s="4">
        <v>1900</v>
      </c>
      <c r="S23" s="11">
        <f t="shared" si="8"/>
        <v>-2.5641025641025661E-2</v>
      </c>
    </row>
    <row r="24" spans="1:19" x14ac:dyDescent="0.25">
      <c r="A24" s="6">
        <v>40087</v>
      </c>
      <c r="B24" s="4">
        <v>1445</v>
      </c>
      <c r="C24" s="12">
        <f t="shared" si="0"/>
        <v>7.5148809523809534E-2</v>
      </c>
      <c r="D24" s="4">
        <v>134.05000000000001</v>
      </c>
      <c r="E24" s="11">
        <f t="shared" si="1"/>
        <v>3.7313432835839322E-4</v>
      </c>
      <c r="F24" s="4">
        <v>770</v>
      </c>
      <c r="G24" s="11">
        <f t="shared" si="2"/>
        <v>-1.2820512820512775E-2</v>
      </c>
      <c r="H24" s="4">
        <v>1888</v>
      </c>
      <c r="I24" s="11">
        <f t="shared" si="3"/>
        <v>-3.6939313984168942E-3</v>
      </c>
      <c r="J24" s="4">
        <v>1831</v>
      </c>
      <c r="K24" s="11">
        <f t="shared" si="4"/>
        <v>-3.1216931216931254E-2</v>
      </c>
      <c r="L24" s="4">
        <v>320</v>
      </c>
      <c r="M24" s="11">
        <f t="shared" si="5"/>
        <v>2.8938906752411508E-2</v>
      </c>
      <c r="N24" s="4">
        <v>595</v>
      </c>
      <c r="O24" s="11">
        <f t="shared" si="6"/>
        <v>-2.4590163934426257E-2</v>
      </c>
      <c r="P24" s="4">
        <v>2099</v>
      </c>
      <c r="Q24" s="11">
        <f t="shared" si="7"/>
        <v>7.0372259051504349E-2</v>
      </c>
      <c r="R24" s="4">
        <v>1930</v>
      </c>
      <c r="S24" s="11">
        <f t="shared" si="8"/>
        <v>1.5789473684210575E-2</v>
      </c>
    </row>
    <row r="25" spans="1:19" x14ac:dyDescent="0.25">
      <c r="A25" s="6">
        <v>40118</v>
      </c>
      <c r="B25" s="4">
        <v>1370</v>
      </c>
      <c r="C25" s="12">
        <f t="shared" si="0"/>
        <v>-5.1903114186851229E-2</v>
      </c>
      <c r="D25" s="4">
        <v>124</v>
      </c>
      <c r="E25" s="11">
        <f t="shared" si="1"/>
        <v>-7.4972025363670314E-2</v>
      </c>
      <c r="F25" s="4">
        <v>769</v>
      </c>
      <c r="G25" s="11">
        <f t="shared" si="2"/>
        <v>-1.2987012987012436E-3</v>
      </c>
      <c r="H25" s="4">
        <v>1665</v>
      </c>
      <c r="I25" s="11">
        <f t="shared" si="3"/>
        <v>-0.11811440677966101</v>
      </c>
      <c r="J25" s="4">
        <v>1938</v>
      </c>
      <c r="K25" s="11">
        <f t="shared" si="4"/>
        <v>5.8438012015292085E-2</v>
      </c>
      <c r="L25" s="4">
        <v>315.10000000000002</v>
      </c>
      <c r="M25" s="11">
        <f t="shared" si="5"/>
        <v>-1.5312499999999951E-2</v>
      </c>
      <c r="N25" s="4">
        <v>560</v>
      </c>
      <c r="O25" s="11">
        <f t="shared" si="6"/>
        <v>-5.8823529411764719E-2</v>
      </c>
      <c r="P25" s="4">
        <v>2009</v>
      </c>
      <c r="Q25" s="11">
        <f t="shared" si="7"/>
        <v>-4.287756074321103E-2</v>
      </c>
      <c r="R25" s="4">
        <v>1910</v>
      </c>
      <c r="S25" s="11">
        <f t="shared" si="8"/>
        <v>-1.0362694300518172E-2</v>
      </c>
    </row>
    <row r="26" spans="1:19" x14ac:dyDescent="0.25">
      <c r="A26" s="6">
        <v>40148</v>
      </c>
      <c r="B26" s="4">
        <v>1363</v>
      </c>
      <c r="C26" s="12">
        <f t="shared" si="0"/>
        <v>-5.1094890510948732E-3</v>
      </c>
      <c r="D26" s="4">
        <v>121.5</v>
      </c>
      <c r="E26" s="11">
        <f t="shared" si="1"/>
        <v>-2.0161290322580627E-2</v>
      </c>
      <c r="F26" s="4">
        <v>650</v>
      </c>
      <c r="G26" s="11">
        <f t="shared" si="2"/>
        <v>-0.15474642392717819</v>
      </c>
      <c r="H26" s="4">
        <v>1631</v>
      </c>
      <c r="I26" s="11">
        <f t="shared" si="3"/>
        <v>-2.0420420420420471E-2</v>
      </c>
      <c r="J26" s="4">
        <v>1880</v>
      </c>
      <c r="K26" s="11">
        <f t="shared" si="4"/>
        <v>-2.9927760577915352E-2</v>
      </c>
      <c r="L26" s="4">
        <v>322</v>
      </c>
      <c r="M26" s="11">
        <f t="shared" si="5"/>
        <v>2.1897810218977964E-2</v>
      </c>
      <c r="N26" s="4">
        <v>546</v>
      </c>
      <c r="O26" s="11">
        <f t="shared" si="6"/>
        <v>-2.5000000000000022E-2</v>
      </c>
      <c r="P26" s="4">
        <v>1950</v>
      </c>
      <c r="Q26" s="11">
        <f t="shared" si="7"/>
        <v>-2.9367844698855117E-2</v>
      </c>
      <c r="R26" s="4">
        <v>1907</v>
      </c>
      <c r="S26" s="11">
        <f t="shared" si="8"/>
        <v>-1.5706806282722585E-3</v>
      </c>
    </row>
    <row r="27" spans="1:19" x14ac:dyDescent="0.25">
      <c r="A27" s="6">
        <v>40179</v>
      </c>
      <c r="B27" s="4">
        <v>1320</v>
      </c>
      <c r="C27" s="12">
        <f t="shared" si="0"/>
        <v>-3.1548055759354376E-2</v>
      </c>
      <c r="D27" s="4">
        <v>128.5</v>
      </c>
      <c r="E27" s="11">
        <f t="shared" si="1"/>
        <v>5.7613168724279795E-2</v>
      </c>
      <c r="F27" s="4">
        <v>742</v>
      </c>
      <c r="G27" s="11">
        <f t="shared" si="2"/>
        <v>0.14153846153846161</v>
      </c>
      <c r="H27" s="4">
        <v>1670</v>
      </c>
      <c r="I27" s="11">
        <f t="shared" si="3"/>
        <v>2.3911710606989489E-2</v>
      </c>
      <c r="J27" s="4">
        <v>1875</v>
      </c>
      <c r="K27" s="11">
        <f t="shared" si="4"/>
        <v>-2.6595744680850686E-3</v>
      </c>
      <c r="L27" s="4">
        <v>340.15</v>
      </c>
      <c r="M27" s="11">
        <f t="shared" si="5"/>
        <v>5.6366459627329224E-2</v>
      </c>
      <c r="N27" s="4">
        <v>616</v>
      </c>
      <c r="O27" s="11">
        <f t="shared" si="6"/>
        <v>0.12820512820512819</v>
      </c>
      <c r="P27" s="4">
        <v>2089</v>
      </c>
      <c r="Q27" s="11">
        <f t="shared" si="7"/>
        <v>7.128205128205134E-2</v>
      </c>
      <c r="R27" s="4">
        <v>2052</v>
      </c>
      <c r="S27" s="11">
        <f t="shared" si="8"/>
        <v>7.6035658101730519E-2</v>
      </c>
    </row>
    <row r="28" spans="1:19" x14ac:dyDescent="0.25">
      <c r="A28" s="6">
        <v>40210</v>
      </c>
      <c r="B28" s="4">
        <v>1363</v>
      </c>
      <c r="C28" s="12">
        <f t="shared" si="0"/>
        <v>3.257575757575748E-2</v>
      </c>
      <c r="D28" s="4">
        <v>132.25</v>
      </c>
      <c r="E28" s="11">
        <f t="shared" si="1"/>
        <v>2.9182879377431803E-2</v>
      </c>
      <c r="F28" s="4">
        <v>820</v>
      </c>
      <c r="G28" s="11">
        <f t="shared" si="2"/>
        <v>0.10512129380053903</v>
      </c>
      <c r="H28" s="4">
        <v>1642</v>
      </c>
      <c r="I28" s="11">
        <f t="shared" si="3"/>
        <v>-1.6766467065868262E-2</v>
      </c>
      <c r="J28" s="4">
        <v>1970</v>
      </c>
      <c r="K28" s="11">
        <f t="shared" si="4"/>
        <v>5.0666666666666638E-2</v>
      </c>
      <c r="L28" s="4">
        <v>392.9</v>
      </c>
      <c r="M28" s="11">
        <f t="shared" si="5"/>
        <v>0.15507864177568731</v>
      </c>
      <c r="N28" s="4">
        <v>600</v>
      </c>
      <c r="O28" s="11">
        <f t="shared" si="6"/>
        <v>-2.5974025974025983E-2</v>
      </c>
      <c r="P28" s="4">
        <v>2089</v>
      </c>
      <c r="Q28" s="11">
        <f t="shared" si="7"/>
        <v>0</v>
      </c>
      <c r="R28" s="4">
        <v>2189</v>
      </c>
      <c r="S28" s="11">
        <f t="shared" si="8"/>
        <v>6.6764132553606137E-2</v>
      </c>
    </row>
    <row r="29" spans="1:19" x14ac:dyDescent="0.25">
      <c r="A29" s="6">
        <v>40238</v>
      </c>
      <c r="B29" s="4">
        <v>1352</v>
      </c>
      <c r="C29" s="12">
        <f t="shared" si="0"/>
        <v>-8.0704328686720395E-3</v>
      </c>
      <c r="D29" s="4">
        <v>140.07499999999999</v>
      </c>
      <c r="E29" s="11">
        <f t="shared" si="1"/>
        <v>5.9168241965973367E-2</v>
      </c>
      <c r="F29" s="4">
        <v>785</v>
      </c>
      <c r="G29" s="11">
        <f t="shared" si="2"/>
        <v>-4.2682926829268331E-2</v>
      </c>
      <c r="H29" s="4">
        <v>1949</v>
      </c>
      <c r="I29" s="11">
        <f t="shared" si="3"/>
        <v>0.18696711327649207</v>
      </c>
      <c r="J29" s="4">
        <v>2121</v>
      </c>
      <c r="K29" s="11">
        <f t="shared" si="4"/>
        <v>7.6649746192893442E-2</v>
      </c>
      <c r="L29" s="4">
        <v>400</v>
      </c>
      <c r="M29" s="11">
        <f t="shared" si="5"/>
        <v>1.8070755917536374E-2</v>
      </c>
      <c r="N29" s="4">
        <v>625</v>
      </c>
      <c r="O29" s="11">
        <f t="shared" si="6"/>
        <v>4.1666666666666741E-2</v>
      </c>
      <c r="P29" s="4">
        <v>2130</v>
      </c>
      <c r="Q29" s="11">
        <f t="shared" si="7"/>
        <v>1.96266156055529E-2</v>
      </c>
      <c r="R29" s="4">
        <v>2149</v>
      </c>
      <c r="S29" s="11">
        <f t="shared" si="8"/>
        <v>-1.8273184102329809E-2</v>
      </c>
    </row>
    <row r="30" spans="1:19" x14ac:dyDescent="0.25">
      <c r="A30" s="6">
        <v>40269</v>
      </c>
      <c r="B30" s="4">
        <v>1394</v>
      </c>
      <c r="C30" s="12">
        <f t="shared" si="0"/>
        <v>3.1065088757396442E-2</v>
      </c>
      <c r="D30" s="4">
        <v>153.5</v>
      </c>
      <c r="E30" s="11">
        <f t="shared" si="1"/>
        <v>9.58415134749242E-2</v>
      </c>
      <c r="F30" s="4">
        <v>843</v>
      </c>
      <c r="G30" s="11">
        <f t="shared" si="2"/>
        <v>7.3885350318471321E-2</v>
      </c>
      <c r="H30" s="4">
        <v>1898</v>
      </c>
      <c r="I30" s="11">
        <f t="shared" si="3"/>
        <v>-2.6167265264238071E-2</v>
      </c>
      <c r="J30" s="4">
        <v>2460</v>
      </c>
      <c r="K30" s="11">
        <f t="shared" si="4"/>
        <v>0.15983026874115991</v>
      </c>
      <c r="L30" s="4">
        <v>450</v>
      </c>
      <c r="M30" s="11">
        <f t="shared" si="5"/>
        <v>0.125</v>
      </c>
      <c r="N30" s="4">
        <v>673</v>
      </c>
      <c r="O30" s="11">
        <f t="shared" si="6"/>
        <v>7.6799999999999979E-2</v>
      </c>
      <c r="P30" s="4">
        <v>2385</v>
      </c>
      <c r="Q30" s="11">
        <f t="shared" si="7"/>
        <v>0.11971830985915499</v>
      </c>
      <c r="R30" s="4">
        <v>2372</v>
      </c>
      <c r="S30" s="11">
        <f t="shared" si="8"/>
        <v>0.10376919497440662</v>
      </c>
    </row>
    <row r="31" spans="1:19" x14ac:dyDescent="0.25">
      <c r="A31" s="6">
        <v>40299</v>
      </c>
      <c r="B31" s="4">
        <v>1365</v>
      </c>
      <c r="C31" s="12">
        <f t="shared" si="0"/>
        <v>-2.0803443328550886E-2</v>
      </c>
      <c r="D31" s="4">
        <v>164</v>
      </c>
      <c r="E31" s="11">
        <f t="shared" si="1"/>
        <v>6.8403908794788304E-2</v>
      </c>
      <c r="F31" s="4">
        <v>879</v>
      </c>
      <c r="G31" s="11">
        <f t="shared" si="2"/>
        <v>4.2704626334519658E-2</v>
      </c>
      <c r="H31" s="4">
        <v>1855</v>
      </c>
      <c r="I31" s="11">
        <f t="shared" si="3"/>
        <v>-2.2655426765015751E-2</v>
      </c>
      <c r="J31" s="4">
        <v>2500</v>
      </c>
      <c r="K31" s="11">
        <f t="shared" si="4"/>
        <v>1.6260162601626105E-2</v>
      </c>
      <c r="L31" s="4">
        <v>455.5</v>
      </c>
      <c r="M31" s="11">
        <f t="shared" si="5"/>
        <v>1.2222222222222134E-2</v>
      </c>
      <c r="N31" s="4">
        <v>685</v>
      </c>
      <c r="O31" s="11">
        <f t="shared" si="6"/>
        <v>1.7830609212481363E-2</v>
      </c>
      <c r="P31" s="4">
        <v>2479</v>
      </c>
      <c r="Q31" s="11">
        <f t="shared" si="7"/>
        <v>3.9412997903564007E-2</v>
      </c>
      <c r="R31" s="4">
        <v>2500</v>
      </c>
      <c r="S31" s="11">
        <f t="shared" si="8"/>
        <v>5.3962900505902134E-2</v>
      </c>
    </row>
    <row r="32" spans="1:19" x14ac:dyDescent="0.25">
      <c r="A32" s="6">
        <v>40330</v>
      </c>
      <c r="B32" s="4">
        <v>1340</v>
      </c>
      <c r="C32" s="12">
        <f t="shared" si="0"/>
        <v>-1.8315018315018361E-2</v>
      </c>
      <c r="D32" s="4">
        <v>150</v>
      </c>
      <c r="E32" s="11">
        <f t="shared" si="1"/>
        <v>-8.536585365853655E-2</v>
      </c>
      <c r="F32" s="4">
        <v>806</v>
      </c>
      <c r="G32" s="11">
        <f t="shared" si="2"/>
        <v>-8.304891922639368E-2</v>
      </c>
      <c r="H32" s="4">
        <v>1755</v>
      </c>
      <c r="I32" s="11">
        <f t="shared" si="3"/>
        <v>-5.3908355795148299E-2</v>
      </c>
      <c r="J32" s="4">
        <v>2394</v>
      </c>
      <c r="K32" s="11">
        <f t="shared" si="4"/>
        <v>-4.2399999999999993E-2</v>
      </c>
      <c r="L32" s="4">
        <v>440</v>
      </c>
      <c r="M32" s="11">
        <f t="shared" si="5"/>
        <v>-3.4028540065861645E-2</v>
      </c>
      <c r="N32" s="4">
        <v>690</v>
      </c>
      <c r="O32" s="11">
        <f t="shared" si="6"/>
        <v>7.2992700729928028E-3</v>
      </c>
      <c r="P32" s="4">
        <v>2370</v>
      </c>
      <c r="Q32" s="11">
        <f t="shared" si="7"/>
        <v>-4.3969342476805173E-2</v>
      </c>
      <c r="R32" s="4">
        <v>2469</v>
      </c>
      <c r="S32" s="11">
        <f t="shared" si="8"/>
        <v>-1.2399999999999967E-2</v>
      </c>
    </row>
    <row r="33" spans="1:19" x14ac:dyDescent="0.25">
      <c r="A33" s="6">
        <v>40360</v>
      </c>
      <c r="B33" s="4">
        <v>1370</v>
      </c>
      <c r="C33" s="12">
        <f t="shared" si="0"/>
        <v>2.2388059701492491E-2</v>
      </c>
      <c r="D33" s="4">
        <v>151.35</v>
      </c>
      <c r="E33" s="11">
        <f t="shared" si="1"/>
        <v>8.999999999999897E-3</v>
      </c>
      <c r="F33" s="4">
        <v>834</v>
      </c>
      <c r="G33" s="11">
        <f t="shared" si="2"/>
        <v>3.473945409429291E-2</v>
      </c>
      <c r="H33" s="4">
        <v>1710</v>
      </c>
      <c r="I33" s="11">
        <f t="shared" si="3"/>
        <v>-2.5641025641025661E-2</v>
      </c>
      <c r="J33" s="4">
        <v>2389</v>
      </c>
      <c r="K33" s="11">
        <f t="shared" si="4"/>
        <v>-2.0885547201336951E-3</v>
      </c>
      <c r="L33" s="4">
        <v>430</v>
      </c>
      <c r="M33" s="11">
        <f t="shared" si="5"/>
        <v>-2.2727272727272707E-2</v>
      </c>
      <c r="N33" s="4">
        <v>670</v>
      </c>
      <c r="O33" s="11">
        <f t="shared" si="6"/>
        <v>-2.8985507246376829E-2</v>
      </c>
      <c r="P33" s="4">
        <v>2230</v>
      </c>
      <c r="Q33" s="11">
        <f t="shared" si="7"/>
        <v>-5.9071729957805852E-2</v>
      </c>
      <c r="R33" s="4">
        <v>2490</v>
      </c>
      <c r="S33" s="11">
        <f t="shared" si="8"/>
        <v>8.5054678007290274E-3</v>
      </c>
    </row>
    <row r="34" spans="1:19" x14ac:dyDescent="0.25">
      <c r="A34" s="6">
        <v>40391</v>
      </c>
      <c r="B34" s="4">
        <v>1360</v>
      </c>
      <c r="C34" s="12">
        <f t="shared" si="0"/>
        <v>-7.2992700729926918E-3</v>
      </c>
      <c r="D34" s="4">
        <v>163</v>
      </c>
      <c r="E34" s="11">
        <f t="shared" si="1"/>
        <v>7.6973901552692459E-2</v>
      </c>
      <c r="F34" s="4">
        <v>860</v>
      </c>
      <c r="G34" s="11">
        <f t="shared" si="2"/>
        <v>3.1175059952038398E-2</v>
      </c>
      <c r="H34" s="4">
        <v>1715</v>
      </c>
      <c r="I34" s="11">
        <f t="shared" si="3"/>
        <v>2.9239766081872176E-3</v>
      </c>
      <c r="J34" s="4">
        <v>2510</v>
      </c>
      <c r="K34" s="11">
        <f t="shared" si="4"/>
        <v>5.0648807032231069E-2</v>
      </c>
      <c r="L34" s="4">
        <v>430</v>
      </c>
      <c r="M34" s="11">
        <f t="shared" si="5"/>
        <v>0</v>
      </c>
      <c r="N34" s="4">
        <v>648</v>
      </c>
      <c r="O34" s="11">
        <f t="shared" si="6"/>
        <v>-3.2835820895522394E-2</v>
      </c>
      <c r="P34" s="4">
        <v>2325</v>
      </c>
      <c r="Q34" s="11">
        <f t="shared" si="7"/>
        <v>4.2600896860986559E-2</v>
      </c>
      <c r="R34" s="4">
        <v>2588</v>
      </c>
      <c r="S34" s="11">
        <f t="shared" si="8"/>
        <v>3.9357429718875458E-2</v>
      </c>
    </row>
    <row r="35" spans="1:19" x14ac:dyDescent="0.25">
      <c r="A35" s="6">
        <v>40422</v>
      </c>
      <c r="B35" s="4">
        <v>1397</v>
      </c>
      <c r="C35" s="12">
        <f t="shared" si="0"/>
        <v>2.720588235294108E-2</v>
      </c>
      <c r="D35" s="4">
        <v>186.5</v>
      </c>
      <c r="E35" s="11">
        <f t="shared" si="1"/>
        <v>0.14417177914110435</v>
      </c>
      <c r="F35" s="4">
        <v>810</v>
      </c>
      <c r="G35" s="11">
        <f t="shared" si="2"/>
        <v>-5.8139534883720922E-2</v>
      </c>
      <c r="H35" s="4">
        <v>1753</v>
      </c>
      <c r="I35" s="11">
        <f t="shared" si="3"/>
        <v>2.215743440233231E-2</v>
      </c>
      <c r="J35" s="4">
        <v>2538</v>
      </c>
      <c r="K35" s="11">
        <f t="shared" si="4"/>
        <v>1.1155378486055856E-2</v>
      </c>
      <c r="L35" s="4">
        <v>430</v>
      </c>
      <c r="M35" s="11">
        <f t="shared" si="5"/>
        <v>0</v>
      </c>
      <c r="N35" s="4">
        <v>630</v>
      </c>
      <c r="O35" s="11">
        <f t="shared" si="6"/>
        <v>-2.777777777777779E-2</v>
      </c>
      <c r="P35" s="4">
        <v>2015</v>
      </c>
      <c r="Q35" s="11">
        <f t="shared" si="7"/>
        <v>-0.1333333333333333</v>
      </c>
      <c r="R35" s="4">
        <v>2690</v>
      </c>
      <c r="S35" s="11">
        <f t="shared" si="8"/>
        <v>3.9412673879443583E-2</v>
      </c>
    </row>
    <row r="36" spans="1:19" x14ac:dyDescent="0.25">
      <c r="A36" s="6">
        <v>40452</v>
      </c>
      <c r="B36" s="4">
        <v>1410</v>
      </c>
      <c r="C36" s="12">
        <f t="shared" si="0"/>
        <v>9.3056549749463979E-3</v>
      </c>
      <c r="D36" s="4">
        <v>200</v>
      </c>
      <c r="E36" s="11">
        <f t="shared" si="1"/>
        <v>7.2386058981233292E-2</v>
      </c>
      <c r="F36" s="4">
        <v>901</v>
      </c>
      <c r="G36" s="11">
        <f t="shared" si="2"/>
        <v>0.1123456790123456</v>
      </c>
      <c r="H36" s="4">
        <v>1780</v>
      </c>
      <c r="I36" s="11">
        <f t="shared" si="3"/>
        <v>1.540216771249292E-2</v>
      </c>
      <c r="J36" s="4">
        <v>2690</v>
      </c>
      <c r="K36" s="11">
        <f t="shared" si="4"/>
        <v>5.9889676910953593E-2</v>
      </c>
      <c r="L36" s="4">
        <v>439.95</v>
      </c>
      <c r="M36" s="11">
        <f t="shared" si="5"/>
        <v>2.3139534883720891E-2</v>
      </c>
      <c r="N36" s="4">
        <v>620</v>
      </c>
      <c r="O36" s="11">
        <f t="shared" si="6"/>
        <v>-1.5873015873015928E-2</v>
      </c>
      <c r="P36" s="4">
        <v>1883</v>
      </c>
      <c r="Q36" s="11">
        <f t="shared" si="7"/>
        <v>-6.550868486352357E-2</v>
      </c>
      <c r="R36" s="4">
        <v>2900</v>
      </c>
      <c r="S36" s="11">
        <f t="shared" si="8"/>
        <v>7.8066914498141182E-2</v>
      </c>
    </row>
    <row r="37" spans="1:19" x14ac:dyDescent="0.25">
      <c r="A37" s="6">
        <v>40483</v>
      </c>
      <c r="B37" s="4">
        <v>1489</v>
      </c>
      <c r="C37" s="12">
        <f t="shared" si="0"/>
        <v>5.6028368794326155E-2</v>
      </c>
      <c r="D37" s="4">
        <v>194.55</v>
      </c>
      <c r="E37" s="11">
        <f t="shared" si="1"/>
        <v>-2.7249999999999996E-2</v>
      </c>
      <c r="F37" s="4">
        <v>871</v>
      </c>
      <c r="G37" s="11">
        <f t="shared" si="2"/>
        <v>-3.3296337402885734E-2</v>
      </c>
      <c r="H37" s="4">
        <v>1720</v>
      </c>
      <c r="I37" s="11">
        <f t="shared" si="3"/>
        <v>-3.3707865168539297E-2</v>
      </c>
      <c r="J37" s="4">
        <v>2730</v>
      </c>
      <c r="K37" s="11">
        <f t="shared" si="4"/>
        <v>1.4869888475836479E-2</v>
      </c>
      <c r="L37" s="4">
        <v>425.15</v>
      </c>
      <c r="M37" s="11">
        <f t="shared" si="5"/>
        <v>-3.3640186384816473E-2</v>
      </c>
      <c r="N37" s="4">
        <v>599</v>
      </c>
      <c r="O37" s="11">
        <f t="shared" si="6"/>
        <v>-3.3870967741935432E-2</v>
      </c>
      <c r="P37" s="4">
        <v>1810</v>
      </c>
      <c r="Q37" s="11">
        <f t="shared" si="7"/>
        <v>-3.8767923526287884E-2</v>
      </c>
      <c r="R37" s="4">
        <v>2830</v>
      </c>
      <c r="S37" s="11">
        <f t="shared" si="8"/>
        <v>-2.4137931034482807E-2</v>
      </c>
    </row>
    <row r="38" spans="1:19" x14ac:dyDescent="0.25">
      <c r="A38" s="6">
        <v>40513</v>
      </c>
      <c r="B38" s="4">
        <v>1669</v>
      </c>
      <c r="C38" s="12">
        <f t="shared" si="0"/>
        <v>0.1208865010073874</v>
      </c>
      <c r="D38" s="4">
        <v>210</v>
      </c>
      <c r="E38" s="11">
        <f t="shared" si="1"/>
        <v>7.9414032382420841E-2</v>
      </c>
      <c r="F38" s="4">
        <v>905</v>
      </c>
      <c r="G38" s="11">
        <f t="shared" si="2"/>
        <v>3.9035591274397152E-2</v>
      </c>
      <c r="H38" s="4">
        <v>1780</v>
      </c>
      <c r="I38" s="11">
        <f t="shared" si="3"/>
        <v>3.488372093023262E-2</v>
      </c>
      <c r="J38" s="4">
        <v>2654</v>
      </c>
      <c r="K38" s="11">
        <f t="shared" si="4"/>
        <v>-2.7838827838827851E-2</v>
      </c>
      <c r="L38" s="4">
        <v>399.5</v>
      </c>
      <c r="M38" s="11">
        <f t="shared" si="5"/>
        <v>-6.0331647653769194E-2</v>
      </c>
      <c r="N38" s="4">
        <v>588</v>
      </c>
      <c r="O38" s="11">
        <f t="shared" si="6"/>
        <v>-1.8363939899833093E-2</v>
      </c>
      <c r="P38" s="4">
        <v>1800</v>
      </c>
      <c r="Q38" s="11">
        <f t="shared" si="7"/>
        <v>-5.5248618784530246E-3</v>
      </c>
      <c r="R38" s="4">
        <v>2839</v>
      </c>
      <c r="S38" s="11">
        <f t="shared" si="8"/>
        <v>3.1802120141342094E-3</v>
      </c>
    </row>
    <row r="39" spans="1:19" x14ac:dyDescent="0.25">
      <c r="A39" s="6">
        <v>40544</v>
      </c>
      <c r="B39" s="4">
        <v>1735</v>
      </c>
      <c r="C39" s="12">
        <f t="shared" si="0"/>
        <v>3.9544637507489488E-2</v>
      </c>
      <c r="D39" s="4">
        <v>219</v>
      </c>
      <c r="E39" s="11">
        <f t="shared" si="1"/>
        <v>4.2857142857142927E-2</v>
      </c>
      <c r="F39" s="4">
        <v>900</v>
      </c>
      <c r="G39" s="11">
        <f t="shared" si="2"/>
        <v>-5.5248618784530246E-3</v>
      </c>
      <c r="H39" s="4">
        <v>1600</v>
      </c>
      <c r="I39" s="11">
        <f t="shared" si="3"/>
        <v>-0.101123595505618</v>
      </c>
      <c r="J39" s="4">
        <v>2609</v>
      </c>
      <c r="K39" s="11">
        <f t="shared" si="4"/>
        <v>-1.6955538809344417E-2</v>
      </c>
      <c r="L39" s="4">
        <v>383</v>
      </c>
      <c r="M39" s="11">
        <f t="shared" si="5"/>
        <v>-4.1301627033792254E-2</v>
      </c>
      <c r="N39" s="4">
        <v>575</v>
      </c>
      <c r="O39" s="11">
        <f t="shared" si="6"/>
        <v>-2.2108843537414935E-2</v>
      </c>
      <c r="P39" s="4">
        <v>1683</v>
      </c>
      <c r="Q39" s="11">
        <f t="shared" si="7"/>
        <v>-6.4999999999999947E-2</v>
      </c>
      <c r="R39" s="4">
        <v>2831</v>
      </c>
      <c r="S39" s="11">
        <f t="shared" si="8"/>
        <v>-2.8178936245156772E-3</v>
      </c>
    </row>
    <row r="40" spans="1:19" x14ac:dyDescent="0.25">
      <c r="A40" s="6">
        <v>40575</v>
      </c>
      <c r="B40" s="4">
        <v>1696</v>
      </c>
      <c r="C40" s="12">
        <f t="shared" si="0"/>
        <v>-2.2478386167146924E-2</v>
      </c>
      <c r="D40" s="4">
        <v>211.95</v>
      </c>
      <c r="E40" s="11">
        <f t="shared" si="1"/>
        <v>-3.219178082191787E-2</v>
      </c>
      <c r="F40" s="4">
        <v>905</v>
      </c>
      <c r="G40" s="11">
        <f t="shared" si="2"/>
        <v>5.5555555555555358E-3</v>
      </c>
      <c r="H40" s="4">
        <v>1648</v>
      </c>
      <c r="I40" s="11">
        <f t="shared" si="3"/>
        <v>3.0000000000000027E-2</v>
      </c>
      <c r="J40" s="4">
        <v>2700</v>
      </c>
      <c r="K40" s="11">
        <f t="shared" si="4"/>
        <v>3.4879264085856621E-2</v>
      </c>
      <c r="L40" s="4">
        <v>384</v>
      </c>
      <c r="M40" s="11">
        <f t="shared" si="5"/>
        <v>2.6109660574411553E-3</v>
      </c>
      <c r="N40" s="4">
        <v>582</v>
      </c>
      <c r="O40" s="11">
        <f t="shared" si="6"/>
        <v>1.2173913043478368E-2</v>
      </c>
      <c r="P40" s="4">
        <v>1671</v>
      </c>
      <c r="Q40" s="11">
        <f t="shared" si="7"/>
        <v>-7.1301247771835552E-3</v>
      </c>
      <c r="R40" s="4">
        <v>2980</v>
      </c>
      <c r="S40" s="11">
        <f t="shared" si="8"/>
        <v>5.2631578947368363E-2</v>
      </c>
    </row>
    <row r="41" spans="1:19" x14ac:dyDescent="0.25">
      <c r="A41" s="6">
        <v>40603</v>
      </c>
      <c r="B41" s="4">
        <v>1750</v>
      </c>
      <c r="C41" s="12">
        <f t="shared" si="0"/>
        <v>3.1839622641509413E-2</v>
      </c>
      <c r="D41" s="4">
        <v>199</v>
      </c>
      <c r="E41" s="11">
        <f t="shared" si="1"/>
        <v>-6.109931587638584E-2</v>
      </c>
      <c r="F41" s="4">
        <v>888</v>
      </c>
      <c r="G41" s="11">
        <f t="shared" si="2"/>
        <v>-1.8784530386740328E-2</v>
      </c>
      <c r="H41" s="4">
        <v>1495</v>
      </c>
      <c r="I41" s="11">
        <f t="shared" si="3"/>
        <v>-9.283980582524276E-2</v>
      </c>
      <c r="J41" s="4">
        <v>2506</v>
      </c>
      <c r="K41" s="11">
        <f t="shared" si="4"/>
        <v>-7.1851851851851833E-2</v>
      </c>
      <c r="L41" s="4">
        <v>367.5</v>
      </c>
      <c r="M41" s="11">
        <f t="shared" si="5"/>
        <v>-4.296875E-2</v>
      </c>
      <c r="N41" s="4">
        <v>573</v>
      </c>
      <c r="O41" s="11">
        <f t="shared" si="6"/>
        <v>-1.5463917525773141E-2</v>
      </c>
      <c r="P41" s="4">
        <v>1610</v>
      </c>
      <c r="Q41" s="11">
        <f t="shared" si="7"/>
        <v>-3.6505086774386575E-2</v>
      </c>
      <c r="R41" s="4">
        <v>2952</v>
      </c>
      <c r="S41" s="11">
        <f t="shared" si="8"/>
        <v>-9.3959731543624692E-3</v>
      </c>
    </row>
    <row r="42" spans="1:19" x14ac:dyDescent="0.25">
      <c r="A42" s="6">
        <v>40634</v>
      </c>
      <c r="B42" s="4">
        <v>1589</v>
      </c>
      <c r="C42" s="12">
        <f t="shared" si="0"/>
        <v>-9.1999999999999971E-2</v>
      </c>
      <c r="D42" s="4">
        <v>197.5</v>
      </c>
      <c r="E42" s="11">
        <f t="shared" si="1"/>
        <v>-7.5376884422110324E-3</v>
      </c>
      <c r="F42" s="4">
        <v>855</v>
      </c>
      <c r="G42" s="11">
        <f t="shared" si="2"/>
        <v>-3.7162162162162171E-2</v>
      </c>
      <c r="H42" s="4">
        <v>1324</v>
      </c>
      <c r="I42" s="11">
        <f t="shared" si="3"/>
        <v>-0.11438127090300998</v>
      </c>
      <c r="J42" s="4">
        <v>2200</v>
      </c>
      <c r="K42" s="11">
        <f t="shared" si="4"/>
        <v>-0.12210694333599359</v>
      </c>
      <c r="L42" s="4">
        <v>310</v>
      </c>
      <c r="M42" s="11">
        <f t="shared" si="5"/>
        <v>-0.15646258503401356</v>
      </c>
      <c r="N42" s="4">
        <v>567</v>
      </c>
      <c r="O42" s="11">
        <f t="shared" si="6"/>
        <v>-1.0471204188481686E-2</v>
      </c>
      <c r="P42" s="4">
        <v>1485</v>
      </c>
      <c r="Q42" s="11">
        <f t="shared" si="7"/>
        <v>-7.7639751552795011E-2</v>
      </c>
      <c r="R42" s="4">
        <v>2850</v>
      </c>
      <c r="S42" s="11">
        <f t="shared" si="8"/>
        <v>-3.4552845528455278E-2</v>
      </c>
    </row>
    <row r="43" spans="1:19" x14ac:dyDescent="0.25">
      <c r="A43" s="6">
        <v>40664</v>
      </c>
      <c r="B43" s="4">
        <v>1700</v>
      </c>
      <c r="C43" s="12">
        <f t="shared" si="0"/>
        <v>6.9855254877281281E-2</v>
      </c>
      <c r="D43" s="4">
        <v>207.5</v>
      </c>
      <c r="E43" s="11">
        <f t="shared" si="1"/>
        <v>5.0632911392405111E-2</v>
      </c>
      <c r="F43" s="4">
        <v>850</v>
      </c>
      <c r="G43" s="11">
        <f t="shared" si="2"/>
        <v>-5.8479532163743242E-3</v>
      </c>
      <c r="H43" s="4">
        <v>1500</v>
      </c>
      <c r="I43" s="11">
        <f t="shared" si="3"/>
        <v>0.13293051359516617</v>
      </c>
      <c r="J43" s="4">
        <v>2475</v>
      </c>
      <c r="K43" s="11">
        <f t="shared" si="4"/>
        <v>0.125</v>
      </c>
      <c r="L43" s="4">
        <v>362</v>
      </c>
      <c r="M43" s="11">
        <f t="shared" si="5"/>
        <v>0.16774193548387095</v>
      </c>
      <c r="N43" s="4">
        <v>658</v>
      </c>
      <c r="O43" s="11">
        <f t="shared" si="6"/>
        <v>0.16049382716049387</v>
      </c>
      <c r="P43" s="4">
        <v>1680</v>
      </c>
      <c r="Q43" s="11">
        <f t="shared" si="7"/>
        <v>0.13131313131313127</v>
      </c>
      <c r="R43" s="4">
        <v>3020</v>
      </c>
      <c r="S43" s="11">
        <f t="shared" si="8"/>
        <v>5.9649122807017507E-2</v>
      </c>
    </row>
    <row r="44" spans="1:19" x14ac:dyDescent="0.25">
      <c r="A44" s="6">
        <v>40695</v>
      </c>
      <c r="B44" s="4">
        <v>1800</v>
      </c>
      <c r="C44" s="12">
        <f t="shared" si="0"/>
        <v>5.8823529411764719E-2</v>
      </c>
      <c r="D44" s="4">
        <v>200</v>
      </c>
      <c r="E44" s="11">
        <f t="shared" si="1"/>
        <v>-3.6144578313253017E-2</v>
      </c>
      <c r="F44" s="4">
        <v>848</v>
      </c>
      <c r="G44" s="11">
        <f t="shared" si="2"/>
        <v>-2.3529411764705577E-3</v>
      </c>
      <c r="H44" s="4">
        <v>1317</v>
      </c>
      <c r="I44" s="11">
        <f t="shared" si="3"/>
        <v>-0.122</v>
      </c>
      <c r="J44" s="4">
        <v>2390</v>
      </c>
      <c r="K44" s="11">
        <f t="shared" si="4"/>
        <v>-3.4343434343434343E-2</v>
      </c>
      <c r="L44" s="4">
        <v>340</v>
      </c>
      <c r="M44" s="11">
        <f t="shared" si="5"/>
        <v>-6.0773480662983381E-2</v>
      </c>
      <c r="N44" s="4">
        <v>635</v>
      </c>
      <c r="O44" s="11">
        <f t="shared" si="6"/>
        <v>-3.495440729483279E-2</v>
      </c>
      <c r="P44" s="4">
        <v>1482</v>
      </c>
      <c r="Q44" s="11">
        <f t="shared" si="7"/>
        <v>-0.11785714285714288</v>
      </c>
      <c r="R44" s="4">
        <v>2810</v>
      </c>
      <c r="S44" s="11">
        <f t="shared" si="8"/>
        <v>-6.9536423841059625E-2</v>
      </c>
    </row>
    <row r="45" spans="1:19" x14ac:dyDescent="0.25">
      <c r="A45" s="6">
        <v>40725</v>
      </c>
      <c r="B45" s="4">
        <v>1790</v>
      </c>
      <c r="C45" s="12">
        <f t="shared" si="0"/>
        <v>-5.5555555555555358E-3</v>
      </c>
      <c r="D45" s="4">
        <v>200</v>
      </c>
      <c r="E45" s="11">
        <f t="shared" si="1"/>
        <v>0</v>
      </c>
      <c r="F45" s="4">
        <v>791</v>
      </c>
      <c r="G45" s="11">
        <f t="shared" si="2"/>
        <v>-6.7216981132075526E-2</v>
      </c>
      <c r="H45" s="4">
        <v>1213</v>
      </c>
      <c r="I45" s="11">
        <f t="shared" si="3"/>
        <v>-7.8967350037965067E-2</v>
      </c>
      <c r="J45" s="4">
        <v>2250</v>
      </c>
      <c r="K45" s="11">
        <f t="shared" si="4"/>
        <v>-5.8577405857740628E-2</v>
      </c>
      <c r="L45" s="4">
        <v>325.5</v>
      </c>
      <c r="M45" s="11">
        <f t="shared" si="5"/>
        <v>-4.2647058823529371E-2</v>
      </c>
      <c r="N45" s="4">
        <v>600</v>
      </c>
      <c r="O45" s="11">
        <f t="shared" si="6"/>
        <v>-5.5118110236220486E-2</v>
      </c>
      <c r="P45" s="4">
        <v>1470</v>
      </c>
      <c r="Q45" s="11">
        <f t="shared" si="7"/>
        <v>-8.0971659919027994E-3</v>
      </c>
      <c r="R45" s="4">
        <v>2900</v>
      </c>
      <c r="S45" s="11">
        <f t="shared" si="8"/>
        <v>3.2028469750889688E-2</v>
      </c>
    </row>
    <row r="46" spans="1:19" x14ac:dyDescent="0.25">
      <c r="A46" s="6">
        <v>40756</v>
      </c>
      <c r="B46" s="4">
        <v>1695</v>
      </c>
      <c r="C46" s="12">
        <f t="shared" si="0"/>
        <v>-5.307262569832405E-2</v>
      </c>
      <c r="D46" s="4">
        <v>200</v>
      </c>
      <c r="E46" s="11">
        <f t="shared" si="1"/>
        <v>0</v>
      </c>
      <c r="F46" s="4">
        <v>797</v>
      </c>
      <c r="G46" s="11">
        <f t="shared" si="2"/>
        <v>7.5853350189634128E-3</v>
      </c>
      <c r="H46" s="4">
        <v>1174</v>
      </c>
      <c r="I46" s="11">
        <f t="shared" si="3"/>
        <v>-3.215169002473206E-2</v>
      </c>
      <c r="J46" s="4">
        <v>2093</v>
      </c>
      <c r="K46" s="11">
        <f t="shared" si="4"/>
        <v>-6.9777777777777827E-2</v>
      </c>
      <c r="L46" s="4">
        <v>350</v>
      </c>
      <c r="M46" s="11">
        <f t="shared" si="5"/>
        <v>7.5268817204301008E-2</v>
      </c>
      <c r="N46" s="4">
        <v>625</v>
      </c>
      <c r="O46" s="11">
        <f t="shared" si="6"/>
        <v>4.1666666666666741E-2</v>
      </c>
      <c r="P46" s="4">
        <v>1480</v>
      </c>
      <c r="Q46" s="11">
        <f t="shared" si="7"/>
        <v>6.8027210884353817E-3</v>
      </c>
      <c r="R46" s="4">
        <v>3350</v>
      </c>
      <c r="S46" s="11">
        <f t="shared" si="8"/>
        <v>0.15517241379310343</v>
      </c>
    </row>
    <row r="47" spans="1:19" x14ac:dyDescent="0.25">
      <c r="A47" s="6">
        <v>40787</v>
      </c>
      <c r="B47" s="4">
        <v>1695</v>
      </c>
      <c r="C47" s="12">
        <f t="shared" si="0"/>
        <v>0</v>
      </c>
      <c r="D47" s="4">
        <v>199</v>
      </c>
      <c r="E47" s="11">
        <f t="shared" si="1"/>
        <v>-5.0000000000000044E-3</v>
      </c>
      <c r="F47" s="4">
        <v>772</v>
      </c>
      <c r="G47" s="11">
        <f t="shared" si="2"/>
        <v>-3.1367628607277265E-2</v>
      </c>
      <c r="H47" s="4">
        <v>1181</v>
      </c>
      <c r="I47" s="11">
        <f t="shared" si="3"/>
        <v>5.9625212947189699E-3</v>
      </c>
      <c r="J47" s="4">
        <v>1995</v>
      </c>
      <c r="K47" s="11">
        <f t="shared" si="4"/>
        <v>-4.6822742474916357E-2</v>
      </c>
      <c r="L47" s="4">
        <v>340.1</v>
      </c>
      <c r="M47" s="11">
        <f t="shared" si="5"/>
        <v>-2.8285714285714247E-2</v>
      </c>
      <c r="N47" s="4">
        <v>838</v>
      </c>
      <c r="O47" s="11">
        <f t="shared" si="6"/>
        <v>0.34079999999999999</v>
      </c>
      <c r="P47" s="4">
        <v>1740</v>
      </c>
      <c r="Q47" s="11">
        <f t="shared" si="7"/>
        <v>0.17567567567567566</v>
      </c>
      <c r="R47" s="4">
        <v>3500</v>
      </c>
      <c r="S47" s="11">
        <f t="shared" si="8"/>
        <v>4.4776119402984982E-2</v>
      </c>
    </row>
    <row r="48" spans="1:19" x14ac:dyDescent="0.25">
      <c r="A48" s="6">
        <v>40817</v>
      </c>
      <c r="B48" s="4">
        <v>1729</v>
      </c>
      <c r="C48" s="12">
        <f t="shared" si="0"/>
        <v>2.0058997050147465E-2</v>
      </c>
      <c r="D48" s="4">
        <v>194.5</v>
      </c>
      <c r="E48" s="11">
        <f t="shared" si="1"/>
        <v>-2.2613065326633208E-2</v>
      </c>
      <c r="F48" s="4">
        <v>743</v>
      </c>
      <c r="G48" s="11">
        <f t="shared" si="2"/>
        <v>-3.7564766839378261E-2</v>
      </c>
      <c r="H48" s="4">
        <v>1132</v>
      </c>
      <c r="I48" s="11">
        <f t="shared" si="3"/>
        <v>-4.1490262489415786E-2</v>
      </c>
      <c r="J48" s="4">
        <v>1955</v>
      </c>
      <c r="K48" s="11">
        <f t="shared" si="4"/>
        <v>-2.0050125313283207E-2</v>
      </c>
      <c r="L48" s="4">
        <v>341</v>
      </c>
      <c r="M48" s="11">
        <f t="shared" si="5"/>
        <v>2.646280505733456E-3</v>
      </c>
      <c r="N48" s="4">
        <v>780</v>
      </c>
      <c r="O48" s="11">
        <f t="shared" si="6"/>
        <v>-6.9212410501193311E-2</v>
      </c>
      <c r="P48" s="4">
        <v>1875</v>
      </c>
      <c r="Q48" s="11">
        <f t="shared" si="7"/>
        <v>7.7586206896551824E-2</v>
      </c>
      <c r="R48" s="4">
        <v>3216</v>
      </c>
      <c r="S48" s="11">
        <f t="shared" si="8"/>
        <v>-8.1142857142857183E-2</v>
      </c>
    </row>
    <row r="49" spans="1:19" x14ac:dyDescent="0.25">
      <c r="A49" s="6">
        <v>40848</v>
      </c>
      <c r="B49" s="4">
        <v>1618</v>
      </c>
      <c r="C49" s="12">
        <f t="shared" si="0"/>
        <v>-6.4198958935801076E-2</v>
      </c>
      <c r="D49" s="4">
        <v>195</v>
      </c>
      <c r="E49" s="11">
        <f t="shared" si="1"/>
        <v>2.5706940874035134E-3</v>
      </c>
      <c r="F49" s="4">
        <v>798</v>
      </c>
      <c r="G49" s="11">
        <f t="shared" si="2"/>
        <v>7.4024226110363411E-2</v>
      </c>
      <c r="H49" s="4">
        <v>1075</v>
      </c>
      <c r="I49" s="11">
        <f t="shared" si="3"/>
        <v>-5.0353356890459389E-2</v>
      </c>
      <c r="J49" s="4">
        <v>1795</v>
      </c>
      <c r="K49" s="11">
        <f t="shared" si="4"/>
        <v>-8.1841432225063904E-2</v>
      </c>
      <c r="L49" s="4">
        <v>329</v>
      </c>
      <c r="M49" s="11">
        <f t="shared" si="5"/>
        <v>-3.5190615835777095E-2</v>
      </c>
      <c r="N49" s="4">
        <v>701</v>
      </c>
      <c r="O49" s="11">
        <f t="shared" si="6"/>
        <v>-0.10128205128205126</v>
      </c>
      <c r="P49" s="4">
        <v>1600</v>
      </c>
      <c r="Q49" s="11">
        <f t="shared" si="7"/>
        <v>-0.14666666666666661</v>
      </c>
      <c r="R49" s="4">
        <v>3600</v>
      </c>
      <c r="S49" s="11">
        <f t="shared" si="8"/>
        <v>0.11940298507462677</v>
      </c>
    </row>
    <row r="50" spans="1:19" x14ac:dyDescent="0.25">
      <c r="A50" s="6">
        <v>40878</v>
      </c>
      <c r="B50" s="4">
        <v>1700</v>
      </c>
      <c r="C50" s="12">
        <f t="shared" si="0"/>
        <v>5.0679851668726794E-2</v>
      </c>
      <c r="D50" s="4">
        <v>198.5</v>
      </c>
      <c r="E50" s="11">
        <f t="shared" si="1"/>
        <v>1.7948717948717885E-2</v>
      </c>
      <c r="F50" s="4">
        <v>770</v>
      </c>
      <c r="G50" s="11">
        <f t="shared" si="2"/>
        <v>-3.5087719298245612E-2</v>
      </c>
      <c r="H50" s="4">
        <v>1001</v>
      </c>
      <c r="I50" s="11">
        <f t="shared" si="3"/>
        <v>-6.8837209302325619E-2</v>
      </c>
      <c r="J50" s="4">
        <v>1960</v>
      </c>
      <c r="K50" s="11">
        <f t="shared" si="4"/>
        <v>9.1922005571030585E-2</v>
      </c>
      <c r="L50" s="4">
        <v>340</v>
      </c>
      <c r="M50" s="11">
        <f t="shared" si="5"/>
        <v>3.3434650455927084E-2</v>
      </c>
      <c r="N50" s="4">
        <v>730</v>
      </c>
      <c r="O50" s="11">
        <f t="shared" si="6"/>
        <v>4.1369472182596345E-2</v>
      </c>
      <c r="P50" s="4">
        <v>1920</v>
      </c>
      <c r="Q50" s="11">
        <f t="shared" si="7"/>
        <v>0.19999999999999996</v>
      </c>
      <c r="R50" s="4">
        <v>3700</v>
      </c>
      <c r="S50" s="11">
        <f t="shared" si="8"/>
        <v>2.7777777777777679E-2</v>
      </c>
    </row>
    <row r="51" spans="1:19" x14ac:dyDescent="0.25">
      <c r="A51" s="6">
        <v>40909</v>
      </c>
      <c r="B51" s="4">
        <v>1670</v>
      </c>
      <c r="C51" s="12">
        <f t="shared" si="0"/>
        <v>-1.764705882352946E-2</v>
      </c>
      <c r="D51" s="4">
        <v>197.05</v>
      </c>
      <c r="E51" s="11">
        <f t="shared" si="1"/>
        <v>-7.304785894206467E-3</v>
      </c>
      <c r="F51" s="4">
        <v>739</v>
      </c>
      <c r="G51" s="11">
        <f t="shared" si="2"/>
        <v>-4.0259740259740218E-2</v>
      </c>
      <c r="H51" s="4">
        <v>1005</v>
      </c>
      <c r="I51" s="11">
        <f t="shared" si="3"/>
        <v>3.9960039960040827E-3</v>
      </c>
      <c r="J51" s="4">
        <v>1920</v>
      </c>
      <c r="K51" s="11">
        <f t="shared" si="4"/>
        <v>-2.0408163265306145E-2</v>
      </c>
      <c r="L51" s="4">
        <v>356</v>
      </c>
      <c r="M51" s="11">
        <f t="shared" si="5"/>
        <v>4.705882352941182E-2</v>
      </c>
      <c r="N51" s="4">
        <v>780</v>
      </c>
      <c r="O51" s="11">
        <f t="shared" si="6"/>
        <v>6.8493150684931559E-2</v>
      </c>
      <c r="P51" s="4">
        <v>1780</v>
      </c>
      <c r="Q51" s="11">
        <f t="shared" si="7"/>
        <v>-7.291666666666663E-2</v>
      </c>
      <c r="R51" s="4">
        <v>3700</v>
      </c>
      <c r="S51" s="11">
        <f t="shared" si="8"/>
        <v>0</v>
      </c>
    </row>
    <row r="52" spans="1:19" x14ac:dyDescent="0.25">
      <c r="A52" s="6">
        <v>40940</v>
      </c>
      <c r="B52" s="4">
        <v>1748</v>
      </c>
      <c r="C52" s="12">
        <f t="shared" si="0"/>
        <v>4.6706586826347207E-2</v>
      </c>
      <c r="D52" s="4">
        <v>202</v>
      </c>
      <c r="E52" s="11">
        <f t="shared" si="1"/>
        <v>2.5120527784826097E-2</v>
      </c>
      <c r="F52" s="4">
        <v>748</v>
      </c>
      <c r="G52" s="11">
        <f t="shared" si="2"/>
        <v>1.2178619756427533E-2</v>
      </c>
      <c r="H52" s="4">
        <v>999</v>
      </c>
      <c r="I52" s="11">
        <f t="shared" si="3"/>
        <v>-5.9701492537312939E-3</v>
      </c>
      <c r="J52" s="4">
        <v>2191</v>
      </c>
      <c r="K52" s="11">
        <f t="shared" si="4"/>
        <v>0.1411458333333333</v>
      </c>
      <c r="L52" s="4">
        <v>372</v>
      </c>
      <c r="M52" s="11">
        <f t="shared" si="5"/>
        <v>4.4943820224719211E-2</v>
      </c>
      <c r="N52" s="4">
        <v>773</v>
      </c>
      <c r="O52" s="11">
        <f t="shared" si="6"/>
        <v>-8.9743589743589425E-3</v>
      </c>
      <c r="P52" s="4">
        <v>1980</v>
      </c>
      <c r="Q52" s="11">
        <f t="shared" si="7"/>
        <v>0.11235955056179781</v>
      </c>
      <c r="R52" s="4">
        <v>3980</v>
      </c>
      <c r="S52" s="11">
        <f t="shared" si="8"/>
        <v>7.5675675675675569E-2</v>
      </c>
    </row>
    <row r="53" spans="1:19" x14ac:dyDescent="0.25">
      <c r="A53" s="6">
        <v>40969</v>
      </c>
      <c r="B53" s="4">
        <v>1540</v>
      </c>
      <c r="C53" s="12">
        <f t="shared" si="0"/>
        <v>-0.1189931350114416</v>
      </c>
      <c r="D53" s="4">
        <v>199</v>
      </c>
      <c r="E53" s="11">
        <f t="shared" si="1"/>
        <v>-1.4851485148514865E-2</v>
      </c>
      <c r="F53" s="4">
        <v>750</v>
      </c>
      <c r="G53" s="11">
        <f t="shared" si="2"/>
        <v>2.673796791443861E-3</v>
      </c>
      <c r="H53" s="4">
        <v>845</v>
      </c>
      <c r="I53" s="11">
        <f t="shared" si="3"/>
        <v>-0.15415415415415412</v>
      </c>
      <c r="J53" s="4">
        <v>2000</v>
      </c>
      <c r="K53" s="11">
        <f t="shared" si="4"/>
        <v>-8.7174806024646334E-2</v>
      </c>
      <c r="L53" s="4">
        <v>360</v>
      </c>
      <c r="M53" s="11">
        <f t="shared" si="5"/>
        <v>-3.2258064516129004E-2</v>
      </c>
      <c r="N53" s="4">
        <v>564</v>
      </c>
      <c r="O53" s="11">
        <f t="shared" si="6"/>
        <v>-0.27037516170763265</v>
      </c>
      <c r="P53" s="4">
        <v>1698</v>
      </c>
      <c r="Q53" s="11">
        <f t="shared" si="7"/>
        <v>-0.14242424242424245</v>
      </c>
      <c r="R53" s="4">
        <v>3740</v>
      </c>
      <c r="S53" s="11">
        <f t="shared" si="8"/>
        <v>-6.0301507537688481E-2</v>
      </c>
    </row>
    <row r="54" spans="1:19" x14ac:dyDescent="0.25">
      <c r="A54" s="6">
        <v>41000</v>
      </c>
      <c r="B54" s="4">
        <v>1590</v>
      </c>
      <c r="C54" s="12">
        <f t="shared" si="0"/>
        <v>3.2467532467532534E-2</v>
      </c>
      <c r="D54" s="4">
        <v>194</v>
      </c>
      <c r="E54" s="11">
        <f t="shared" si="1"/>
        <v>-2.5125628140703515E-2</v>
      </c>
      <c r="F54" s="4">
        <v>701</v>
      </c>
      <c r="G54" s="11">
        <f t="shared" si="2"/>
        <v>-6.5333333333333354E-2</v>
      </c>
      <c r="H54" s="4">
        <v>745</v>
      </c>
      <c r="I54" s="11">
        <f t="shared" si="3"/>
        <v>-0.11834319526627224</v>
      </c>
      <c r="J54" s="4">
        <v>1925</v>
      </c>
      <c r="K54" s="11">
        <f t="shared" si="4"/>
        <v>-3.7499999999999978E-2</v>
      </c>
      <c r="L54" s="4">
        <v>340</v>
      </c>
      <c r="M54" s="11">
        <f t="shared" si="5"/>
        <v>-5.555555555555558E-2</v>
      </c>
      <c r="N54" s="4">
        <v>520</v>
      </c>
      <c r="O54" s="11">
        <f t="shared" si="6"/>
        <v>-7.8014184397163122E-2</v>
      </c>
      <c r="P54" s="4">
        <v>1480</v>
      </c>
      <c r="Q54" s="11">
        <f t="shared" si="7"/>
        <v>-0.12838633686690226</v>
      </c>
      <c r="R54" s="4">
        <v>3200</v>
      </c>
      <c r="S54" s="11">
        <f t="shared" si="8"/>
        <v>-0.14438502673796794</v>
      </c>
    </row>
    <row r="55" spans="1:19" x14ac:dyDescent="0.25">
      <c r="A55" s="6">
        <v>41030</v>
      </c>
      <c r="B55" s="4">
        <v>1587</v>
      </c>
      <c r="C55" s="12">
        <f t="shared" si="0"/>
        <v>-1.8867924528301883E-3</v>
      </c>
      <c r="D55" s="4">
        <v>195</v>
      </c>
      <c r="E55" s="11">
        <f t="shared" si="1"/>
        <v>5.1546391752577136E-3</v>
      </c>
      <c r="F55" s="4">
        <v>610</v>
      </c>
      <c r="G55" s="11">
        <f t="shared" si="2"/>
        <v>-0.12981455064194014</v>
      </c>
      <c r="H55" s="4">
        <v>744</v>
      </c>
      <c r="I55" s="11">
        <f t="shared" si="3"/>
        <v>-1.3422818791946067E-3</v>
      </c>
      <c r="J55" s="4">
        <v>1910</v>
      </c>
      <c r="K55" s="11">
        <f t="shared" si="4"/>
        <v>-7.7922077922077948E-3</v>
      </c>
      <c r="L55" s="4">
        <v>322</v>
      </c>
      <c r="M55" s="11">
        <f t="shared" si="5"/>
        <v>-5.2941176470588269E-2</v>
      </c>
      <c r="N55" s="4">
        <v>525</v>
      </c>
      <c r="O55" s="11">
        <f t="shared" si="6"/>
        <v>9.6153846153845812E-3</v>
      </c>
      <c r="P55" s="4">
        <v>1450</v>
      </c>
      <c r="Q55" s="11">
        <f t="shared" si="7"/>
        <v>-2.0270270270270285E-2</v>
      </c>
      <c r="R55" s="4">
        <v>3269</v>
      </c>
      <c r="S55" s="11">
        <f t="shared" si="8"/>
        <v>2.1562499999999929E-2</v>
      </c>
    </row>
    <row r="56" spans="1:19" x14ac:dyDescent="0.25">
      <c r="A56" s="6">
        <v>41061</v>
      </c>
      <c r="B56" s="4">
        <v>1689</v>
      </c>
      <c r="C56" s="12">
        <f t="shared" si="0"/>
        <v>6.4272211720226791E-2</v>
      </c>
      <c r="D56" s="4">
        <v>198</v>
      </c>
      <c r="E56" s="11">
        <f t="shared" si="1"/>
        <v>1.538461538461533E-2</v>
      </c>
      <c r="F56" s="4">
        <v>699</v>
      </c>
      <c r="G56" s="11">
        <f t="shared" si="2"/>
        <v>0.14590163934426226</v>
      </c>
      <c r="H56" s="4">
        <v>885</v>
      </c>
      <c r="I56" s="11">
        <f t="shared" si="3"/>
        <v>0.18951612903225801</v>
      </c>
      <c r="J56" s="4">
        <v>1950</v>
      </c>
      <c r="K56" s="11">
        <f t="shared" si="4"/>
        <v>2.0942408376963373E-2</v>
      </c>
      <c r="L56" s="4">
        <v>300</v>
      </c>
      <c r="M56" s="11">
        <f t="shared" si="5"/>
        <v>-6.8322981366459645E-2</v>
      </c>
      <c r="N56" s="4">
        <v>485</v>
      </c>
      <c r="O56" s="11">
        <f t="shared" si="6"/>
        <v>-7.6190476190476142E-2</v>
      </c>
      <c r="P56" s="4">
        <v>1501</v>
      </c>
      <c r="Q56" s="11">
        <f t="shared" si="7"/>
        <v>3.5172413793103541E-2</v>
      </c>
      <c r="R56" s="4">
        <v>3100</v>
      </c>
      <c r="S56" s="11">
        <f t="shared" si="8"/>
        <v>-5.1697766901192987E-2</v>
      </c>
    </row>
    <row r="57" spans="1:19" x14ac:dyDescent="0.25">
      <c r="A57" s="6">
        <v>41091</v>
      </c>
      <c r="B57" s="4">
        <v>1461</v>
      </c>
      <c r="C57" s="12">
        <f t="shared" si="0"/>
        <v>-0.13499111900532856</v>
      </c>
      <c r="D57" s="4">
        <v>199</v>
      </c>
      <c r="E57" s="11">
        <f t="shared" si="1"/>
        <v>5.050505050504972E-3</v>
      </c>
      <c r="F57" s="4">
        <v>660</v>
      </c>
      <c r="G57" s="11">
        <f t="shared" si="2"/>
        <v>-5.579399141630903E-2</v>
      </c>
      <c r="H57" s="4">
        <v>780</v>
      </c>
      <c r="I57" s="11">
        <f t="shared" si="3"/>
        <v>-0.11864406779661019</v>
      </c>
      <c r="J57" s="4">
        <v>1760</v>
      </c>
      <c r="K57" s="11">
        <f t="shared" si="4"/>
        <v>-9.7435897435897423E-2</v>
      </c>
      <c r="L57" s="4">
        <v>277.10000000000002</v>
      </c>
      <c r="M57" s="11">
        <f t="shared" si="5"/>
        <v>-7.6333333333333253E-2</v>
      </c>
      <c r="N57" s="4">
        <v>452</v>
      </c>
      <c r="O57" s="11">
        <f t="shared" si="6"/>
        <v>-6.8041237113402042E-2</v>
      </c>
      <c r="P57" s="4">
        <v>1446</v>
      </c>
      <c r="Q57" s="11">
        <f t="shared" si="7"/>
        <v>-3.6642238507661573E-2</v>
      </c>
      <c r="R57" s="4">
        <v>3002</v>
      </c>
      <c r="S57" s="11">
        <f t="shared" si="8"/>
        <v>-3.1612903225806455E-2</v>
      </c>
    </row>
    <row r="58" spans="1:19" x14ac:dyDescent="0.25">
      <c r="A58" s="6">
        <v>41122</v>
      </c>
      <c r="B58" s="4">
        <v>1631</v>
      </c>
      <c r="C58" s="12">
        <f t="shared" si="0"/>
        <v>0.11635865845311422</v>
      </c>
      <c r="D58" s="4">
        <v>198.5</v>
      </c>
      <c r="E58" s="11">
        <f t="shared" si="1"/>
        <v>-2.5125628140703071E-3</v>
      </c>
      <c r="F58" s="4">
        <v>606</v>
      </c>
      <c r="G58" s="11">
        <f t="shared" si="2"/>
        <v>-8.181818181818179E-2</v>
      </c>
      <c r="H58" s="4">
        <v>810</v>
      </c>
      <c r="I58" s="11">
        <f t="shared" si="3"/>
        <v>3.8461538461538547E-2</v>
      </c>
      <c r="J58" s="4">
        <v>1766</v>
      </c>
      <c r="K58" s="11">
        <f t="shared" si="4"/>
        <v>3.4090909090909172E-3</v>
      </c>
      <c r="L58" s="4">
        <v>283</v>
      </c>
      <c r="M58" s="11">
        <f t="shared" si="5"/>
        <v>2.1291952363767574E-2</v>
      </c>
      <c r="N58" s="4">
        <v>472</v>
      </c>
      <c r="O58" s="11">
        <f t="shared" si="6"/>
        <v>4.4247787610619538E-2</v>
      </c>
      <c r="P58" s="4">
        <v>1429</v>
      </c>
      <c r="Q58" s="11">
        <f t="shared" si="7"/>
        <v>-1.1756569847856113E-2</v>
      </c>
      <c r="R58" s="4">
        <v>3089</v>
      </c>
      <c r="S58" s="11">
        <f t="shared" si="8"/>
        <v>2.8980679546968702E-2</v>
      </c>
    </row>
    <row r="59" spans="1:19" x14ac:dyDescent="0.25">
      <c r="A59" s="6">
        <v>41153</v>
      </c>
      <c r="B59" s="4">
        <v>1601</v>
      </c>
      <c r="C59" s="12">
        <f t="shared" si="0"/>
        <v>-1.8393623543838111E-2</v>
      </c>
      <c r="D59" s="4">
        <v>200</v>
      </c>
      <c r="E59" s="11">
        <f t="shared" si="1"/>
        <v>7.5566750629723067E-3</v>
      </c>
      <c r="F59" s="4">
        <v>616</v>
      </c>
      <c r="G59" s="11">
        <f t="shared" si="2"/>
        <v>1.650165016501659E-2</v>
      </c>
      <c r="H59" s="4">
        <v>771</v>
      </c>
      <c r="I59" s="11">
        <f t="shared" si="3"/>
        <v>-4.8148148148148162E-2</v>
      </c>
      <c r="J59" s="4">
        <v>1730</v>
      </c>
      <c r="K59" s="11">
        <f t="shared" si="4"/>
        <v>-2.0385050962627438E-2</v>
      </c>
      <c r="L59" s="4">
        <v>262</v>
      </c>
      <c r="M59" s="11">
        <f t="shared" si="5"/>
        <v>-7.4204946996466403E-2</v>
      </c>
      <c r="N59" s="4">
        <v>419.25</v>
      </c>
      <c r="O59" s="11">
        <f t="shared" si="6"/>
        <v>-0.11175847457627119</v>
      </c>
      <c r="P59" s="4">
        <v>1250</v>
      </c>
      <c r="Q59" s="11">
        <f t="shared" si="7"/>
        <v>-0.12526242127361786</v>
      </c>
      <c r="R59" s="4">
        <v>3150</v>
      </c>
      <c r="S59" s="11">
        <f t="shared" si="8"/>
        <v>1.9747491097442449E-2</v>
      </c>
    </row>
    <row r="60" spans="1:19" x14ac:dyDescent="0.25">
      <c r="A60" s="6">
        <v>41183</v>
      </c>
      <c r="B60" s="4">
        <v>1601</v>
      </c>
      <c r="C60" s="12">
        <f t="shared" si="0"/>
        <v>0</v>
      </c>
      <c r="D60" s="4">
        <v>197.5</v>
      </c>
      <c r="E60" s="11">
        <f t="shared" si="1"/>
        <v>-1.2499999999999956E-2</v>
      </c>
      <c r="F60" s="4">
        <v>600</v>
      </c>
      <c r="G60" s="11">
        <f t="shared" si="2"/>
        <v>-2.5974025974025983E-2</v>
      </c>
      <c r="H60" s="4">
        <v>819</v>
      </c>
      <c r="I60" s="11">
        <f t="shared" si="3"/>
        <v>6.2256809338521402E-2</v>
      </c>
      <c r="J60" s="4">
        <v>1745</v>
      </c>
      <c r="K60" s="11">
        <f t="shared" si="4"/>
        <v>8.6705202312138407E-3</v>
      </c>
      <c r="L60" s="4">
        <v>279.64999999999998</v>
      </c>
      <c r="M60" s="11">
        <f t="shared" si="5"/>
        <v>6.736641221374029E-2</v>
      </c>
      <c r="N60" s="4">
        <v>360</v>
      </c>
      <c r="O60" s="11">
        <f t="shared" si="6"/>
        <v>-0.14132379248658322</v>
      </c>
      <c r="P60" s="4">
        <v>1199</v>
      </c>
      <c r="Q60" s="11">
        <f t="shared" si="7"/>
        <v>-4.0799999999999947E-2</v>
      </c>
      <c r="R60" s="4">
        <v>3120</v>
      </c>
      <c r="S60" s="11">
        <f t="shared" si="8"/>
        <v>-9.52380952380949E-3</v>
      </c>
    </row>
    <row r="61" spans="1:19" x14ac:dyDescent="0.25">
      <c r="A61" s="6">
        <v>41214</v>
      </c>
      <c r="B61" s="4">
        <v>1610</v>
      </c>
      <c r="C61" s="12">
        <f t="shared" si="0"/>
        <v>5.6214865708932304E-3</v>
      </c>
      <c r="D61" s="4">
        <v>197</v>
      </c>
      <c r="E61" s="11">
        <f t="shared" si="1"/>
        <v>-2.5316455696202667E-3</v>
      </c>
      <c r="F61" s="4">
        <v>622</v>
      </c>
      <c r="G61" s="11">
        <f t="shared" si="2"/>
        <v>3.6666666666666625E-2</v>
      </c>
      <c r="H61" s="4">
        <v>817</v>
      </c>
      <c r="I61" s="11">
        <f t="shared" si="3"/>
        <v>-2.4420024420024333E-3</v>
      </c>
      <c r="J61" s="4">
        <v>1775</v>
      </c>
      <c r="K61" s="11">
        <f t="shared" si="4"/>
        <v>1.7191977077363862E-2</v>
      </c>
      <c r="L61" s="4">
        <v>281</v>
      </c>
      <c r="M61" s="11">
        <f t="shared" si="5"/>
        <v>4.8274629000537583E-3</v>
      </c>
      <c r="N61" s="4">
        <v>349.9</v>
      </c>
      <c r="O61" s="11">
        <f t="shared" si="6"/>
        <v>-2.8055555555555611E-2</v>
      </c>
      <c r="P61" s="4">
        <v>1292</v>
      </c>
      <c r="Q61" s="11">
        <f t="shared" si="7"/>
        <v>7.7564637197664821E-2</v>
      </c>
      <c r="R61" s="4">
        <v>3289</v>
      </c>
      <c r="S61" s="11">
        <f t="shared" si="8"/>
        <v>5.4166666666666696E-2</v>
      </c>
    </row>
    <row r="62" spans="1:19" x14ac:dyDescent="0.25">
      <c r="A62" s="6">
        <v>41244</v>
      </c>
      <c r="B62" s="4">
        <v>1637</v>
      </c>
      <c r="C62" s="12">
        <f t="shared" si="0"/>
        <v>1.6770186335403725E-2</v>
      </c>
      <c r="D62" s="4">
        <v>196.9</v>
      </c>
      <c r="E62" s="11">
        <f t="shared" si="1"/>
        <v>-5.0761421319789335E-4</v>
      </c>
      <c r="F62" s="4">
        <v>575</v>
      </c>
      <c r="G62" s="11">
        <f t="shared" si="2"/>
        <v>-7.5562700964630247E-2</v>
      </c>
      <c r="H62" s="4">
        <v>790</v>
      </c>
      <c r="I62" s="11">
        <f t="shared" si="3"/>
        <v>-3.3047735618115026E-2</v>
      </c>
      <c r="J62" s="4">
        <v>1975</v>
      </c>
      <c r="K62" s="11">
        <f t="shared" si="4"/>
        <v>0.11267605633802824</v>
      </c>
      <c r="L62" s="4">
        <v>256.10000000000002</v>
      </c>
      <c r="M62" s="11">
        <f t="shared" si="5"/>
        <v>-8.8612099644128084E-2</v>
      </c>
      <c r="N62" s="4">
        <v>335</v>
      </c>
      <c r="O62" s="11">
        <f t="shared" si="6"/>
        <v>-4.2583595312946532E-2</v>
      </c>
      <c r="P62" s="4">
        <v>1019</v>
      </c>
      <c r="Q62" s="11">
        <f t="shared" si="7"/>
        <v>-0.21130030959752322</v>
      </c>
      <c r="R62" s="4">
        <v>3219</v>
      </c>
      <c r="S62" s="11">
        <f t="shared" si="8"/>
        <v>-2.1283064761325576E-2</v>
      </c>
    </row>
    <row r="63" spans="1:19" x14ac:dyDescent="0.25">
      <c r="A63" s="6">
        <v>41275</v>
      </c>
      <c r="B63" s="4">
        <v>1598</v>
      </c>
      <c r="C63" s="12">
        <f t="shared" si="0"/>
        <v>-2.3824068417837463E-2</v>
      </c>
      <c r="D63" s="4">
        <v>187.1</v>
      </c>
      <c r="E63" s="11">
        <f t="shared" si="1"/>
        <v>-4.9771457592686752E-2</v>
      </c>
      <c r="F63" s="4">
        <v>505</v>
      </c>
      <c r="G63" s="11">
        <f t="shared" si="2"/>
        <v>-0.12173913043478257</v>
      </c>
      <c r="H63" s="4">
        <v>671</v>
      </c>
      <c r="I63" s="11">
        <f t="shared" si="3"/>
        <v>-0.15063291139240509</v>
      </c>
      <c r="J63" s="4">
        <v>1601</v>
      </c>
      <c r="K63" s="11">
        <f t="shared" si="4"/>
        <v>-0.18936708860759499</v>
      </c>
      <c r="L63" s="4">
        <v>270</v>
      </c>
      <c r="M63" s="11">
        <f t="shared" si="5"/>
        <v>5.4275673565013616E-2</v>
      </c>
      <c r="N63" s="4">
        <v>290</v>
      </c>
      <c r="O63" s="11">
        <f t="shared" si="6"/>
        <v>-0.13432835820895528</v>
      </c>
      <c r="P63" s="4">
        <v>700</v>
      </c>
      <c r="Q63" s="11">
        <f t="shared" si="7"/>
        <v>-0.31305201177625119</v>
      </c>
      <c r="R63" s="4">
        <v>3250</v>
      </c>
      <c r="S63" s="11">
        <f t="shared" si="8"/>
        <v>9.6303199751475166E-3</v>
      </c>
    </row>
    <row r="64" spans="1:19" x14ac:dyDescent="0.25">
      <c r="A64" s="6">
        <v>41306</v>
      </c>
      <c r="B64" s="4">
        <v>1595</v>
      </c>
      <c r="C64" s="12">
        <f t="shared" si="0"/>
        <v>-1.877346683354153E-3</v>
      </c>
      <c r="D64" s="4">
        <v>191</v>
      </c>
      <c r="E64" s="11">
        <f t="shared" si="1"/>
        <v>2.084446819882424E-2</v>
      </c>
      <c r="F64" s="4">
        <v>499.95</v>
      </c>
      <c r="G64" s="11">
        <f t="shared" si="2"/>
        <v>-1.0000000000000009E-2</v>
      </c>
      <c r="H64" s="4">
        <v>601.6</v>
      </c>
      <c r="I64" s="11">
        <f t="shared" si="3"/>
        <v>-0.10342771982116239</v>
      </c>
      <c r="J64" s="4">
        <v>1461</v>
      </c>
      <c r="K64" s="11">
        <f t="shared" si="4"/>
        <v>-8.7445346658338585E-2</v>
      </c>
      <c r="L64" s="4">
        <v>282</v>
      </c>
      <c r="M64" s="11">
        <f t="shared" si="5"/>
        <v>4.4444444444444509E-2</v>
      </c>
      <c r="N64" s="4">
        <v>290.2</v>
      </c>
      <c r="O64" s="11">
        <f t="shared" si="6"/>
        <v>6.8965517241381669E-4</v>
      </c>
      <c r="P64" s="4">
        <v>647.9</v>
      </c>
      <c r="Q64" s="11">
        <f t="shared" si="7"/>
        <v>-7.4428571428571511E-2</v>
      </c>
      <c r="R64" s="4">
        <v>3050</v>
      </c>
      <c r="S64" s="11">
        <f t="shared" si="8"/>
        <v>-6.1538461538461542E-2</v>
      </c>
    </row>
    <row r="65" spans="1:20" x14ac:dyDescent="0.25">
      <c r="A65" s="6">
        <v>41334</v>
      </c>
      <c r="B65" s="4">
        <v>1640</v>
      </c>
      <c r="C65" s="12">
        <f t="shared" si="0"/>
        <v>2.8213166144200663E-2</v>
      </c>
      <c r="D65" s="4">
        <v>192</v>
      </c>
      <c r="E65" s="11">
        <f t="shared" si="1"/>
        <v>5.2356020942407877E-3</v>
      </c>
      <c r="F65" s="4">
        <v>471</v>
      </c>
      <c r="G65" s="11">
        <f t="shared" si="2"/>
        <v>-5.790579057905787E-2</v>
      </c>
      <c r="H65" s="4">
        <v>588.9</v>
      </c>
      <c r="I65" s="11">
        <f t="shared" si="3"/>
        <v>-2.1110372340425565E-2</v>
      </c>
      <c r="J65" s="4">
        <v>1499</v>
      </c>
      <c r="K65" s="11">
        <f t="shared" si="4"/>
        <v>2.6009582477754867E-2</v>
      </c>
      <c r="L65" s="4">
        <v>280</v>
      </c>
      <c r="M65" s="11">
        <f t="shared" si="5"/>
        <v>-7.0921985815602939E-3</v>
      </c>
      <c r="N65" s="4">
        <v>277</v>
      </c>
      <c r="O65" s="11">
        <f t="shared" si="6"/>
        <v>-4.5485871812543044E-2</v>
      </c>
      <c r="P65" s="4">
        <v>652.9</v>
      </c>
      <c r="Q65" s="11">
        <f t="shared" si="7"/>
        <v>7.7172403148633162E-3</v>
      </c>
      <c r="R65" s="4">
        <v>3000</v>
      </c>
      <c r="S65" s="11">
        <f t="shared" si="8"/>
        <v>-1.6393442622950838E-2</v>
      </c>
    </row>
    <row r="66" spans="1:20" x14ac:dyDescent="0.25">
      <c r="A66" s="6">
        <v>41365</v>
      </c>
      <c r="B66" s="4">
        <v>1600</v>
      </c>
      <c r="C66" s="12">
        <f t="shared" si="0"/>
        <v>-2.4390243902439046E-2</v>
      </c>
      <c r="D66" s="4">
        <v>187</v>
      </c>
      <c r="E66" s="11">
        <f t="shared" si="1"/>
        <v>-2.604166666666663E-2</v>
      </c>
      <c r="F66" s="4">
        <v>500</v>
      </c>
      <c r="G66" s="11">
        <f t="shared" si="2"/>
        <v>6.1571125265392768E-2</v>
      </c>
      <c r="H66" s="4">
        <v>560.1</v>
      </c>
      <c r="I66" s="11">
        <f t="shared" si="3"/>
        <v>-4.8904737646459417E-2</v>
      </c>
      <c r="J66" s="4">
        <v>1499</v>
      </c>
      <c r="K66" s="11">
        <f t="shared" si="4"/>
        <v>0</v>
      </c>
      <c r="L66" s="4">
        <v>300</v>
      </c>
      <c r="M66" s="11">
        <f t="shared" si="5"/>
        <v>7.1428571428571397E-2</v>
      </c>
      <c r="N66" s="4">
        <v>272</v>
      </c>
      <c r="O66" s="11">
        <f t="shared" si="6"/>
        <v>-1.8050541516245522E-2</v>
      </c>
      <c r="P66" s="4">
        <v>650</v>
      </c>
      <c r="Q66" s="11">
        <f t="shared" si="7"/>
        <v>-4.4417215500076601E-3</v>
      </c>
      <c r="R66" s="4">
        <v>2905</v>
      </c>
      <c r="S66" s="11">
        <f t="shared" si="8"/>
        <v>-3.1666666666666621E-2</v>
      </c>
    </row>
    <row r="67" spans="1:20" x14ac:dyDescent="0.25">
      <c r="A67" s="6">
        <v>41395</v>
      </c>
      <c r="B67" s="4">
        <v>1639</v>
      </c>
      <c r="C67" s="12">
        <f>B67/B66-1</f>
        <v>2.4375000000000036E-2</v>
      </c>
      <c r="D67" s="4">
        <v>192</v>
      </c>
      <c r="E67" s="11">
        <f t="shared" si="1"/>
        <v>2.673796791443861E-2</v>
      </c>
      <c r="F67" s="4">
        <v>579.9</v>
      </c>
      <c r="G67" s="11">
        <f t="shared" si="2"/>
        <v>0.15979999999999994</v>
      </c>
      <c r="H67" s="4">
        <v>558</v>
      </c>
      <c r="I67" s="11">
        <f t="shared" si="3"/>
        <v>-3.7493304767006741E-3</v>
      </c>
      <c r="J67" s="4">
        <v>1598</v>
      </c>
      <c r="K67" s="11">
        <f t="shared" si="4"/>
        <v>6.6044029352901878E-2</v>
      </c>
      <c r="L67" s="4">
        <v>316.05</v>
      </c>
      <c r="M67" s="11">
        <f t="shared" si="5"/>
        <v>5.3500000000000103E-2</v>
      </c>
      <c r="N67" s="4">
        <v>270.10000000000002</v>
      </c>
      <c r="O67" s="11">
        <f t="shared" si="6"/>
        <v>-6.985294117646923E-3</v>
      </c>
      <c r="P67" s="4">
        <v>584.9</v>
      </c>
      <c r="Q67" s="11">
        <f t="shared" si="7"/>
        <v>-0.10015384615384615</v>
      </c>
      <c r="R67" s="4">
        <v>2925</v>
      </c>
      <c r="S67" s="11">
        <f t="shared" si="8"/>
        <v>6.8846815834766595E-3</v>
      </c>
    </row>
    <row r="68" spans="1:20" x14ac:dyDescent="0.25">
      <c r="C68" s="12">
        <f>(B67/B2)-1</f>
        <v>0.47657657657657659</v>
      </c>
      <c r="E68">
        <f>D67/D2-1</f>
        <v>0.67029143105698119</v>
      </c>
      <c r="G68" s="11">
        <f>F67/F2-1</f>
        <v>-0.40216494845360828</v>
      </c>
      <c r="I68" s="11">
        <f>H67/H2-1</f>
        <v>-0.77037037037037037</v>
      </c>
      <c r="K68" s="11">
        <f>J67/J2-1</f>
        <v>-0.37333333333333329</v>
      </c>
      <c r="M68" s="11">
        <f>L67/L2-1</f>
        <v>1.9516129032258078E-2</v>
      </c>
      <c r="O68" s="11">
        <f>N67/N2-1</f>
        <v>-0.66363636363636358</v>
      </c>
      <c r="Q68" s="11">
        <f>P67/P2-1</f>
        <v>-0.80372483221476509</v>
      </c>
      <c r="S68" s="11">
        <f>R67/R2-1</f>
        <v>0.18902439024390238</v>
      </c>
    </row>
    <row r="69" spans="1:20" x14ac:dyDescent="0.25">
      <c r="C69" s="12">
        <f>(AVERAGE(C3:C67))*(12)</f>
        <v>9.0603078082044763E-2</v>
      </c>
      <c r="E69">
        <f>(AVERAGE(E3:E67))*(12)</f>
        <v>0.11360969622303688</v>
      </c>
      <c r="G69" s="11">
        <f>(AVERAGE(G3:G67))*(12)</f>
        <v>-6.9642882744991821E-2</v>
      </c>
      <c r="I69" s="11">
        <f>(AVERAGE(I3:I67))*(12)</f>
        <v>-0.24072367537505129</v>
      </c>
      <c r="K69" s="11">
        <f>(AVERAGE(K3:K67))*(12)</f>
        <v>-5.0142995315472921E-2</v>
      </c>
      <c r="M69" s="11">
        <f>(AVERAGE(M3:M67))*(12)</f>
        <v>2.9480409753791341E-2</v>
      </c>
      <c r="O69" s="11">
        <f>(AVERAGE(O3:O67))*(12)</f>
        <v>-0.15777663404610087</v>
      </c>
      <c r="Q69" s="11">
        <f>(AVERAGE(Q3:Q67))*(12)</f>
        <v>-0.2402099554675079</v>
      </c>
      <c r="S69" s="11">
        <f>(AVERAGE(S3:S67))*(12)</f>
        <v>5.5583131003968771E-2</v>
      </c>
    </row>
    <row r="77" spans="1:20" x14ac:dyDescent="0.25">
      <c r="O77" s="20" t="s">
        <v>9</v>
      </c>
      <c r="P77" s="20"/>
      <c r="Q77" s="20"/>
      <c r="R77" s="20"/>
      <c r="S77" s="20"/>
    </row>
    <row r="78" spans="1:20" x14ac:dyDescent="0.25">
      <c r="J78" s="7"/>
      <c r="K78" s="2" t="s">
        <v>0</v>
      </c>
      <c r="L78" s="2" t="s">
        <v>1</v>
      </c>
      <c r="M78" s="2" t="s">
        <v>2</v>
      </c>
      <c r="N78" s="2" t="s">
        <v>3</v>
      </c>
      <c r="O78" s="2" t="s">
        <v>4</v>
      </c>
      <c r="P78" s="2" t="s">
        <v>5</v>
      </c>
      <c r="Q78" s="2" t="s">
        <v>6</v>
      </c>
      <c r="R78" s="2" t="s">
        <v>7</v>
      </c>
      <c r="S78" s="2" t="s">
        <v>8</v>
      </c>
      <c r="T78" s="7" t="s">
        <v>10</v>
      </c>
    </row>
    <row r="79" spans="1:20" x14ac:dyDescent="0.25">
      <c r="J79" s="13" t="s">
        <v>0</v>
      </c>
      <c r="K79" s="14">
        <f>_xlfn.VAR.S(C3:C67)*(P96)^2</f>
        <v>4.829042308320131E-4</v>
      </c>
      <c r="L79" s="14">
        <f>COVAR(C3:C67,E3:E67)*P96*P97</f>
        <v>2.1613703326150012E-4</v>
      </c>
      <c r="M79" s="14">
        <f>COVAR(C3:C67,G3:G67)*P96*P98</f>
        <v>0</v>
      </c>
      <c r="N79" s="14">
        <f>COVAR(C3:C67,I3:I67)*P96*P99</f>
        <v>0</v>
      </c>
      <c r="O79" s="15">
        <f>COVAR(C3:C67,K3:K67)*P96*P100</f>
        <v>0</v>
      </c>
      <c r="P79" s="15">
        <f>COVAR(C3:C67,M3:M67)*P96*P101</f>
        <v>3.3043596609655886E-6</v>
      </c>
      <c r="Q79" s="15">
        <f>COVAR(C3:C67,O3:O67)*P96*P102</f>
        <v>0</v>
      </c>
      <c r="R79" s="15">
        <f>COVAR(C3:C67,Q3:Q67)*P96*P103</f>
        <v>0</v>
      </c>
      <c r="S79" s="15">
        <f>COVAR(C3:C67,S3:S67)*P96*P104</f>
        <v>0</v>
      </c>
      <c r="T79" s="15">
        <f>SUM(K79:S79)</f>
        <v>7.0234562375447878E-4</v>
      </c>
    </row>
    <row r="80" spans="1:20" x14ac:dyDescent="0.25">
      <c r="J80" s="13" t="s">
        <v>1</v>
      </c>
      <c r="K80" s="14">
        <f>COVAR(C3:C67,E3:E67)*P96*P97</f>
        <v>2.1613703326150012E-4</v>
      </c>
      <c r="L80" s="14">
        <f>_xlfn.VAR.S(E3:E67)*(P97)^2</f>
        <v>1.1451919352003517E-3</v>
      </c>
      <c r="M80" s="14">
        <f>COVAR(E3:E67,G3:G67)*P97*P98</f>
        <v>0</v>
      </c>
      <c r="N80" s="14">
        <f>COVAR(I3:I67,E3:E67)*P99*P97</f>
        <v>0</v>
      </c>
      <c r="O80" s="15">
        <f>COVAR(K3:K67,E3:E67)*P100*P97</f>
        <v>0</v>
      </c>
      <c r="P80" s="15">
        <f>COVAR(M3:M67,E3:E67)*P101*P97</f>
        <v>4.6281709809915268E-6</v>
      </c>
      <c r="Q80" s="15">
        <f>COVAR(O3:O67,E3:E67)*P102*P97</f>
        <v>0</v>
      </c>
      <c r="R80" s="15">
        <f>COVAR(Q3:Q67,E3:E67)*P103*P97</f>
        <v>0</v>
      </c>
      <c r="S80" s="15">
        <f>COVAR(S3:S67,E3:E67)*P104*P97</f>
        <v>0</v>
      </c>
      <c r="T80" s="15">
        <f>SUM(K80:S80)</f>
        <v>1.3659571394428432E-3</v>
      </c>
    </row>
    <row r="81" spans="10:21" x14ac:dyDescent="0.25">
      <c r="J81" s="13" t="s">
        <v>2</v>
      </c>
      <c r="K81" s="14">
        <f>COVAR(C3:C67,G3:G67)*P96*P98</f>
        <v>0</v>
      </c>
      <c r="L81" s="14">
        <f>COVAR(G3:G67,E3:E67)*P98*P97</f>
        <v>0</v>
      </c>
      <c r="M81" s="14">
        <f>_xlfn.VAR.S(G3:G67)*(P98)^2</f>
        <v>0</v>
      </c>
      <c r="N81" s="14">
        <f>COVAR(I3:I67,G3:G67)*P99*P98</f>
        <v>0</v>
      </c>
      <c r="O81" s="15">
        <f>COVAR(K3:K67,G3:G67)*P100*P98</f>
        <v>0</v>
      </c>
      <c r="P81" s="15">
        <f>COVAR(M3:M67,G3:G67)*P101*P98</f>
        <v>0</v>
      </c>
      <c r="Q81" s="15">
        <f>COVAR(O3:O67,G3:G67)*P102*P98</f>
        <v>0</v>
      </c>
      <c r="R81" s="15">
        <f>COVAR(Q3:Q67,G3:G67)*P103*P98</f>
        <v>0</v>
      </c>
      <c r="S81" s="15">
        <f>COVAR(S3:S67,G3:G67)*P104*P98</f>
        <v>0</v>
      </c>
      <c r="T81" s="15">
        <f t="shared" ref="T81:T86" si="9">SUM(K81:S81)</f>
        <v>0</v>
      </c>
    </row>
    <row r="82" spans="10:21" x14ac:dyDescent="0.25">
      <c r="J82" s="13" t="s">
        <v>3</v>
      </c>
      <c r="K82" s="14">
        <f>COVAR(C3:C67,I3:I67)*P96*P99</f>
        <v>0</v>
      </c>
      <c r="L82" s="14">
        <f>COVAR(I3:I67,E3:E67)*P99*P97</f>
        <v>0</v>
      </c>
      <c r="M82" s="14">
        <f>COVAR(I3:I67,G3:G67)*P99*P98</f>
        <v>0</v>
      </c>
      <c r="N82" s="14">
        <f>_xlfn.VAR.S(I3:I67)*(P99)^2</f>
        <v>0</v>
      </c>
      <c r="O82" s="15">
        <f>COVAR(I3:I67,K3:K67)*P99*P100</f>
        <v>0</v>
      </c>
      <c r="P82" s="15">
        <f>COVAR(I3:I67,M3:M67)*P99*P101</f>
        <v>0</v>
      </c>
      <c r="Q82" s="15">
        <f>COVAR(I3:I67,O3:O67)*P99*P102</f>
        <v>0</v>
      </c>
      <c r="R82" s="15">
        <f>COVAR(I3:I67,Q3:Q67)*P99*P103</f>
        <v>0</v>
      </c>
      <c r="S82" s="15">
        <f>COVAR(I3:I67,S3:S67)*P99*P104</f>
        <v>0</v>
      </c>
      <c r="T82" s="15">
        <f t="shared" si="9"/>
        <v>0</v>
      </c>
    </row>
    <row r="83" spans="10:21" x14ac:dyDescent="0.25">
      <c r="J83" s="13" t="s">
        <v>4</v>
      </c>
      <c r="K83" s="14">
        <f>COVAR(C3:C67,K3:K67)*P96*P100</f>
        <v>0</v>
      </c>
      <c r="L83" s="14">
        <f>COVAR(K3:K67,E3:E67)*P100*P97</f>
        <v>0</v>
      </c>
      <c r="M83" s="14">
        <f>COVAR(K3:K67,G3:G67)*P100*P98</f>
        <v>0</v>
      </c>
      <c r="N83" s="14">
        <f>COVAR(I3:I67,K3:K67)*P99*P100</f>
        <v>0</v>
      </c>
      <c r="O83" s="15">
        <f>_xlfn.VAR.S(K3:K67)*(P100)^2</f>
        <v>0</v>
      </c>
      <c r="P83" s="15">
        <f>COVAR(M3:M67,K3:K67)*P101*P100</f>
        <v>0</v>
      </c>
      <c r="Q83" s="15">
        <f>COVAR(O3:O67,K3:K67)*P102*P100</f>
        <v>0</v>
      </c>
      <c r="R83" s="15">
        <f>COVAR(Q3:Q67,K3:K67)*P103*P100</f>
        <v>0</v>
      </c>
      <c r="S83" s="15">
        <f>COVAR(S3:S67,K3:K67)*P104*P100</f>
        <v>0</v>
      </c>
      <c r="T83" s="15">
        <f t="shared" si="9"/>
        <v>0</v>
      </c>
    </row>
    <row r="84" spans="10:21" x14ac:dyDescent="0.25">
      <c r="J84" s="13" t="s">
        <v>5</v>
      </c>
      <c r="K84" s="14">
        <f>COVAR(C3:C67,M3:M67)*P96*P101</f>
        <v>3.3043596609655886E-6</v>
      </c>
      <c r="L84" s="14">
        <f>COVAR(M3:M67,E3:E67)*P101*P97</f>
        <v>4.6281709809915268E-6</v>
      </c>
      <c r="M84" s="14">
        <f>COVAR(M3:M67,G3:G67)*P101*P98</f>
        <v>0</v>
      </c>
      <c r="N84" s="14">
        <f>COVAR(I3:I67,M3:M67)*P99*P101</f>
        <v>0</v>
      </c>
      <c r="O84" s="14">
        <f>COVAR(M3:M67,K3:K67)*P101*P100</f>
        <v>0</v>
      </c>
      <c r="P84" s="14">
        <f>_xlfn.VAR.S(M3:M67)*(P101)^2</f>
        <v>1.0132822853755303E-6</v>
      </c>
      <c r="Q84" s="14">
        <f>COVAR(M3:M67,O3:O67)*P101*P102</f>
        <v>0</v>
      </c>
      <c r="R84" s="14">
        <f>COVAR(M3:M67,Q3:Q67)*P101*P103</f>
        <v>0</v>
      </c>
      <c r="S84" s="14">
        <f>COVAR(M3:M67,S3:S67)*P101*P104</f>
        <v>0</v>
      </c>
      <c r="T84" s="15">
        <f t="shared" si="9"/>
        <v>8.9458129273326459E-6</v>
      </c>
    </row>
    <row r="85" spans="10:21" x14ac:dyDescent="0.25">
      <c r="J85" s="13" t="s">
        <v>6</v>
      </c>
      <c r="K85" s="14">
        <f>COVAR(C3:C67,O3:O67)*P96*P102</f>
        <v>0</v>
      </c>
      <c r="L85" s="14">
        <f>COVAR(O3:O67,E3:E67)*P102*P97</f>
        <v>0</v>
      </c>
      <c r="M85" s="14">
        <f>COVAR(O3:O67,G3:G67)*P102*P98</f>
        <v>0</v>
      </c>
      <c r="N85" s="14">
        <f>COVAR(I3:I67,O3:O67)*P99*P102</f>
        <v>0</v>
      </c>
      <c r="O85" s="14">
        <f>COVAR(O3:O67,K3:K67)*P102*P100</f>
        <v>0</v>
      </c>
      <c r="P85" s="14">
        <f>COVAR(M3:M67,O3:O67)*P101*P102</f>
        <v>0</v>
      </c>
      <c r="Q85" s="14">
        <f>_xlfn.VAR.S(O3:O67)*(P102)^2</f>
        <v>0</v>
      </c>
      <c r="R85" s="14">
        <f>COVAR(Q3:Q67,O3:O67)*P102*P103</f>
        <v>0</v>
      </c>
      <c r="S85" s="14">
        <f>COVAR(S3:S67,O3:O67)*P104*P102</f>
        <v>0</v>
      </c>
      <c r="T85" s="15">
        <f t="shared" si="9"/>
        <v>0</v>
      </c>
    </row>
    <row r="86" spans="10:21" x14ac:dyDescent="0.25">
      <c r="J86" s="13" t="s">
        <v>7</v>
      </c>
      <c r="K86" s="14">
        <f>COVAR(C3:C67,Q3:Q67)*P96*P103</f>
        <v>0</v>
      </c>
      <c r="L86" s="14">
        <f>COVAR(Q3:Q67,E3:E67)*P103*P97</f>
        <v>0</v>
      </c>
      <c r="M86" s="14">
        <f>COVAR(Q3:Q67,G3:G67)*P103*P98</f>
        <v>0</v>
      </c>
      <c r="N86" s="14">
        <f>COVAR(I3:I67,Q3:Q67)*P99*P103</f>
        <v>0</v>
      </c>
      <c r="O86" s="14">
        <f>COVAR(Q3:Q67,K3:K67)*P103*P100</f>
        <v>0</v>
      </c>
      <c r="P86" s="14">
        <f>COVAR(M3:M67,Q3:Q67)*P101*P103</f>
        <v>0</v>
      </c>
      <c r="Q86" s="14">
        <f>COVAR(Q3:Q67,O3:O67)*P102*P103</f>
        <v>0</v>
      </c>
      <c r="R86" s="14">
        <f>_xlfn.VAR.S(Q3:Q67)*(P103)^2</f>
        <v>0</v>
      </c>
      <c r="S86" s="14">
        <f>COVAR(S3:S67,Q3:Q67)*P104*P103</f>
        <v>0</v>
      </c>
      <c r="T86" s="15">
        <f t="shared" si="9"/>
        <v>0</v>
      </c>
    </row>
    <row r="87" spans="10:21" x14ac:dyDescent="0.25">
      <c r="J87" s="13" t="s">
        <v>8</v>
      </c>
      <c r="K87" s="14">
        <f>COVAR(C3:C67,S3:S67)*P96*P104</f>
        <v>0</v>
      </c>
      <c r="L87" s="14">
        <f>COVAR(S3:S67,E3:E67)*P104*P97</f>
        <v>0</v>
      </c>
      <c r="M87" s="14">
        <f>COVAR(S3:S67,G3:G67)*P104*P98</f>
        <v>0</v>
      </c>
      <c r="N87" s="14">
        <f>COVAR(I3:I67,S3:S67)*P99*P104</f>
        <v>0</v>
      </c>
      <c r="O87" s="14">
        <f>COVAR(S3:S67,K3:K67)*P104*P100</f>
        <v>0</v>
      </c>
      <c r="P87" s="14">
        <f>COVAR(M3:M67,S3:S67)*P101*P104</f>
        <v>0</v>
      </c>
      <c r="Q87" s="14">
        <f>COVAR(S3:S67,O3:O67)*P103*P104</f>
        <v>0</v>
      </c>
      <c r="R87" s="14">
        <f>COVAR(S3:S67,Q3:Q67)*P104*P103</f>
        <v>0</v>
      </c>
      <c r="S87" s="14">
        <f>_xlfn.VAR.S(S3:S67)*(P104)^2</f>
        <v>0</v>
      </c>
      <c r="T87" s="15">
        <f>SUM(K87:S87)</f>
        <v>0</v>
      </c>
    </row>
    <row r="88" spans="10:21" x14ac:dyDescent="0.25">
      <c r="K88" s="11"/>
      <c r="L88" s="11"/>
      <c r="M88" s="11"/>
      <c r="N88" s="11"/>
      <c r="O88" s="11"/>
      <c r="P88" s="11"/>
      <c r="Q88" s="11"/>
      <c r="R88" s="21" t="s">
        <v>28</v>
      </c>
      <c r="S88" s="21"/>
      <c r="T88" s="15">
        <f>SUM(T79:T87)</f>
        <v>2.0772485761246543E-3</v>
      </c>
    </row>
    <row r="89" spans="10:21" x14ac:dyDescent="0.25">
      <c r="K89" s="11"/>
      <c r="L89" s="11"/>
      <c r="M89" s="11"/>
      <c r="N89" s="11"/>
      <c r="O89" s="11"/>
      <c r="P89" s="11"/>
      <c r="Q89" s="11"/>
      <c r="R89" s="21" t="s">
        <v>11</v>
      </c>
      <c r="S89" s="21"/>
      <c r="T89" s="15">
        <f>SQRT(T88)</f>
        <v>4.5576842542289546E-2</v>
      </c>
    </row>
    <row r="90" spans="10:21" x14ac:dyDescent="0.25">
      <c r="K90" s="11"/>
      <c r="L90" s="11"/>
      <c r="M90" s="11"/>
      <c r="N90" s="11"/>
      <c r="O90" s="11"/>
      <c r="P90" s="11"/>
      <c r="Q90" s="11"/>
      <c r="R90" s="21" t="s">
        <v>13</v>
      </c>
      <c r="S90" s="21"/>
      <c r="T90" s="15">
        <f>T89*SQRT(12)</f>
        <v>0.15788281386362432</v>
      </c>
    </row>
    <row r="94" spans="10:21" x14ac:dyDescent="0.25">
      <c r="N94" s="18" t="s">
        <v>12</v>
      </c>
      <c r="O94" s="18"/>
      <c r="P94" s="18"/>
      <c r="Q94" s="18"/>
    </row>
    <row r="95" spans="10:21" x14ac:dyDescent="0.25">
      <c r="N95" s="7" t="s">
        <v>14</v>
      </c>
      <c r="O95" s="18" t="s">
        <v>15</v>
      </c>
      <c r="P95" s="18"/>
      <c r="Q95" s="7" t="s">
        <v>16</v>
      </c>
      <c r="T95" s="18" t="s">
        <v>19</v>
      </c>
      <c r="U95" s="18"/>
    </row>
    <row r="96" spans="10:21" x14ac:dyDescent="0.25">
      <c r="N96" s="8" t="s">
        <v>0</v>
      </c>
      <c r="O96" s="7" t="s">
        <v>17</v>
      </c>
      <c r="P96" s="16">
        <v>0.38607774126664779</v>
      </c>
      <c r="Q96" s="17">
        <f>P96*C69</f>
        <v>3.4979831737721567E-2</v>
      </c>
      <c r="T96" s="19">
        <f>Q105/T90</f>
        <v>0.65527018311193341</v>
      </c>
      <c r="U96" s="19"/>
    </row>
    <row r="97" spans="14:19" x14ac:dyDescent="0.25">
      <c r="N97" s="8" t="s">
        <v>1</v>
      </c>
      <c r="O97" s="7" t="s">
        <v>18</v>
      </c>
      <c r="P97" s="16">
        <v>0.59880917790627597</v>
      </c>
      <c r="Q97" s="17">
        <f>P97*E69</f>
        <v>6.8030528797498463E-2</v>
      </c>
      <c r="R97" s="20"/>
      <c r="S97" s="20"/>
    </row>
    <row r="98" spans="14:19" x14ac:dyDescent="0.25">
      <c r="N98" s="8" t="s">
        <v>2</v>
      </c>
      <c r="O98" s="7" t="s">
        <v>20</v>
      </c>
      <c r="P98" s="16">
        <v>0</v>
      </c>
      <c r="Q98" s="17">
        <f>P98*G69</f>
        <v>0</v>
      </c>
    </row>
    <row r="99" spans="14:19" x14ac:dyDescent="0.25">
      <c r="N99" s="8" t="s">
        <v>3</v>
      </c>
      <c r="O99" s="7" t="s">
        <v>21</v>
      </c>
      <c r="P99" s="16">
        <v>0</v>
      </c>
      <c r="Q99" s="17">
        <f>P99*I69</f>
        <v>0</v>
      </c>
    </row>
    <row r="100" spans="14:19" x14ac:dyDescent="0.25">
      <c r="N100" s="8" t="s">
        <v>4</v>
      </c>
      <c r="O100" s="7" t="s">
        <v>22</v>
      </c>
      <c r="P100" s="16">
        <v>0</v>
      </c>
      <c r="Q100" s="17">
        <f>P100*K69</f>
        <v>0</v>
      </c>
    </row>
    <row r="101" spans="14:19" x14ac:dyDescent="0.25">
      <c r="N101" s="8" t="s">
        <v>5</v>
      </c>
      <c r="O101" s="9" t="s">
        <v>24</v>
      </c>
      <c r="P101" s="16">
        <v>1.5113080827076299E-2</v>
      </c>
      <c r="Q101" s="17">
        <f>P101*M69</f>
        <v>4.4553981542437701E-4</v>
      </c>
    </row>
    <row r="102" spans="14:19" x14ac:dyDescent="0.25">
      <c r="N102" s="8" t="s">
        <v>6</v>
      </c>
      <c r="O102" s="9" t="s">
        <v>25</v>
      </c>
      <c r="P102" s="16">
        <v>0</v>
      </c>
      <c r="Q102" s="17">
        <f>P102*O69</f>
        <v>0</v>
      </c>
    </row>
    <row r="103" spans="14:19" x14ac:dyDescent="0.25">
      <c r="N103" s="8" t="s">
        <v>7</v>
      </c>
      <c r="O103" s="9" t="s">
        <v>26</v>
      </c>
      <c r="P103" s="16">
        <v>0</v>
      </c>
      <c r="Q103" s="17">
        <f>P103*Q69</f>
        <v>0</v>
      </c>
    </row>
    <row r="104" spans="14:19" x14ac:dyDescent="0.25">
      <c r="N104" s="8" t="s">
        <v>8</v>
      </c>
      <c r="O104" s="9" t="s">
        <v>27</v>
      </c>
      <c r="P104" s="16">
        <v>0</v>
      </c>
      <c r="Q104" s="17">
        <f>P104*S69</f>
        <v>0</v>
      </c>
    </row>
    <row r="105" spans="14:19" x14ac:dyDescent="0.25">
      <c r="N105" s="18" t="s">
        <v>23</v>
      </c>
      <c r="O105" s="18"/>
      <c r="P105" s="10">
        <f>SUM(P96:P104)</f>
        <v>1</v>
      </c>
      <c r="Q105" s="7">
        <f>SUM(Q96:Q104)</f>
        <v>0.10345590035064441</v>
      </c>
    </row>
  </sheetData>
  <mergeCells count="10">
    <mergeCell ref="T95:U95"/>
    <mergeCell ref="T96:U96"/>
    <mergeCell ref="R97:S97"/>
    <mergeCell ref="N105:O105"/>
    <mergeCell ref="O77:S77"/>
    <mergeCell ref="R88:S88"/>
    <mergeCell ref="R89:S89"/>
    <mergeCell ref="N94:Q94"/>
    <mergeCell ref="R90:S90"/>
    <mergeCell ref="O95:P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Oualid  KHIARA</dc:creator>
  <cp:lastModifiedBy>user</cp:lastModifiedBy>
  <dcterms:created xsi:type="dcterms:W3CDTF">2016-04-24T10:24:26Z</dcterms:created>
  <dcterms:modified xsi:type="dcterms:W3CDTF">2023-06-04T11:43:10Z</dcterms:modified>
</cp:coreProperties>
</file>