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bookViews>
    <workbookView xWindow="0" yWindow="0" windowWidth="21570" windowHeight="8085" activeTab="1"/>
  </bookViews>
  <sheets>
    <sheet name="data" sheetId="1" r:id="rId1"/>
    <sheet name="Calculator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C9" i="2" l="1"/>
  <c r="B10" i="2"/>
  <c r="A10" i="1" l="1"/>
  <c r="A11" i="1"/>
  <c r="A12" i="1"/>
  <c r="A13" i="1"/>
  <c r="A9" i="1"/>
  <c r="B5" i="2"/>
  <c r="C5" i="2"/>
  <c r="D5" i="2"/>
  <c r="D7" i="2" l="1"/>
  <c r="D9" i="2" s="1"/>
  <c r="B7" i="2" l="1"/>
  <c r="B9" i="2" s="1"/>
  <c r="D10" i="2"/>
  <c r="D11" i="2" s="1"/>
  <c r="D12" i="2" s="1"/>
  <c r="D16" i="2" s="1"/>
  <c r="D3" i="1" s="1"/>
  <c r="D6" i="1" s="1"/>
  <c r="C7" i="2"/>
  <c r="C10" i="2" s="1"/>
  <c r="C11" i="2" s="1"/>
  <c r="C12" i="2" s="1"/>
  <c r="C16" i="2" s="1"/>
  <c r="C3" i="1" s="1"/>
  <c r="C6" i="1" s="1"/>
  <c r="B11" i="2" l="1"/>
  <c r="B12" i="2" s="1"/>
  <c r="B16" i="2" l="1"/>
  <c r="B3" i="1" s="1"/>
  <c r="B6" i="1" s="1"/>
</calcChain>
</file>

<file path=xl/sharedStrings.xml><?xml version="1.0" encoding="utf-8"?>
<sst xmlns="http://schemas.openxmlformats.org/spreadsheetml/2006/main" count="30" uniqueCount="29">
  <si>
    <t>Rate $</t>
  </si>
  <si>
    <t>Akalim</t>
  </si>
  <si>
    <t>Gadarif</t>
  </si>
  <si>
    <t>Red</t>
  </si>
  <si>
    <t>Update Price of sesame seeds in Sudan</t>
  </si>
  <si>
    <t>سعر السمسم في السودان</t>
  </si>
  <si>
    <t>sesame Gadarif</t>
  </si>
  <si>
    <t>sesame Akalim</t>
  </si>
  <si>
    <t xml:space="preserve">Red sesame </t>
  </si>
  <si>
    <t>سمسم أقاليم</t>
  </si>
  <si>
    <t>سمسم أحمر</t>
  </si>
  <si>
    <t>سمسم قضارف</t>
  </si>
  <si>
    <t>news</t>
  </si>
  <si>
    <t>التعبايه بس بالاصفر</t>
  </si>
  <si>
    <t>Sales in SDG For Quintar /SDG</t>
  </si>
  <si>
    <t>MT in SDG /SDG</t>
  </si>
  <si>
    <t>Sifting Loss %  /SDG</t>
  </si>
  <si>
    <t>COST of MT After Siftiong Loss /SDG</t>
  </si>
  <si>
    <t>Expenses from sifter to FOB /SDG</t>
  </si>
  <si>
    <t>Total of Cost in SDG /SDG</t>
  </si>
  <si>
    <t>Cost of Financing 24% in years /SDG</t>
  </si>
  <si>
    <t>Total Cost After Financing /SDG</t>
  </si>
  <si>
    <t>Profit of Sudanese /SDG</t>
  </si>
  <si>
    <t>Total Cost FOB in the Market should be /SDG</t>
  </si>
  <si>
    <t xml:space="preserve">hello </t>
  </si>
  <si>
    <t xml:space="preserve">how are u </t>
  </si>
  <si>
    <t>fine</t>
  </si>
  <si>
    <t>waawwww</t>
  </si>
  <si>
    <t>yesssss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</si>
</sst>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[$SDG]\ * #,##0.00_-;_-[$SDG]\ * #,##0.00\-;_-[$SDG]\ * &quot;-&quot;??_-;_-@_-"/>
    <numFmt numFmtId="165" formatCode="_-[$$-409]* #,##0.00_ ;_-[$$-409]* \-#,##0.00\ ;_-[$$-409]* &quot;-&quot;??_ ;_-@_ "/>
  </numFmts>
  <fonts count="2" x14ac:knownFonts="1">
    <font>
      <sz val="11"/>
      <color theme="1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2" borderId="0" xfId="0" applyNumberFormat="1" applyFill="1"/>
    <xf numFmtId="0" fontId="0" fillId="2" borderId="0" xfId="0" applyFill="1"/>
    <xf numFmtId="0" fontId="1" fillId="0" borderId="4" xfId="0" applyFont="1" applyBorder="1"/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1" xfId="0" applyFont="1" applyBorder="1"/>
    <xf numFmtId="165" fontId="1" fillId="0" borderId="2" xfId="0" applyNumberFormat="1" applyFont="1" applyBorder="1"/>
    <xf numFmtId="165" fontId="1" fillId="0" borderId="3" xfId="0" applyNumberFormat="1" applyFont="1" applyBorder="1"/>
    <xf numFmtId="2" fontId="0" fillId="2" borderId="0" xfId="0" applyNumberFormat="1" applyFill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zoomScale="145" zoomScaleNormal="145" workbookViewId="0">
      <selection activeCell="B2" sqref="B2"/>
    </sheetView>
  </sheetViews>
  <sheetFormatPr defaultRowHeight="15" x14ac:dyDescent="0.25"/>
  <cols>
    <col min="1" max="1" width="37.42578125" bestFit="1" customWidth="1"/>
    <col min="2" max="4" width="14.7109375" bestFit="1" customWidth="1"/>
  </cols>
  <sheetData>
    <row r="1" spans="1:4" ht="15.75" thickBot="1" x14ac:dyDescent="0.3"/>
    <row r="2" spans="1:4" x14ac:dyDescent="0.25">
      <c r="A2" s="3"/>
      <c r="B2" s="4" t="s">
        <v>6</v>
      </c>
      <c r="C2" s="4" t="s">
        <v>7</v>
      </c>
      <c r="D2" s="5" t="s">
        <v>8</v>
      </c>
    </row>
    <row r="3" spans="1:4" ht="15.75" thickBot="1" x14ac:dyDescent="0.3">
      <c r="A3" s="6" t="s">
        <v>4</v>
      </c>
      <c r="B3" s="7">
        <f>Calculator!B16</f>
        <v>2115.8125280999111</v>
      </c>
      <c r="C3" s="7">
        <f>Calculator!C16</f>
        <v>2021.4731094121898</v>
      </c>
      <c r="D3" s="8">
        <f>Calculator!D16</f>
        <v>2041.7402790595959</v>
      </c>
    </row>
    <row r="4" spans="1:4" ht="15.75" thickBot="1" x14ac:dyDescent="0.3"/>
    <row r="5" spans="1:4" x14ac:dyDescent="0.25">
      <c r="A5" s="3"/>
      <c r="B5" s="4" t="s">
        <v>11</v>
      </c>
      <c r="C5" s="4" t="s">
        <v>9</v>
      </c>
      <c r="D5" s="5" t="s">
        <v>10</v>
      </c>
    </row>
    <row r="6" spans="1:4" ht="15.75" thickBot="1" x14ac:dyDescent="0.3">
      <c r="A6" s="6" t="s">
        <v>5</v>
      </c>
      <c r="B6" s="7">
        <f>B3</f>
        <v>2115.8125280999111</v>
      </c>
      <c r="C6" s="7">
        <f t="shared" ref="C6:D6" si="0">C3</f>
        <v>2021.4731094121898</v>
      </c>
      <c r="D6" s="8">
        <f t="shared" si="0"/>
        <v>2041.7402790595959</v>
      </c>
    </row>
    <row r="8" spans="1:4" x14ac:dyDescent="0.25">
      <c r="A8" t="s">
        <v>12</v>
      </c>
    </row>
    <row r="9" spans="1:4" x14ac:dyDescent="0.25">
      <c r="A9" t="str">
        <f>Calculator!A19</f>
        <v xml:space="preserve">hello </v>
      </c>
    </row>
    <row r="10" spans="1:4" x14ac:dyDescent="0.25">
      <c r="A10" t="str">
        <f>Calculator!A20</f>
        <v xml:space="preserve">how are u </v>
      </c>
    </row>
    <row r="11" spans="1:4" x14ac:dyDescent="0.25">
      <c r="A11" t="str">
        <f>Calculator!A21</f>
        <v>fine</v>
      </c>
    </row>
    <row r="12" spans="1:4" x14ac:dyDescent="0.25">
      <c r="A12" t="str">
        <f>Calculator!A22</f>
        <v>waawwww</v>
      </c>
    </row>
    <row r="13" spans="1:4" x14ac:dyDescent="0.25">
      <c r="A13" t="str">
        <f>Calculator!A23</f>
        <v>yesssss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25"/>
  <sheetViews>
    <sheetView tabSelected="1" zoomScaleNormal="100" workbookViewId="0">
      <selection activeCell="A24" sqref="A24"/>
    </sheetView>
  </sheetViews>
  <sheetFormatPr defaultRowHeight="15" x14ac:dyDescent="0.25"/>
  <cols>
    <col min="1" max="1" width="41" bestFit="1" customWidth="1"/>
    <col min="2" max="4" width="17.42578125" bestFit="1" customWidth="1"/>
  </cols>
  <sheetData>
    <row r="3" spans="1:9" x14ac:dyDescent="0.25">
      <c r="B3" t="s">
        <v>1</v>
      </c>
      <c r="C3" t="s">
        <v>2</v>
      </c>
      <c r="D3" t="s">
        <v>3</v>
      </c>
    </row>
    <row r="4" spans="1:9" x14ac:dyDescent="0.25">
      <c r="A4" t="s">
        <v>14</v>
      </c>
      <c r="B4" s="9">
        <v>43000</v>
      </c>
      <c r="C4" s="9">
        <v>43000</v>
      </c>
      <c r="D4" s="9">
        <v>43000</v>
      </c>
    </row>
    <row r="5" spans="1:9" x14ac:dyDescent="0.25">
      <c r="A5" t="s">
        <v>15</v>
      </c>
      <c r="B5" s="10">
        <f>B4*22.26</f>
        <v>957180.00000000012</v>
      </c>
      <c r="C5" s="10">
        <f>C4*22.26</f>
        <v>957180.00000000012</v>
      </c>
      <c r="D5" s="10">
        <f>D4*22.26</f>
        <v>957180.00000000012</v>
      </c>
    </row>
    <row r="6" spans="1:9" x14ac:dyDescent="0.25">
      <c r="A6" t="s">
        <v>16</v>
      </c>
      <c r="B6" s="10">
        <v>5</v>
      </c>
      <c r="C6" s="10">
        <v>6</v>
      </c>
      <c r="D6" s="10">
        <v>7</v>
      </c>
    </row>
    <row r="7" spans="1:9" x14ac:dyDescent="0.25">
      <c r="A7" t="s">
        <v>17</v>
      </c>
      <c r="B7" s="10">
        <f>B5*100/(100-B6)</f>
        <v>1007557.8947368423</v>
      </c>
      <c r="C7" s="10">
        <f>C5*100/(100-C6)</f>
        <v>1018276.595744681</v>
      </c>
      <c r="D7" s="10">
        <f>D5*100/(100-D6)</f>
        <v>1029225.8064516131</v>
      </c>
      <c r="I7" t="s">
        <v>13</v>
      </c>
    </row>
    <row r="8" spans="1:9" x14ac:dyDescent="0.25">
      <c r="A8" t="s">
        <v>18</v>
      </c>
      <c r="B8" s="10">
        <v>55000</v>
      </c>
      <c r="C8" s="10">
        <v>55001</v>
      </c>
      <c r="D8" s="10">
        <v>55002</v>
      </c>
    </row>
    <row r="9" spans="1:9" x14ac:dyDescent="0.25">
      <c r="A9" t="s">
        <v>19</v>
      </c>
      <c r="B9" s="10">
        <f>B7+B8</f>
        <v>1062557.8947368423</v>
      </c>
      <c r="C9" s="10">
        <f>C7+C8</f>
        <v>1073277.5957446811</v>
      </c>
      <c r="D9" s="10">
        <f>D7+D8</f>
        <v>1084227.8064516131</v>
      </c>
    </row>
    <row r="10" spans="1:9" x14ac:dyDescent="0.25">
      <c r="A10" t="s">
        <v>20</v>
      </c>
      <c r="B10" s="10">
        <f>B9*24/100/12*3</f>
        <v>63753.473684210534</v>
      </c>
      <c r="C10" s="10">
        <f>C9*24/100/12*2</f>
        <v>42931.103829787244</v>
      </c>
      <c r="D10" s="10">
        <f>D9*24/100/12*2</f>
        <v>43369.112258064524</v>
      </c>
    </row>
    <row r="11" spans="1:9" x14ac:dyDescent="0.25">
      <c r="A11" t="s">
        <v>21</v>
      </c>
      <c r="B11" s="10">
        <f>B9+B10</f>
        <v>1126311.3684210528</v>
      </c>
      <c r="C11" s="10">
        <f>C9+C10</f>
        <v>1116208.6995744684</v>
      </c>
      <c r="D11" s="10">
        <f>D9+D10</f>
        <v>1127596.9187096776</v>
      </c>
    </row>
    <row r="12" spans="1:9" x14ac:dyDescent="0.25">
      <c r="A12" t="s">
        <v>22</v>
      </c>
      <c r="B12" s="10">
        <f>B11*1.09</f>
        <v>1227679.3915789477</v>
      </c>
      <c r="C12" s="10">
        <f>C11*1.05</f>
        <v>1172019.134553192</v>
      </c>
      <c r="D12" s="10">
        <f>D11*1.05</f>
        <v>1183976.7646451616</v>
      </c>
    </row>
    <row r="13" spans="1:9" x14ac:dyDescent="0.25">
      <c r="B13" s="10"/>
      <c r="C13" s="10"/>
      <c r="D13" s="10"/>
    </row>
    <row r="14" spans="1:9" x14ac:dyDescent="0.25">
      <c r="B14" s="10"/>
      <c r="C14" s="10"/>
      <c r="D14" s="10"/>
    </row>
    <row r="15" spans="1:9" x14ac:dyDescent="0.25">
      <c r="A15" t="s">
        <v>0</v>
      </c>
      <c r="B15" s="9">
        <v>590</v>
      </c>
      <c r="C15" s="9">
        <v>590</v>
      </c>
      <c r="D15" s="9">
        <v>590</v>
      </c>
    </row>
    <row r="16" spans="1:9" x14ac:dyDescent="0.25">
      <c r="A16" t="s">
        <v>23</v>
      </c>
      <c r="B16" s="10">
        <f>B12/B15+35</f>
        <v>2115.8125280999111</v>
      </c>
      <c r="C16" s="10">
        <f t="shared" ref="C16:D16" si="0">C12/C15+35</f>
        <v>2021.4731094121898</v>
      </c>
      <c r="D16" s="10">
        <f t="shared" si="0"/>
        <v>2041.7402790595959</v>
      </c>
    </row>
    <row r="18" spans="1:4" x14ac:dyDescent="0.25">
      <c r="A18" s="2" t="s">
        <v>12</v>
      </c>
      <c r="B18" s="1"/>
      <c r="C18" s="2"/>
      <c r="D18" s="2"/>
    </row>
    <row r="19" spans="1:4" x14ac:dyDescent="0.25">
      <c r="A19" s="2" t="s">
        <v>24</v>
      </c>
      <c r="B19" s="2"/>
      <c r="C19" s="2"/>
      <c r="D19" s="2"/>
    </row>
    <row r="20" spans="1:4" x14ac:dyDescent="0.25">
      <c r="A20" s="2" t="s">
        <v>25</v>
      </c>
      <c r="B20" s="2"/>
      <c r="C20" s="2"/>
      <c r="D20" s="2"/>
    </row>
    <row r="21" spans="1:4" x14ac:dyDescent="0.25">
      <c r="A21" s="2" t="s">
        <v>26</v>
      </c>
      <c r="B21" s="2"/>
      <c r="C21" s="2"/>
      <c r="D21" s="2"/>
    </row>
    <row r="22" spans="1:4" x14ac:dyDescent="0.25">
      <c r="A22" s="2" t="s">
        <v>27</v>
      </c>
      <c r="B22" s="2"/>
      <c r="C22" s="2"/>
      <c r="D22" s="2"/>
    </row>
    <row r="23" spans="1:4" x14ac:dyDescent="0.25">
      <c r="A23" s="2" t="s">
        <v>28</v>
      </c>
      <c r="B23" s="2"/>
      <c r="C23" s="2"/>
      <c r="D23" s="2"/>
    </row>
    <row r="24" spans="1:4" x14ac:dyDescent="0.25">
      <c r="A24" s="2"/>
      <c r="B24" s="2"/>
      <c r="C24" s="2"/>
      <c r="D24" s="2"/>
    </row>
    <row r="25" spans="1:4" x14ac:dyDescent="0.25">
      <c r="A25" s="2"/>
      <c r="B25" s="2"/>
      <c r="C25" s="2"/>
      <c r="D25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Calculator</vt:lpstr>
      <vt:lpstr>Sheet3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zsibassi</dc:creator>
  <cp:lastModifiedBy>DELL</cp:lastModifiedBy>
  <dcterms:created xsi:type="dcterms:W3CDTF">2023-02-02T15:20:10Z</dcterms:created>
  <dcterms:modified xsi:type="dcterms:W3CDTF">2023-02-04T14:07:04Z</dcterms:modified>
</cp:coreProperties>
</file>