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heo/Google Drive/WUSTL/Spring 2018/MKT 500T Customer Analytics/Customer_Analytics/data/"/>
    </mc:Choice>
  </mc:AlternateContent>
  <bookViews>
    <workbookView xWindow="39680" yWindow="260" windowWidth="27300" windowHeight="19440" tabRatio="500" activeTab="3"/>
  </bookViews>
  <sheets>
    <sheet name="Raw Data" sheetId="4" r:id="rId1"/>
    <sheet name="NBD" sheetId="2" r:id="rId2"/>
    <sheet name="Poisson" sheetId="3" r:id="rId3"/>
    <sheet name="Data" sheetId="1" r:id="rId4"/>
  </sheets>
  <definedNames>
    <definedName name="solver_adj" localSheetId="3" hidden="1">Data!$B$1:$B$4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Data!$B$1:$B$2</definedName>
    <definedName name="solver_lhs2" localSheetId="3" hidden="1">Data!$B$3</definedName>
    <definedName name="solver_lhs3" localSheetId="3" hidden="1">Data!$B$4</definedName>
    <definedName name="solver_lhs4" localSheetId="3" hidden="1">Data!$B$4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opt" localSheetId="3" hidden="1">Data!$I$6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3" hidden="1">0.0000001</definedName>
    <definedName name="solver_rhs2" localSheetId="3" hidden="1">0.000001</definedName>
    <definedName name="solver_rhs3" localSheetId="3" hidden="1">0.9999999</definedName>
    <definedName name="solver_rhs4" localSheetId="3" hidden="1">0.0000001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E9" i="1"/>
  <c r="G9" i="1"/>
  <c r="G16" i="1"/>
  <c r="B4" i="3"/>
  <c r="E10" i="1"/>
  <c r="G10" i="1"/>
  <c r="G17" i="1"/>
  <c r="B5" i="3"/>
  <c r="E11" i="1"/>
  <c r="G11" i="1"/>
  <c r="G18" i="1"/>
  <c r="B6" i="3"/>
  <c r="B7" i="3"/>
  <c r="B8" i="3"/>
  <c r="E12" i="1"/>
  <c r="G12" i="1"/>
  <c r="G19" i="1"/>
  <c r="E13" i="1"/>
  <c r="G13" i="1"/>
  <c r="G20" i="1"/>
  <c r="I6" i="1"/>
  <c r="B3" i="2"/>
  <c r="D9" i="1"/>
  <c r="F9" i="1"/>
  <c r="F16" i="1"/>
  <c r="B4" i="2"/>
  <c r="D10" i="1"/>
  <c r="F10" i="1"/>
  <c r="F17" i="1"/>
  <c r="B5" i="2"/>
  <c r="D11" i="1"/>
  <c r="F11" i="1"/>
  <c r="F18" i="1"/>
  <c r="B6" i="2"/>
  <c r="B7" i="2"/>
  <c r="B8" i="2"/>
  <c r="D12" i="1"/>
  <c r="F12" i="1"/>
  <c r="F19" i="1"/>
  <c r="D13" i="1"/>
  <c r="F13" i="1"/>
  <c r="F20" i="1"/>
  <c r="I5" i="1"/>
  <c r="E17" i="1"/>
  <c r="E18" i="1"/>
  <c r="E19" i="1"/>
  <c r="E20" i="1"/>
  <c r="E16" i="1"/>
  <c r="D17" i="1"/>
  <c r="D18" i="1"/>
  <c r="D19" i="1"/>
  <c r="D20" i="1"/>
  <c r="D16" i="1"/>
  <c r="B9" i="3"/>
  <c r="I4" i="1"/>
  <c r="B9" i="2"/>
  <c r="I3" i="1"/>
</calcChain>
</file>

<file path=xl/sharedStrings.xml><?xml version="1.0" encoding="utf-8"?>
<sst xmlns="http://schemas.openxmlformats.org/spreadsheetml/2006/main" count="34" uniqueCount="24">
  <si>
    <t>Number of Survey</t>
  </si>
  <si>
    <t>Respondents</t>
  </si>
  <si>
    <t>6+</t>
  </si>
  <si>
    <t>[3,5]</t>
  </si>
  <si>
    <t>Percentage</t>
  </si>
  <si>
    <t>r</t>
  </si>
  <si>
    <t>alpha</t>
  </si>
  <si>
    <t>p(X=x)</t>
  </si>
  <si>
    <t>x</t>
  </si>
  <si>
    <t>Recursive Formula</t>
  </si>
  <si>
    <t>LL_NBD</t>
  </si>
  <si>
    <t>lambda</t>
  </si>
  <si>
    <t>LL_Poisson</t>
  </si>
  <si>
    <t>LL_NBD_sum</t>
  </si>
  <si>
    <t>LLPoisson_sum</t>
  </si>
  <si>
    <t>P(X=x) NBD</t>
  </si>
  <si>
    <t>P(X-x) Poisson</t>
  </si>
  <si>
    <t>p0</t>
  </si>
  <si>
    <t>P(X=x) NBDZ</t>
  </si>
  <si>
    <t>P(X=x) Poisson Z</t>
  </si>
  <si>
    <t>LL_NBDZ_sum</t>
  </si>
  <si>
    <t>LLPoissonZ_sum</t>
  </si>
  <si>
    <t>LL_NBDZ</t>
  </si>
  <si>
    <t>LL_PoissonZ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</si>
</sst>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7" sqref="E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1020</v>
      </c>
      <c r="C2">
        <v>0.54700000000000004</v>
      </c>
    </row>
    <row r="3" spans="1:3" x14ac:dyDescent="0.2">
      <c r="A3">
        <v>1</v>
      </c>
      <c r="B3">
        <v>166</v>
      </c>
      <c r="C3">
        <v>8.8999999999999996E-2</v>
      </c>
    </row>
    <row r="4" spans="1:3" x14ac:dyDescent="0.2">
      <c r="A4">
        <v>2</v>
      </c>
      <c r="B4">
        <v>270</v>
      </c>
      <c r="C4">
        <v>0.14499999999999999</v>
      </c>
    </row>
    <row r="5" spans="1:3" x14ac:dyDescent="0.2">
      <c r="A5" s="1" t="s">
        <v>3</v>
      </c>
      <c r="B5">
        <v>279</v>
      </c>
      <c r="C5">
        <v>0.15</v>
      </c>
    </row>
    <row r="6" spans="1:3" x14ac:dyDescent="0.2">
      <c r="A6" t="s">
        <v>2</v>
      </c>
      <c r="B6">
        <v>130</v>
      </c>
      <c r="C6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9</v>
      </c>
    </row>
    <row r="2" spans="1:2" x14ac:dyDescent="0.2">
      <c r="A2" t="s">
        <v>8</v>
      </c>
      <c r="B2" t="s">
        <v>7</v>
      </c>
    </row>
    <row r="3" spans="1:2" x14ac:dyDescent="0.2">
      <c r="A3">
        <v>0</v>
      </c>
      <c r="B3">
        <f>(Data!$B$2/(Data!$B$2+1))^Data!$B$1</f>
        <v>0.21601941461907787</v>
      </c>
    </row>
    <row r="4" spans="1:2" x14ac:dyDescent="0.2">
      <c r="A4">
        <v>1</v>
      </c>
      <c r="B4">
        <f>(Data!$B$1+A4-1)/(A4*(Data!$B$2+1))*B3</f>
        <v>0.18623215633723877</v>
      </c>
    </row>
    <row r="5" spans="1:2" x14ac:dyDescent="0.2">
      <c r="A5">
        <v>2</v>
      </c>
      <c r="B5">
        <f>(Data!$B$1+A5-1)/(A5*(Data!$B$2+1))*B4</f>
        <v>0.14766930051537355</v>
      </c>
    </row>
    <row r="6" spans="1:2" x14ac:dyDescent="0.2">
      <c r="A6">
        <v>3</v>
      </c>
      <c r="B6">
        <f>(Data!$B$1+A6-1)/(A6*(Data!$B$2+1))*B5</f>
        <v>0.11368649248025195</v>
      </c>
    </row>
    <row r="7" spans="1:2" x14ac:dyDescent="0.2">
      <c r="A7">
        <v>4</v>
      </c>
      <c r="B7">
        <f>(Data!$B$1+A7-1)/(A7*(Data!$B$2+1))*B6</f>
        <v>8.6213321316225208E-2</v>
      </c>
    </row>
    <row r="8" spans="1:2" x14ac:dyDescent="0.2">
      <c r="A8">
        <v>5</v>
      </c>
      <c r="B8">
        <f>(Data!$B$1+A8-1)/(A8*(Data!$B$2+1))*B7</f>
        <v>6.4782843423747016E-2</v>
      </c>
    </row>
    <row r="9" spans="1:2" x14ac:dyDescent="0.2">
      <c r="A9" t="s">
        <v>2</v>
      </c>
      <c r="B9">
        <f>1-SUM(B3:B8)</f>
        <v>0.18539647130808556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1:XFD3"/>
    </sheetView>
  </sheetViews>
  <sheetFormatPr baseColWidth="10" defaultRowHeight="16" x14ac:dyDescent="0.2"/>
  <sheetData>
    <row r="1" spans="1:2" x14ac:dyDescent="0.2">
      <c r="A1" t="s">
        <v>9</v>
      </c>
    </row>
    <row r="2" spans="1:2" x14ac:dyDescent="0.2">
      <c r="A2" t="s">
        <v>8</v>
      </c>
      <c r="B2" t="s">
        <v>7</v>
      </c>
    </row>
    <row r="3" spans="1:2" x14ac:dyDescent="0.2">
      <c r="A3">
        <v>0</v>
      </c>
      <c r="B3">
        <f>_xlfn.POISSON.DIST(A3,Data!$B$3,0)</f>
        <v>7.1600228064401916E-2</v>
      </c>
    </row>
    <row r="4" spans="1:2" x14ac:dyDescent="0.2">
      <c r="A4">
        <v>1</v>
      </c>
      <c r="B4">
        <f>_xlfn.POISSON.DIST(A4,Data!$B$3,0)</f>
        <v>0.18878524394268001</v>
      </c>
    </row>
    <row r="5" spans="1:2" x14ac:dyDescent="0.2">
      <c r="A5">
        <v>2</v>
      </c>
      <c r="B5">
        <f>_xlfn.POISSON.DIST(A5,Data!$B$3,0)</f>
        <v>0.24888096933462553</v>
      </c>
    </row>
    <row r="6" spans="1:2" x14ac:dyDescent="0.2">
      <c r="A6">
        <v>3</v>
      </c>
      <c r="B6">
        <f>_xlfn.POISSON.DIST(A6,Data!$B$3,0)</f>
        <v>0.21873791829390324</v>
      </c>
    </row>
    <row r="7" spans="1:2" x14ac:dyDescent="0.2">
      <c r="A7">
        <v>4</v>
      </c>
      <c r="B7">
        <f>_xlfn.POISSON.DIST(A7,Data!$B$3,0)</f>
        <v>0.14418421693952418</v>
      </c>
    </row>
    <row r="8" spans="1:2" x14ac:dyDescent="0.2">
      <c r="A8">
        <v>5</v>
      </c>
      <c r="B8">
        <f>_xlfn.POISSON.DIST(A8,Data!$B$3,0)</f>
        <v>7.6032865546542816E-2</v>
      </c>
    </row>
    <row r="9" spans="1:2" x14ac:dyDescent="0.2">
      <c r="A9" t="s">
        <v>2</v>
      </c>
      <c r="B9">
        <f>1-SUM(B3:B8)</f>
        <v>5.1778557878322307E-2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3" sqref="B3"/>
    </sheetView>
  </sheetViews>
  <sheetFormatPr baseColWidth="10" defaultRowHeight="16" x14ac:dyDescent="0.2"/>
  <cols>
    <col min="1" max="7" width="14.33203125" customWidth="1"/>
    <col min="8" max="8" width="22.1640625" customWidth="1"/>
  </cols>
  <sheetData>
    <row r="1" spans="1:9" x14ac:dyDescent="0.2">
      <c r="A1" s="2" t="s">
        <v>5</v>
      </c>
      <c r="B1">
        <v>1.1911620172762514</v>
      </c>
    </row>
    <row r="2" spans="1:9" x14ac:dyDescent="0.2">
      <c r="A2" s="2" t="s">
        <v>6</v>
      </c>
      <c r="B2">
        <v>0.38168470337924953</v>
      </c>
    </row>
    <row r="3" spans="1:9" x14ac:dyDescent="0.2">
      <c r="A3" s="3" t="s">
        <v>11</v>
      </c>
      <c r="B3">
        <v>2.6366570197636001</v>
      </c>
      <c r="H3" t="s">
        <v>13</v>
      </c>
      <c r="I3">
        <f>SUM(D16:D20)</f>
        <v>8.6842842038591535</v>
      </c>
    </row>
    <row r="4" spans="1:9" x14ac:dyDescent="0.2">
      <c r="A4" t="s">
        <v>17</v>
      </c>
      <c r="B4">
        <v>1.0000000000287557E-7</v>
      </c>
      <c r="H4" t="s">
        <v>14</v>
      </c>
      <c r="I4">
        <f>SUM(E16:E20)</f>
        <v>8.1030636717092754</v>
      </c>
    </row>
    <row r="5" spans="1:9" x14ac:dyDescent="0.2">
      <c r="H5" t="s">
        <v>20</v>
      </c>
      <c r="I5">
        <f>SUM(F16:F20)</f>
        <v>8.6842841877560648</v>
      </c>
    </row>
    <row r="6" spans="1:9" x14ac:dyDescent="0.2">
      <c r="H6" t="s">
        <v>21</v>
      </c>
      <c r="I6">
        <f>SUM(G16:G20)</f>
        <v>8.1030634545620241</v>
      </c>
    </row>
    <row r="8" spans="1:9" x14ac:dyDescent="0.2">
      <c r="A8" t="s">
        <v>0</v>
      </c>
      <c r="B8" t="s">
        <v>1</v>
      </c>
      <c r="C8" t="s">
        <v>4</v>
      </c>
      <c r="D8" t="s">
        <v>15</v>
      </c>
      <c r="E8" t="s">
        <v>16</v>
      </c>
      <c r="F8" t="s">
        <v>18</v>
      </c>
      <c r="G8" t="s">
        <v>19</v>
      </c>
    </row>
    <row r="9" spans="1:9" x14ac:dyDescent="0.2">
      <c r="A9">
        <v>0</v>
      </c>
      <c r="B9">
        <v>1020</v>
      </c>
      <c r="C9">
        <v>0.54700000000000004</v>
      </c>
      <c r="D9">
        <f>NBD!B3</f>
        <v>0.21601941461907787</v>
      </c>
      <c r="E9">
        <f>Poisson!B3</f>
        <v>7.1600228064401916E-2</v>
      </c>
      <c r="F9">
        <f>IF(A9=0,$B$4+(1-$B$4)*D9,(1-$B$4)*D9)</f>
        <v>0.21601949301713638</v>
      </c>
      <c r="G9">
        <f>IF(B9=0,$B$4+(1-$B$4)*E9,(1-$B$4)*E9)</f>
        <v>7.1600220904379105E-2</v>
      </c>
    </row>
    <row r="10" spans="1:9" x14ac:dyDescent="0.2">
      <c r="A10">
        <v>1</v>
      </c>
      <c r="B10">
        <v>166</v>
      </c>
      <c r="C10">
        <v>8.8999999999999996E-2</v>
      </c>
      <c r="D10">
        <f>NBD!B4</f>
        <v>0.18623215633723877</v>
      </c>
      <c r="E10">
        <f>Poisson!B4</f>
        <v>0.18878524394268001</v>
      </c>
      <c r="F10">
        <f t="shared" ref="F10:F13" si="0">IF(A10=0,$B$4+(1-$B$4)*D10,(1-$B$4)*D10)</f>
        <v>0.18623213771402314</v>
      </c>
      <c r="G10">
        <f t="shared" ref="G10:G13" si="1">IF(B10=0,$B$4+(1-$B$4)*E10,(1-$B$4)*E10)</f>
        <v>0.1887852250641556</v>
      </c>
    </row>
    <row r="11" spans="1:9" x14ac:dyDescent="0.2">
      <c r="A11">
        <v>2</v>
      </c>
      <c r="B11">
        <v>270</v>
      </c>
      <c r="C11">
        <v>0.14499999999999999</v>
      </c>
      <c r="D11">
        <f>NBD!B5</f>
        <v>0.14766930051537355</v>
      </c>
      <c r="E11">
        <f>Poisson!B5</f>
        <v>0.24888096933462553</v>
      </c>
      <c r="F11">
        <f t="shared" si="0"/>
        <v>0.14766928574844349</v>
      </c>
      <c r="G11">
        <f t="shared" si="1"/>
        <v>0.24888094444652858</v>
      </c>
    </row>
    <row r="12" spans="1:9" x14ac:dyDescent="0.2">
      <c r="A12" s="1" t="s">
        <v>3</v>
      </c>
      <c r="B12">
        <v>279</v>
      </c>
      <c r="C12">
        <v>0.15</v>
      </c>
      <c r="D12">
        <f>SUM(NBD!B6:B8)</f>
        <v>0.26468265722022416</v>
      </c>
      <c r="E12">
        <f>SUM(Poisson!B6:B8)</f>
        <v>0.43895500077997024</v>
      </c>
      <c r="F12">
        <f t="shared" si="0"/>
        <v>0.26468263075195841</v>
      </c>
      <c r="G12">
        <f t="shared" si="1"/>
        <v>0.43895495688447012</v>
      </c>
    </row>
    <row r="13" spans="1:9" x14ac:dyDescent="0.2">
      <c r="A13" t="s">
        <v>2</v>
      </c>
      <c r="B13">
        <v>130</v>
      </c>
      <c r="C13">
        <v>7.0000000000000007E-2</v>
      </c>
      <c r="D13">
        <f>1-SUM(D9:D12)</f>
        <v>0.18539647130808556</v>
      </c>
      <c r="E13">
        <f>1-SUM(E9:E12)</f>
        <v>5.1778557878322307E-2</v>
      </c>
      <c r="F13">
        <f t="shared" si="0"/>
        <v>0.18539645276843841</v>
      </c>
      <c r="G13">
        <f t="shared" si="1"/>
        <v>5.1778552700466517E-2</v>
      </c>
    </row>
    <row r="15" spans="1:9" x14ac:dyDescent="0.2">
      <c r="D15" t="s">
        <v>10</v>
      </c>
      <c r="E15" t="s">
        <v>12</v>
      </c>
      <c r="F15" t="s">
        <v>22</v>
      </c>
      <c r="G15" t="s">
        <v>23</v>
      </c>
    </row>
    <row r="16" spans="1:9" x14ac:dyDescent="0.2">
      <c r="D16">
        <f>LOG(B9*D9)</f>
        <v>2.3430929566305663</v>
      </c>
      <c r="E16">
        <f>LOG(B9*E9)</f>
        <v>1.8635145774071129</v>
      </c>
      <c r="F16">
        <f>LOG(B9*F9)</f>
        <v>2.3430931142452791</v>
      </c>
      <c r="G16">
        <f>LOG(B9*G9)</f>
        <v>1.8635145339776624</v>
      </c>
    </row>
    <row r="17" spans="4:7" x14ac:dyDescent="0.2">
      <c r="D17">
        <f t="shared" ref="D17:D20" si="2">LOG(B10*D10)</f>
        <v>1.4901627599274281</v>
      </c>
      <c r="E17">
        <f t="shared" ref="E17:E20" si="3">LOG(B10*E10)</f>
        <v>1.4960761334856032</v>
      </c>
      <c r="F17">
        <f t="shared" ref="F17:F20" si="4">LOG(B10*F10)</f>
        <v>1.4901627164979778</v>
      </c>
      <c r="G17">
        <f t="shared" ref="G17:G20" si="5">LOG(B10*G10)</f>
        <v>1.4960760900561527</v>
      </c>
    </row>
    <row r="18" spans="4:7" x14ac:dyDescent="0.2">
      <c r="D18">
        <f t="shared" si="2"/>
        <v>1.6006539818639187</v>
      </c>
      <c r="E18">
        <f t="shared" si="3"/>
        <v>1.8273554537409071</v>
      </c>
      <c r="F18">
        <f t="shared" si="4"/>
        <v>1.6006539384344685</v>
      </c>
      <c r="G18">
        <f t="shared" si="5"/>
        <v>1.8273554103114567</v>
      </c>
    </row>
    <row r="19" spans="4:7" x14ac:dyDescent="0.2">
      <c r="D19">
        <f t="shared" si="2"/>
        <v>1.8683296892658892</v>
      </c>
      <c r="E19">
        <f t="shared" si="3"/>
        <v>2.0880242043479971</v>
      </c>
      <c r="F19">
        <f t="shared" si="4"/>
        <v>1.8683296458364387</v>
      </c>
      <c r="G19">
        <f t="shared" si="5"/>
        <v>2.0880241609185468</v>
      </c>
    </row>
    <row r="20" spans="4:7" x14ac:dyDescent="0.2">
      <c r="D20">
        <f t="shared" si="2"/>
        <v>1.3820448161713517</v>
      </c>
      <c r="E20">
        <f t="shared" si="3"/>
        <v>0.82809330272765569</v>
      </c>
      <c r="F20">
        <f t="shared" si="4"/>
        <v>1.3820447727419012</v>
      </c>
      <c r="G20">
        <f t="shared" si="5"/>
        <v>0.82809325929820532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NBD</vt:lpstr>
      <vt:lpstr>Poisson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2018-02-05T01:34:02Z</dcterms:created>
  <dcterms:modified xsi:type="dcterms:W3CDTF">2018-02-05T03:09:41Z</dcterms:modified>
</cp:coreProperties>
</file>