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51200" windowHeight="26840" tabRatio="500" activeTab="2"/>
  </bookViews>
  <sheets>
    <sheet name="wrk data" sheetId="1" r:id="rId1"/>
    <sheet name="ab data" sheetId="2" r:id="rId2"/>
    <sheet name="Saturation Te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8" i="3"/>
  <c r="E9" i="3"/>
  <c r="M27" i="3"/>
  <c r="N27" i="3"/>
  <c r="M26" i="3"/>
  <c r="N26" i="3"/>
  <c r="M25" i="3"/>
  <c r="N25" i="3"/>
  <c r="M24" i="3"/>
  <c r="N24" i="3"/>
  <c r="I27" i="3"/>
  <c r="J27" i="3"/>
  <c r="I26" i="3"/>
  <c r="J26" i="3"/>
  <c r="I25" i="3"/>
  <c r="J25" i="3"/>
  <c r="I24" i="3"/>
  <c r="J24" i="3"/>
  <c r="E24" i="3"/>
  <c r="E25" i="3"/>
  <c r="E26" i="3"/>
  <c r="E27" i="3"/>
  <c r="F27" i="3"/>
  <c r="F26" i="3"/>
  <c r="F25" i="3"/>
  <c r="F24" i="3"/>
  <c r="N10" i="3"/>
  <c r="N9" i="3"/>
  <c r="N8" i="3"/>
  <c r="N7" i="3"/>
  <c r="J10" i="3"/>
  <c r="J9" i="3"/>
  <c r="J8" i="3"/>
  <c r="J7" i="3"/>
  <c r="F10" i="3"/>
  <c r="F9" i="3"/>
  <c r="F8" i="3"/>
  <c r="F7" i="3"/>
  <c r="M10" i="3"/>
  <c r="M9" i="3"/>
  <c r="M8" i="3"/>
  <c r="M7" i="3"/>
  <c r="I10" i="3"/>
  <c r="I9" i="3"/>
  <c r="I8" i="3"/>
  <c r="I7" i="3"/>
  <c r="E10" i="3"/>
  <c r="G26" i="1"/>
  <c r="G25" i="1"/>
  <c r="G24" i="1"/>
  <c r="G23" i="1"/>
  <c r="G22" i="1"/>
  <c r="G9" i="1"/>
  <c r="G10" i="1"/>
  <c r="G11" i="1"/>
  <c r="G12" i="1"/>
  <c r="G8" i="1"/>
  <c r="J13" i="1"/>
  <c r="J29" i="1"/>
  <c r="R7" i="1"/>
  <c r="R21" i="1"/>
  <c r="R22" i="1"/>
  <c r="R23" i="1"/>
  <c r="R24" i="1"/>
  <c r="Q21" i="1"/>
  <c r="Q22" i="1"/>
  <c r="Q23" i="1"/>
  <c r="Q24" i="1"/>
  <c r="P21" i="1"/>
  <c r="P22" i="1"/>
  <c r="P23" i="1"/>
  <c r="P24" i="1"/>
  <c r="O21" i="1"/>
  <c r="O22" i="1"/>
  <c r="O23" i="1"/>
  <c r="O24" i="1"/>
  <c r="Q20" i="1"/>
  <c r="O20" i="1"/>
  <c r="R20" i="1"/>
  <c r="P20" i="1"/>
  <c r="R8" i="1"/>
  <c r="R9" i="1"/>
  <c r="R10" i="1"/>
  <c r="R6" i="1"/>
  <c r="P7" i="1"/>
  <c r="P8" i="1"/>
  <c r="P9" i="1"/>
  <c r="P10" i="1"/>
  <c r="P6" i="1"/>
  <c r="Q7" i="1"/>
  <c r="Q8" i="1"/>
  <c r="Q9" i="1"/>
  <c r="Q10" i="1"/>
  <c r="Q6" i="1"/>
  <c r="O10" i="1"/>
  <c r="O7" i="1"/>
  <c r="O8" i="1"/>
  <c r="O9" i="1"/>
  <c r="O6" i="1"/>
</calcChain>
</file>

<file path=xl/sharedStrings.xml><?xml version="1.0" encoding="utf-8"?>
<sst xmlns="http://schemas.openxmlformats.org/spreadsheetml/2006/main" count="122" uniqueCount="66">
  <si>
    <t>30 sec</t>
  </si>
  <si>
    <t>10 sec</t>
  </si>
  <si>
    <t>1 min</t>
  </si>
  <si>
    <t>2 min</t>
  </si>
  <si>
    <t>5 min</t>
  </si>
  <si>
    <t>Avg Latency/req (ms)</t>
  </si>
  <si>
    <t>Proxy</t>
  </si>
  <si>
    <t>Server</t>
  </si>
  <si>
    <t>Short response</t>
  </si>
  <si>
    <t>Long response</t>
  </si>
  <si>
    <t>proxy</t>
  </si>
  <si>
    <t>server</t>
  </si>
  <si>
    <t>Requests/sec</t>
  </si>
  <si>
    <t xml:space="preserve">   572.23KB</t>
  </si>
  <si>
    <t xml:space="preserve">Transfer/sec: </t>
  </si>
  <si>
    <t>568.07KB</t>
  </si>
  <si>
    <t xml:space="preserve"> 574.33KB</t>
  </si>
  <si>
    <t xml:space="preserve">Requests/sec:  </t>
  </si>
  <si>
    <t xml:space="preserve">Transfer/sec:   </t>
  </si>
  <si>
    <t xml:space="preserve"> 567.69KB</t>
  </si>
  <si>
    <t>570.59KB</t>
  </si>
  <si>
    <t>574.38KB</t>
  </si>
  <si>
    <t>107.09MB</t>
  </si>
  <si>
    <t>106.85MB</t>
  </si>
  <si>
    <t xml:space="preserve"> 112.92MB</t>
  </si>
  <si>
    <t>105.78MB</t>
  </si>
  <si>
    <t>105.06MB</t>
  </si>
  <si>
    <t xml:space="preserve"> 105.42MB</t>
  </si>
  <si>
    <t>SD</t>
  </si>
  <si>
    <t>avg</t>
  </si>
  <si>
    <t>Difference</t>
  </si>
  <si>
    <t>8 hrs</t>
  </si>
  <si>
    <t>Server (port:1034)</t>
  </si>
  <si>
    <t>Proxy (port:1235)</t>
  </si>
  <si>
    <t xml:space="preserve">Transfer/sec:    </t>
  </si>
  <si>
    <t>563.02KB</t>
  </si>
  <si>
    <t>Avg request Latency (ms)</t>
  </si>
  <si>
    <t>50% (ms)</t>
  </si>
  <si>
    <t>75% (ms)</t>
  </si>
  <si>
    <t>90% (ms)</t>
  </si>
  <si>
    <t>99% (ms)</t>
  </si>
  <si>
    <t>1 hrs</t>
  </si>
  <si>
    <t>567.85KB</t>
  </si>
  <si>
    <t>565.15KB</t>
  </si>
  <si>
    <t>10 min</t>
  </si>
  <si>
    <t xml:space="preserve"> 573.07KB</t>
  </si>
  <si>
    <t>570.33KB</t>
  </si>
  <si>
    <t>Short Requests</t>
  </si>
  <si>
    <t>Long Requests</t>
  </si>
  <si>
    <t>102.39MB</t>
  </si>
  <si>
    <t>106.31MB</t>
  </si>
  <si>
    <t>102.02MB</t>
  </si>
  <si>
    <t>105.00MB</t>
  </si>
  <si>
    <t>101.45MB</t>
  </si>
  <si>
    <t>105.04MB</t>
  </si>
  <si>
    <t>Long</t>
  </si>
  <si>
    <t>8 Hrs Server</t>
  </si>
  <si>
    <t>8 Hr Proxy</t>
  </si>
  <si>
    <t>1 Hrs Server</t>
  </si>
  <si>
    <t>1 Hr Proxy</t>
  </si>
  <si>
    <t>10 Min Server</t>
  </si>
  <si>
    <t>10 Min Proxy</t>
  </si>
  <si>
    <t>8 Hours</t>
  </si>
  <si>
    <t>1 Hour</t>
  </si>
  <si>
    <t>10 Minutes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</si>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</sst>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1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2" xfId="0" applyFill="1" applyBorder="1"/>
    <xf numFmtId="0" fontId="1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3" borderId="0" xfId="0" applyFill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9" fontId="1" fillId="0" borderId="0" xfId="0" applyNumberFormat="1" applyFont="1" applyAlignment="1">
      <alignment horizontal="left"/>
    </xf>
    <xf numFmtId="0" fontId="0" fillId="5" borderId="0" xfId="0" applyFill="1"/>
    <xf numFmtId="0" fontId="1" fillId="5" borderId="0" xfId="0" applyFont="1" applyFill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3" borderId="0" xfId="0" applyFont="1" applyFill="1"/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Font="1" applyAlignment="1">
      <alignment horizontal="left"/>
    </xf>
    <xf numFmtId="10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</a:t>
            </a:r>
            <a:r>
              <a:rPr lang="en-US" baseline="0">
                <a:latin typeface="Helvetica"/>
                <a:cs typeface="Helvetica"/>
              </a:rPr>
              <a:t> 8.1 KB</a:t>
            </a:r>
            <a:endParaRPr lang="en-US">
              <a:latin typeface="Helvetica"/>
              <a:cs typeface="Helvetica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plus>
            <c:minus>
              <c:numRef>
                <c:f>'wrk data'!$R$20:$R$24</c:f>
                <c:numCache>
                  <c:formatCode>General</c:formatCode>
                  <c:ptCount val="5"/>
                  <c:pt idx="0">
                    <c:v>0.534999999999997</c:v>
                  </c:pt>
                  <c:pt idx="1">
                    <c:v>0.200000000000017</c:v>
                  </c:pt>
                  <c:pt idx="2">
                    <c:v>0.769999999999982</c:v>
                  </c:pt>
                  <c:pt idx="3">
                    <c:v>0.375</c:v>
                  </c:pt>
                  <c:pt idx="4">
                    <c:v>2.449999999999989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data'!$Q$20:$Q$24</c:f>
              <c:numCache>
                <c:formatCode>General</c:formatCode>
                <c:ptCount val="5"/>
                <c:pt idx="0">
                  <c:v>284.495</c:v>
                </c:pt>
                <c:pt idx="1">
                  <c:v>278.9</c:v>
                </c:pt>
                <c:pt idx="2">
                  <c:v>291.24</c:v>
                </c:pt>
                <c:pt idx="3">
                  <c:v>289.685</c:v>
                </c:pt>
                <c:pt idx="4">
                  <c:v>298.63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ln w="12700" cmpd="sng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plus>
            <c:minus>
              <c:numRef>
                <c:f>'wrk data'!$P$20:$P$24</c:f>
                <c:numCache>
                  <c:formatCode>General</c:formatCode>
                  <c:ptCount val="5"/>
                  <c:pt idx="0">
                    <c:v>2.159999999999997</c:v>
                  </c:pt>
                  <c:pt idx="1">
                    <c:v>4.015000000000015</c:v>
                  </c:pt>
                  <c:pt idx="2">
                    <c:v>3.829999999999984</c:v>
                  </c:pt>
                  <c:pt idx="3">
                    <c:v>0.204999999999984</c:v>
                  </c:pt>
                  <c:pt idx="4">
                    <c:v>4.620000000000004</c:v>
                  </c:pt>
                </c:numCache>
              </c:numRef>
            </c:minus>
          </c:errBars>
          <c:cat>
            <c:strRef>
              <c:f>'wrk data'!$N$20:$N$24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data'!$O$20:$O$24</c:f>
              <c:numCache>
                <c:formatCode>General</c:formatCode>
                <c:ptCount val="5"/>
                <c:pt idx="0">
                  <c:v>290.79</c:v>
                </c:pt>
                <c:pt idx="1">
                  <c:v>290.455</c:v>
                </c:pt>
                <c:pt idx="2">
                  <c:v>293.88</c:v>
                </c:pt>
                <c:pt idx="3">
                  <c:v>294.135</c:v>
                </c:pt>
                <c:pt idx="4">
                  <c:v>299.95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584600"/>
        <c:axId val="2104525688"/>
      </c:barChart>
      <c:catAx>
        <c:axId val="-205958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Helvetica"/>
                    <a:cs typeface="Helvetica"/>
                  </a:rPr>
                  <a:t>Benchmark</a:t>
                </a:r>
                <a:r>
                  <a:rPr lang="en-US" sz="1400" baseline="0">
                    <a:latin typeface="Helvetica"/>
                    <a:cs typeface="Helvetica"/>
                  </a:rPr>
                  <a:t> Run Duration </a:t>
                </a:r>
                <a:endParaRPr lang="en-US" sz="14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53616400985021"/>
              <c:y val="0.922411327412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2104525688"/>
        <c:crosses val="autoZero"/>
        <c:auto val="1"/>
        <c:lblAlgn val="ctr"/>
        <c:lblOffset val="100"/>
        <c:noMultiLvlLbl val="0"/>
      </c:catAx>
      <c:valAx>
        <c:axId val="2104525688"/>
        <c:scaling>
          <c:orientation val="minMax"/>
          <c:max val="305.0"/>
          <c:min val="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Helvetica"/>
                    <a:cs typeface="Helvetica"/>
                  </a:rPr>
                  <a:t>Average</a:t>
                </a:r>
                <a:r>
                  <a:rPr lang="en-US" sz="1200" baseline="0">
                    <a:latin typeface="Helvetica"/>
                    <a:cs typeface="Helvetica"/>
                  </a:rPr>
                  <a:t> Latency Per Request (ms)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6189809340925"/>
              <c:y val="0.2680336539071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05958460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Helvetica"/>
                <a:cs typeface="Helvetica"/>
              </a:rPr>
              <a:t>Response Size: 52</a:t>
            </a:r>
            <a:r>
              <a:rPr lang="en-US" baseline="0">
                <a:latin typeface="Helvetica"/>
                <a:cs typeface="Helvetica"/>
              </a:rPr>
              <a:t> byets</a:t>
            </a:r>
            <a:r>
              <a:rPr lang="en-US">
                <a:latin typeface="Helvetica"/>
                <a:cs typeface="Helvetica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Direct HTTP Requests To Go Server</c:v>
          </c:tx>
          <c:spPr>
            <a:solidFill>
              <a:srgbClr val="FF0000"/>
            </a:solidFill>
            <a:effectLst>
              <a:outerShdw blurRad="40000" dist="127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plus>
            <c:minus>
              <c:numRef>
                <c:f>'wrk data'!$R$6:$R$10</c:f>
                <c:numCache>
                  <c:formatCode>General</c:formatCode>
                  <c:ptCount val="5"/>
                  <c:pt idx="0">
                    <c:v>0.0649999999999977</c:v>
                  </c:pt>
                  <c:pt idx="1">
                    <c:v>0.0500000000000114</c:v>
                  </c:pt>
                  <c:pt idx="2">
                    <c:v>0.504999999999995</c:v>
                  </c:pt>
                  <c:pt idx="3">
                    <c:v>0.0200000000000102</c:v>
                  </c:pt>
                  <c:pt idx="4">
                    <c:v>0.25</c:v>
                  </c:pt>
                </c:numCache>
              </c:numRef>
            </c:minus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data'!$Q$6:$Q$10</c:f>
              <c:numCache>
                <c:formatCode>General</c:formatCode>
                <c:ptCount val="5"/>
                <c:pt idx="0">
                  <c:v>255.665</c:v>
                </c:pt>
                <c:pt idx="1">
                  <c:v>257.14</c:v>
                </c:pt>
                <c:pt idx="2">
                  <c:v>255.645</c:v>
                </c:pt>
                <c:pt idx="3">
                  <c:v>255.53</c:v>
                </c:pt>
                <c:pt idx="4">
                  <c:v>253.42</c:v>
                </c:pt>
              </c:numCache>
            </c:numRef>
          </c:val>
        </c:ser>
        <c:ser>
          <c:idx val="0"/>
          <c:order val="1"/>
          <c:tx>
            <c:v>HTTP Requests To Go Server Via Proxy</c:v>
          </c:tx>
          <c:spPr>
            <a:solidFill>
              <a:srgbClr val="0000FF"/>
            </a:solidFill>
            <a:effectLst>
              <a:outerShdw blurRad="40000" dist="254000" dir="5400000" rotWithShape="0">
                <a:srgbClr val="000000">
                  <a:alpha val="35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plus>
            <c:minus>
              <c:numRef>
                <c:f>'wrk data'!$P$6:$P$10</c:f>
                <c:numCache>
                  <c:formatCode>General</c:formatCode>
                  <c:ptCount val="5"/>
                  <c:pt idx="0">
                    <c:v>0.0949999999999988</c:v>
                  </c:pt>
                  <c:pt idx="1">
                    <c:v>0.5</c:v>
                  </c:pt>
                  <c:pt idx="2">
                    <c:v>0.545000000000002</c:v>
                  </c:pt>
                  <c:pt idx="3">
                    <c:v>0.0150000000000006</c:v>
                  </c:pt>
                  <c:pt idx="4">
                    <c:v>0.129999999999995</c:v>
                  </c:pt>
                </c:numCache>
              </c:numRef>
            </c:minus>
            <c:spPr>
              <a:ln>
                <a:prstDash val="solid"/>
              </a:ln>
            </c:spPr>
          </c:errBars>
          <c:cat>
            <c:strRef>
              <c:f>'wrk data'!$N$6:$N$10</c:f>
              <c:strCache>
                <c:ptCount val="5"/>
                <c:pt idx="0">
                  <c:v>10 sec</c:v>
                </c:pt>
                <c:pt idx="1">
                  <c:v>30 sec</c:v>
                </c:pt>
                <c:pt idx="2">
                  <c:v>1 min</c:v>
                </c:pt>
                <c:pt idx="3">
                  <c:v>2 min</c:v>
                </c:pt>
                <c:pt idx="4">
                  <c:v>5 min</c:v>
                </c:pt>
              </c:strCache>
            </c:strRef>
          </c:cat>
          <c:val>
            <c:numRef>
              <c:f>'wrk data'!$O$6:$O$10</c:f>
              <c:numCache>
                <c:formatCode>General</c:formatCode>
                <c:ptCount val="5"/>
                <c:pt idx="0">
                  <c:v>256.325</c:v>
                </c:pt>
                <c:pt idx="1">
                  <c:v>256.05</c:v>
                </c:pt>
                <c:pt idx="2">
                  <c:v>255.505</c:v>
                </c:pt>
                <c:pt idx="3">
                  <c:v>255.475</c:v>
                </c:pt>
                <c:pt idx="4">
                  <c:v>253.84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744520"/>
        <c:axId val="-2114738568"/>
      </c:barChart>
      <c:catAx>
        <c:axId val="-211474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  <a:latin typeface="Helvetica"/>
                    <a:cs typeface="Helvetica"/>
                  </a:rPr>
                  <a:t>Benchmark Run Duration </a:t>
                </a:r>
                <a:endParaRPr lang="en-US" sz="1400">
                  <a:effectLst/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348061331925965"/>
              <c:y val="0.92572658772874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14738568"/>
        <c:crosses val="autoZero"/>
        <c:auto val="1"/>
        <c:lblAlgn val="ctr"/>
        <c:lblOffset val="100"/>
        <c:noMultiLvlLbl val="0"/>
      </c:catAx>
      <c:valAx>
        <c:axId val="-2114738568"/>
        <c:scaling>
          <c:orientation val="minMax"/>
          <c:max val="25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Helvetica"/>
                    <a:cs typeface="Helvetica"/>
                  </a:defRPr>
                </a:pPr>
                <a:r>
                  <a:rPr lang="en-US" sz="1200" b="1" i="0" u="none" strike="noStrike" baseline="0">
                    <a:effectLst/>
                    <a:latin typeface="Helvetica"/>
                    <a:cs typeface="Helvetica"/>
                  </a:rPr>
                  <a:t>Average Latency Per Request (ms)</a:t>
                </a:r>
                <a:r>
                  <a:rPr lang="en-US" sz="1200" b="1" i="0" u="none" strike="noStrike" baseline="0">
                    <a:latin typeface="Helvetica"/>
                    <a:cs typeface="Helvetica"/>
                  </a:rPr>
                  <a:t> </a:t>
                </a:r>
                <a:endParaRPr lang="en-US" sz="1200">
                  <a:latin typeface="Helvetica"/>
                  <a:cs typeface="Helvetica"/>
                </a:endParaRPr>
              </a:p>
            </c:rich>
          </c:tx>
          <c:layout>
            <c:manualLayout>
              <c:xMode val="edge"/>
              <c:yMode val="edge"/>
              <c:x val="0.00673627484001347"/>
              <c:y val="0.2494861547850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Helvetica"/>
                <a:cs typeface="Helvetica"/>
              </a:defRPr>
            </a:pPr>
            <a:endParaRPr lang="en-US"/>
          </a:p>
        </c:txPr>
        <c:crossAx val="-2114744520"/>
        <c:crosses val="autoZero"/>
        <c:crossBetween val="between"/>
        <c:minorUnit val="0.2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Test'!$M$7:$M$10</c:f>
              <c:numCache>
                <c:formatCode>0.00</c:formatCode>
                <c:ptCount val="4"/>
                <c:pt idx="0">
                  <c:v>0.689999999999998</c:v>
                </c:pt>
                <c:pt idx="1">
                  <c:v>0.969999999999999</c:v>
                </c:pt>
                <c:pt idx="2">
                  <c:v>1.140000000000043</c:v>
                </c:pt>
                <c:pt idx="3">
                  <c:v>1.730000000000018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Test'!$I$7:$I$10</c:f>
              <c:numCache>
                <c:formatCode>0.00</c:formatCode>
                <c:ptCount val="4"/>
                <c:pt idx="0">
                  <c:v>1.589999999999975</c:v>
                </c:pt>
                <c:pt idx="1">
                  <c:v>1.199999999999989</c:v>
                </c:pt>
                <c:pt idx="2">
                  <c:v>0.789999999999964</c:v>
                </c:pt>
                <c:pt idx="3">
                  <c:v>2.069999999999993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Test'!$E$7:$E$10</c:f>
              <c:numCache>
                <c:formatCode>0.00</c:formatCode>
                <c:ptCount val="4"/>
                <c:pt idx="0">
                  <c:v>-0.089999999999975</c:v>
                </c:pt>
                <c:pt idx="1">
                  <c:v>-0.089999999999975</c:v>
                </c:pt>
                <c:pt idx="2">
                  <c:v>0.0400000000000205</c:v>
                </c:pt>
                <c:pt idx="3">
                  <c:v>3.16999999999996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896360"/>
        <c:axId val="-2050894952"/>
      </c:barChart>
      <c:catAx>
        <c:axId val="-2050896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50894952"/>
        <c:crosses val="autoZero"/>
        <c:auto val="1"/>
        <c:lblAlgn val="ctr"/>
        <c:lblOffset val="100"/>
        <c:noMultiLvlLbl val="0"/>
      </c:catAx>
      <c:valAx>
        <c:axId val="-2050894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5089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Test'!$K$5:$L$5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Test'!$N$7:$N$10</c:f>
              <c:numCache>
                <c:formatCode>0.00%</c:formatCode>
                <c:ptCount val="4"/>
                <c:pt idx="0">
                  <c:v>0.00271621462032042</c:v>
                </c:pt>
                <c:pt idx="1">
                  <c:v>0.00380421993881873</c:v>
                </c:pt>
                <c:pt idx="2">
                  <c:v>0.0044517338331773</c:v>
                </c:pt>
                <c:pt idx="3">
                  <c:v>0.00667000809654169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Test'!$J$7:$J$10</c:f>
              <c:numCache>
                <c:formatCode>0.00%</c:formatCode>
                <c:ptCount val="4"/>
                <c:pt idx="0">
                  <c:v>0.00620851229988276</c:v>
                </c:pt>
                <c:pt idx="1">
                  <c:v>0.0046436034362665</c:v>
                </c:pt>
                <c:pt idx="2">
                  <c:v>0.00303216396714502</c:v>
                </c:pt>
                <c:pt idx="3">
                  <c:v>0.00785757667780137</c:v>
                </c:pt>
              </c:numCache>
            </c:numRef>
          </c:val>
        </c:ser>
        <c:ser>
          <c:idx val="2"/>
          <c:order val="2"/>
          <c:tx>
            <c:strRef>
              <c:f>'Saturation Test'!$C$5:$D$5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Test'!$F$7:$F$10</c:f>
              <c:numCache>
                <c:formatCode>0.00%</c:formatCode>
                <c:ptCount val="4"/>
                <c:pt idx="0">
                  <c:v>-0.000347396456556046</c:v>
                </c:pt>
                <c:pt idx="1">
                  <c:v>-0.000345237638574456</c:v>
                </c:pt>
                <c:pt idx="2">
                  <c:v>0.000152584398245357</c:v>
                </c:pt>
                <c:pt idx="3">
                  <c:v>0.0119604587986717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141832"/>
        <c:axId val="-2055051320"/>
      </c:barChart>
      <c:catAx>
        <c:axId val="-2055141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55051320"/>
        <c:crosses val="autoZero"/>
        <c:auto val="1"/>
        <c:lblAlgn val="ctr"/>
        <c:lblOffset val="100"/>
        <c:noMultiLvlLbl val="0"/>
      </c:catAx>
      <c:valAx>
        <c:axId val="-20550513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5514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Test'!$N$24:$N$27</c:f>
              <c:numCache>
                <c:formatCode>0.00%</c:formatCode>
                <c:ptCount val="4"/>
                <c:pt idx="0">
                  <c:v>0.0340519846866816</c:v>
                </c:pt>
                <c:pt idx="1">
                  <c:v>0.0436845549738219</c:v>
                </c:pt>
                <c:pt idx="2">
                  <c:v>0.0519572041770772</c:v>
                </c:pt>
                <c:pt idx="3">
                  <c:v>0.0507954056876114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Test'!$J$24:$J$27</c:f>
              <c:numCache>
                <c:formatCode>0.00%</c:formatCode>
                <c:ptCount val="4"/>
                <c:pt idx="0">
                  <c:v>0.043267920414282</c:v>
                </c:pt>
                <c:pt idx="1">
                  <c:v>0.0404590163934425</c:v>
                </c:pt>
                <c:pt idx="2">
                  <c:v>0.0419354838709677</c:v>
                </c:pt>
                <c:pt idx="3">
                  <c:v>0.0412699384624805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Test'!$F$24:$F$27</c:f>
              <c:numCache>
                <c:formatCode>0.00%</c:formatCode>
                <c:ptCount val="4"/>
                <c:pt idx="0">
                  <c:v>0.0316472815796592</c:v>
                </c:pt>
                <c:pt idx="1">
                  <c:v>0.0201660735468563</c:v>
                </c:pt>
                <c:pt idx="2">
                  <c:v>0.0197745391131042</c:v>
                </c:pt>
                <c:pt idx="3">
                  <c:v>0.0269489894128969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042248"/>
        <c:axId val="-2054882744"/>
      </c:barChart>
      <c:catAx>
        <c:axId val="-2055042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54882744"/>
        <c:crosses val="autoZero"/>
        <c:auto val="1"/>
        <c:lblAlgn val="ctr"/>
        <c:lblOffset val="100"/>
        <c:noMultiLvlLbl val="0"/>
      </c:catAx>
      <c:valAx>
        <c:axId val="-20548827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5504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'Saturation Test'!$K$22:$L$22</c:f>
              <c:strCache>
                <c:ptCount val="1"/>
                <c:pt idx="0">
                  <c:v>10 min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Test'!$M$24:$M$27</c:f>
              <c:numCache>
                <c:formatCode>0.00</c:formatCode>
                <c:ptCount val="4"/>
                <c:pt idx="0">
                  <c:v>10.14000000000004</c:v>
                </c:pt>
                <c:pt idx="1">
                  <c:v>13.34999999999997</c:v>
                </c:pt>
                <c:pt idx="2">
                  <c:v>16.21999999999997</c:v>
                </c:pt>
                <c:pt idx="3">
                  <c:v>16.54000000000002</c:v>
                </c:pt>
              </c:numCache>
            </c:numRef>
          </c:val>
        </c:ser>
        <c:ser>
          <c:idx val="1"/>
          <c:order val="1"/>
          <c:tx>
            <c:strRef>
              <c:f>'Saturation Test'!$I$6</c:f>
              <c:strCache>
                <c:ptCount val="1"/>
                <c:pt idx="0">
                  <c:v>1 Hour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Test'!$I$24:$I$27</c:f>
              <c:numCache>
                <c:formatCode>0.00</c:formatCode>
                <c:ptCount val="4"/>
                <c:pt idx="0">
                  <c:v>12.70000000000005</c:v>
                </c:pt>
                <c:pt idx="1">
                  <c:v>12.33999999999997</c:v>
                </c:pt>
                <c:pt idx="2">
                  <c:v>13.13</c:v>
                </c:pt>
                <c:pt idx="3">
                  <c:v>13.48000000000002</c:v>
                </c:pt>
              </c:numCache>
            </c:numRef>
          </c:val>
        </c:ser>
        <c:ser>
          <c:idx val="2"/>
          <c:order val="2"/>
          <c:tx>
            <c:strRef>
              <c:f>'Saturation Test'!$C$22:$D$22</c:f>
              <c:strCache>
                <c:ptCount val="1"/>
                <c:pt idx="0">
                  <c:v>8 hrs</c:v>
                </c:pt>
              </c:strCache>
            </c:strRef>
          </c:tx>
          <c:invertIfNegative val="0"/>
          <c:cat>
            <c:numRef>
              <c:f>'Saturation Test'!$B$7:$B$10</c:f>
              <c:numCache>
                <c:formatCode>0%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  <c:pt idx="3">
                  <c:v>0.99</c:v>
                </c:pt>
              </c:numCache>
            </c:numRef>
          </c:cat>
          <c:val>
            <c:numRef>
              <c:f>'Saturation Test'!$E$24:$E$27</c:f>
              <c:numCache>
                <c:formatCode>0.00</c:formatCode>
                <c:ptCount val="4"/>
                <c:pt idx="0">
                  <c:v>9.360000000000013</c:v>
                </c:pt>
                <c:pt idx="1">
                  <c:v>6.289999999999963</c:v>
                </c:pt>
                <c:pt idx="2">
                  <c:v>6.350000000000023</c:v>
                </c:pt>
                <c:pt idx="3">
                  <c:v>8.95999999999998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849208"/>
        <c:axId val="-2054832088"/>
      </c:barChart>
      <c:catAx>
        <c:axId val="-2054849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54832088"/>
        <c:crosses val="autoZero"/>
        <c:auto val="1"/>
        <c:lblAlgn val="ctr"/>
        <c:lblOffset val="100"/>
        <c:noMultiLvlLbl val="0"/>
      </c:catAx>
      <c:valAx>
        <c:axId val="-2054832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5484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193040</xdr:colOff>
      <xdr:row>32</xdr:row>
      <xdr:rowOff>60960</xdr:rowOff>
    </xdr:from>
    <xdr:to>
      <xdr:col>18</xdr:col>
      <xdr:colOff>553720</xdr:colOff>
      <xdr:row>57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723900</xdr:colOff>
      <xdr:row>32</xdr:row>
      <xdr:rowOff>55880</xdr:rowOff>
    </xdr:from>
    <xdr:to>
      <xdr:col>29</xdr:col>
      <xdr:colOff>10160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414867</xdr:colOff>
      <xdr:row>3</xdr:row>
      <xdr:rowOff>29633</xdr:rowOff>
    </xdr:from>
    <xdr:to>
      <xdr:col>29</xdr:col>
      <xdr:colOff>8466</xdr:colOff>
      <xdr:row>17</xdr:row>
      <xdr:rowOff>46566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2</xdr:row>
      <xdr:rowOff>177801</xdr:rowOff>
    </xdr:from>
    <xdr:to>
      <xdr:col>21</xdr:col>
      <xdr:colOff>702733</xdr:colOff>
      <xdr:row>17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19</xdr:row>
      <xdr:rowOff>135467</xdr:rowOff>
    </xdr:from>
    <xdr:to>
      <xdr:col>21</xdr:col>
      <xdr:colOff>728133</xdr:colOff>
      <xdr:row>33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575735</xdr:colOff>
      <xdr:row>19</xdr:row>
      <xdr:rowOff>127000</xdr:rowOff>
    </xdr:from>
    <xdr:to>
      <xdr:col>29</xdr:col>
      <xdr:colOff>169334</xdr:colOff>
      <xdr:row>33</xdr:row>
      <xdr:rowOff>143933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R29"/>
  <sheetViews>
    <sheetView showRuler="0" workbookViewId="0">
      <selection activeCell="S30" sqref="S30"/>
    </sheetView>
  </sheetViews>
  <sheetFormatPr baseColWidth="10" defaultRowHeight="15" x14ac:dyDescent="0"/>
  <cols>
    <col min="3" max="3" width="9" customWidth="1"/>
    <col min="4" max="4" width="9.83203125" customWidth="1"/>
    <col min="5" max="5" width="9.1640625" customWidth="1"/>
    <col min="6" max="7" width="9.83203125" customWidth="1"/>
    <col min="9" max="9" width="13.5" customWidth="1"/>
    <col min="10" max="10" width="10.83203125" customWidth="1"/>
    <col min="15" max="15" width="13.33203125" customWidth="1"/>
  </cols>
  <sheetData>
    <row r="3" spans="1:18" ht="16" thickBot="1"/>
    <row r="4" spans="1:18">
      <c r="A4" s="3" t="s">
        <v>8</v>
      </c>
      <c r="B4" s="4"/>
      <c r="C4" s="4"/>
      <c r="D4" s="4"/>
      <c r="E4" s="4"/>
      <c r="F4" s="4"/>
      <c r="G4" s="4"/>
      <c r="H4" s="5"/>
      <c r="I4" t="s">
        <v>10</v>
      </c>
      <c r="N4" s="2"/>
      <c r="O4" s="58" t="s">
        <v>5</v>
      </c>
      <c r="P4" s="58"/>
      <c r="Q4" s="58"/>
      <c r="R4" s="59"/>
    </row>
    <row r="5" spans="1:18">
      <c r="A5" s="6"/>
      <c r="B5" s="7"/>
      <c r="C5" s="7"/>
      <c r="D5" s="7"/>
      <c r="E5" s="7"/>
      <c r="F5" s="7"/>
      <c r="G5" s="7"/>
      <c r="H5" s="8"/>
      <c r="I5" t="s">
        <v>12</v>
      </c>
      <c r="J5" s="1">
        <v>1559.36</v>
      </c>
      <c r="K5" s="1">
        <v>1553.89</v>
      </c>
      <c r="L5" s="1">
        <v>1575.86</v>
      </c>
      <c r="N5" s="2"/>
      <c r="O5" s="37" t="s">
        <v>6</v>
      </c>
      <c r="P5" s="37" t="s">
        <v>28</v>
      </c>
      <c r="Q5" s="38" t="s">
        <v>7</v>
      </c>
      <c r="R5" s="39" t="s">
        <v>28</v>
      </c>
    </row>
    <row r="6" spans="1:18">
      <c r="A6" s="6"/>
      <c r="B6" s="12"/>
      <c r="C6" s="58" t="s">
        <v>5</v>
      </c>
      <c r="D6" s="58"/>
      <c r="E6" s="58"/>
      <c r="F6" s="59"/>
      <c r="G6" s="44"/>
      <c r="H6" s="8"/>
      <c r="I6" t="s">
        <v>14</v>
      </c>
      <c r="J6" s="1" t="s">
        <v>13</v>
      </c>
      <c r="K6" s="1" t="s">
        <v>15</v>
      </c>
      <c r="L6" s="1" t="s">
        <v>16</v>
      </c>
      <c r="N6" s="13" t="s">
        <v>1</v>
      </c>
      <c r="O6" s="2">
        <f>AVERAGE(C8,D8)</f>
        <v>256.32500000000005</v>
      </c>
      <c r="P6" s="2">
        <f>_xlfn.STDEV.P(C8:D8)</f>
        <v>9.4999999999998863E-2</v>
      </c>
      <c r="Q6" s="2">
        <f>AVERAGE(E8,F8)</f>
        <v>255.66499999999999</v>
      </c>
      <c r="R6" s="2">
        <f>_xlfn.STDEV.P(E8:F8)</f>
        <v>6.4999999999997726E-2</v>
      </c>
    </row>
    <row r="7" spans="1:18">
      <c r="A7" s="6"/>
      <c r="B7" s="13"/>
      <c r="C7" s="60" t="s">
        <v>6</v>
      </c>
      <c r="D7" s="60"/>
      <c r="E7" s="61" t="s">
        <v>7</v>
      </c>
      <c r="F7" s="62"/>
      <c r="G7" s="14" t="s">
        <v>30</v>
      </c>
      <c r="H7" s="8"/>
      <c r="N7" s="13" t="s">
        <v>0</v>
      </c>
      <c r="O7" s="2">
        <f t="shared" ref="O7:O9" si="0">AVERAGE(C9,D9)</f>
        <v>256.05</v>
      </c>
      <c r="P7" s="2">
        <f t="shared" ref="P7:P10" si="1">_xlfn.STDEV.P(C9:D9)</f>
        <v>0.5</v>
      </c>
      <c r="Q7" s="2">
        <f t="shared" ref="Q7:Q10" si="2">AVERAGE(E9,F9)</f>
        <v>257.14</v>
      </c>
      <c r="R7" s="2">
        <f>_xlfn.STDEV.P(E9:F9)</f>
        <v>5.0000000000011369E-2</v>
      </c>
    </row>
    <row r="8" spans="1:18">
      <c r="A8" s="6"/>
      <c r="B8" s="13" t="s">
        <v>1</v>
      </c>
      <c r="C8" s="15">
        <v>256.42</v>
      </c>
      <c r="D8" s="15">
        <v>256.23</v>
      </c>
      <c r="E8" s="15">
        <v>255.6</v>
      </c>
      <c r="F8" s="16">
        <v>255.73</v>
      </c>
      <c r="G8" s="15">
        <f>AVERAGE(C8:D8)-AVERAGE(E8:F8)</f>
        <v>0.66000000000005343</v>
      </c>
      <c r="H8" s="8"/>
      <c r="I8" t="s">
        <v>11</v>
      </c>
      <c r="N8" s="13" t="s">
        <v>2</v>
      </c>
      <c r="O8" s="2">
        <f t="shared" si="0"/>
        <v>255.505</v>
      </c>
      <c r="P8" s="2">
        <f t="shared" si="1"/>
        <v>0.54500000000000171</v>
      </c>
      <c r="Q8" s="2">
        <f t="shared" si="2"/>
        <v>255.64499999999998</v>
      </c>
      <c r="R8" s="2">
        <f t="shared" ref="R8:R10" si="3">_xlfn.STDEV.P(E10:F10)</f>
        <v>0.50499999999999545</v>
      </c>
    </row>
    <row r="9" spans="1:18">
      <c r="A9" s="6"/>
      <c r="B9" s="13" t="s">
        <v>0</v>
      </c>
      <c r="C9" s="15">
        <v>255.55</v>
      </c>
      <c r="D9" s="15">
        <v>256.55</v>
      </c>
      <c r="E9" s="15">
        <v>257.19</v>
      </c>
      <c r="F9" s="16">
        <v>257.08999999999997</v>
      </c>
      <c r="G9" s="15">
        <f t="shared" ref="G9:G12" si="4">AVERAGE(C9:D9)-AVERAGE(E9:F9)</f>
        <v>-1.089999999999975</v>
      </c>
      <c r="H9" s="8"/>
      <c r="I9" t="s">
        <v>17</v>
      </c>
      <c r="J9" s="1">
        <v>1546.57</v>
      </c>
      <c r="K9" s="1">
        <v>1559.72</v>
      </c>
      <c r="L9" s="1">
        <v>1576.18</v>
      </c>
      <c r="N9" s="13" t="s">
        <v>3</v>
      </c>
      <c r="O9" s="2">
        <f t="shared" si="0"/>
        <v>255.47500000000002</v>
      </c>
      <c r="P9" s="2">
        <f t="shared" si="1"/>
        <v>1.5000000000000568E-2</v>
      </c>
      <c r="Q9" s="2">
        <f t="shared" si="2"/>
        <v>255.53</v>
      </c>
      <c r="R9" s="2">
        <f t="shared" si="3"/>
        <v>2.0000000000010232E-2</v>
      </c>
    </row>
    <row r="10" spans="1:18">
      <c r="A10" s="6"/>
      <c r="B10" s="13" t="s">
        <v>2</v>
      </c>
      <c r="C10" s="15">
        <v>256.05</v>
      </c>
      <c r="D10" s="15">
        <v>254.96</v>
      </c>
      <c r="E10" s="15">
        <v>255.14</v>
      </c>
      <c r="F10" s="16">
        <v>256.14999999999998</v>
      </c>
      <c r="G10" s="15">
        <f t="shared" si="4"/>
        <v>-0.13999999999998636</v>
      </c>
      <c r="H10" s="8"/>
      <c r="I10" t="s">
        <v>18</v>
      </c>
      <c r="J10" s="1" t="s">
        <v>19</v>
      </c>
      <c r="K10" s="1" t="s">
        <v>20</v>
      </c>
      <c r="L10" s="1" t="s">
        <v>21</v>
      </c>
      <c r="N10" s="13" t="s">
        <v>4</v>
      </c>
      <c r="O10" s="2">
        <f>AVERAGE(C12,D12)</f>
        <v>253.84</v>
      </c>
      <c r="P10" s="2">
        <f t="shared" si="1"/>
        <v>0.12999999999999545</v>
      </c>
      <c r="Q10" s="2">
        <f t="shared" si="2"/>
        <v>253.42</v>
      </c>
      <c r="R10" s="2">
        <f t="shared" si="3"/>
        <v>0.25</v>
      </c>
    </row>
    <row r="11" spans="1:18">
      <c r="A11" s="6"/>
      <c r="B11" s="13" t="s">
        <v>3</v>
      </c>
      <c r="C11" s="15">
        <v>255.46</v>
      </c>
      <c r="D11" s="15">
        <v>255.49</v>
      </c>
      <c r="E11" s="15">
        <v>255.51</v>
      </c>
      <c r="F11" s="16">
        <v>255.55</v>
      </c>
      <c r="G11" s="15">
        <f t="shared" si="4"/>
        <v>-5.49999999999784E-2</v>
      </c>
      <c r="H11" s="8"/>
    </row>
    <row r="12" spans="1:18">
      <c r="A12" s="6"/>
      <c r="B12" s="13" t="s">
        <v>4</v>
      </c>
      <c r="C12" s="15">
        <v>253.71</v>
      </c>
      <c r="D12" s="15">
        <v>253.97</v>
      </c>
      <c r="E12" s="15">
        <v>253.67</v>
      </c>
      <c r="F12" s="15">
        <v>253.17</v>
      </c>
      <c r="G12" s="15">
        <f t="shared" si="4"/>
        <v>0.42000000000001592</v>
      </c>
      <c r="H12" s="8"/>
      <c r="J12" s="1">
        <v>567.69000000000005</v>
      </c>
      <c r="K12" s="1">
        <v>570.59</v>
      </c>
      <c r="L12" s="1">
        <v>574.38</v>
      </c>
      <c r="M12" s="1">
        <v>572.23</v>
      </c>
      <c r="N12" s="1">
        <v>568.07000000000005</v>
      </c>
      <c r="O12" s="1" t="s">
        <v>16</v>
      </c>
    </row>
    <row r="13" spans="1:18">
      <c r="A13" s="6"/>
      <c r="B13" s="17"/>
      <c r="C13" s="18"/>
      <c r="D13" s="18"/>
      <c r="E13" s="18"/>
      <c r="F13" s="19"/>
      <c r="G13" s="18"/>
      <c r="H13" s="8"/>
      <c r="I13" t="s">
        <v>29</v>
      </c>
      <c r="J13">
        <f>AVERAGE(J12:O12)</f>
        <v>570.5920000000001</v>
      </c>
    </row>
    <row r="14" spans="1:18">
      <c r="A14" s="6"/>
      <c r="B14" s="7"/>
      <c r="C14" s="7"/>
      <c r="D14" s="7"/>
      <c r="E14" s="7"/>
      <c r="F14" s="7"/>
      <c r="G14" s="7"/>
      <c r="H14" s="8"/>
    </row>
    <row r="15" spans="1:18" ht="16" thickBot="1">
      <c r="A15" s="9"/>
      <c r="B15" s="10"/>
      <c r="C15" s="10"/>
      <c r="D15" s="10"/>
      <c r="E15" s="10"/>
      <c r="F15" s="10"/>
      <c r="G15" s="10"/>
      <c r="H15" s="11"/>
    </row>
    <row r="17" spans="1:18" ht="16" thickBot="1"/>
    <row r="18" spans="1:18">
      <c r="A18" s="20" t="s">
        <v>9</v>
      </c>
      <c r="B18" s="21"/>
      <c r="C18" s="21"/>
      <c r="D18" s="21"/>
      <c r="E18" s="21"/>
      <c r="F18" s="21"/>
      <c r="G18" s="21"/>
      <c r="H18" s="22"/>
      <c r="N18" s="40"/>
      <c r="O18" s="53" t="s">
        <v>5</v>
      </c>
      <c r="P18" s="53"/>
      <c r="Q18" s="53"/>
      <c r="R18" s="54"/>
    </row>
    <row r="19" spans="1:18">
      <c r="A19" s="23"/>
      <c r="B19" s="24"/>
      <c r="C19" s="24"/>
      <c r="D19" s="24"/>
      <c r="E19" s="24"/>
      <c r="F19" s="24"/>
      <c r="G19" s="24"/>
      <c r="H19" s="25"/>
      <c r="N19" s="40"/>
      <c r="O19" s="41" t="s">
        <v>6</v>
      </c>
      <c r="P19" s="41" t="s">
        <v>28</v>
      </c>
      <c r="Q19" s="42" t="s">
        <v>7</v>
      </c>
      <c r="R19" s="43" t="s">
        <v>28</v>
      </c>
    </row>
    <row r="20" spans="1:18">
      <c r="A20" s="23"/>
      <c r="B20" s="26"/>
      <c r="C20" s="53" t="s">
        <v>5</v>
      </c>
      <c r="D20" s="53"/>
      <c r="E20" s="53"/>
      <c r="F20" s="54"/>
      <c r="G20" s="24"/>
      <c r="H20" s="25"/>
      <c r="I20" t="s">
        <v>10</v>
      </c>
      <c r="N20" s="27" t="s">
        <v>1</v>
      </c>
      <c r="O20" s="40">
        <f>AVERAGE(C22:D22)</f>
        <v>290.78999999999996</v>
      </c>
      <c r="P20" s="40">
        <f>_xlfn.STDEV.P(C22:D22)</f>
        <v>2.1599999999999966</v>
      </c>
      <c r="Q20" s="40">
        <f>AVERAGE(E22:F22)</f>
        <v>284.495</v>
      </c>
      <c r="R20" s="40">
        <f>_xlfn.STDEV.P(E22:F22)</f>
        <v>0.53499999999999659</v>
      </c>
    </row>
    <row r="21" spans="1:18">
      <c r="A21" s="23"/>
      <c r="B21" s="27"/>
      <c r="C21" s="55" t="s">
        <v>6</v>
      </c>
      <c r="D21" s="55"/>
      <c r="E21" s="56" t="s">
        <v>7</v>
      </c>
      <c r="F21" s="57"/>
      <c r="G21" s="28" t="s">
        <v>30</v>
      </c>
      <c r="H21" s="25"/>
      <c r="I21" t="s">
        <v>12</v>
      </c>
      <c r="J21" s="1">
        <v>1377.07</v>
      </c>
      <c r="K21" s="1">
        <v>1360.21</v>
      </c>
      <c r="L21" s="1">
        <v>1355.67</v>
      </c>
      <c r="M21" s="1"/>
      <c r="N21" s="27" t="s">
        <v>0</v>
      </c>
      <c r="O21" s="40">
        <f t="shared" ref="O21:O24" si="5">AVERAGE(C23:D23)</f>
        <v>290.45500000000004</v>
      </c>
      <c r="P21" s="40">
        <f t="shared" ref="P21:P24" si="6">_xlfn.STDEV.P(C23:D23)</f>
        <v>4.0150000000000148</v>
      </c>
      <c r="Q21" s="40">
        <f t="shared" ref="Q21:Q24" si="7">AVERAGE(E23:F23)</f>
        <v>278.89999999999998</v>
      </c>
      <c r="R21" s="40">
        <f t="shared" ref="R21:R24" si="8">_xlfn.STDEV.P(E23:F23)</f>
        <v>0.20000000000001705</v>
      </c>
    </row>
    <row r="22" spans="1:18">
      <c r="A22" s="23"/>
      <c r="B22" s="27" t="s">
        <v>1</v>
      </c>
      <c r="C22" s="29">
        <v>292.95</v>
      </c>
      <c r="D22" s="29">
        <v>288.63</v>
      </c>
      <c r="E22" s="29">
        <v>285.02999999999997</v>
      </c>
      <c r="F22" s="30">
        <v>283.95999999999998</v>
      </c>
      <c r="G22" s="29">
        <f>AVERAGE(C22:D22)-AVERAGE(E22:F22)</f>
        <v>6.2949999999999591</v>
      </c>
      <c r="H22" s="25"/>
      <c r="I22" t="s">
        <v>14</v>
      </c>
      <c r="J22" s="1" t="s">
        <v>22</v>
      </c>
      <c r="K22" s="1" t="s">
        <v>25</v>
      </c>
      <c r="L22" s="1" t="s">
        <v>27</v>
      </c>
      <c r="M22" s="1"/>
      <c r="N22" s="27" t="s">
        <v>2</v>
      </c>
      <c r="O22" s="40">
        <f t="shared" si="5"/>
        <v>293.88</v>
      </c>
      <c r="P22" s="40">
        <f t="shared" si="6"/>
        <v>3.8299999999999841</v>
      </c>
      <c r="Q22" s="40">
        <f t="shared" si="7"/>
        <v>291.24</v>
      </c>
      <c r="R22" s="40">
        <f t="shared" si="8"/>
        <v>0.76999999999998181</v>
      </c>
    </row>
    <row r="23" spans="1:18">
      <c r="A23" s="23"/>
      <c r="B23" s="27" t="s">
        <v>0</v>
      </c>
      <c r="C23" s="29">
        <v>294.47000000000003</v>
      </c>
      <c r="D23" s="29">
        <v>286.44</v>
      </c>
      <c r="E23" s="29">
        <v>278.7</v>
      </c>
      <c r="F23" s="30">
        <v>279.10000000000002</v>
      </c>
      <c r="G23" s="29">
        <f t="shared" ref="G23:G26" si="9">AVERAGE(C23:D23)-AVERAGE(E23:F23)</f>
        <v>11.555000000000064</v>
      </c>
      <c r="H23" s="25"/>
      <c r="J23" s="1"/>
      <c r="K23" s="1"/>
      <c r="L23" s="1"/>
      <c r="M23" s="1"/>
      <c r="N23" s="27" t="s">
        <v>3</v>
      </c>
      <c r="O23" s="40">
        <f t="shared" si="5"/>
        <v>294.13499999999999</v>
      </c>
      <c r="P23" s="40">
        <f t="shared" si="6"/>
        <v>0.20499999999998408</v>
      </c>
      <c r="Q23" s="40">
        <f t="shared" si="7"/>
        <v>289.685</v>
      </c>
      <c r="R23" s="40">
        <f t="shared" si="8"/>
        <v>0.375</v>
      </c>
    </row>
    <row r="24" spans="1:18">
      <c r="A24" s="23"/>
      <c r="B24" s="27" t="s">
        <v>2</v>
      </c>
      <c r="C24" s="29">
        <v>297.70999999999998</v>
      </c>
      <c r="D24" s="29">
        <v>290.05</v>
      </c>
      <c r="E24" s="29">
        <v>292.01</v>
      </c>
      <c r="F24" s="30">
        <v>290.47000000000003</v>
      </c>
      <c r="G24" s="29">
        <f t="shared" si="9"/>
        <v>2.6399999999999864</v>
      </c>
      <c r="H24" s="25"/>
      <c r="I24" t="s">
        <v>11</v>
      </c>
      <c r="J24" s="1"/>
      <c r="K24" s="1"/>
      <c r="L24" s="1"/>
      <c r="M24" s="1"/>
      <c r="N24" s="27" t="s">
        <v>4</v>
      </c>
      <c r="O24" s="40">
        <f t="shared" si="5"/>
        <v>299.95</v>
      </c>
      <c r="P24" s="40">
        <f t="shared" si="6"/>
        <v>4.6200000000000045</v>
      </c>
      <c r="Q24" s="40">
        <f t="shared" si="7"/>
        <v>298.63</v>
      </c>
      <c r="R24" s="40">
        <f t="shared" si="8"/>
        <v>2.4499999999999886</v>
      </c>
    </row>
    <row r="25" spans="1:18">
      <c r="A25" s="23"/>
      <c r="B25" s="27" t="s">
        <v>3</v>
      </c>
      <c r="C25" s="29">
        <v>293.93</v>
      </c>
      <c r="D25" s="29">
        <v>294.33999999999997</v>
      </c>
      <c r="E25" s="29">
        <v>289.31</v>
      </c>
      <c r="F25" s="30">
        <v>290.06</v>
      </c>
      <c r="G25" s="29">
        <f t="shared" si="9"/>
        <v>4.4499999999999886</v>
      </c>
      <c r="H25" s="25"/>
      <c r="I25" t="s">
        <v>17</v>
      </c>
      <c r="J25" s="1">
        <v>1373.97</v>
      </c>
      <c r="K25" s="1">
        <v>1452.13</v>
      </c>
      <c r="L25" s="1">
        <v>1351.04</v>
      </c>
      <c r="M25" s="1"/>
    </row>
    <row r="26" spans="1:18">
      <c r="A26" s="23"/>
      <c r="B26" s="27" t="s">
        <v>4</v>
      </c>
      <c r="C26" s="29">
        <v>295.33</v>
      </c>
      <c r="D26" s="29">
        <v>304.57</v>
      </c>
      <c r="E26" s="29">
        <v>296.18</v>
      </c>
      <c r="F26" s="29">
        <v>301.08</v>
      </c>
      <c r="G26" s="29">
        <f t="shared" si="9"/>
        <v>1.3199999999999932</v>
      </c>
      <c r="H26" s="25"/>
      <c r="I26" t="s">
        <v>18</v>
      </c>
      <c r="J26" s="1" t="s">
        <v>23</v>
      </c>
      <c r="K26" s="1" t="s">
        <v>24</v>
      </c>
      <c r="L26" s="1" t="s">
        <v>26</v>
      </c>
      <c r="M26" s="1"/>
    </row>
    <row r="27" spans="1:18">
      <c r="A27" s="23"/>
      <c r="B27" s="31"/>
      <c r="C27" s="32"/>
      <c r="D27" s="32"/>
      <c r="E27" s="32"/>
      <c r="F27" s="33"/>
      <c r="G27" s="32"/>
      <c r="H27" s="25"/>
      <c r="J27" s="1"/>
      <c r="K27" s="1"/>
      <c r="L27" s="1"/>
      <c r="M27" s="1"/>
    </row>
    <row r="28" spans="1:18">
      <c r="A28" s="23"/>
      <c r="B28" s="24"/>
      <c r="C28" s="24"/>
      <c r="D28" s="24"/>
      <c r="E28" s="24"/>
      <c r="F28" s="24"/>
      <c r="G28" s="24"/>
      <c r="H28" s="25"/>
      <c r="J28" s="1">
        <v>107.09</v>
      </c>
      <c r="K28" s="1">
        <v>105.78</v>
      </c>
      <c r="L28" s="1">
        <v>105.42</v>
      </c>
      <c r="M28" s="1">
        <v>106.85</v>
      </c>
      <c r="N28" s="1">
        <v>112.92</v>
      </c>
      <c r="O28" s="1">
        <v>105.06</v>
      </c>
    </row>
    <row r="29" spans="1:18" ht="16" thickBot="1">
      <c r="A29" s="34"/>
      <c r="B29" s="35"/>
      <c r="C29" s="35"/>
      <c r="D29" s="35"/>
      <c r="E29" s="35"/>
      <c r="F29" s="35"/>
      <c r="G29" s="35"/>
      <c r="H29" s="36"/>
      <c r="I29" t="s">
        <v>29</v>
      </c>
      <c r="J29">
        <f>AVERAGE(J28:O28)</f>
        <v>107.18666666666665</v>
      </c>
    </row>
  </sheetData>
  <mergeCells count="8">
    <mergeCell ref="C20:F20"/>
    <mergeCell ref="C21:D21"/>
    <mergeCell ref="E21:F21"/>
    <mergeCell ref="O4:R4"/>
    <mergeCell ref="O18:R18"/>
    <mergeCell ref="C7:D7"/>
    <mergeCell ref="E7:F7"/>
    <mergeCell ref="C6:F6"/>
  </mergeCells>
  <phoneticPr fontId="4" type="noConversion"/>
  <pageMargins left="0.75" right="0.75" top="1" bottom="1" header="0.5" footer="0.5"/>
  <pageSetup paperSize="9" scale="29" firstPageNumber="3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3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3"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abSelected="1" showRuler="0" topLeftCell="I5" zoomScale="150" zoomScaleNormal="150" zoomScalePageLayoutView="150" workbookViewId="0">
      <selection activeCell="AF21" sqref="AF21"/>
    </sheetView>
  </sheetViews>
  <sheetFormatPr baseColWidth="10" defaultRowHeight="15" x14ac:dyDescent="0"/>
  <cols>
    <col min="2" max="2" width="22.1640625" bestFit="1" customWidth="1"/>
    <col min="3" max="3" width="16.5" bestFit="1" customWidth="1"/>
    <col min="4" max="4" width="15.83203125" bestFit="1" customWidth="1"/>
    <col min="7" max="7" width="16.5" bestFit="1" customWidth="1"/>
    <col min="8" max="8" width="15.83203125" bestFit="1" customWidth="1"/>
    <col min="11" max="11" width="16.5" bestFit="1" customWidth="1"/>
    <col min="12" max="12" width="15.83203125" bestFit="1" customWidth="1"/>
  </cols>
  <sheetData>
    <row r="2" spans="1:15">
      <c r="C2" s="47"/>
    </row>
    <row r="3" spans="1:15">
      <c r="C3" s="47"/>
    </row>
    <row r="4" spans="1:15">
      <c r="A4" s="51"/>
      <c r="B4" s="52" t="s">
        <v>47</v>
      </c>
      <c r="C4" s="52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51"/>
      <c r="C5" s="63" t="s">
        <v>31</v>
      </c>
      <c r="D5" s="63"/>
      <c r="G5" s="63" t="s">
        <v>41</v>
      </c>
      <c r="H5" s="63"/>
      <c r="K5" s="63" t="s">
        <v>44</v>
      </c>
      <c r="L5" s="63"/>
      <c r="O5" s="51"/>
    </row>
    <row r="6" spans="1:15">
      <c r="A6" s="51"/>
      <c r="C6" s="46" t="s">
        <v>56</v>
      </c>
      <c r="D6" s="46" t="s">
        <v>57</v>
      </c>
      <c r="E6" t="s">
        <v>62</v>
      </c>
      <c r="F6" t="s">
        <v>65</v>
      </c>
      <c r="G6" s="46" t="s">
        <v>58</v>
      </c>
      <c r="H6" s="46" t="s">
        <v>59</v>
      </c>
      <c r="I6" s="46" t="s">
        <v>63</v>
      </c>
      <c r="J6" t="s">
        <v>65</v>
      </c>
      <c r="K6" s="46" t="s">
        <v>60</v>
      </c>
      <c r="L6" s="46" t="s">
        <v>61</v>
      </c>
      <c r="M6" s="46" t="s">
        <v>64</v>
      </c>
      <c r="N6" t="s">
        <v>65</v>
      </c>
      <c r="O6" s="51"/>
    </row>
    <row r="7" spans="1:15">
      <c r="A7" s="51"/>
      <c r="B7" s="50">
        <v>0.5</v>
      </c>
      <c r="C7" s="65">
        <v>259.07</v>
      </c>
      <c r="D7" s="65">
        <v>258.98</v>
      </c>
      <c r="E7" s="66">
        <f t="shared" ref="E7:E10" si="0">D7-C7</f>
        <v>-8.9999999999974989E-2</v>
      </c>
      <c r="F7" s="68">
        <f>E7/C7</f>
        <v>-3.4739645655604658E-4</v>
      </c>
      <c r="G7" s="65">
        <v>256.10000000000002</v>
      </c>
      <c r="H7" s="65">
        <v>257.69</v>
      </c>
      <c r="I7" s="66">
        <f>H7-G7</f>
        <v>1.589999999999975</v>
      </c>
      <c r="J7" s="68">
        <f>I7/G7</f>
        <v>6.2085122998827603E-3</v>
      </c>
      <c r="K7" s="65">
        <v>254.03</v>
      </c>
      <c r="L7" s="65">
        <v>254.72</v>
      </c>
      <c r="M7" s="66">
        <f>L7-K7</f>
        <v>0.68999999999999773</v>
      </c>
      <c r="N7" s="68">
        <f>M7/K7</f>
        <v>2.7162146203204254E-3</v>
      </c>
      <c r="O7" s="51"/>
    </row>
    <row r="8" spans="1:15">
      <c r="A8" s="51"/>
      <c r="B8" s="50">
        <v>0.75</v>
      </c>
      <c r="C8" s="65">
        <v>260.69</v>
      </c>
      <c r="D8" s="65">
        <v>260.60000000000002</v>
      </c>
      <c r="E8" s="66">
        <f t="shared" si="0"/>
        <v>-8.9999999999974989E-2</v>
      </c>
      <c r="F8" s="68">
        <f>E8/C8</f>
        <v>-3.452376385744562E-4</v>
      </c>
      <c r="G8" s="65">
        <v>258.42</v>
      </c>
      <c r="H8" s="65">
        <v>259.62</v>
      </c>
      <c r="I8" s="66">
        <f t="shared" ref="I8:I10" si="1">H8-G8</f>
        <v>1.1999999999999886</v>
      </c>
      <c r="J8" s="68">
        <f>I8/G8</f>
        <v>4.6436034362664982E-3</v>
      </c>
      <c r="K8" s="65">
        <v>254.98</v>
      </c>
      <c r="L8" s="65">
        <v>255.95</v>
      </c>
      <c r="M8" s="66">
        <f t="shared" ref="M8:M10" si="2">L8-K8</f>
        <v>0.96999999999999886</v>
      </c>
      <c r="N8" s="68">
        <f>M8/K8</f>
        <v>3.8042199388187265E-3</v>
      </c>
      <c r="O8" s="51"/>
    </row>
    <row r="9" spans="1:15">
      <c r="A9" s="51"/>
      <c r="B9" s="50">
        <v>0.9</v>
      </c>
      <c r="C9" s="65">
        <v>262.14999999999998</v>
      </c>
      <c r="D9" s="65">
        <v>262.19</v>
      </c>
      <c r="E9" s="66">
        <f t="shared" si="0"/>
        <v>4.0000000000020464E-2</v>
      </c>
      <c r="F9" s="68">
        <f>E9/C9</f>
        <v>1.525843982453575E-4</v>
      </c>
      <c r="G9" s="65">
        <v>260.54000000000002</v>
      </c>
      <c r="H9" s="65">
        <v>261.33</v>
      </c>
      <c r="I9" s="66">
        <f t="shared" si="1"/>
        <v>0.78999999999996362</v>
      </c>
      <c r="J9" s="68">
        <f>I9/G9</f>
        <v>3.0321639671450204E-3</v>
      </c>
      <c r="K9" s="65">
        <v>256.08</v>
      </c>
      <c r="L9" s="65">
        <v>257.22000000000003</v>
      </c>
      <c r="M9" s="66">
        <f t="shared" si="2"/>
        <v>1.1400000000000432</v>
      </c>
      <c r="N9" s="68">
        <f>M9/K9</f>
        <v>4.4517338331773008E-3</v>
      </c>
      <c r="O9" s="51"/>
    </row>
    <row r="10" spans="1:15">
      <c r="A10" s="51"/>
      <c r="B10" s="50">
        <v>0.99</v>
      </c>
      <c r="C10" s="67">
        <v>265.04000000000002</v>
      </c>
      <c r="D10" s="65">
        <v>268.20999999999998</v>
      </c>
      <c r="E10" s="66">
        <f t="shared" si="0"/>
        <v>3.1699999999999591</v>
      </c>
      <c r="F10" s="68">
        <f>E10/C10</f>
        <v>1.1960458798671744E-2</v>
      </c>
      <c r="G10" s="67">
        <v>263.44</v>
      </c>
      <c r="H10" s="65">
        <v>265.51</v>
      </c>
      <c r="I10" s="66">
        <f t="shared" si="1"/>
        <v>2.0699999999999932</v>
      </c>
      <c r="J10" s="68">
        <f>I10/G10</f>
        <v>7.8575766778013704E-3</v>
      </c>
      <c r="K10" s="67">
        <v>259.37</v>
      </c>
      <c r="L10" s="65">
        <v>261.10000000000002</v>
      </c>
      <c r="M10" s="66">
        <f t="shared" si="2"/>
        <v>1.7300000000000182</v>
      </c>
      <c r="N10" s="68">
        <f>M10/K10</f>
        <v>6.6700080965416903E-3</v>
      </c>
      <c r="O10" s="51"/>
    </row>
    <row r="11" spans="1:15">
      <c r="A11" s="51"/>
      <c r="O11" s="51"/>
    </row>
    <row r="12" spans="1:15">
      <c r="A12" s="51"/>
      <c r="B12" s="47" t="s">
        <v>36</v>
      </c>
      <c r="C12" s="48">
        <v>258.8</v>
      </c>
      <c r="D12" s="45">
        <v>259.13</v>
      </c>
      <c r="G12" s="48">
        <v>256.58999999999997</v>
      </c>
      <c r="H12" s="45">
        <v>257.82</v>
      </c>
      <c r="K12" s="48">
        <v>254.23</v>
      </c>
      <c r="L12" s="45">
        <v>255.63</v>
      </c>
      <c r="O12" s="51"/>
    </row>
    <row r="13" spans="1:15">
      <c r="A13" s="51"/>
      <c r="B13" s="47" t="s">
        <v>17</v>
      </c>
      <c r="C13" s="48">
        <v>1545.67</v>
      </c>
      <c r="D13" s="45">
        <v>1545.67</v>
      </c>
      <c r="G13" s="45">
        <v>1558.92</v>
      </c>
      <c r="H13" s="45">
        <v>1551.5</v>
      </c>
      <c r="K13" s="45">
        <v>1572.98</v>
      </c>
      <c r="L13" s="45">
        <v>1565.66</v>
      </c>
      <c r="O13" s="51"/>
    </row>
    <row r="14" spans="1:15">
      <c r="A14" s="51"/>
      <c r="B14" s="47" t="s">
        <v>34</v>
      </c>
      <c r="C14" s="49" t="s">
        <v>35</v>
      </c>
      <c r="D14" s="45" t="s">
        <v>35</v>
      </c>
      <c r="G14" s="45" t="s">
        <v>42</v>
      </c>
      <c r="H14" t="s">
        <v>43</v>
      </c>
      <c r="K14" s="45" t="s">
        <v>45</v>
      </c>
      <c r="L14" t="s">
        <v>46</v>
      </c>
      <c r="O14" s="51"/>
    </row>
    <row r="15" spans="1: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21" spans="1:15">
      <c r="A21" s="40"/>
      <c r="B21" s="64" t="s">
        <v>48</v>
      </c>
      <c r="C21" s="64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0"/>
      <c r="C22" s="63" t="s">
        <v>31</v>
      </c>
      <c r="D22" s="63"/>
      <c r="G22" s="63" t="s">
        <v>41</v>
      </c>
      <c r="H22" s="63"/>
      <c r="K22" s="63" t="s">
        <v>44</v>
      </c>
      <c r="L22" s="63"/>
      <c r="O22" s="40"/>
    </row>
    <row r="23" spans="1:15">
      <c r="A23" s="40"/>
      <c r="C23" s="46" t="s">
        <v>32</v>
      </c>
      <c r="D23" s="46" t="s">
        <v>33</v>
      </c>
      <c r="E23" t="s">
        <v>62</v>
      </c>
      <c r="F23" t="s">
        <v>65</v>
      </c>
      <c r="G23" s="46" t="s">
        <v>32</v>
      </c>
      <c r="H23" s="46" t="s">
        <v>33</v>
      </c>
      <c r="I23" s="46" t="s">
        <v>63</v>
      </c>
      <c r="J23" t="s">
        <v>65</v>
      </c>
      <c r="K23" s="46" t="s">
        <v>32</v>
      </c>
      <c r="L23" s="46" t="s">
        <v>33</v>
      </c>
      <c r="M23" s="46" t="s">
        <v>64</v>
      </c>
      <c r="N23" t="s">
        <v>65</v>
      </c>
      <c r="O23" s="40"/>
    </row>
    <row r="24" spans="1:15">
      <c r="A24" s="40"/>
      <c r="B24" s="50" t="s">
        <v>37</v>
      </c>
      <c r="C24" s="45">
        <v>295.76</v>
      </c>
      <c r="D24" s="45">
        <v>305.12</v>
      </c>
      <c r="E24" s="66">
        <f t="shared" ref="E24:E27" si="3">D24-C24</f>
        <v>9.3600000000000136</v>
      </c>
      <c r="F24" s="68">
        <f>E24/C24</f>
        <v>3.164728157965923E-2</v>
      </c>
      <c r="G24" s="45">
        <v>293.52</v>
      </c>
      <c r="H24" s="45">
        <v>306.22000000000003</v>
      </c>
      <c r="I24" s="66">
        <f>H24-G24</f>
        <v>12.700000000000045</v>
      </c>
      <c r="J24" s="68">
        <f>I24/G24</f>
        <v>4.3267920414281978E-2</v>
      </c>
      <c r="K24" s="45">
        <v>297.77999999999997</v>
      </c>
      <c r="L24" s="45">
        <v>307.92</v>
      </c>
      <c r="M24" s="66">
        <f>L24-K24</f>
        <v>10.140000000000043</v>
      </c>
      <c r="N24" s="68">
        <f>M24/K24</f>
        <v>3.4051984686681594E-2</v>
      </c>
      <c r="O24" s="40"/>
    </row>
    <row r="25" spans="1:15">
      <c r="A25" s="40"/>
      <c r="B25" s="50" t="s">
        <v>38</v>
      </c>
      <c r="C25" s="45">
        <v>311.91000000000003</v>
      </c>
      <c r="D25" s="45">
        <v>318.2</v>
      </c>
      <c r="E25" s="66">
        <f t="shared" si="3"/>
        <v>6.2899999999999636</v>
      </c>
      <c r="F25" s="68">
        <f>E25/C25</f>
        <v>2.0166073546856348E-2</v>
      </c>
      <c r="G25" s="45">
        <v>305</v>
      </c>
      <c r="H25" s="45">
        <v>317.33999999999997</v>
      </c>
      <c r="I25" s="66">
        <f t="shared" ref="I25:I27" si="4">H25-G25</f>
        <v>12.339999999999975</v>
      </c>
      <c r="J25" s="68">
        <f>I25/G25</f>
        <v>4.0459016393442543E-2</v>
      </c>
      <c r="K25" s="45">
        <v>305.60000000000002</v>
      </c>
      <c r="L25" s="45">
        <v>318.95</v>
      </c>
      <c r="M25" s="66">
        <f t="shared" ref="M25:M27" si="5">L25-K25</f>
        <v>13.349999999999966</v>
      </c>
      <c r="N25" s="68">
        <f>M25/K25</f>
        <v>4.3684554973821878E-2</v>
      </c>
      <c r="O25" s="40"/>
    </row>
    <row r="26" spans="1:15">
      <c r="A26" s="40"/>
      <c r="B26" s="50" t="s">
        <v>39</v>
      </c>
      <c r="C26" s="45">
        <v>321.12</v>
      </c>
      <c r="D26" s="45">
        <v>327.47000000000003</v>
      </c>
      <c r="E26" s="66">
        <f t="shared" si="3"/>
        <v>6.3500000000000227</v>
      </c>
      <c r="F26" s="68">
        <f>E26/C26</f>
        <v>1.9774539113104207E-2</v>
      </c>
      <c r="G26" s="45">
        <v>313.10000000000002</v>
      </c>
      <c r="H26" s="45">
        <v>326.23</v>
      </c>
      <c r="I26" s="66">
        <f t="shared" si="4"/>
        <v>13.129999999999995</v>
      </c>
      <c r="J26" s="68">
        <f>I26/G26</f>
        <v>4.1935483870967724E-2</v>
      </c>
      <c r="K26" s="45">
        <v>312.18</v>
      </c>
      <c r="L26" s="45">
        <v>328.4</v>
      </c>
      <c r="M26" s="66">
        <f t="shared" si="5"/>
        <v>16.21999999999997</v>
      </c>
      <c r="N26" s="68">
        <f>M26/K26</f>
        <v>5.1957204177077235E-2</v>
      </c>
      <c r="O26" s="40"/>
    </row>
    <row r="27" spans="1:15">
      <c r="A27" s="40"/>
      <c r="B27" s="50" t="s">
        <v>40</v>
      </c>
      <c r="C27" s="48">
        <v>332.48</v>
      </c>
      <c r="D27" s="45">
        <v>341.44</v>
      </c>
      <c r="E27" s="66">
        <f t="shared" si="3"/>
        <v>8.9599999999999795</v>
      </c>
      <c r="F27" s="68">
        <f>E27/C27</f>
        <v>2.6948989412896952E-2</v>
      </c>
      <c r="G27" s="48">
        <v>326.63</v>
      </c>
      <c r="H27" s="45">
        <v>340.11</v>
      </c>
      <c r="I27" s="66">
        <f t="shared" si="4"/>
        <v>13.480000000000018</v>
      </c>
      <c r="J27" s="68">
        <f>I27/G27</f>
        <v>4.1269938462480539E-2</v>
      </c>
      <c r="K27" s="48">
        <v>325.62</v>
      </c>
      <c r="L27" s="45">
        <v>342.16</v>
      </c>
      <c r="M27" s="66">
        <f t="shared" si="5"/>
        <v>16.54000000000002</v>
      </c>
      <c r="N27" s="68">
        <f>M27/K27</f>
        <v>5.0795405687611386E-2</v>
      </c>
      <c r="O27" s="40"/>
    </row>
    <row r="28" spans="1:15">
      <c r="A28" s="40"/>
      <c r="O28" s="40"/>
    </row>
    <row r="29" spans="1:15">
      <c r="A29" s="40"/>
      <c r="B29" s="47" t="s">
        <v>36</v>
      </c>
      <c r="C29" s="48">
        <v>296.58</v>
      </c>
      <c r="D29" s="45">
        <v>304.25</v>
      </c>
      <c r="G29" s="48">
        <v>293.06</v>
      </c>
      <c r="H29" s="45">
        <v>305.31</v>
      </c>
      <c r="K29" s="48">
        <v>296.49</v>
      </c>
      <c r="L29" s="45">
        <v>306.97000000000003</v>
      </c>
      <c r="O29" s="40"/>
    </row>
    <row r="30" spans="1:15">
      <c r="A30" s="40"/>
      <c r="B30" s="47" t="s">
        <v>17</v>
      </c>
      <c r="C30" s="48">
        <v>1350.78</v>
      </c>
      <c r="D30" s="45">
        <v>1316.65</v>
      </c>
      <c r="G30" s="45">
        <v>1367.04</v>
      </c>
      <c r="H30" s="45">
        <v>1311.95</v>
      </c>
      <c r="K30" s="45">
        <v>1350.23</v>
      </c>
      <c r="L30" s="45">
        <v>1304.58</v>
      </c>
      <c r="O30" s="40"/>
    </row>
    <row r="31" spans="1:15">
      <c r="A31" s="40"/>
      <c r="B31" s="47" t="s">
        <v>34</v>
      </c>
      <c r="C31" s="49" t="s">
        <v>54</v>
      </c>
      <c r="D31" s="45" t="s">
        <v>49</v>
      </c>
      <c r="G31" s="45" t="s">
        <v>50</v>
      </c>
      <c r="H31" t="s">
        <v>51</v>
      </c>
      <c r="K31" s="45" t="s">
        <v>52</v>
      </c>
      <c r="L31" t="s">
        <v>53</v>
      </c>
      <c r="O31" s="40"/>
    </row>
    <row r="32" spans="1:1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5" spans="2:2">
      <c r="B35" t="s">
        <v>55</v>
      </c>
    </row>
  </sheetData>
  <mergeCells count="6">
    <mergeCell ref="C5:D5"/>
    <mergeCell ref="G5:H5"/>
    <mergeCell ref="K5:L5"/>
    <mergeCell ref="C22:D22"/>
    <mergeCell ref="G22:H22"/>
    <mergeCell ref="K22:L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wrk data</vt:lpstr>
      <vt:lpstr>ab data</vt:lpstr>
      <vt:lpstr>Saturation 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Rabbanian</dc:creator>
  <cp:lastModifiedBy>Samira Rabbanian</cp:lastModifiedBy>
  <dcterms:created xsi:type="dcterms:W3CDTF">2014-08-21T14:32:00Z</dcterms:created>
  <dcterms:modified xsi:type="dcterms:W3CDTF">2014-08-23T21:34:15Z</dcterms:modified>
</cp:coreProperties>
</file>